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EQ ALLOCATIONS - ALL DIV" sheetId="1" state="visible" r:id="rId1"/>
    <sheet xmlns:r="http://schemas.openxmlformats.org/officeDocument/2006/relationships" name="ALL" sheetId="2" state="visible" r:id="rId2"/>
    <sheet xmlns:r="http://schemas.openxmlformats.org/officeDocument/2006/relationships" name="REVISION PT" sheetId="3" state="visible" r:id="rId3"/>
    <sheet xmlns:r="http://schemas.openxmlformats.org/officeDocument/2006/relationships" name="DIV" sheetId="4" state="visible" r:id="rId4"/>
    <sheet xmlns:r="http://schemas.openxmlformats.org/officeDocument/2006/relationships" name="JOBS" sheetId="5" state="visible" r:id="rId5"/>
    <sheet xmlns:r="http://schemas.openxmlformats.org/officeDocument/2006/relationships" name="ELIST" sheetId="6" state="visible" r:id="rId6"/>
    <sheet xmlns:r="http://schemas.openxmlformats.org/officeDocument/2006/relationships" name="DRIVERS" sheetId="7" state="visible" r:id="rId7"/>
    <sheet xmlns:r="http://schemas.openxmlformats.org/officeDocument/2006/relationships" name="FLEET" sheetId="8" state="visible" r:id="rId8"/>
    <sheet xmlns:r="http://schemas.openxmlformats.org/officeDocument/2006/relationships" name="Equip Rates" sheetId="9" state="visible" r:id="rId9"/>
    <sheet xmlns:r="http://schemas.openxmlformats.org/officeDocument/2006/relationships" name="Equip Table" sheetId="10" state="visible" r:id="rId10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styles" Target="styles.xml" Id="rId11"/><Relationship Type="http://schemas.openxmlformats.org/officeDocument/2006/relationships/theme" Target="theme/theme1.xml" Id="rId12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R502"/>
  <sheetViews>
    <sheetView workbookViewId="0">
      <selection activeCell="A1" sqref="A1"/>
    </sheetView>
  </sheetViews>
  <sheetFormatPr baseColWidth="8" defaultRowHeight="15"/>
  <cols>
    <col width="9.140625" customWidth="1" min="1" max="1"/>
    <col width="11.7109375" customWidth="1" min="2" max="2"/>
    <col width="34.7109375" customWidth="1" min="3" max="3"/>
    <col width="14.28515625" customWidth="1" min="4" max="4"/>
    <col width="38.5703125" customWidth="1" min="5" max="5"/>
    <col width="37.42578125" customWidth="1" min="6" max="6"/>
    <col width="22.42578125" customWidth="1" min="7" max="7"/>
    <col width="28.140625" customWidth="1" min="8" max="8"/>
    <col width="17.85546875" customWidth="1" min="9" max="9"/>
    <col width="19.140625" customWidth="1" min="10" max="10"/>
    <col width="30.28515625" customWidth="1" min="11" max="11"/>
    <col width="24.85546875" customWidth="1" min="12" max="12"/>
    <col width="23.5703125" customWidth="1" min="13" max="13"/>
    <col width="41.7109375" customWidth="1" min="14" max="14"/>
    <col width="16.85546875" customWidth="1" min="15" max="15"/>
    <col width="10.28515625" customWidth="1" min="16" max="16"/>
    <col width="9.140625" customWidth="1" min="17" max="17"/>
    <col width="13" customWidth="1" min="18" max="18"/>
  </cols>
  <sheetData>
    <row r="1">
      <c r="A1" t="inlineStr">
        <is>
          <t>RAGLE EQUIPMENT BILLINGS ALLOCATIONS - APRIL 2025</t>
        </is>
      </c>
      <c r="R1" t="inlineStr">
        <is>
          <t>IF NO REVISION THE RATE X REVISION COLUMN WILL PULL FROM THE UNIT ALLOCATION COLUMN</t>
        </is>
      </c>
    </row>
    <row r="2">
      <c r="R2" t="inlineStr">
        <is>
          <t>PICKUP TRUCKS BILLED BASED ON MANHOURS</t>
        </is>
      </c>
    </row>
    <row r="3">
      <c r="R3" t="inlineStr">
        <is>
          <t>TMA'S (SFB) - BILLED BASED ON DAYS OF MONTH ON JOBSITE DIVIDED BY DAYS IN THE GIVEN MONTH</t>
        </is>
      </c>
    </row>
    <row r="4">
      <c r="A4" t="inlineStr">
        <is>
          <t>DIV</t>
        </is>
      </c>
      <c r="B4" t="inlineStr">
        <is>
          <t>JOB</t>
        </is>
      </c>
      <c r="C4" t="inlineStr">
        <is>
          <t>JOB DESC</t>
        </is>
      </c>
      <c r="D4" t="inlineStr">
        <is>
          <t>ASSET ID</t>
        </is>
      </c>
      <c r="E4" t="inlineStr">
        <is>
          <t>EQUIPMENT</t>
        </is>
      </c>
      <c r="F4" t="inlineStr">
        <is>
          <t>DRIVER</t>
        </is>
      </c>
      <c r="G4" t="inlineStr">
        <is>
          <t>UNIT ALLOCATION</t>
        </is>
      </c>
      <c r="H4" t="inlineStr">
        <is>
          <t>COST CODE</t>
        </is>
      </c>
      <c r="I4" t="inlineStr">
        <is>
          <t>REVISION</t>
        </is>
      </c>
      <c r="J4" t="inlineStr">
        <is>
          <t>NOTE / DETAIL</t>
        </is>
      </c>
      <c r="K4" t="inlineStr">
        <is>
          <t>INTERNAL MONTHLY RATE</t>
        </is>
      </c>
      <c r="L4" t="inlineStr">
        <is>
          <t>RATE X ALLOCATION</t>
        </is>
      </c>
      <c r="M4" t="inlineStr">
        <is>
          <t>RATE X REVISION</t>
        </is>
      </c>
      <c r="N4" t="inlineStr">
        <is>
          <t>CHANGE</t>
        </is>
      </c>
      <c r="R4" t="inlineStr">
        <is>
          <t>ALL OTHER EQUIPMENT BILLED BASED ON TIME ON SITE FOR EACH PROJECT</t>
        </is>
      </c>
    </row>
    <row r="5">
      <c r="A5">
        <f>_xlfn.XLOOKUP(Table2[[#This Row],[JOB]],Table13[JOB '#2],Table13[DIVISION '#],)</f>
        <v/>
      </c>
      <c r="B5" t="inlineStr">
        <is>
          <t>2019-044</t>
        </is>
      </c>
      <c r="C5">
        <f>_xlfn.XLOOKUP(Table2[[#This Row],[JOB]],Table13[JOB '#1],Table13[JOB DESC],)</f>
        <v/>
      </c>
      <c r="D5" t="inlineStr">
        <is>
          <t>ET-01</t>
        </is>
      </c>
      <c r="E5">
        <f>_xlfn.XLOOKUP(Table2[[#This Row],[ASSET ID]],ALL!$B:$B,ALL!$C:$C,)</f>
        <v/>
      </c>
      <c r="F5">
        <f>IFERROR(_xlfn.XLOOKUP(Table2[[#This Row],[ASSET ID]],FLEET7[Asset],FLEET7[Employee],),"")</f>
        <v/>
      </c>
      <c r="G5" t="n">
        <v>0.12</v>
      </c>
      <c r="H5" t="inlineStr">
        <is>
          <t>9000 100M</t>
        </is>
      </c>
      <c r="K5">
        <f>_xlfn.XLOOKUP(Table2[[#This Row],[ASSET ID]],Table7[Equip '#],Table7[Rate],)</f>
        <v/>
      </c>
      <c r="L5">
        <f>Table2[[#This Row],[INTERNAL MONTHLY RATE]]*Table2[[#This Row],[UNIT ALLOCATION]]</f>
        <v/>
      </c>
      <c r="M5">
        <f>IF(ISBLANK(Table2[[#This Row],[REVISION]]), Table2[[#This Row],[UNIT ALLOCATION]] * Table2[[#This Row],[INTERNAL MONTHLY RATE]], Table2[[#This Row],[INTERNAL MONTHLY RATE]] * Table2[[#This Row],[REVISION]])</f>
        <v/>
      </c>
      <c r="N5">
        <f>Table2[[#This Row],[RATE X ALLOCATION]]-Table2[[#This Row],[RATE X REVISION]]</f>
        <v/>
      </c>
    </row>
    <row r="6">
      <c r="A6">
        <f>_xlfn.XLOOKUP(Table2[[#This Row],[JOB]],Table13[JOB '#2],Table13[DIVISION '#],)</f>
        <v/>
      </c>
      <c r="B6" t="inlineStr">
        <is>
          <t>2019-044</t>
        </is>
      </c>
      <c r="C6">
        <f>_xlfn.XLOOKUP(Table2[[#This Row],[JOB]],Table13[JOB '#1],Table13[JOB DESC],)</f>
        <v/>
      </c>
      <c r="D6" t="inlineStr">
        <is>
          <t>ET-27</t>
        </is>
      </c>
      <c r="E6">
        <f>_xlfn.XLOOKUP(Table2[[#This Row],[ASSET ID]],ALL!$B:$B,ALL!$C:$C,)</f>
        <v/>
      </c>
      <c r="F6">
        <f>IFERROR(_xlfn.XLOOKUP(Table2[[#This Row],[ASSET ID]],FLEET7[Asset],FLEET7[Employee],),"")</f>
        <v/>
      </c>
      <c r="G6" t="n">
        <v>0.11</v>
      </c>
      <c r="H6" t="inlineStr">
        <is>
          <t>9000 100M</t>
        </is>
      </c>
      <c r="K6">
        <f>_xlfn.XLOOKUP(Table2[[#This Row],[ASSET ID]],Table7[Equip '#],Table7[Rate],)</f>
        <v/>
      </c>
      <c r="L6">
        <f>Table2[[#This Row],[INTERNAL MONTHLY RATE]]*Table2[[#This Row],[UNIT ALLOCATION]]</f>
        <v/>
      </c>
      <c r="M6">
        <f>IF(ISBLANK(Table2[[#This Row],[REVISION]]), Table2[[#This Row],[UNIT ALLOCATION]] * Table2[[#This Row],[INTERNAL MONTHLY RATE]], Table2[[#This Row],[INTERNAL MONTHLY RATE]] * Table2[[#This Row],[REVISION]])</f>
        <v/>
      </c>
      <c r="N6">
        <f>Table2[[#This Row],[RATE X ALLOCATION]]-Table2[[#This Row],[RATE X REVISION]]</f>
        <v/>
      </c>
    </row>
    <row r="7">
      <c r="A7">
        <f>_xlfn.XLOOKUP(Table2[[#This Row],[JOB]],Table13[JOB '#2],Table13[DIVISION '#],)</f>
        <v/>
      </c>
      <c r="B7" t="inlineStr">
        <is>
          <t>2019-044</t>
        </is>
      </c>
      <c r="C7">
        <f>_xlfn.XLOOKUP(Table2[[#This Row],[JOB]],Table13[JOB '#1],Table13[JOB DESC],)</f>
        <v/>
      </c>
      <c r="D7" t="inlineStr">
        <is>
          <t>ML-05</t>
        </is>
      </c>
      <c r="E7">
        <f>_xlfn.XLOOKUP(Table2[[#This Row],[ASSET ID]],ALL!$B:$B,ALL!$C:$C,)</f>
        <v/>
      </c>
      <c r="F7">
        <f>IFERROR(_xlfn.XLOOKUP(Table2[[#This Row],[ASSET ID]],FLEET7[Asset],FLEET7[Employee],),"")</f>
        <v/>
      </c>
      <c r="G7" t="n">
        <v>0.25</v>
      </c>
      <c r="H7" t="inlineStr">
        <is>
          <t>9000 100M</t>
        </is>
      </c>
      <c r="K7">
        <f>_xlfn.XLOOKUP(Table2[[#This Row],[ASSET ID]],Table7[Equip '#],Table7[Rate],)</f>
        <v/>
      </c>
      <c r="L7">
        <f>Table2[[#This Row],[INTERNAL MONTHLY RATE]]*Table2[[#This Row],[UNIT ALLOCATION]]</f>
        <v/>
      </c>
      <c r="M7">
        <f>IF(ISBLANK(Table2[[#This Row],[REVISION]]), Table2[[#This Row],[UNIT ALLOCATION]] * Table2[[#This Row],[INTERNAL MONTHLY RATE]], Table2[[#This Row],[INTERNAL MONTHLY RATE]] * Table2[[#This Row],[REVISION]])</f>
        <v/>
      </c>
      <c r="N7">
        <f>Table2[[#This Row],[RATE X ALLOCATION]]-Table2[[#This Row],[RATE X REVISION]]</f>
        <v/>
      </c>
    </row>
    <row r="8">
      <c r="A8">
        <f>_xlfn.XLOOKUP(Table2[[#This Row],[JOB]],Table13[JOB '#2],Table13[DIVISION '#],)</f>
        <v/>
      </c>
      <c r="B8" t="inlineStr">
        <is>
          <t>2019-044</t>
        </is>
      </c>
      <c r="C8">
        <f>_xlfn.XLOOKUP(Table2[[#This Row],[JOB]],Table13[JOB '#1],Table13[JOB DESC],)</f>
        <v/>
      </c>
      <c r="D8" t="inlineStr">
        <is>
          <t>PT-159</t>
        </is>
      </c>
      <c r="E8">
        <f>_xlfn.XLOOKUP(Table2[[#This Row],[ASSET ID]],ALL!$B:$B,ALL!$C:$C,)</f>
        <v/>
      </c>
      <c r="G8" t="n">
        <v>0.1</v>
      </c>
      <c r="H8" t="inlineStr">
        <is>
          <t>9000 100M</t>
        </is>
      </c>
      <c r="K8">
        <f>_xlfn.XLOOKUP(Table2[[#This Row],[ASSET ID]],Table7[Equip '#],Table7[Rate],)</f>
        <v/>
      </c>
      <c r="L8">
        <f>Table2[[#This Row],[INTERNAL MONTHLY RATE]]*Table2[[#This Row],[UNIT ALLOCATION]]</f>
        <v/>
      </c>
      <c r="M8">
        <f>IF(ISBLANK(Table2[[#This Row],[REVISION]]), Table2[[#This Row],[UNIT ALLOCATION]] * Table2[[#This Row],[INTERNAL MONTHLY RATE]], Table2[[#This Row],[INTERNAL MONTHLY RATE]] * Table2[[#This Row],[REVISION]])</f>
        <v/>
      </c>
      <c r="N8">
        <f>Table2[[#This Row],[RATE X ALLOCATION]]-Table2[[#This Row],[RATE X REVISION]]</f>
        <v/>
      </c>
    </row>
    <row r="9">
      <c r="A9">
        <f>_xlfn.XLOOKUP(Table2[[#This Row],[JOB]],Table13[JOB '#2],Table13[DIVISION '#],)</f>
        <v/>
      </c>
      <c r="B9" t="inlineStr">
        <is>
          <t>2019-044</t>
        </is>
      </c>
      <c r="C9">
        <f>_xlfn.XLOOKUP(Table2[[#This Row],[JOB]],Table13[JOB '#1],Table13[JOB DESC],)</f>
        <v/>
      </c>
      <c r="D9" t="inlineStr">
        <is>
          <t>PT-237</t>
        </is>
      </c>
      <c r="E9">
        <f>_xlfn.XLOOKUP(Table2[[#This Row],[ASSET ID]],ALL!$B:$B,ALL!$C:$C,)</f>
        <v/>
      </c>
      <c r="F9">
        <f>IFERROR(_xlfn.XLOOKUP(Table2[[#This Row],[ASSET ID]],FLEET7[Asset],FLEET7[Employee],),"")</f>
        <v/>
      </c>
      <c r="G9" t="n">
        <v>0.05</v>
      </c>
      <c r="H9" t="inlineStr">
        <is>
          <t>9000 100M</t>
        </is>
      </c>
      <c r="K9">
        <f>_xlfn.XLOOKUP(Table2[[#This Row],[ASSET ID]],Table7[Equip '#],Table7[Rate],)</f>
        <v/>
      </c>
      <c r="L9">
        <f>Table2[[#This Row],[INTERNAL MONTHLY RATE]]*Table2[[#This Row],[UNIT ALLOCATION]]</f>
        <v/>
      </c>
      <c r="M9">
        <f>IF(ISBLANK(Table2[[#This Row],[REVISION]]), Table2[[#This Row],[UNIT ALLOCATION]] * Table2[[#This Row],[INTERNAL MONTHLY RATE]], Table2[[#This Row],[INTERNAL MONTHLY RATE]] * Table2[[#This Row],[REVISION]])</f>
        <v/>
      </c>
      <c r="N9">
        <f>Table2[[#This Row],[RATE X ALLOCATION]]-Table2[[#This Row],[RATE X REVISION]]</f>
        <v/>
      </c>
    </row>
    <row r="10">
      <c r="A10">
        <f>_xlfn.XLOOKUP(Table2[[#This Row],[JOB]],Table13[JOB '#2],Table13[DIVISION '#],)</f>
        <v/>
      </c>
      <c r="B10" t="inlineStr">
        <is>
          <t>2019-044</t>
        </is>
      </c>
      <c r="C10">
        <f>_xlfn.XLOOKUP(Table2[[#This Row],[JOB]],Table13[JOB '#1],Table13[JOB DESC],)</f>
        <v/>
      </c>
      <c r="D10" t="inlineStr">
        <is>
          <t>PT-281</t>
        </is>
      </c>
      <c r="E10">
        <f>_xlfn.XLOOKUP(Table2[[#This Row],[ASSET ID]],ALL!$B:$B,ALL!$C:$C,)</f>
        <v/>
      </c>
      <c r="F10">
        <f>IFERROR(_xlfn.XLOOKUP(Table2[[#This Row],[ASSET ID]],FLEET7[Asset],FLEET7[Employee],),"")</f>
        <v/>
      </c>
      <c r="G10" t="n">
        <v>0.2</v>
      </c>
      <c r="H10" t="inlineStr">
        <is>
          <t>9000 100M</t>
        </is>
      </c>
      <c r="K10">
        <f>_xlfn.XLOOKUP(Table2[[#This Row],[ASSET ID]],Table7[Equip '#],Table7[Rate],)</f>
        <v/>
      </c>
      <c r="L10">
        <f>Table2[[#This Row],[INTERNAL MONTHLY RATE]]*Table2[[#This Row],[UNIT ALLOCATION]]</f>
        <v/>
      </c>
      <c r="M10">
        <f>IF(ISBLANK(Table2[[#This Row],[REVISION]]), Table2[[#This Row],[UNIT ALLOCATION]] * Table2[[#This Row],[INTERNAL MONTHLY RATE]], Table2[[#This Row],[INTERNAL MONTHLY RATE]] * Table2[[#This Row],[REVISION]])</f>
        <v/>
      </c>
      <c r="N10">
        <f>Table2[[#This Row],[RATE X ALLOCATION]]-Table2[[#This Row],[RATE X REVISION]]</f>
        <v/>
      </c>
    </row>
    <row r="11">
      <c r="A11">
        <f>_xlfn.XLOOKUP(Table2[[#This Row],[JOB]],Table13[JOB '#2],Table13[DIVISION '#],)</f>
        <v/>
      </c>
      <c r="B11" t="inlineStr">
        <is>
          <t>2021-017</t>
        </is>
      </c>
      <c r="C11">
        <f>_xlfn.XLOOKUP(Table2[[#This Row],[JOB]],Table13[JOB '#1],Table13[JOB DESC],)</f>
        <v/>
      </c>
      <c r="D11" t="inlineStr">
        <is>
          <t>CM-01</t>
        </is>
      </c>
      <c r="E11">
        <f>_xlfn.XLOOKUP(Table2[[#This Row],[ASSET ID]],ALL!$B:$B,ALL!$C:$C,)</f>
        <v/>
      </c>
      <c r="F11">
        <f>IFERROR(_xlfn.XLOOKUP(Table2[[#This Row],[ASSET ID]],FLEET7[Asset],FLEET7[Employee],),"")</f>
        <v/>
      </c>
      <c r="G11" t="n">
        <v>0.6</v>
      </c>
      <c r="H11" t="inlineStr">
        <is>
          <t>9000 100M</t>
        </is>
      </c>
      <c r="K11">
        <f>_xlfn.XLOOKUP(Table2[[#This Row],[ASSET ID]],Table7[Equip '#],Table7[Rate],)</f>
        <v/>
      </c>
      <c r="L11">
        <f>Table2[[#This Row],[INTERNAL MONTHLY RATE]]*Table2[[#This Row],[UNIT ALLOCATION]]</f>
        <v/>
      </c>
      <c r="M11">
        <f>IF(ISBLANK(Table2[[#This Row],[REVISION]]), Table2[[#This Row],[UNIT ALLOCATION]] * Table2[[#This Row],[INTERNAL MONTHLY RATE]], Table2[[#This Row],[INTERNAL MONTHLY RATE]] * Table2[[#This Row],[REVISION]])</f>
        <v/>
      </c>
      <c r="N11">
        <f>Table2[[#This Row],[RATE X ALLOCATION]]-Table2[[#This Row],[RATE X REVISION]]</f>
        <v/>
      </c>
    </row>
    <row r="12">
      <c r="A12">
        <f>_xlfn.XLOOKUP(Table2[[#This Row],[JOB]],Table13[JOB '#2],Table13[DIVISION '#],)</f>
        <v/>
      </c>
      <c r="B12" t="inlineStr">
        <is>
          <t>2021-017</t>
        </is>
      </c>
      <c r="C12">
        <f>_xlfn.XLOOKUP(Table2[[#This Row],[JOB]],Table13[JOB '#1],Table13[JOB DESC],)</f>
        <v/>
      </c>
      <c r="D12" t="inlineStr">
        <is>
          <t>CM-02</t>
        </is>
      </c>
      <c r="E12">
        <f>_xlfn.XLOOKUP(Table2[[#This Row],[ASSET ID]],ALL!$B:$B,ALL!$C:$C,)</f>
        <v/>
      </c>
      <c r="F12">
        <f>IFERROR(_xlfn.XLOOKUP(Table2[[#This Row],[ASSET ID]],FLEET7[Asset],FLEET7[Employee],),"")</f>
        <v/>
      </c>
      <c r="G12" t="n">
        <v>0.64</v>
      </c>
      <c r="H12" t="inlineStr">
        <is>
          <t>9000 100M</t>
        </is>
      </c>
      <c r="K12">
        <f>_xlfn.XLOOKUP(Table2[[#This Row],[ASSET ID]],Table7[Equip '#],Table7[Rate],)</f>
        <v/>
      </c>
      <c r="L12">
        <f>Table2[[#This Row],[INTERNAL MONTHLY RATE]]*Table2[[#This Row],[UNIT ALLOCATION]]</f>
        <v/>
      </c>
      <c r="M12">
        <f>IF(ISBLANK(Table2[[#This Row],[REVISION]]), Table2[[#This Row],[UNIT ALLOCATION]] * Table2[[#This Row],[INTERNAL MONTHLY RATE]], Table2[[#This Row],[INTERNAL MONTHLY RATE]] * Table2[[#This Row],[REVISION]])</f>
        <v/>
      </c>
      <c r="N12">
        <f>Table2[[#This Row],[RATE X ALLOCATION]]-Table2[[#This Row],[RATE X REVISION]]</f>
        <v/>
      </c>
    </row>
    <row r="13">
      <c r="A13">
        <f>_xlfn.XLOOKUP(Table2[[#This Row],[JOB]],Table13[JOB '#2],Table13[DIVISION '#],)</f>
        <v/>
      </c>
      <c r="B13" t="inlineStr">
        <is>
          <t>2021-017</t>
        </is>
      </c>
      <c r="C13">
        <f>_xlfn.XLOOKUP(Table2[[#This Row],[JOB]],Table13[JOB '#1],Table13[JOB DESC],)</f>
        <v/>
      </c>
      <c r="D13" t="inlineStr">
        <is>
          <t>CM-04</t>
        </is>
      </c>
      <c r="E13">
        <f>_xlfn.XLOOKUP(Table2[[#This Row],[ASSET ID]],ALL!$B:$B,ALL!$C:$C,)</f>
        <v/>
      </c>
      <c r="F13">
        <f>IFERROR(_xlfn.XLOOKUP(Table2[[#This Row],[ASSET ID]],FLEET7[Asset],FLEET7[Employee],),"")</f>
        <v/>
      </c>
      <c r="G13" t="n">
        <v>0.65</v>
      </c>
      <c r="H13" t="inlineStr">
        <is>
          <t>9000 100M</t>
        </is>
      </c>
      <c r="K13">
        <f>_xlfn.XLOOKUP(Table2[[#This Row],[ASSET ID]],Table7[Equip '#],Table7[Rate],)</f>
        <v/>
      </c>
      <c r="L13">
        <f>Table2[[#This Row],[INTERNAL MONTHLY RATE]]*Table2[[#This Row],[UNIT ALLOCATION]]</f>
        <v/>
      </c>
      <c r="M13">
        <f>IF(ISBLANK(Table2[[#This Row],[REVISION]]), Table2[[#This Row],[UNIT ALLOCATION]] * Table2[[#This Row],[INTERNAL MONTHLY RATE]], Table2[[#This Row],[INTERNAL MONTHLY RATE]] * Table2[[#This Row],[REVISION]])</f>
        <v/>
      </c>
      <c r="N13">
        <f>Table2[[#This Row],[RATE X ALLOCATION]]-Table2[[#This Row],[RATE X REVISION]]</f>
        <v/>
      </c>
    </row>
    <row r="14">
      <c r="A14">
        <f>_xlfn.XLOOKUP(Table2[[#This Row],[JOB]],Table13[JOB '#2],Table13[DIVISION '#],)</f>
        <v/>
      </c>
      <c r="B14" t="inlineStr">
        <is>
          <t>2021-017</t>
        </is>
      </c>
      <c r="C14">
        <f>_xlfn.XLOOKUP(Table2[[#This Row],[JOB]],Table13[JOB '#1],Table13[JOB DESC],)</f>
        <v/>
      </c>
      <c r="D14" t="inlineStr">
        <is>
          <t>ET-42</t>
        </is>
      </c>
      <c r="E14">
        <f>_xlfn.XLOOKUP(Table2[[#This Row],[ASSET ID]],ALL!$B:$B,ALL!$C:$C,)</f>
        <v/>
      </c>
      <c r="F14">
        <f>IFERROR(_xlfn.XLOOKUP(Table2[[#This Row],[ASSET ID]],FLEET7[Asset],FLEET7[Employee],),"")</f>
        <v/>
      </c>
      <c r="G14" t="n">
        <v>1</v>
      </c>
      <c r="H14" t="inlineStr">
        <is>
          <t>9000 100M</t>
        </is>
      </c>
      <c r="K14">
        <f>_xlfn.XLOOKUP(Table2[[#This Row],[ASSET ID]],Table7[Equip '#],Table7[Rate],)</f>
        <v/>
      </c>
      <c r="L14">
        <f>Table2[[#This Row],[INTERNAL MONTHLY RATE]]*Table2[[#This Row],[UNIT ALLOCATION]]</f>
        <v/>
      </c>
      <c r="M14">
        <f>IF(ISBLANK(Table2[[#This Row],[REVISION]]), Table2[[#This Row],[UNIT ALLOCATION]] * Table2[[#This Row],[INTERNAL MONTHLY RATE]], Table2[[#This Row],[INTERNAL MONTHLY RATE]] * Table2[[#This Row],[REVISION]])</f>
        <v/>
      </c>
      <c r="N14">
        <f>Table2[[#This Row],[RATE X ALLOCATION]]-Table2[[#This Row],[RATE X REVISION]]</f>
        <v/>
      </c>
    </row>
    <row r="15">
      <c r="A15">
        <f>_xlfn.XLOOKUP(Table2[[#This Row],[JOB]],Table13[JOB '#2],Table13[DIVISION '#],)</f>
        <v/>
      </c>
      <c r="B15" t="inlineStr">
        <is>
          <t>2021-017</t>
        </is>
      </c>
      <c r="C15">
        <f>_xlfn.XLOOKUP(Table2[[#This Row],[JOB]],Table13[JOB '#1],Table13[JOB DESC],)</f>
        <v/>
      </c>
      <c r="D15" t="inlineStr">
        <is>
          <t>EX-21</t>
        </is>
      </c>
      <c r="E15">
        <f>_xlfn.XLOOKUP(Table2[[#This Row],[ASSET ID]],ALL!$B:$B,ALL!$C:$C,)</f>
        <v/>
      </c>
      <c r="F15">
        <f>IFERROR(_xlfn.XLOOKUP(Table2[[#This Row],[ASSET ID]],FLEET7[Asset],FLEET7[Employee],),"")</f>
        <v/>
      </c>
      <c r="G15" t="n">
        <v>0.05</v>
      </c>
      <c r="H15" t="inlineStr">
        <is>
          <t>9000 100M</t>
        </is>
      </c>
      <c r="K15">
        <f>_xlfn.XLOOKUP(Table2[[#This Row],[ASSET ID]],Table7[Equip '#],Table7[Rate],)</f>
        <v/>
      </c>
      <c r="L15">
        <f>Table2[[#This Row],[INTERNAL MONTHLY RATE]]*Table2[[#This Row],[UNIT ALLOCATION]]</f>
        <v/>
      </c>
      <c r="M15">
        <f>IF(ISBLANK(Table2[[#This Row],[REVISION]]), Table2[[#This Row],[UNIT ALLOCATION]] * Table2[[#This Row],[INTERNAL MONTHLY RATE]], Table2[[#This Row],[INTERNAL MONTHLY RATE]] * Table2[[#This Row],[REVISION]])</f>
        <v/>
      </c>
      <c r="N15">
        <f>Table2[[#This Row],[RATE X ALLOCATION]]-Table2[[#This Row],[RATE X REVISION]]</f>
        <v/>
      </c>
    </row>
    <row r="16">
      <c r="A16">
        <f>_xlfn.XLOOKUP(Table2[[#This Row],[JOB]],Table13[JOB '#2],Table13[DIVISION '#],)</f>
        <v/>
      </c>
      <c r="B16" t="inlineStr">
        <is>
          <t>2021-017</t>
        </is>
      </c>
      <c r="C16">
        <f>_xlfn.XLOOKUP(Table2[[#This Row],[JOB]],Table13[JOB '#1],Table13[JOB DESC],)</f>
        <v/>
      </c>
      <c r="D16" t="inlineStr">
        <is>
          <t>EX-53</t>
        </is>
      </c>
      <c r="E16">
        <f>_xlfn.XLOOKUP(Table2[[#This Row],[ASSET ID]],ALL!$B:$B,ALL!$C:$C,)</f>
        <v/>
      </c>
      <c r="F16">
        <f>IFERROR(_xlfn.XLOOKUP(Table2[[#This Row],[ASSET ID]],FLEET7[Asset],FLEET7[Employee],),"")</f>
        <v/>
      </c>
      <c r="G16" t="n">
        <v>1</v>
      </c>
      <c r="H16" t="inlineStr">
        <is>
          <t>9000 100M</t>
        </is>
      </c>
      <c r="K16">
        <f>_xlfn.XLOOKUP(Table2[[#This Row],[ASSET ID]],Table7[Equip '#],Table7[Rate],)</f>
        <v/>
      </c>
      <c r="L16">
        <f>Table2[[#This Row],[INTERNAL MONTHLY RATE]]*Table2[[#This Row],[UNIT ALLOCATION]]</f>
        <v/>
      </c>
      <c r="M16">
        <f>IF(ISBLANK(Table2[[#This Row],[REVISION]]), Table2[[#This Row],[UNIT ALLOCATION]] * Table2[[#This Row],[INTERNAL MONTHLY RATE]], Table2[[#This Row],[INTERNAL MONTHLY RATE]] * Table2[[#This Row],[REVISION]])</f>
        <v/>
      </c>
      <c r="N16">
        <f>Table2[[#This Row],[RATE X ALLOCATION]]-Table2[[#This Row],[RATE X REVISION]]</f>
        <v/>
      </c>
    </row>
    <row r="17">
      <c r="A17">
        <f>_xlfn.XLOOKUP(Table2[[#This Row],[JOB]],Table13[JOB '#2],Table13[DIVISION '#],)</f>
        <v/>
      </c>
      <c r="B17" t="inlineStr">
        <is>
          <t>2021-017</t>
        </is>
      </c>
      <c r="C17">
        <f>_xlfn.XLOOKUP(Table2[[#This Row],[JOB]],Table13[JOB '#1],Table13[JOB DESC],)</f>
        <v/>
      </c>
      <c r="D17" t="inlineStr">
        <is>
          <t>MT-15</t>
        </is>
      </c>
      <c r="E17">
        <f>_xlfn.XLOOKUP(Table2[[#This Row],[ASSET ID]],ALL!$B:$B,ALL!$C:$C,)</f>
        <v/>
      </c>
      <c r="F17">
        <f>IFERROR(_xlfn.XLOOKUP(Table2[[#This Row],[ASSET ID]],FLEET7[Asset],FLEET7[Employee],),"")</f>
        <v/>
      </c>
      <c r="G17" t="n">
        <v>0.1</v>
      </c>
      <c r="H17" t="inlineStr">
        <is>
          <t>9000 100M</t>
        </is>
      </c>
      <c r="K17">
        <f>_xlfn.XLOOKUP(Table2[[#This Row],[ASSET ID]],Table7[Equip '#],Table7[Rate],)</f>
        <v/>
      </c>
      <c r="L17">
        <f>Table2[[#This Row],[INTERNAL MONTHLY RATE]]*Table2[[#This Row],[UNIT ALLOCATION]]</f>
        <v/>
      </c>
      <c r="M17">
        <f>IF(ISBLANK(Table2[[#This Row],[REVISION]]), Table2[[#This Row],[UNIT ALLOCATION]] * Table2[[#This Row],[INTERNAL MONTHLY RATE]], Table2[[#This Row],[INTERNAL MONTHLY RATE]] * Table2[[#This Row],[REVISION]])</f>
        <v/>
      </c>
      <c r="N17">
        <f>Table2[[#This Row],[RATE X ALLOCATION]]-Table2[[#This Row],[RATE X REVISION]]</f>
        <v/>
      </c>
    </row>
    <row r="18">
      <c r="A18">
        <f>_xlfn.XLOOKUP(Table2[[#This Row],[JOB]],Table13[JOB '#2],Table13[DIVISION '#],)</f>
        <v/>
      </c>
      <c r="B18" t="inlineStr">
        <is>
          <t>2021-017</t>
        </is>
      </c>
      <c r="C18">
        <f>_xlfn.XLOOKUP(Table2[[#This Row],[JOB]],Table13[JOB '#1],Table13[JOB DESC],)</f>
        <v/>
      </c>
      <c r="D18" t="inlineStr">
        <is>
          <t>PT-125</t>
        </is>
      </c>
      <c r="E18">
        <f>_xlfn.XLOOKUP(Table2[[#This Row],[ASSET ID]],ALL!$B:$B,ALL!$C:$C,)</f>
        <v/>
      </c>
      <c r="F18">
        <f>IFERROR(_xlfn.XLOOKUP(Table2[[#This Row],[ASSET ID]],FLEET7[Asset],FLEET7[Employee],),"")</f>
        <v/>
      </c>
      <c r="G18" t="n">
        <v>1</v>
      </c>
      <c r="H18" t="inlineStr">
        <is>
          <t>9000 100M</t>
        </is>
      </c>
      <c r="K18">
        <f>_xlfn.XLOOKUP(Table2[[#This Row],[ASSET ID]],Table7[Equip '#],Table7[Rate],)</f>
        <v/>
      </c>
      <c r="L18">
        <f>Table2[[#This Row],[INTERNAL MONTHLY RATE]]*Table2[[#This Row],[UNIT ALLOCATION]]</f>
        <v/>
      </c>
      <c r="M18">
        <f>IF(ISBLANK(Table2[[#This Row],[REVISION]]), Table2[[#This Row],[UNIT ALLOCATION]] * Table2[[#This Row],[INTERNAL MONTHLY RATE]], Table2[[#This Row],[INTERNAL MONTHLY RATE]] * Table2[[#This Row],[REVISION]])</f>
        <v/>
      </c>
      <c r="N18">
        <f>Table2[[#This Row],[RATE X ALLOCATION]]-Table2[[#This Row],[RATE X REVISION]]</f>
        <v/>
      </c>
    </row>
    <row r="19">
      <c r="A19">
        <f>_xlfn.XLOOKUP(Table2[[#This Row],[JOB]],Table13[JOB '#2],Table13[DIVISION '#],)</f>
        <v/>
      </c>
      <c r="B19" t="inlineStr">
        <is>
          <t>2021-017</t>
        </is>
      </c>
      <c r="C19">
        <f>_xlfn.XLOOKUP(Table2[[#This Row],[JOB]],Table13[JOB '#1],Table13[JOB DESC],)</f>
        <v/>
      </c>
      <c r="D19" t="inlineStr">
        <is>
          <t>PT-218</t>
        </is>
      </c>
      <c r="E19">
        <f>_xlfn.XLOOKUP(Table2[[#This Row],[ASSET ID]],ALL!$B:$B,ALL!$C:$C,)</f>
        <v/>
      </c>
      <c r="F19">
        <f>IFERROR(_xlfn.XLOOKUP(Table2[[#This Row],[ASSET ID]],FLEET7[Asset],FLEET7[Employee],),"")</f>
        <v/>
      </c>
      <c r="G19" t="n">
        <v>0.3</v>
      </c>
      <c r="H19" t="inlineStr">
        <is>
          <t>9000 100M</t>
        </is>
      </c>
      <c r="K19">
        <f>_xlfn.XLOOKUP(Table2[[#This Row],[ASSET ID]],Table7[Equip '#],Table7[Rate],)</f>
        <v/>
      </c>
      <c r="L19">
        <f>Table2[[#This Row],[INTERNAL MONTHLY RATE]]*Table2[[#This Row],[UNIT ALLOCATION]]</f>
        <v/>
      </c>
      <c r="M19">
        <f>IF(ISBLANK(Table2[[#This Row],[REVISION]]), Table2[[#This Row],[UNIT ALLOCATION]] * Table2[[#This Row],[INTERNAL MONTHLY RATE]], Table2[[#This Row],[INTERNAL MONTHLY RATE]] * Table2[[#This Row],[REVISION]])</f>
        <v/>
      </c>
      <c r="N19">
        <f>Table2[[#This Row],[RATE X ALLOCATION]]-Table2[[#This Row],[RATE X REVISION]]</f>
        <v/>
      </c>
    </row>
    <row r="20">
      <c r="A20">
        <f>_xlfn.XLOOKUP(Table2[[#This Row],[JOB]],Table13[JOB '#2],Table13[DIVISION '#],)</f>
        <v/>
      </c>
      <c r="B20" t="inlineStr">
        <is>
          <t>2021-017</t>
        </is>
      </c>
      <c r="C20">
        <f>_xlfn.XLOOKUP(Table2[[#This Row],[JOB]],Table13[JOB '#1],Table13[JOB DESC],)</f>
        <v/>
      </c>
      <c r="D20" t="inlineStr">
        <is>
          <t>PT-268</t>
        </is>
      </c>
      <c r="E20">
        <f>_xlfn.XLOOKUP(Table2[[#This Row],[ASSET ID]],ALL!$B:$B,ALL!$C:$C,)</f>
        <v/>
      </c>
      <c r="F20" t="inlineStr">
        <is>
          <t>SAFETY</t>
        </is>
      </c>
      <c r="G20" t="n">
        <v>0.1</v>
      </c>
      <c r="H20" t="inlineStr">
        <is>
          <t>9000 100M</t>
        </is>
      </c>
      <c r="K20">
        <f>_xlfn.XLOOKUP(Table2[[#This Row],[ASSET ID]],Table7[Equip '#],Table7[Rate],)</f>
        <v/>
      </c>
      <c r="L20">
        <f>Table2[[#This Row],[INTERNAL MONTHLY RATE]]*Table2[[#This Row],[UNIT ALLOCATION]]</f>
        <v/>
      </c>
      <c r="M20">
        <f>IF(ISBLANK(Table2[[#This Row],[REVISION]]), Table2[[#This Row],[UNIT ALLOCATION]] * Table2[[#This Row],[INTERNAL MONTHLY RATE]], Table2[[#This Row],[INTERNAL MONTHLY RATE]] * Table2[[#This Row],[REVISION]])</f>
        <v/>
      </c>
      <c r="N20">
        <f>Table2[[#This Row],[RATE X ALLOCATION]]-Table2[[#This Row],[RATE X REVISION]]</f>
        <v/>
      </c>
    </row>
    <row r="21">
      <c r="A21">
        <f>_xlfn.XLOOKUP(Table2[[#This Row],[JOB]],Table13[JOB '#2],Table13[DIVISION '#],)</f>
        <v/>
      </c>
      <c r="B21" t="inlineStr">
        <is>
          <t>2021-017</t>
        </is>
      </c>
      <c r="C21">
        <f>_xlfn.XLOOKUP(Table2[[#This Row],[JOB]],Table13[JOB '#1],Table13[JOB DESC],)</f>
        <v/>
      </c>
      <c r="D21" t="inlineStr">
        <is>
          <t>RTC-03</t>
        </is>
      </c>
      <c r="E21">
        <f>_xlfn.XLOOKUP(Table2[[#This Row],[ASSET ID]],ALL!$B:$B,ALL!$C:$C,)</f>
        <v/>
      </c>
      <c r="F21">
        <f>IFERROR(_xlfn.XLOOKUP(Table2[[#This Row],[ASSET ID]],FLEET7[Asset],FLEET7[Employee],),"")</f>
        <v/>
      </c>
      <c r="G21" t="n">
        <v>0.35</v>
      </c>
      <c r="H21" t="inlineStr">
        <is>
          <t>9000 100M</t>
        </is>
      </c>
      <c r="K21">
        <f>_xlfn.XLOOKUP(Table2[[#This Row],[ASSET ID]],Table7[Equip '#],Table7[Rate],)</f>
        <v/>
      </c>
      <c r="L21">
        <f>Table2[[#This Row],[INTERNAL MONTHLY RATE]]*Table2[[#This Row],[UNIT ALLOCATION]]</f>
        <v/>
      </c>
      <c r="M21">
        <f>IF(ISBLANK(Table2[[#This Row],[REVISION]]), Table2[[#This Row],[UNIT ALLOCATION]] * Table2[[#This Row],[INTERNAL MONTHLY RATE]], Table2[[#This Row],[INTERNAL MONTHLY RATE]] * Table2[[#This Row],[REVISION]])</f>
        <v/>
      </c>
      <c r="N21">
        <f>Table2[[#This Row],[RATE X ALLOCATION]]-Table2[[#This Row],[RATE X REVISION]]</f>
        <v/>
      </c>
    </row>
    <row r="22">
      <c r="A22">
        <f>_xlfn.XLOOKUP(Table2[[#This Row],[JOB]],Table13[JOB '#2],Table13[DIVISION '#],)</f>
        <v/>
      </c>
      <c r="B22" t="inlineStr">
        <is>
          <t>2021-017</t>
        </is>
      </c>
      <c r="C22">
        <f>_xlfn.XLOOKUP(Table2[[#This Row],[JOB]],Table13[JOB '#1],Table13[JOB DESC],)</f>
        <v/>
      </c>
      <c r="D22" t="inlineStr">
        <is>
          <t>SS-32</t>
        </is>
      </c>
      <c r="E22">
        <f>_xlfn.XLOOKUP(Table2[[#This Row],[ASSET ID]],ALL!$B:$B,ALL!$C:$C,)</f>
        <v/>
      </c>
      <c r="F22">
        <f>IFERROR(_xlfn.XLOOKUP(Table2[[#This Row],[ASSET ID]],FLEET7[Asset],FLEET7[Employee],),"")</f>
        <v/>
      </c>
      <c r="G22" t="n">
        <v>1</v>
      </c>
      <c r="H22" t="inlineStr">
        <is>
          <t>9000 100M</t>
        </is>
      </c>
      <c r="K22">
        <f>_xlfn.XLOOKUP(Table2[[#This Row],[ASSET ID]],Table7[Equip '#],Table7[Rate],)</f>
        <v/>
      </c>
      <c r="L22">
        <f>Table2[[#This Row],[INTERNAL MONTHLY RATE]]*Table2[[#This Row],[UNIT ALLOCATION]]</f>
        <v/>
      </c>
      <c r="M22">
        <f>IF(ISBLANK(Table2[[#This Row],[REVISION]]), Table2[[#This Row],[UNIT ALLOCATION]] * Table2[[#This Row],[INTERNAL MONTHLY RATE]], Table2[[#This Row],[INTERNAL MONTHLY RATE]] * Table2[[#This Row],[REVISION]])</f>
        <v/>
      </c>
      <c r="N22">
        <f>Table2[[#This Row],[RATE X ALLOCATION]]-Table2[[#This Row],[RATE X REVISION]]</f>
        <v/>
      </c>
    </row>
    <row r="23">
      <c r="A23">
        <f>_xlfn.XLOOKUP(Table2[[#This Row],[JOB]],Table13[JOB '#2],Table13[DIVISION '#],)</f>
        <v/>
      </c>
      <c r="B23" t="inlineStr">
        <is>
          <t>2021-017</t>
        </is>
      </c>
      <c r="C23">
        <f>_xlfn.XLOOKUP(Table2[[#This Row],[JOB]],Table13[JOB '#1],Table13[JOB DESC],)</f>
        <v/>
      </c>
      <c r="D23" t="inlineStr">
        <is>
          <t>WT-05</t>
        </is>
      </c>
      <c r="E23">
        <f>_xlfn.XLOOKUP(Table2[[#This Row],[ASSET ID]],ALL!$B:$B,ALL!$C:$C,)</f>
        <v/>
      </c>
      <c r="F23">
        <f>IFERROR(_xlfn.XLOOKUP(Table2[[#This Row],[ASSET ID]],FLEET7[Asset],FLEET7[Employee],),"")</f>
        <v/>
      </c>
      <c r="G23" t="n">
        <v>1</v>
      </c>
      <c r="H23" t="inlineStr">
        <is>
          <t>9000 100M</t>
        </is>
      </c>
      <c r="K23">
        <f>_xlfn.XLOOKUP(Table2[[#This Row],[ASSET ID]],Table7[Equip '#],Table7[Rate],)</f>
        <v/>
      </c>
      <c r="L23">
        <f>Table2[[#This Row],[INTERNAL MONTHLY RATE]]*Table2[[#This Row],[UNIT ALLOCATION]]</f>
        <v/>
      </c>
      <c r="M23">
        <f>IF(ISBLANK(Table2[[#This Row],[REVISION]]), Table2[[#This Row],[UNIT ALLOCATION]] * Table2[[#This Row],[INTERNAL MONTHLY RATE]], Table2[[#This Row],[INTERNAL MONTHLY RATE]] * Table2[[#This Row],[REVISION]])</f>
        <v/>
      </c>
      <c r="N23">
        <f>Table2[[#This Row],[RATE X ALLOCATION]]-Table2[[#This Row],[RATE X REVISION]]</f>
        <v/>
      </c>
    </row>
    <row r="24">
      <c r="A24">
        <f>_xlfn.XLOOKUP(Table2[[#This Row],[JOB]],Table13[JOB '#2],Table13[DIVISION '#],)</f>
        <v/>
      </c>
      <c r="B24" t="inlineStr">
        <is>
          <t>2022-003</t>
        </is>
      </c>
      <c r="C24">
        <f>_xlfn.XLOOKUP(Table2[[#This Row],[JOB]],Table13[JOB '#1],Table13[JOB DESC],)</f>
        <v/>
      </c>
      <c r="D24" t="inlineStr">
        <is>
          <t>DT-07</t>
        </is>
      </c>
      <c r="E24">
        <f>_xlfn.XLOOKUP(Table2[[#This Row],[ASSET ID]],ALL!$B:$B,ALL!$C:$C,)</f>
        <v/>
      </c>
      <c r="F24">
        <f>IFERROR(_xlfn.XLOOKUP(Table2[[#This Row],[ASSET ID]],FLEET7[Asset],FLEET7[Employee],),"")</f>
        <v/>
      </c>
      <c r="G24" t="n">
        <v>1</v>
      </c>
      <c r="H24" t="inlineStr">
        <is>
          <t>9000 100M</t>
        </is>
      </c>
      <c r="K24">
        <f>_xlfn.XLOOKUP(Table2[[#This Row],[ASSET ID]],Table7[Equip '#],Table7[Rate],)</f>
        <v/>
      </c>
      <c r="L24">
        <f>Table2[[#This Row],[INTERNAL MONTHLY RATE]]*Table2[[#This Row],[UNIT ALLOCATION]]</f>
        <v/>
      </c>
      <c r="M24">
        <f>IF(ISBLANK(Table2[[#This Row],[REVISION]]), Table2[[#This Row],[UNIT ALLOCATION]] * Table2[[#This Row],[INTERNAL MONTHLY RATE]], Table2[[#This Row],[INTERNAL MONTHLY RATE]] * Table2[[#This Row],[REVISION]])</f>
        <v/>
      </c>
      <c r="N24">
        <f>Table2[[#This Row],[RATE X ALLOCATION]]-Table2[[#This Row],[RATE X REVISION]]</f>
        <v/>
      </c>
    </row>
    <row r="25">
      <c r="A25">
        <f>_xlfn.XLOOKUP(Table2[[#This Row],[JOB]],Table13[JOB '#2],Table13[DIVISION '#],)</f>
        <v/>
      </c>
      <c r="B25" t="inlineStr">
        <is>
          <t>2022-008</t>
        </is>
      </c>
      <c r="C25">
        <f>_xlfn.XLOOKUP(Table2[[#This Row],[JOB]],Table13[JOB '#1],Table13[JOB DESC],)</f>
        <v/>
      </c>
      <c r="D25" t="inlineStr">
        <is>
          <t>BH-23</t>
        </is>
      </c>
      <c r="E25">
        <f>_xlfn.XLOOKUP(Table2[[#This Row],[ASSET ID]],ALL!$B:$B,ALL!$C:$C,)</f>
        <v/>
      </c>
      <c r="F25">
        <f>IFERROR(_xlfn.XLOOKUP(Table2[[#This Row],[ASSET ID]],FLEET7[Asset],FLEET7[Employee],),"")</f>
        <v/>
      </c>
      <c r="G25" t="n">
        <v>1</v>
      </c>
      <c r="H25" t="inlineStr">
        <is>
          <t>9000 100M</t>
        </is>
      </c>
      <c r="K25">
        <f>_xlfn.XLOOKUP(Table2[[#This Row],[ASSET ID]],Table7[Equip '#],Table7[Rate],)</f>
        <v/>
      </c>
      <c r="L25">
        <f>Table2[[#This Row],[INTERNAL MONTHLY RATE]]*Table2[[#This Row],[UNIT ALLOCATION]]</f>
        <v/>
      </c>
      <c r="M25">
        <f>IF(ISBLANK(Table2[[#This Row],[REVISION]]), Table2[[#This Row],[UNIT ALLOCATION]] * Table2[[#This Row],[INTERNAL MONTHLY RATE]], Table2[[#This Row],[INTERNAL MONTHLY RATE]] * Table2[[#This Row],[REVISION]])</f>
        <v/>
      </c>
      <c r="N25">
        <f>Table2[[#This Row],[RATE X ALLOCATION]]-Table2[[#This Row],[RATE X REVISION]]</f>
        <v/>
      </c>
    </row>
    <row r="26">
      <c r="A26">
        <f>_xlfn.XLOOKUP(Table2[[#This Row],[JOB]],Table13[JOB '#2],Table13[DIVISION '#],)</f>
        <v/>
      </c>
      <c r="B26" t="inlineStr">
        <is>
          <t>2022-008</t>
        </is>
      </c>
      <c r="C26">
        <f>_xlfn.XLOOKUP(Table2[[#This Row],[JOB]],Table13[JOB '#1],Table13[JOB DESC],)</f>
        <v/>
      </c>
      <c r="D26" t="inlineStr">
        <is>
          <t>D-12</t>
        </is>
      </c>
      <c r="E26">
        <f>_xlfn.XLOOKUP(Table2[[#This Row],[ASSET ID]],ALL!$B:$B,ALL!$C:$C,)</f>
        <v/>
      </c>
      <c r="F26">
        <f>IFERROR(_xlfn.XLOOKUP(Table2[[#This Row],[ASSET ID]],FLEET7[Asset],FLEET7[Employee],),"")</f>
        <v/>
      </c>
      <c r="G26" t="n">
        <v>1</v>
      </c>
      <c r="H26" t="inlineStr">
        <is>
          <t>9000 100M</t>
        </is>
      </c>
      <c r="K26">
        <f>_xlfn.XLOOKUP(Table2[[#This Row],[ASSET ID]],Table7[Equip '#],Table7[Rate],)</f>
        <v/>
      </c>
      <c r="L26">
        <f>Table2[[#This Row],[INTERNAL MONTHLY RATE]]*Table2[[#This Row],[UNIT ALLOCATION]]</f>
        <v/>
      </c>
      <c r="M26">
        <f>IF(ISBLANK(Table2[[#This Row],[REVISION]]), Table2[[#This Row],[UNIT ALLOCATION]] * Table2[[#This Row],[INTERNAL MONTHLY RATE]], Table2[[#This Row],[INTERNAL MONTHLY RATE]] * Table2[[#This Row],[REVISION]])</f>
        <v/>
      </c>
      <c r="N26">
        <f>Table2[[#This Row],[RATE X ALLOCATION]]-Table2[[#This Row],[RATE X REVISION]]</f>
        <v/>
      </c>
    </row>
    <row r="27">
      <c r="A27">
        <f>_xlfn.XLOOKUP(Table2[[#This Row],[JOB]],Table13[JOB '#2],Table13[DIVISION '#],)</f>
        <v/>
      </c>
      <c r="B27" t="inlineStr">
        <is>
          <t>2022-008</t>
        </is>
      </c>
      <c r="C27">
        <f>_xlfn.XLOOKUP(Table2[[#This Row],[JOB]],Table13[JOB '#1],Table13[JOB DESC],)</f>
        <v/>
      </c>
      <c r="D27" t="inlineStr">
        <is>
          <t>ET-23</t>
        </is>
      </c>
      <c r="E27">
        <f>_xlfn.XLOOKUP(Table2[[#This Row],[ASSET ID]],ALL!$B:$B,ALL!$C:$C,)</f>
        <v/>
      </c>
      <c r="F27">
        <f>IFERROR(_xlfn.XLOOKUP(Table2[[#This Row],[ASSET ID]],FLEET7[Asset],FLEET7[Employee],),"")</f>
        <v/>
      </c>
      <c r="G27" t="n">
        <v>0.71</v>
      </c>
      <c r="H27" t="inlineStr">
        <is>
          <t>9000 100M</t>
        </is>
      </c>
      <c r="K27">
        <f>_xlfn.XLOOKUP(Table2[[#This Row],[ASSET ID]],Table7[Equip '#],Table7[Rate],)</f>
        <v/>
      </c>
      <c r="L27">
        <f>Table2[[#This Row],[INTERNAL MONTHLY RATE]]*Table2[[#This Row],[UNIT ALLOCATION]]</f>
        <v/>
      </c>
      <c r="M27">
        <f>IF(ISBLANK(Table2[[#This Row],[REVISION]]), Table2[[#This Row],[UNIT ALLOCATION]] * Table2[[#This Row],[INTERNAL MONTHLY RATE]], Table2[[#This Row],[INTERNAL MONTHLY RATE]] * Table2[[#This Row],[REVISION]])</f>
        <v/>
      </c>
      <c r="N27">
        <f>Table2[[#This Row],[RATE X ALLOCATION]]-Table2[[#This Row],[RATE X REVISION]]</f>
        <v/>
      </c>
    </row>
    <row r="28">
      <c r="A28">
        <f>_xlfn.XLOOKUP(Table2[[#This Row],[JOB]],Table13[JOB '#2],Table13[DIVISION '#],)</f>
        <v/>
      </c>
      <c r="B28" t="inlineStr">
        <is>
          <t>2022-008</t>
        </is>
      </c>
      <c r="C28">
        <f>_xlfn.XLOOKUP(Table2[[#This Row],[JOB]],Table13[JOB '#1],Table13[JOB DESC],)</f>
        <v/>
      </c>
      <c r="D28" t="inlineStr">
        <is>
          <t>EX-34</t>
        </is>
      </c>
      <c r="E28">
        <f>_xlfn.XLOOKUP(Table2[[#This Row],[ASSET ID]],ALL!$B:$B,ALL!$C:$C,)</f>
        <v/>
      </c>
      <c r="F28">
        <f>IFERROR(_xlfn.XLOOKUP(Table2[[#This Row],[ASSET ID]],FLEET7[Asset],FLEET7[Employee],),"")</f>
        <v/>
      </c>
      <c r="G28" t="n">
        <v>0.45</v>
      </c>
      <c r="H28" t="inlineStr">
        <is>
          <t>9000 100M</t>
        </is>
      </c>
      <c r="K28">
        <f>_xlfn.XLOOKUP(Table2[[#This Row],[ASSET ID]],Table7[Equip '#],Table7[Rate],)</f>
        <v/>
      </c>
      <c r="L28">
        <f>Table2[[#This Row],[INTERNAL MONTHLY RATE]]*Table2[[#This Row],[UNIT ALLOCATION]]</f>
        <v/>
      </c>
      <c r="M28">
        <f>IF(ISBLANK(Table2[[#This Row],[REVISION]]), Table2[[#This Row],[UNIT ALLOCATION]] * Table2[[#This Row],[INTERNAL MONTHLY RATE]], Table2[[#This Row],[INTERNAL MONTHLY RATE]] * Table2[[#This Row],[REVISION]])</f>
        <v/>
      </c>
      <c r="N28">
        <f>Table2[[#This Row],[RATE X ALLOCATION]]-Table2[[#This Row],[RATE X REVISION]]</f>
        <v/>
      </c>
    </row>
    <row r="29">
      <c r="A29">
        <f>_xlfn.XLOOKUP(Table2[[#This Row],[JOB]],Table13[JOB '#2],Table13[DIVISION '#],)</f>
        <v/>
      </c>
      <c r="B29" t="inlineStr">
        <is>
          <t>2022-008</t>
        </is>
      </c>
      <c r="C29">
        <f>_xlfn.XLOOKUP(Table2[[#This Row],[JOB]],Table13[JOB '#1],Table13[JOB DESC],)</f>
        <v/>
      </c>
      <c r="D29" t="inlineStr">
        <is>
          <t>MT-14</t>
        </is>
      </c>
      <c r="E29">
        <f>_xlfn.XLOOKUP(Table2[[#This Row],[ASSET ID]],ALL!$B:$B,ALL!$C:$C,)</f>
        <v/>
      </c>
      <c r="F29">
        <f>IFERROR(_xlfn.XLOOKUP(Table2[[#This Row],[ASSET ID]],FLEET7[Asset],FLEET7[Employee],),"")</f>
        <v/>
      </c>
      <c r="G29" t="n">
        <v>0.05</v>
      </c>
      <c r="H29" t="inlineStr">
        <is>
          <t>9000 100M</t>
        </is>
      </c>
      <c r="K29">
        <f>_xlfn.XLOOKUP(Table2[[#This Row],[ASSET ID]],Table7[Equip '#],Table7[Rate],)</f>
        <v/>
      </c>
      <c r="L29">
        <f>Table2[[#This Row],[INTERNAL MONTHLY RATE]]*Table2[[#This Row],[UNIT ALLOCATION]]</f>
        <v/>
      </c>
      <c r="M29">
        <f>IF(ISBLANK(Table2[[#This Row],[REVISION]]), Table2[[#This Row],[UNIT ALLOCATION]] * Table2[[#This Row],[INTERNAL MONTHLY RATE]], Table2[[#This Row],[INTERNAL MONTHLY RATE]] * Table2[[#This Row],[REVISION]])</f>
        <v/>
      </c>
      <c r="N29">
        <f>Table2[[#This Row],[RATE X ALLOCATION]]-Table2[[#This Row],[RATE X REVISION]]</f>
        <v/>
      </c>
    </row>
    <row r="30">
      <c r="A30">
        <f>_xlfn.XLOOKUP(Table2[[#This Row],[JOB]],Table13[JOB '#2],Table13[DIVISION '#],)</f>
        <v/>
      </c>
      <c r="B30" t="inlineStr">
        <is>
          <t>2022-008</t>
        </is>
      </c>
      <c r="C30">
        <f>_xlfn.XLOOKUP(Table2[[#This Row],[JOB]],Table13[JOB '#1],Table13[JOB DESC],)</f>
        <v/>
      </c>
      <c r="D30" t="inlineStr">
        <is>
          <t>PT-160</t>
        </is>
      </c>
      <c r="E30">
        <f>_xlfn.XLOOKUP(Table2[[#This Row],[ASSET ID]],ALL!$B:$B,ALL!$C:$C,)</f>
        <v/>
      </c>
      <c r="F30">
        <f>IFERROR(_xlfn.XLOOKUP(Table2[[#This Row],[ASSET ID]],FLEET7[Asset],FLEET7[Employee],),"")</f>
        <v/>
      </c>
      <c r="G30" t="n">
        <v>0.18</v>
      </c>
      <c r="H30" t="inlineStr">
        <is>
          <t>9000 100M</t>
        </is>
      </c>
      <c r="K30">
        <f>_xlfn.XLOOKUP(Table2[[#This Row],[ASSET ID]],Table7[Equip '#],Table7[Rate],)</f>
        <v/>
      </c>
      <c r="L30">
        <f>Table2[[#This Row],[INTERNAL MONTHLY RATE]]*Table2[[#This Row],[UNIT ALLOCATION]]</f>
        <v/>
      </c>
      <c r="M30">
        <f>IF(ISBLANK(Table2[[#This Row],[REVISION]]), Table2[[#This Row],[UNIT ALLOCATION]] * Table2[[#This Row],[INTERNAL MONTHLY RATE]], Table2[[#This Row],[INTERNAL MONTHLY RATE]] * Table2[[#This Row],[REVISION]])</f>
        <v/>
      </c>
      <c r="N30">
        <f>Table2[[#This Row],[RATE X ALLOCATION]]-Table2[[#This Row],[RATE X REVISION]]</f>
        <v/>
      </c>
    </row>
    <row r="31">
      <c r="A31">
        <f>_xlfn.XLOOKUP(Table2[[#This Row],[JOB]],Table13[JOB '#2],Table13[DIVISION '#],)</f>
        <v/>
      </c>
      <c r="B31" t="inlineStr">
        <is>
          <t>2022-008</t>
        </is>
      </c>
      <c r="C31">
        <f>_xlfn.XLOOKUP(Table2[[#This Row],[JOB]],Table13[JOB '#1],Table13[JOB DESC],)</f>
        <v/>
      </c>
      <c r="D31" t="inlineStr">
        <is>
          <t>PT-213</t>
        </is>
      </c>
      <c r="E31">
        <f>_xlfn.XLOOKUP(Table2[[#This Row],[ASSET ID]],ALL!$B:$B,ALL!$C:$C,)</f>
        <v/>
      </c>
      <c r="F31">
        <f>IFERROR(_xlfn.XLOOKUP(Table2[[#This Row],[ASSET ID]],FLEET7[Asset],FLEET7[Employee],),"")</f>
        <v/>
      </c>
      <c r="G31" t="n">
        <v>0.07000000000000001</v>
      </c>
      <c r="H31" t="inlineStr">
        <is>
          <t>9000 100M</t>
        </is>
      </c>
      <c r="K31">
        <f>_xlfn.XLOOKUP(Table2[[#This Row],[ASSET ID]],Table7[Equip '#],Table7[Rate],)</f>
        <v/>
      </c>
      <c r="L31">
        <f>Table2[[#This Row],[INTERNAL MONTHLY RATE]]*Table2[[#This Row],[UNIT ALLOCATION]]</f>
        <v/>
      </c>
      <c r="M31">
        <f>IF(ISBLANK(Table2[[#This Row],[REVISION]]), Table2[[#This Row],[UNIT ALLOCATION]] * Table2[[#This Row],[INTERNAL MONTHLY RATE]], Table2[[#This Row],[INTERNAL MONTHLY RATE]] * Table2[[#This Row],[REVISION]])</f>
        <v/>
      </c>
      <c r="N31">
        <f>Table2[[#This Row],[RATE X ALLOCATION]]-Table2[[#This Row],[RATE X REVISION]]</f>
        <v/>
      </c>
    </row>
    <row r="32">
      <c r="A32">
        <f>_xlfn.XLOOKUP(Table2[[#This Row],[JOB]],Table13[JOB '#2],Table13[DIVISION '#],)</f>
        <v/>
      </c>
      <c r="B32" t="inlineStr">
        <is>
          <t>2022-008</t>
        </is>
      </c>
      <c r="C32">
        <f>_xlfn.XLOOKUP(Table2[[#This Row],[JOB]],Table13[JOB '#1],Table13[JOB DESC],)</f>
        <v/>
      </c>
      <c r="D32" t="inlineStr">
        <is>
          <t>PT-224</t>
        </is>
      </c>
      <c r="E32">
        <f>_xlfn.XLOOKUP(Table2[[#This Row],[ASSET ID]],ALL!$B:$B,ALL!$C:$C,)</f>
        <v/>
      </c>
      <c r="F32">
        <f>IFERROR(_xlfn.XLOOKUP(Table2[[#This Row],[ASSET ID]],FLEET7[Asset],FLEET7[Employee],),"")</f>
        <v/>
      </c>
      <c r="G32" t="n">
        <v>0.05</v>
      </c>
      <c r="H32" t="inlineStr">
        <is>
          <t>9000 100M</t>
        </is>
      </c>
      <c r="K32">
        <f>_xlfn.XLOOKUP(Table2[[#This Row],[ASSET ID]],Table7[Equip '#],Table7[Rate],)</f>
        <v/>
      </c>
      <c r="L32">
        <f>Table2[[#This Row],[INTERNAL MONTHLY RATE]]*Table2[[#This Row],[UNIT ALLOCATION]]</f>
        <v/>
      </c>
      <c r="M32">
        <f>IF(ISBLANK(Table2[[#This Row],[REVISION]]), Table2[[#This Row],[UNIT ALLOCATION]] * Table2[[#This Row],[INTERNAL MONTHLY RATE]], Table2[[#This Row],[INTERNAL MONTHLY RATE]] * Table2[[#This Row],[REVISION]])</f>
        <v/>
      </c>
      <c r="N32">
        <f>Table2[[#This Row],[RATE X ALLOCATION]]-Table2[[#This Row],[RATE X REVISION]]</f>
        <v/>
      </c>
    </row>
    <row r="33">
      <c r="A33">
        <f>_xlfn.XLOOKUP(Table2[[#This Row],[JOB]],Table13[JOB '#2],Table13[DIVISION '#],)</f>
        <v/>
      </c>
      <c r="B33" t="inlineStr">
        <is>
          <t>2022-008</t>
        </is>
      </c>
      <c r="C33">
        <f>_xlfn.XLOOKUP(Table2[[#This Row],[JOB]],Table13[JOB '#1],Table13[JOB DESC],)</f>
        <v/>
      </c>
      <c r="D33" t="inlineStr">
        <is>
          <t>PT-226</t>
        </is>
      </c>
      <c r="E33">
        <f>_xlfn.XLOOKUP(Table2[[#This Row],[ASSET ID]],ALL!$B:$B,ALL!$C:$C,)</f>
        <v/>
      </c>
      <c r="F33">
        <f>IFERROR(_xlfn.XLOOKUP(Table2[[#This Row],[ASSET ID]],FLEET7[Asset],FLEET7[Employee],),"")</f>
        <v/>
      </c>
      <c r="G33" t="n">
        <v>0.46</v>
      </c>
      <c r="H33" t="inlineStr">
        <is>
          <t>9000 100M</t>
        </is>
      </c>
      <c r="K33">
        <f>_xlfn.XLOOKUP(Table2[[#This Row],[ASSET ID]],Table7[Equip '#],Table7[Rate],)</f>
        <v/>
      </c>
      <c r="L33">
        <f>Table2[[#This Row],[INTERNAL MONTHLY RATE]]*Table2[[#This Row],[UNIT ALLOCATION]]</f>
        <v/>
      </c>
      <c r="M33">
        <f>IF(ISBLANK(Table2[[#This Row],[REVISION]]), Table2[[#This Row],[UNIT ALLOCATION]] * Table2[[#This Row],[INTERNAL MONTHLY RATE]], Table2[[#This Row],[INTERNAL MONTHLY RATE]] * Table2[[#This Row],[REVISION]])</f>
        <v/>
      </c>
      <c r="N33">
        <f>Table2[[#This Row],[RATE X ALLOCATION]]-Table2[[#This Row],[RATE X REVISION]]</f>
        <v/>
      </c>
    </row>
    <row r="34">
      <c r="A34">
        <f>_xlfn.XLOOKUP(Table2[[#This Row],[JOB]],Table13[JOB '#2],Table13[DIVISION '#],)</f>
        <v/>
      </c>
      <c r="B34" t="inlineStr">
        <is>
          <t>2022-008</t>
        </is>
      </c>
      <c r="C34">
        <f>_xlfn.XLOOKUP(Table2[[#This Row],[JOB]],Table13[JOB '#1],Table13[JOB DESC],)</f>
        <v/>
      </c>
      <c r="D34" t="inlineStr">
        <is>
          <t>PT-227</t>
        </is>
      </c>
      <c r="E34">
        <f>_xlfn.XLOOKUP(Table2[[#This Row],[ASSET ID]],ALL!$B:$B,ALL!$C:$C,)</f>
        <v/>
      </c>
      <c r="F34">
        <f>IFERROR(_xlfn.XLOOKUP(Table2[[#This Row],[ASSET ID]],FLEET7[Asset],FLEET7[Employee],),"")</f>
        <v/>
      </c>
      <c r="G34" t="n">
        <v>0.25</v>
      </c>
      <c r="H34" t="inlineStr">
        <is>
          <t>9000 100M</t>
        </is>
      </c>
      <c r="K34">
        <f>_xlfn.XLOOKUP(Table2[[#This Row],[ASSET ID]],Table7[Equip '#],Table7[Rate],)</f>
        <v/>
      </c>
      <c r="L34">
        <f>Table2[[#This Row],[INTERNAL MONTHLY RATE]]*Table2[[#This Row],[UNIT ALLOCATION]]</f>
        <v/>
      </c>
      <c r="M34">
        <f>IF(ISBLANK(Table2[[#This Row],[REVISION]]), Table2[[#This Row],[UNIT ALLOCATION]] * Table2[[#This Row],[INTERNAL MONTHLY RATE]], Table2[[#This Row],[INTERNAL MONTHLY RATE]] * Table2[[#This Row],[REVISION]])</f>
        <v/>
      </c>
      <c r="N34">
        <f>Table2[[#This Row],[RATE X ALLOCATION]]-Table2[[#This Row],[RATE X REVISION]]</f>
        <v/>
      </c>
    </row>
    <row r="35">
      <c r="A35">
        <f>_xlfn.XLOOKUP(Table2[[#This Row],[JOB]],Table13[JOB '#2],Table13[DIVISION '#],)</f>
        <v/>
      </c>
      <c r="B35" t="inlineStr">
        <is>
          <t>2022-008</t>
        </is>
      </c>
      <c r="C35">
        <f>_xlfn.XLOOKUP(Table2[[#This Row],[JOB]],Table13[JOB '#1],Table13[JOB DESC],)</f>
        <v/>
      </c>
      <c r="D35" t="inlineStr">
        <is>
          <t>PT-229</t>
        </is>
      </c>
      <c r="E35">
        <f>_xlfn.XLOOKUP(Table2[[#This Row],[ASSET ID]],ALL!$B:$B,ALL!$C:$C,)</f>
        <v/>
      </c>
      <c r="F35">
        <f>IFERROR(_xlfn.XLOOKUP(Table2[[#This Row],[ASSET ID]],FLEET7[Asset],FLEET7[Employee],),"")</f>
        <v/>
      </c>
      <c r="G35" t="n">
        <v>0.22</v>
      </c>
      <c r="H35" t="inlineStr">
        <is>
          <t>9000 100M</t>
        </is>
      </c>
      <c r="K35">
        <f>_xlfn.XLOOKUP(Table2[[#This Row],[ASSET ID]],Table7[Equip '#],Table7[Rate],)</f>
        <v/>
      </c>
      <c r="L35">
        <f>Table2[[#This Row],[INTERNAL MONTHLY RATE]]*Table2[[#This Row],[UNIT ALLOCATION]]</f>
        <v/>
      </c>
      <c r="M35">
        <f>IF(ISBLANK(Table2[[#This Row],[REVISION]]), Table2[[#This Row],[UNIT ALLOCATION]] * Table2[[#This Row],[INTERNAL MONTHLY RATE]], Table2[[#This Row],[INTERNAL MONTHLY RATE]] * Table2[[#This Row],[REVISION]])</f>
        <v/>
      </c>
      <c r="N35">
        <f>Table2[[#This Row],[RATE X ALLOCATION]]-Table2[[#This Row],[RATE X REVISION]]</f>
        <v/>
      </c>
    </row>
    <row r="36">
      <c r="A36">
        <f>_xlfn.XLOOKUP(Table2[[#This Row],[JOB]],Table13[JOB '#2],Table13[DIVISION '#],)</f>
        <v/>
      </c>
      <c r="B36" t="inlineStr">
        <is>
          <t>2022-008</t>
        </is>
      </c>
      <c r="C36">
        <f>_xlfn.XLOOKUP(Table2[[#This Row],[JOB]],Table13[JOB '#1],Table13[JOB DESC],)</f>
        <v/>
      </c>
      <c r="D36" t="inlineStr">
        <is>
          <t>PT-247</t>
        </is>
      </c>
      <c r="E36">
        <f>_xlfn.XLOOKUP(Table2[[#This Row],[ASSET ID]],ALL!$B:$B,ALL!$C:$C,)</f>
        <v/>
      </c>
      <c r="F36">
        <f>IFERROR(_xlfn.XLOOKUP(Table2[[#This Row],[ASSET ID]],FLEET7[Asset],FLEET7[Employee],),"")</f>
        <v/>
      </c>
      <c r="G36" t="n">
        <v>0.23</v>
      </c>
      <c r="H36" t="inlineStr">
        <is>
          <t>9000 100M</t>
        </is>
      </c>
      <c r="K36">
        <f>_xlfn.XLOOKUP(Table2[[#This Row],[ASSET ID]],Table7[Equip '#],Table7[Rate],)</f>
        <v/>
      </c>
      <c r="L36">
        <f>Table2[[#This Row],[INTERNAL MONTHLY RATE]]*Table2[[#This Row],[UNIT ALLOCATION]]</f>
        <v/>
      </c>
      <c r="M36">
        <f>IF(ISBLANK(Table2[[#This Row],[REVISION]]), Table2[[#This Row],[UNIT ALLOCATION]] * Table2[[#This Row],[INTERNAL MONTHLY RATE]], Table2[[#This Row],[INTERNAL MONTHLY RATE]] * Table2[[#This Row],[REVISION]])</f>
        <v/>
      </c>
      <c r="N36">
        <f>Table2[[#This Row],[RATE X ALLOCATION]]-Table2[[#This Row],[RATE X REVISION]]</f>
        <v/>
      </c>
    </row>
    <row r="37">
      <c r="A37">
        <f>_xlfn.XLOOKUP(Table2[[#This Row],[JOB]],Table13[JOB '#2],Table13[DIVISION '#],)</f>
        <v/>
      </c>
      <c r="B37" t="inlineStr">
        <is>
          <t>2022-008</t>
        </is>
      </c>
      <c r="C37">
        <f>_xlfn.XLOOKUP(Table2[[#This Row],[JOB]],Table13[JOB '#1],Table13[JOB DESC],)</f>
        <v/>
      </c>
      <c r="D37" t="inlineStr">
        <is>
          <t>PT-252</t>
        </is>
      </c>
      <c r="E37">
        <f>_xlfn.XLOOKUP(Table2[[#This Row],[ASSET ID]],ALL!$B:$B,ALL!$C:$C,)</f>
        <v/>
      </c>
      <c r="F37">
        <f>IFERROR(_xlfn.XLOOKUP(Table2[[#This Row],[ASSET ID]],FLEET7[Asset],FLEET7[Employee],),"")</f>
        <v/>
      </c>
      <c r="G37" t="n">
        <v>0.91</v>
      </c>
      <c r="H37" t="inlineStr">
        <is>
          <t>9000 100M</t>
        </is>
      </c>
      <c r="K37">
        <f>_xlfn.XLOOKUP(Table2[[#This Row],[ASSET ID]],Table7[Equip '#],Table7[Rate],)</f>
        <v/>
      </c>
      <c r="L37">
        <f>Table2[[#This Row],[INTERNAL MONTHLY RATE]]*Table2[[#This Row],[UNIT ALLOCATION]]</f>
        <v/>
      </c>
      <c r="M37">
        <f>IF(ISBLANK(Table2[[#This Row],[REVISION]]), Table2[[#This Row],[UNIT ALLOCATION]] * Table2[[#This Row],[INTERNAL MONTHLY RATE]], Table2[[#This Row],[INTERNAL MONTHLY RATE]] * Table2[[#This Row],[REVISION]])</f>
        <v/>
      </c>
      <c r="N37">
        <f>Table2[[#This Row],[RATE X ALLOCATION]]-Table2[[#This Row],[RATE X REVISION]]</f>
        <v/>
      </c>
    </row>
    <row r="38">
      <c r="A38">
        <f>_xlfn.XLOOKUP(Table2[[#This Row],[JOB]],Table13[JOB '#2],Table13[DIVISION '#],)</f>
        <v/>
      </c>
      <c r="B38" t="inlineStr">
        <is>
          <t>2022-008</t>
        </is>
      </c>
      <c r="C38">
        <f>_xlfn.XLOOKUP(Table2[[#This Row],[JOB]],Table13[JOB '#1],Table13[JOB DESC],)</f>
        <v/>
      </c>
      <c r="D38" t="inlineStr">
        <is>
          <t>PT-279</t>
        </is>
      </c>
      <c r="E38">
        <f>_xlfn.XLOOKUP(Table2[[#This Row],[ASSET ID]],ALL!$B:$B,ALL!$C:$C,)</f>
        <v/>
      </c>
      <c r="F38">
        <f>IFERROR(_xlfn.XLOOKUP(Table2[[#This Row],[ASSET ID]],FLEET7[Asset],FLEET7[Employee],),"")</f>
        <v/>
      </c>
      <c r="G38" t="n">
        <v>0.3</v>
      </c>
      <c r="H38" t="inlineStr">
        <is>
          <t>9000 100M</t>
        </is>
      </c>
      <c r="K38">
        <f>_xlfn.XLOOKUP(Table2[[#This Row],[ASSET ID]],Table7[Equip '#],Table7[Rate],)</f>
        <v/>
      </c>
      <c r="L38">
        <f>Table2[[#This Row],[INTERNAL MONTHLY RATE]]*Table2[[#This Row],[UNIT ALLOCATION]]</f>
        <v/>
      </c>
      <c r="M38">
        <f>IF(ISBLANK(Table2[[#This Row],[REVISION]]), Table2[[#This Row],[UNIT ALLOCATION]] * Table2[[#This Row],[INTERNAL MONTHLY RATE]], Table2[[#This Row],[INTERNAL MONTHLY RATE]] * Table2[[#This Row],[REVISION]])</f>
        <v/>
      </c>
      <c r="N38">
        <f>Table2[[#This Row],[RATE X ALLOCATION]]-Table2[[#This Row],[RATE X REVISION]]</f>
        <v/>
      </c>
    </row>
    <row r="39">
      <c r="A39">
        <f>_xlfn.XLOOKUP(Table2[[#This Row],[JOB]],Table13[JOB '#2],Table13[DIVISION '#],)</f>
        <v/>
      </c>
      <c r="B39" t="inlineStr">
        <is>
          <t>2022-008</t>
        </is>
      </c>
      <c r="C39">
        <f>_xlfn.XLOOKUP(Table2[[#This Row],[JOB]],Table13[JOB '#1],Table13[JOB DESC],)</f>
        <v/>
      </c>
      <c r="D39" t="inlineStr">
        <is>
          <t>R-20</t>
        </is>
      </c>
      <c r="E39">
        <f>_xlfn.XLOOKUP(Table2[[#This Row],[ASSET ID]],ALL!$B:$B,ALL!$C:$C,)</f>
        <v/>
      </c>
      <c r="F39">
        <f>IFERROR(_xlfn.XLOOKUP(Table2[[#This Row],[ASSET ID]],FLEET7[Asset],FLEET7[Employee],),"")</f>
        <v/>
      </c>
      <c r="G39" t="n">
        <v>0.05</v>
      </c>
      <c r="H39" t="inlineStr">
        <is>
          <t>9000 100M</t>
        </is>
      </c>
      <c r="K39">
        <f>_xlfn.XLOOKUP(Table2[[#This Row],[ASSET ID]],Table7[Equip '#],Table7[Rate],)</f>
        <v/>
      </c>
      <c r="L39">
        <f>Table2[[#This Row],[INTERNAL MONTHLY RATE]]*Table2[[#This Row],[UNIT ALLOCATION]]</f>
        <v/>
      </c>
      <c r="M39">
        <f>IF(ISBLANK(Table2[[#This Row],[REVISION]]), Table2[[#This Row],[UNIT ALLOCATION]] * Table2[[#This Row],[INTERNAL MONTHLY RATE]], Table2[[#This Row],[INTERNAL MONTHLY RATE]] * Table2[[#This Row],[REVISION]])</f>
        <v/>
      </c>
      <c r="N39">
        <f>Table2[[#This Row],[RATE X ALLOCATION]]-Table2[[#This Row],[RATE X REVISION]]</f>
        <v/>
      </c>
    </row>
    <row r="40">
      <c r="A40">
        <f>_xlfn.XLOOKUP(Table2[[#This Row],[JOB]],Table13[JOB '#2],Table13[DIVISION '#],)</f>
        <v/>
      </c>
      <c r="B40" t="inlineStr">
        <is>
          <t>2022-008</t>
        </is>
      </c>
      <c r="C40">
        <f>_xlfn.XLOOKUP(Table2[[#This Row],[JOB]],Table13[JOB '#1],Table13[JOB DESC],)</f>
        <v/>
      </c>
      <c r="D40" t="inlineStr">
        <is>
          <t>R-26</t>
        </is>
      </c>
      <c r="E40">
        <f>_xlfn.XLOOKUP(Table2[[#This Row],[ASSET ID]],ALL!$B:$B,ALL!$C:$C,)</f>
        <v/>
      </c>
      <c r="F40">
        <f>IFERROR(_xlfn.XLOOKUP(Table2[[#This Row],[ASSET ID]],FLEET7[Asset],FLEET7[Employee],),"")</f>
        <v/>
      </c>
      <c r="G40" t="n">
        <v>0.11</v>
      </c>
      <c r="H40" t="inlineStr">
        <is>
          <t>9000 100M</t>
        </is>
      </c>
      <c r="K40">
        <f>_xlfn.XLOOKUP(Table2[[#This Row],[ASSET ID]],Table7[Equip '#],Table7[Rate],)</f>
        <v/>
      </c>
      <c r="L40">
        <f>Table2[[#This Row],[INTERNAL MONTHLY RATE]]*Table2[[#This Row],[UNIT ALLOCATION]]</f>
        <v/>
      </c>
      <c r="M40">
        <f>IF(ISBLANK(Table2[[#This Row],[REVISION]]), Table2[[#This Row],[UNIT ALLOCATION]] * Table2[[#This Row],[INTERNAL MONTHLY RATE]], Table2[[#This Row],[INTERNAL MONTHLY RATE]] * Table2[[#This Row],[REVISION]])</f>
        <v/>
      </c>
      <c r="N40">
        <f>Table2[[#This Row],[RATE X ALLOCATION]]-Table2[[#This Row],[RATE X REVISION]]</f>
        <v/>
      </c>
    </row>
    <row r="41">
      <c r="A41">
        <f>_xlfn.XLOOKUP(Table2[[#This Row],[JOB]],Table13[JOB '#2],Table13[DIVISION '#],)</f>
        <v/>
      </c>
      <c r="B41" t="inlineStr">
        <is>
          <t>2022-008</t>
        </is>
      </c>
      <c r="C41">
        <f>_xlfn.XLOOKUP(Table2[[#This Row],[JOB]],Table13[JOB '#1],Table13[JOB DESC],)</f>
        <v/>
      </c>
      <c r="D41" t="inlineStr">
        <is>
          <t>SS-23</t>
        </is>
      </c>
      <c r="E41">
        <f>_xlfn.XLOOKUP(Table2[[#This Row],[ASSET ID]],ALL!$B:$B,ALL!$C:$C,)</f>
        <v/>
      </c>
      <c r="F41">
        <f>IFERROR(_xlfn.XLOOKUP(Table2[[#This Row],[ASSET ID]],FLEET7[Asset],FLEET7[Employee],),"")</f>
        <v/>
      </c>
      <c r="G41" t="n">
        <v>0.75</v>
      </c>
      <c r="H41" t="inlineStr">
        <is>
          <t>9000 100M</t>
        </is>
      </c>
      <c r="K41">
        <f>_xlfn.XLOOKUP(Table2[[#This Row],[ASSET ID]],Table7[Equip '#],Table7[Rate],)</f>
        <v/>
      </c>
      <c r="L41">
        <f>Table2[[#This Row],[INTERNAL MONTHLY RATE]]*Table2[[#This Row],[UNIT ALLOCATION]]</f>
        <v/>
      </c>
      <c r="M41">
        <f>IF(ISBLANK(Table2[[#This Row],[REVISION]]), Table2[[#This Row],[UNIT ALLOCATION]] * Table2[[#This Row],[INTERNAL MONTHLY RATE]], Table2[[#This Row],[INTERNAL MONTHLY RATE]] * Table2[[#This Row],[REVISION]])</f>
        <v/>
      </c>
      <c r="N41">
        <f>Table2[[#This Row],[RATE X ALLOCATION]]-Table2[[#This Row],[RATE X REVISION]]</f>
        <v/>
      </c>
    </row>
    <row r="42">
      <c r="A42">
        <f>_xlfn.XLOOKUP(Table2[[#This Row],[JOB]],Table13[JOB '#2],Table13[DIVISION '#],)</f>
        <v/>
      </c>
      <c r="B42" t="inlineStr">
        <is>
          <t>2022-008</t>
        </is>
      </c>
      <c r="C42">
        <f>_xlfn.XLOOKUP(Table2[[#This Row],[JOB]],Table13[JOB '#1],Table13[JOB DESC],)</f>
        <v/>
      </c>
      <c r="D42" t="inlineStr">
        <is>
          <t>WT-10</t>
        </is>
      </c>
      <c r="E42">
        <f>_xlfn.XLOOKUP(Table2[[#This Row],[ASSET ID]],ALL!$B:$B,ALL!$C:$C,)</f>
        <v/>
      </c>
      <c r="F42">
        <f>IFERROR(_xlfn.XLOOKUP(Table2[[#This Row],[ASSET ID]],FLEET7[Asset],FLEET7[Employee],),"")</f>
        <v/>
      </c>
      <c r="G42" t="n">
        <v>1</v>
      </c>
      <c r="H42" t="inlineStr">
        <is>
          <t>9000 100M</t>
        </is>
      </c>
      <c r="K42">
        <f>_xlfn.XLOOKUP(Table2[[#This Row],[ASSET ID]],Table7[Equip '#],Table7[Rate],)</f>
        <v/>
      </c>
      <c r="L42">
        <f>Table2[[#This Row],[INTERNAL MONTHLY RATE]]*Table2[[#This Row],[UNIT ALLOCATION]]</f>
        <v/>
      </c>
      <c r="M42">
        <f>IF(ISBLANK(Table2[[#This Row],[REVISION]]), Table2[[#This Row],[UNIT ALLOCATION]] * Table2[[#This Row],[INTERNAL MONTHLY RATE]], Table2[[#This Row],[INTERNAL MONTHLY RATE]] * Table2[[#This Row],[REVISION]])</f>
        <v/>
      </c>
      <c r="N42">
        <f>Table2[[#This Row],[RATE X ALLOCATION]]-Table2[[#This Row],[RATE X REVISION]]</f>
        <v/>
      </c>
    </row>
    <row r="43">
      <c r="A43">
        <f>_xlfn.XLOOKUP(Table2[[#This Row],[JOB]],Table13[JOB '#2],Table13[DIVISION '#],)</f>
        <v/>
      </c>
      <c r="B43" t="inlineStr">
        <is>
          <t>2022-023</t>
        </is>
      </c>
      <c r="C43">
        <f>_xlfn.XLOOKUP(Table2[[#This Row],[JOB]],Table13[JOB '#1],Table13[JOB DESC],)</f>
        <v/>
      </c>
      <c r="D43" t="inlineStr">
        <is>
          <t>BH-16</t>
        </is>
      </c>
      <c r="E43">
        <f>_xlfn.XLOOKUP(Table2[[#This Row],[ASSET ID]],ALL!$B:$B,ALL!$C:$C,)</f>
        <v/>
      </c>
      <c r="F43">
        <f>IFERROR(_xlfn.XLOOKUP(Table2[[#This Row],[ASSET ID]],FLEET7[Asset],FLEET7[Employee],),"")</f>
        <v/>
      </c>
      <c r="G43" t="n">
        <v>1</v>
      </c>
      <c r="H43" t="inlineStr">
        <is>
          <t>9000 100M</t>
        </is>
      </c>
      <c r="K43">
        <f>_xlfn.XLOOKUP(Table2[[#This Row],[ASSET ID]],Table7[Equip '#],Table7[Rate],)</f>
        <v/>
      </c>
      <c r="L43">
        <f>Table2[[#This Row],[INTERNAL MONTHLY RATE]]*Table2[[#This Row],[UNIT ALLOCATION]]</f>
        <v/>
      </c>
      <c r="M43">
        <f>IF(ISBLANK(Table2[[#This Row],[REVISION]]), Table2[[#This Row],[UNIT ALLOCATION]] * Table2[[#This Row],[INTERNAL MONTHLY RATE]], Table2[[#This Row],[INTERNAL MONTHLY RATE]] * Table2[[#This Row],[REVISION]])</f>
        <v/>
      </c>
      <c r="N43">
        <f>Table2[[#This Row],[RATE X ALLOCATION]]-Table2[[#This Row],[RATE X REVISION]]</f>
        <v/>
      </c>
    </row>
    <row r="44">
      <c r="A44">
        <f>_xlfn.XLOOKUP(Table2[[#This Row],[JOB]],Table13[JOB '#2],Table13[DIVISION '#],)</f>
        <v/>
      </c>
      <c r="B44" t="inlineStr">
        <is>
          <t>2022-023</t>
        </is>
      </c>
      <c r="C44">
        <f>_xlfn.XLOOKUP(Table2[[#This Row],[JOB]],Table13[JOB '#1],Table13[JOB DESC],)</f>
        <v/>
      </c>
      <c r="D44" t="inlineStr">
        <is>
          <t>BRO-05</t>
        </is>
      </c>
      <c r="E44">
        <f>_xlfn.XLOOKUP(Table2[[#This Row],[ASSET ID]],ALL!$B:$B,ALL!$C:$C,)</f>
        <v/>
      </c>
      <c r="F44">
        <f>IFERROR(_xlfn.XLOOKUP(Table2[[#This Row],[ASSET ID]],FLEET7[Asset],FLEET7[Employee],),"")</f>
        <v/>
      </c>
      <c r="G44" t="n">
        <v>1</v>
      </c>
      <c r="H44" t="inlineStr">
        <is>
          <t>9000 100M</t>
        </is>
      </c>
      <c r="K44">
        <f>_xlfn.XLOOKUP(Table2[[#This Row],[ASSET ID]],Table7[Equip '#],Table7[Rate],)</f>
        <v/>
      </c>
      <c r="L44">
        <f>Table2[[#This Row],[INTERNAL MONTHLY RATE]]*Table2[[#This Row],[UNIT ALLOCATION]]</f>
        <v/>
      </c>
      <c r="M44">
        <f>IF(ISBLANK(Table2[[#This Row],[REVISION]]), Table2[[#This Row],[UNIT ALLOCATION]] * Table2[[#This Row],[INTERNAL MONTHLY RATE]], Table2[[#This Row],[INTERNAL MONTHLY RATE]] * Table2[[#This Row],[REVISION]])</f>
        <v/>
      </c>
      <c r="N44">
        <f>Table2[[#This Row],[RATE X ALLOCATION]]-Table2[[#This Row],[RATE X REVISION]]</f>
        <v/>
      </c>
    </row>
    <row r="45">
      <c r="A45">
        <f>_xlfn.XLOOKUP(Table2[[#This Row],[JOB]],Table13[JOB '#2],Table13[DIVISION '#],)</f>
        <v/>
      </c>
      <c r="B45" t="inlineStr">
        <is>
          <t>2022-023</t>
        </is>
      </c>
      <c r="C45">
        <f>_xlfn.XLOOKUP(Table2[[#This Row],[JOB]],Table13[JOB '#1],Table13[JOB DESC],)</f>
        <v/>
      </c>
      <c r="D45" t="inlineStr">
        <is>
          <t>CT-27</t>
        </is>
      </c>
      <c r="E45">
        <f>_xlfn.XLOOKUP(Table2[[#This Row],[ASSET ID]],ALL!$B:$B,ALL!$C:$C,)</f>
        <v/>
      </c>
      <c r="F45">
        <f>IFERROR(_xlfn.XLOOKUP(Table2[[#This Row],[ASSET ID]],FLEET7[Asset],FLEET7[Employee],),"")</f>
        <v/>
      </c>
      <c r="G45" t="n">
        <v>0.16</v>
      </c>
      <c r="H45" t="inlineStr">
        <is>
          <t>9000 100M</t>
        </is>
      </c>
      <c r="K45">
        <f>_xlfn.XLOOKUP(Table2[[#This Row],[ASSET ID]],Table7[Equip '#],Table7[Rate],)</f>
        <v/>
      </c>
      <c r="L45">
        <f>Table2[[#This Row],[INTERNAL MONTHLY RATE]]*Table2[[#This Row],[UNIT ALLOCATION]]</f>
        <v/>
      </c>
      <c r="M45">
        <f>IF(ISBLANK(Table2[[#This Row],[REVISION]]), Table2[[#This Row],[UNIT ALLOCATION]] * Table2[[#This Row],[INTERNAL MONTHLY RATE]], Table2[[#This Row],[INTERNAL MONTHLY RATE]] * Table2[[#This Row],[REVISION]])</f>
        <v/>
      </c>
      <c r="N45">
        <f>Table2[[#This Row],[RATE X ALLOCATION]]-Table2[[#This Row],[RATE X REVISION]]</f>
        <v/>
      </c>
    </row>
    <row r="46">
      <c r="A46">
        <f>_xlfn.XLOOKUP(Table2[[#This Row],[JOB]],Table13[JOB '#2],Table13[DIVISION '#],)</f>
        <v/>
      </c>
      <c r="B46" t="inlineStr">
        <is>
          <t>2022-023</t>
        </is>
      </c>
      <c r="C46">
        <f>_xlfn.XLOOKUP(Table2[[#This Row],[JOB]],Table13[JOB '#1],Table13[JOB DESC],)</f>
        <v/>
      </c>
      <c r="D46" t="inlineStr">
        <is>
          <t>D-13</t>
        </is>
      </c>
      <c r="E46">
        <f>_xlfn.XLOOKUP(Table2[[#This Row],[ASSET ID]],ALL!$B:$B,ALL!$C:$C,)</f>
        <v/>
      </c>
      <c r="F46">
        <f>IFERROR(_xlfn.XLOOKUP(Table2[[#This Row],[ASSET ID]],FLEET7[Asset],FLEET7[Employee],),"")</f>
        <v/>
      </c>
      <c r="G46" t="n">
        <v>1</v>
      </c>
      <c r="H46" t="inlineStr">
        <is>
          <t>9000 100M</t>
        </is>
      </c>
      <c r="K46">
        <f>_xlfn.XLOOKUP(Table2[[#This Row],[ASSET ID]],Table7[Equip '#],Table7[Rate],)</f>
        <v/>
      </c>
      <c r="L46">
        <f>Table2[[#This Row],[INTERNAL MONTHLY RATE]]*Table2[[#This Row],[UNIT ALLOCATION]]</f>
        <v/>
      </c>
      <c r="M46">
        <f>IF(ISBLANK(Table2[[#This Row],[REVISION]]), Table2[[#This Row],[UNIT ALLOCATION]] * Table2[[#This Row],[INTERNAL MONTHLY RATE]], Table2[[#This Row],[INTERNAL MONTHLY RATE]] * Table2[[#This Row],[REVISION]])</f>
        <v/>
      </c>
      <c r="N46">
        <f>Table2[[#This Row],[RATE X ALLOCATION]]-Table2[[#This Row],[RATE X REVISION]]</f>
        <v/>
      </c>
    </row>
    <row r="47">
      <c r="A47">
        <f>_xlfn.XLOOKUP(Table2[[#This Row],[JOB]],Table13[JOB '#2],Table13[DIVISION '#],)</f>
        <v/>
      </c>
      <c r="B47" t="inlineStr">
        <is>
          <t>2022-023</t>
        </is>
      </c>
      <c r="C47">
        <f>_xlfn.XLOOKUP(Table2[[#This Row],[JOB]],Table13[JOB '#1],Table13[JOB DESC],)</f>
        <v/>
      </c>
      <c r="D47" t="inlineStr">
        <is>
          <t>ET-41</t>
        </is>
      </c>
      <c r="E47">
        <f>_xlfn.XLOOKUP(Table2[[#This Row],[ASSET ID]],ALL!$B:$B,ALL!$C:$C,)</f>
        <v/>
      </c>
      <c r="F47">
        <f>IFERROR(_xlfn.XLOOKUP(Table2[[#This Row],[ASSET ID]],FLEET7[Asset],FLEET7[Employee],),"")</f>
        <v/>
      </c>
      <c r="G47" t="n">
        <v>0.4</v>
      </c>
      <c r="H47" t="inlineStr">
        <is>
          <t>9000 100M</t>
        </is>
      </c>
      <c r="K47">
        <f>_xlfn.XLOOKUP(Table2[[#This Row],[ASSET ID]],Table7[Equip '#],Table7[Rate],)</f>
        <v/>
      </c>
      <c r="L47">
        <f>Table2[[#This Row],[INTERNAL MONTHLY RATE]]*Table2[[#This Row],[UNIT ALLOCATION]]</f>
        <v/>
      </c>
      <c r="M47">
        <f>IF(ISBLANK(Table2[[#This Row],[REVISION]]), Table2[[#This Row],[UNIT ALLOCATION]] * Table2[[#This Row],[INTERNAL MONTHLY RATE]], Table2[[#This Row],[INTERNAL MONTHLY RATE]] * Table2[[#This Row],[REVISION]])</f>
        <v/>
      </c>
      <c r="N47">
        <f>Table2[[#This Row],[RATE X ALLOCATION]]-Table2[[#This Row],[RATE X REVISION]]</f>
        <v/>
      </c>
    </row>
    <row r="48">
      <c r="A48">
        <f>_xlfn.XLOOKUP(Table2[[#This Row],[JOB]],Table13[JOB '#2],Table13[DIVISION '#],)</f>
        <v/>
      </c>
      <c r="B48" t="inlineStr">
        <is>
          <t>2022-023</t>
        </is>
      </c>
      <c r="C48">
        <f>_xlfn.XLOOKUP(Table2[[#This Row],[JOB]],Table13[JOB '#1],Table13[JOB DESC],)</f>
        <v/>
      </c>
      <c r="D48" t="inlineStr">
        <is>
          <t>EX-21</t>
        </is>
      </c>
      <c r="E48">
        <f>_xlfn.XLOOKUP(Table2[[#This Row],[ASSET ID]],ALL!$B:$B,ALL!$C:$C,)</f>
        <v/>
      </c>
      <c r="F48">
        <f>IFERROR(_xlfn.XLOOKUP(Table2[[#This Row],[ASSET ID]],FLEET7[Asset],FLEET7[Employee],),"")</f>
        <v/>
      </c>
      <c r="G48" t="n">
        <v>0.1</v>
      </c>
      <c r="H48" t="inlineStr">
        <is>
          <t>9000 100M</t>
        </is>
      </c>
      <c r="K48">
        <f>_xlfn.XLOOKUP(Table2[[#This Row],[ASSET ID]],Table7[Equip '#],Table7[Rate],)</f>
        <v/>
      </c>
      <c r="L48">
        <f>Table2[[#This Row],[INTERNAL MONTHLY RATE]]*Table2[[#This Row],[UNIT ALLOCATION]]</f>
        <v/>
      </c>
      <c r="M48">
        <f>IF(ISBLANK(Table2[[#This Row],[REVISION]]), Table2[[#This Row],[UNIT ALLOCATION]] * Table2[[#This Row],[INTERNAL MONTHLY RATE]], Table2[[#This Row],[INTERNAL MONTHLY RATE]] * Table2[[#This Row],[REVISION]])</f>
        <v/>
      </c>
      <c r="N48">
        <f>Table2[[#This Row],[RATE X ALLOCATION]]-Table2[[#This Row],[RATE X REVISION]]</f>
        <v/>
      </c>
    </row>
    <row r="49">
      <c r="A49">
        <f>_xlfn.XLOOKUP(Table2[[#This Row],[JOB]],Table13[JOB '#2],Table13[DIVISION '#],)</f>
        <v/>
      </c>
      <c r="B49" t="inlineStr">
        <is>
          <t>2022-023</t>
        </is>
      </c>
      <c r="C49">
        <f>_xlfn.XLOOKUP(Table2[[#This Row],[JOB]],Table13[JOB '#1],Table13[JOB DESC],)</f>
        <v/>
      </c>
      <c r="D49" t="inlineStr">
        <is>
          <t>EX-80</t>
        </is>
      </c>
      <c r="E49">
        <f>_xlfn.XLOOKUP(Table2[[#This Row],[ASSET ID]],ALL!$B:$B,ALL!$C:$C,)</f>
        <v/>
      </c>
      <c r="F49">
        <f>IFERROR(_xlfn.XLOOKUP(Table2[[#This Row],[ASSET ID]],FLEET7[Asset],FLEET7[Employee],),"")</f>
        <v/>
      </c>
      <c r="G49" t="n">
        <v>0.64</v>
      </c>
      <c r="H49" t="inlineStr">
        <is>
          <t>9000 100M</t>
        </is>
      </c>
      <c r="K49">
        <f>_xlfn.XLOOKUP(Table2[[#This Row],[ASSET ID]],Table7[Equip '#],Table7[Rate],)</f>
        <v/>
      </c>
      <c r="L49">
        <f>Table2[[#This Row],[INTERNAL MONTHLY RATE]]*Table2[[#This Row],[UNIT ALLOCATION]]</f>
        <v/>
      </c>
      <c r="M49">
        <f>IF(ISBLANK(Table2[[#This Row],[REVISION]]), Table2[[#This Row],[UNIT ALLOCATION]] * Table2[[#This Row],[INTERNAL MONTHLY RATE]], Table2[[#This Row],[INTERNAL MONTHLY RATE]] * Table2[[#This Row],[REVISION]])</f>
        <v/>
      </c>
      <c r="N49">
        <f>Table2[[#This Row],[RATE X ALLOCATION]]-Table2[[#This Row],[RATE X REVISION]]</f>
        <v/>
      </c>
    </row>
    <row r="50">
      <c r="A50">
        <f>_xlfn.XLOOKUP(Table2[[#This Row],[JOB]],Table13[JOB '#2],Table13[DIVISION '#],)</f>
        <v/>
      </c>
      <c r="B50" t="inlineStr">
        <is>
          <t>2022-023</t>
        </is>
      </c>
      <c r="C50">
        <f>_xlfn.XLOOKUP(Table2[[#This Row],[JOB]],Table13[JOB '#1],Table13[JOB DESC],)</f>
        <v/>
      </c>
      <c r="D50" t="inlineStr">
        <is>
          <t>MT-14</t>
        </is>
      </c>
      <c r="E50">
        <f>_xlfn.XLOOKUP(Table2[[#This Row],[ASSET ID]],ALL!$B:$B,ALL!$C:$C,)</f>
        <v/>
      </c>
      <c r="F50">
        <f>IFERROR(_xlfn.XLOOKUP(Table2[[#This Row],[ASSET ID]],FLEET7[Asset],FLEET7[Employee],),"")</f>
        <v/>
      </c>
      <c r="G50" t="n">
        <v>0.09</v>
      </c>
      <c r="H50" t="inlineStr">
        <is>
          <t>9000 100M</t>
        </is>
      </c>
      <c r="K50">
        <f>_xlfn.XLOOKUP(Table2[[#This Row],[ASSET ID]],Table7[Equip '#],Table7[Rate],)</f>
        <v/>
      </c>
      <c r="L50">
        <f>Table2[[#This Row],[INTERNAL MONTHLY RATE]]*Table2[[#This Row],[UNIT ALLOCATION]]</f>
        <v/>
      </c>
      <c r="M50">
        <f>IF(ISBLANK(Table2[[#This Row],[REVISION]]), Table2[[#This Row],[UNIT ALLOCATION]] * Table2[[#This Row],[INTERNAL MONTHLY RATE]], Table2[[#This Row],[INTERNAL MONTHLY RATE]] * Table2[[#This Row],[REVISION]])</f>
        <v/>
      </c>
      <c r="N50">
        <f>Table2[[#This Row],[RATE X ALLOCATION]]-Table2[[#This Row],[RATE X REVISION]]</f>
        <v/>
      </c>
    </row>
    <row r="51">
      <c r="A51">
        <f>_xlfn.XLOOKUP(Table2[[#This Row],[JOB]],Table13[JOB '#2],Table13[DIVISION '#],)</f>
        <v/>
      </c>
      <c r="B51" t="inlineStr">
        <is>
          <t>2022-023</t>
        </is>
      </c>
      <c r="C51">
        <f>_xlfn.XLOOKUP(Table2[[#This Row],[JOB]],Table13[JOB '#1],Table13[JOB DESC],)</f>
        <v/>
      </c>
      <c r="D51" t="inlineStr">
        <is>
          <t>PT-104</t>
        </is>
      </c>
      <c r="E51">
        <f>_xlfn.XLOOKUP(Table2[[#This Row],[ASSET ID]],ALL!$B:$B,ALL!$C:$C,)</f>
        <v/>
      </c>
      <c r="F51">
        <f>IFERROR(_xlfn.XLOOKUP(Table2[[#This Row],[ASSET ID]],FLEET7[Asset],FLEET7[Employee],),"")</f>
        <v/>
      </c>
      <c r="G51" t="n">
        <v>0.7</v>
      </c>
      <c r="H51" t="inlineStr">
        <is>
          <t>9000 100M</t>
        </is>
      </c>
      <c r="K51">
        <f>_xlfn.XLOOKUP(Table2[[#This Row],[ASSET ID]],Table7[Equip '#],Table7[Rate],)</f>
        <v/>
      </c>
      <c r="L51">
        <f>Table2[[#This Row],[INTERNAL MONTHLY RATE]]*Table2[[#This Row],[UNIT ALLOCATION]]</f>
        <v/>
      </c>
      <c r="M51">
        <f>IF(ISBLANK(Table2[[#This Row],[REVISION]]), Table2[[#This Row],[UNIT ALLOCATION]] * Table2[[#This Row],[INTERNAL MONTHLY RATE]], Table2[[#This Row],[INTERNAL MONTHLY RATE]] * Table2[[#This Row],[REVISION]])</f>
        <v/>
      </c>
      <c r="N51">
        <f>Table2[[#This Row],[RATE X ALLOCATION]]-Table2[[#This Row],[RATE X REVISION]]</f>
        <v/>
      </c>
    </row>
    <row r="52">
      <c r="A52">
        <f>_xlfn.XLOOKUP(Table2[[#This Row],[JOB]],Table13[JOB '#2],Table13[DIVISION '#],)</f>
        <v/>
      </c>
      <c r="B52" t="inlineStr">
        <is>
          <t>2022-023</t>
        </is>
      </c>
      <c r="C52">
        <f>_xlfn.XLOOKUP(Table2[[#This Row],[JOB]],Table13[JOB '#1],Table13[JOB DESC],)</f>
        <v/>
      </c>
      <c r="D52" t="inlineStr">
        <is>
          <t>PT-173</t>
        </is>
      </c>
      <c r="E52">
        <f>_xlfn.XLOOKUP(Table2[[#This Row],[ASSET ID]],ALL!$B:$B,ALL!$C:$C,)</f>
        <v/>
      </c>
      <c r="F52">
        <f>IFERROR(_xlfn.XLOOKUP(Table2[[#This Row],[ASSET ID]],FLEET7[Asset],FLEET7[Employee],),"")</f>
        <v/>
      </c>
      <c r="G52" t="n">
        <v>0.06</v>
      </c>
      <c r="H52" t="inlineStr">
        <is>
          <t>9000 100M</t>
        </is>
      </c>
      <c r="K52">
        <f>_xlfn.XLOOKUP(Table2[[#This Row],[ASSET ID]],Table7[Equip '#],Table7[Rate],)</f>
        <v/>
      </c>
      <c r="L52">
        <f>Table2[[#This Row],[INTERNAL MONTHLY RATE]]*Table2[[#This Row],[UNIT ALLOCATION]]</f>
        <v/>
      </c>
      <c r="M52">
        <f>IF(ISBLANK(Table2[[#This Row],[REVISION]]), Table2[[#This Row],[UNIT ALLOCATION]] * Table2[[#This Row],[INTERNAL MONTHLY RATE]], Table2[[#This Row],[INTERNAL MONTHLY RATE]] * Table2[[#This Row],[REVISION]])</f>
        <v/>
      </c>
      <c r="N52">
        <f>Table2[[#This Row],[RATE X ALLOCATION]]-Table2[[#This Row],[RATE X REVISION]]</f>
        <v/>
      </c>
    </row>
    <row r="53">
      <c r="A53">
        <f>_xlfn.XLOOKUP(Table2[[#This Row],[JOB]],Table13[JOB '#2],Table13[DIVISION '#],)</f>
        <v/>
      </c>
      <c r="B53" t="inlineStr">
        <is>
          <t>2022-023</t>
        </is>
      </c>
      <c r="C53">
        <f>_xlfn.XLOOKUP(Table2[[#This Row],[JOB]],Table13[JOB '#1],Table13[JOB DESC],)</f>
        <v/>
      </c>
      <c r="D53" t="inlineStr">
        <is>
          <t>PT-207</t>
        </is>
      </c>
      <c r="E53">
        <f>_xlfn.XLOOKUP(Table2[[#This Row],[ASSET ID]],ALL!$B:$B,ALL!$C:$C,)</f>
        <v/>
      </c>
      <c r="F53">
        <f>IFERROR(_xlfn.XLOOKUP(Table2[[#This Row],[ASSET ID]],FLEET7[Asset],FLEET7[Employee],),"")</f>
        <v/>
      </c>
      <c r="G53" t="n">
        <v>0.15</v>
      </c>
      <c r="H53" t="inlineStr">
        <is>
          <t>9000 100M</t>
        </is>
      </c>
      <c r="K53">
        <f>_xlfn.XLOOKUP(Table2[[#This Row],[ASSET ID]],Table7[Equip '#],Table7[Rate],)</f>
        <v/>
      </c>
      <c r="L53">
        <f>Table2[[#This Row],[INTERNAL MONTHLY RATE]]*Table2[[#This Row],[UNIT ALLOCATION]]</f>
        <v/>
      </c>
      <c r="M53">
        <f>IF(ISBLANK(Table2[[#This Row],[REVISION]]), Table2[[#This Row],[UNIT ALLOCATION]] * Table2[[#This Row],[INTERNAL MONTHLY RATE]], Table2[[#This Row],[INTERNAL MONTHLY RATE]] * Table2[[#This Row],[REVISION]])</f>
        <v/>
      </c>
      <c r="N53">
        <f>Table2[[#This Row],[RATE X ALLOCATION]]-Table2[[#This Row],[RATE X REVISION]]</f>
        <v/>
      </c>
    </row>
    <row r="54">
      <c r="A54">
        <f>_xlfn.XLOOKUP(Table2[[#This Row],[JOB]],Table13[JOB '#2],Table13[DIVISION '#],)</f>
        <v/>
      </c>
      <c r="B54" t="inlineStr">
        <is>
          <t>2022-023</t>
        </is>
      </c>
      <c r="C54">
        <f>_xlfn.XLOOKUP(Table2[[#This Row],[JOB]],Table13[JOB '#1],Table13[JOB DESC],)</f>
        <v/>
      </c>
      <c r="D54" t="inlineStr">
        <is>
          <t>PT-277</t>
        </is>
      </c>
      <c r="E54">
        <f>_xlfn.XLOOKUP(Table2[[#This Row],[ASSET ID]],ALL!$B:$B,ALL!$C:$C,)</f>
        <v/>
      </c>
      <c r="F54">
        <f>IFERROR(_xlfn.XLOOKUP(Table2[[#This Row],[ASSET ID]],FLEET7[Asset],FLEET7[Employee],),"")</f>
        <v/>
      </c>
      <c r="G54" t="n">
        <v>0.25</v>
      </c>
      <c r="H54" t="inlineStr">
        <is>
          <t>9000 100M</t>
        </is>
      </c>
      <c r="K54">
        <f>_xlfn.XLOOKUP(Table2[[#This Row],[ASSET ID]],Table7[Equip '#],Table7[Rate],)</f>
        <v/>
      </c>
      <c r="L54">
        <f>Table2[[#This Row],[INTERNAL MONTHLY RATE]]*Table2[[#This Row],[UNIT ALLOCATION]]</f>
        <v/>
      </c>
      <c r="M54">
        <f>IF(ISBLANK(Table2[[#This Row],[REVISION]]), Table2[[#This Row],[UNIT ALLOCATION]] * Table2[[#This Row],[INTERNAL MONTHLY RATE]], Table2[[#This Row],[INTERNAL MONTHLY RATE]] * Table2[[#This Row],[REVISION]])</f>
        <v/>
      </c>
      <c r="N54">
        <f>Table2[[#This Row],[RATE X ALLOCATION]]-Table2[[#This Row],[RATE X REVISION]]</f>
        <v/>
      </c>
    </row>
    <row r="55">
      <c r="A55">
        <f>_xlfn.XLOOKUP(Table2[[#This Row],[JOB]],Table13[JOB '#2],Table13[DIVISION '#],)</f>
        <v/>
      </c>
      <c r="B55" t="inlineStr">
        <is>
          <t>2022-023</t>
        </is>
      </c>
      <c r="C55">
        <f>_xlfn.XLOOKUP(Table2[[#This Row],[JOB]],Table13[JOB '#1],Table13[JOB DESC],)</f>
        <v/>
      </c>
      <c r="D55" t="inlineStr">
        <is>
          <t>PT-278</t>
        </is>
      </c>
      <c r="E55">
        <f>_xlfn.XLOOKUP(Table2[[#This Row],[ASSET ID]],ALL!$B:$B,ALL!$C:$C,)</f>
        <v/>
      </c>
      <c r="F55">
        <f>IFERROR(_xlfn.XLOOKUP(Table2[[#This Row],[ASSET ID]],FLEET7[Asset],FLEET7[Employee],),"")</f>
        <v/>
      </c>
      <c r="G55" t="n">
        <v>0.15</v>
      </c>
      <c r="H55" t="inlineStr">
        <is>
          <t>9000 100M</t>
        </is>
      </c>
      <c r="K55">
        <f>_xlfn.XLOOKUP(Table2[[#This Row],[ASSET ID]],Table7[Equip '#],Table7[Rate],)</f>
        <v/>
      </c>
      <c r="L55">
        <f>Table2[[#This Row],[INTERNAL MONTHLY RATE]]*Table2[[#This Row],[UNIT ALLOCATION]]</f>
        <v/>
      </c>
      <c r="M55">
        <f>IF(ISBLANK(Table2[[#This Row],[REVISION]]), Table2[[#This Row],[UNIT ALLOCATION]] * Table2[[#This Row],[INTERNAL MONTHLY RATE]], Table2[[#This Row],[INTERNAL MONTHLY RATE]] * Table2[[#This Row],[REVISION]])</f>
        <v/>
      </c>
      <c r="N55">
        <f>Table2[[#This Row],[RATE X ALLOCATION]]-Table2[[#This Row],[RATE X REVISION]]</f>
        <v/>
      </c>
    </row>
    <row r="56">
      <c r="A56">
        <f>_xlfn.XLOOKUP(Table2[[#This Row],[JOB]],Table13[JOB '#2],Table13[DIVISION '#],)</f>
        <v/>
      </c>
      <c r="B56" t="inlineStr">
        <is>
          <t>2022-023</t>
        </is>
      </c>
      <c r="C56">
        <f>_xlfn.XLOOKUP(Table2[[#This Row],[JOB]],Table13[JOB '#1],Table13[JOB DESC],)</f>
        <v/>
      </c>
      <c r="D56" t="inlineStr">
        <is>
          <t>PT-282</t>
        </is>
      </c>
      <c r="E56">
        <f>_xlfn.XLOOKUP(Table2[[#This Row],[ASSET ID]],ALL!$B:$B,ALL!$C:$C,)</f>
        <v/>
      </c>
      <c r="F56">
        <f>IFERROR(_xlfn.XLOOKUP(Table2[[#This Row],[ASSET ID]],FLEET7[Asset],FLEET7[Employee],),"")</f>
        <v/>
      </c>
      <c r="G56" t="n">
        <v>0.32</v>
      </c>
      <c r="H56" t="inlineStr">
        <is>
          <t>9000 100M</t>
        </is>
      </c>
      <c r="K56">
        <f>_xlfn.XLOOKUP(Table2[[#This Row],[ASSET ID]],Table7[Equip '#],Table7[Rate],)</f>
        <v/>
      </c>
      <c r="L56">
        <f>Table2[[#This Row],[INTERNAL MONTHLY RATE]]*Table2[[#This Row],[UNIT ALLOCATION]]</f>
        <v/>
      </c>
      <c r="M56">
        <f>IF(ISBLANK(Table2[[#This Row],[REVISION]]), Table2[[#This Row],[UNIT ALLOCATION]] * Table2[[#This Row],[INTERNAL MONTHLY RATE]], Table2[[#This Row],[INTERNAL MONTHLY RATE]] * Table2[[#This Row],[REVISION]])</f>
        <v/>
      </c>
      <c r="N56">
        <f>Table2[[#This Row],[RATE X ALLOCATION]]-Table2[[#This Row],[RATE X REVISION]]</f>
        <v/>
      </c>
    </row>
    <row r="57">
      <c r="A57">
        <f>_xlfn.XLOOKUP(Table2[[#This Row],[JOB]],Table13[JOB '#2],Table13[DIVISION '#],)</f>
        <v/>
      </c>
      <c r="B57" t="inlineStr">
        <is>
          <t>2022-023</t>
        </is>
      </c>
      <c r="C57">
        <f>_xlfn.XLOOKUP(Table2[[#This Row],[JOB]],Table13[JOB '#1],Table13[JOB DESC],)</f>
        <v/>
      </c>
      <c r="D57" t="inlineStr">
        <is>
          <t>PT-89</t>
        </is>
      </c>
      <c r="E57">
        <f>_xlfn.XLOOKUP(Table2[[#This Row],[ASSET ID]],ALL!$B:$B,ALL!$C:$C,)</f>
        <v/>
      </c>
      <c r="F57">
        <f>IFERROR(_xlfn.XLOOKUP(Table2[[#This Row],[ASSET ID]],FLEET7[Asset],FLEET7[Employee],),"")</f>
        <v/>
      </c>
      <c r="G57" t="n">
        <v>0.3</v>
      </c>
      <c r="H57" t="inlineStr">
        <is>
          <t>9000 100M</t>
        </is>
      </c>
      <c r="K57">
        <f>_xlfn.XLOOKUP(Table2[[#This Row],[ASSET ID]],Table7[Equip '#],Table7[Rate],)</f>
        <v/>
      </c>
      <c r="L57">
        <f>Table2[[#This Row],[INTERNAL MONTHLY RATE]]*Table2[[#This Row],[UNIT ALLOCATION]]</f>
        <v/>
      </c>
      <c r="M57">
        <f>IF(ISBLANK(Table2[[#This Row],[REVISION]]), Table2[[#This Row],[UNIT ALLOCATION]] * Table2[[#This Row],[INTERNAL MONTHLY RATE]], Table2[[#This Row],[INTERNAL MONTHLY RATE]] * Table2[[#This Row],[REVISION]])</f>
        <v/>
      </c>
      <c r="N57">
        <f>Table2[[#This Row],[RATE X ALLOCATION]]-Table2[[#This Row],[RATE X REVISION]]</f>
        <v/>
      </c>
    </row>
    <row r="58">
      <c r="A58">
        <f>_xlfn.XLOOKUP(Table2[[#This Row],[JOB]],Table13[JOB '#2],Table13[DIVISION '#],)</f>
        <v/>
      </c>
      <c r="B58" t="inlineStr">
        <is>
          <t>2022-023</t>
        </is>
      </c>
      <c r="C58">
        <f>_xlfn.XLOOKUP(Table2[[#This Row],[JOB]],Table13[JOB '#1],Table13[JOB DESC],)</f>
        <v/>
      </c>
      <c r="D58" t="inlineStr">
        <is>
          <t>WL-04</t>
        </is>
      </c>
      <c r="E58">
        <f>_xlfn.XLOOKUP(Table2[[#This Row],[ASSET ID]],ALL!$B:$B,ALL!$C:$C,)</f>
        <v/>
      </c>
      <c r="F58">
        <f>IFERROR(_xlfn.XLOOKUP(Table2[[#This Row],[ASSET ID]],FLEET7[Asset],FLEET7[Employee],),"")</f>
        <v/>
      </c>
      <c r="G58" t="n">
        <v>1</v>
      </c>
      <c r="H58" t="inlineStr">
        <is>
          <t>9000 100M</t>
        </is>
      </c>
      <c r="K58">
        <f>_xlfn.XLOOKUP(Table2[[#This Row],[ASSET ID]],Table7[Equip '#],Table7[Rate],)</f>
        <v/>
      </c>
      <c r="L58">
        <f>Table2[[#This Row],[INTERNAL MONTHLY RATE]]*Table2[[#This Row],[UNIT ALLOCATION]]</f>
        <v/>
      </c>
      <c r="M58">
        <f>IF(ISBLANK(Table2[[#This Row],[REVISION]]), Table2[[#This Row],[UNIT ALLOCATION]] * Table2[[#This Row],[INTERNAL MONTHLY RATE]], Table2[[#This Row],[INTERNAL MONTHLY RATE]] * Table2[[#This Row],[REVISION]])</f>
        <v/>
      </c>
      <c r="N58">
        <f>Table2[[#This Row],[RATE X ALLOCATION]]-Table2[[#This Row],[RATE X REVISION]]</f>
        <v/>
      </c>
    </row>
    <row r="59">
      <c r="A59">
        <f>_xlfn.XLOOKUP(Table2[[#This Row],[JOB]],Table13[JOB '#2],Table13[DIVISION '#],)</f>
        <v/>
      </c>
      <c r="B59" t="inlineStr">
        <is>
          <t>2022-023</t>
        </is>
      </c>
      <c r="C59">
        <f>_xlfn.XLOOKUP(Table2[[#This Row],[JOB]],Table13[JOB '#1],Table13[JOB DESC],)</f>
        <v/>
      </c>
      <c r="D59" t="inlineStr">
        <is>
          <t>WL-12</t>
        </is>
      </c>
      <c r="E59">
        <f>_xlfn.XLOOKUP(Table2[[#This Row],[ASSET ID]],ALL!$B:$B,ALL!$C:$C,)</f>
        <v/>
      </c>
      <c r="F59">
        <f>IFERROR(_xlfn.XLOOKUP(Table2[[#This Row],[ASSET ID]],FLEET7[Asset],FLEET7[Employee],),"")</f>
        <v/>
      </c>
      <c r="G59" t="n">
        <v>0.25</v>
      </c>
      <c r="H59" t="inlineStr">
        <is>
          <t>9000 100M</t>
        </is>
      </c>
      <c r="K59">
        <f>_xlfn.XLOOKUP(Table2[[#This Row],[ASSET ID]],Table7[Equip '#],Table7[Rate],)</f>
        <v/>
      </c>
      <c r="L59">
        <f>Table2[[#This Row],[INTERNAL MONTHLY RATE]]*Table2[[#This Row],[UNIT ALLOCATION]]</f>
        <v/>
      </c>
      <c r="M59">
        <f>IF(ISBLANK(Table2[[#This Row],[REVISION]]), Table2[[#This Row],[UNIT ALLOCATION]] * Table2[[#This Row],[INTERNAL MONTHLY RATE]], Table2[[#This Row],[INTERNAL MONTHLY RATE]] * Table2[[#This Row],[REVISION]])</f>
        <v/>
      </c>
      <c r="N59">
        <f>Table2[[#This Row],[RATE X ALLOCATION]]-Table2[[#This Row],[RATE X REVISION]]</f>
        <v/>
      </c>
    </row>
    <row r="60">
      <c r="A60">
        <f>_xlfn.XLOOKUP(Table2[[#This Row],[JOB]],Table13[JOB '#2],Table13[DIVISION '#],)</f>
        <v/>
      </c>
      <c r="B60" t="inlineStr">
        <is>
          <t>2022-040</t>
        </is>
      </c>
      <c r="C60">
        <f>_xlfn.XLOOKUP(Table2[[#This Row],[JOB]],Table13[JOB '#1],Table13[JOB DESC],)</f>
        <v/>
      </c>
      <c r="D60" t="inlineStr">
        <is>
          <t>PT-160</t>
        </is>
      </c>
      <c r="E60">
        <f>_xlfn.XLOOKUP(Table2[[#This Row],[ASSET ID]],ALL!$B:$B,ALL!$C:$C,)</f>
        <v/>
      </c>
      <c r="F60">
        <f>IFERROR(_xlfn.XLOOKUP(Table2[[#This Row],[ASSET ID]],FLEET7[Asset],FLEET7[Employee],),"")</f>
        <v/>
      </c>
      <c r="G60" t="n">
        <v>0.06</v>
      </c>
      <c r="H60" t="inlineStr">
        <is>
          <t>9000 100M</t>
        </is>
      </c>
      <c r="K60">
        <f>_xlfn.XLOOKUP(Table2[[#This Row],[ASSET ID]],Table7[Equip '#],Table7[Rate],)</f>
        <v/>
      </c>
      <c r="L60">
        <f>Table2[[#This Row],[INTERNAL MONTHLY RATE]]*Table2[[#This Row],[UNIT ALLOCATION]]</f>
        <v/>
      </c>
      <c r="M60">
        <f>IF(ISBLANK(Table2[[#This Row],[REVISION]]), Table2[[#This Row],[UNIT ALLOCATION]] * Table2[[#This Row],[INTERNAL MONTHLY RATE]], Table2[[#This Row],[INTERNAL MONTHLY RATE]] * Table2[[#This Row],[REVISION]])</f>
        <v/>
      </c>
      <c r="N60">
        <f>Table2[[#This Row],[RATE X ALLOCATION]]-Table2[[#This Row],[RATE X REVISION]]</f>
        <v/>
      </c>
    </row>
    <row r="61">
      <c r="A61">
        <f>_xlfn.XLOOKUP(Table2[[#This Row],[JOB]],Table13[JOB '#2],Table13[DIVISION '#],)</f>
        <v/>
      </c>
      <c r="B61" t="inlineStr">
        <is>
          <t>2022-040</t>
        </is>
      </c>
      <c r="C61">
        <f>_xlfn.XLOOKUP(Table2[[#This Row],[JOB]],Table13[JOB '#1],Table13[JOB DESC],)</f>
        <v/>
      </c>
      <c r="D61" t="inlineStr">
        <is>
          <t>PT-227</t>
        </is>
      </c>
      <c r="E61">
        <f>_xlfn.XLOOKUP(Table2[[#This Row],[ASSET ID]],ALL!$B:$B,ALL!$C:$C,)</f>
        <v/>
      </c>
      <c r="F61">
        <f>IFERROR(_xlfn.XLOOKUP(Table2[[#This Row],[ASSET ID]],FLEET7[Asset],FLEET7[Employee],),"")</f>
        <v/>
      </c>
      <c r="G61" t="n">
        <v>0.25</v>
      </c>
      <c r="H61" t="inlineStr">
        <is>
          <t>9000 100M</t>
        </is>
      </c>
      <c r="K61">
        <f>_xlfn.XLOOKUP(Table2[[#This Row],[ASSET ID]],Table7[Equip '#],Table7[Rate],)</f>
        <v/>
      </c>
      <c r="L61">
        <f>Table2[[#This Row],[INTERNAL MONTHLY RATE]]*Table2[[#This Row],[UNIT ALLOCATION]]</f>
        <v/>
      </c>
      <c r="M61">
        <f>IF(ISBLANK(Table2[[#This Row],[REVISION]]), Table2[[#This Row],[UNIT ALLOCATION]] * Table2[[#This Row],[INTERNAL MONTHLY RATE]], Table2[[#This Row],[INTERNAL MONTHLY RATE]] * Table2[[#This Row],[REVISION]])</f>
        <v/>
      </c>
      <c r="N61">
        <f>Table2[[#This Row],[RATE X ALLOCATION]]-Table2[[#This Row],[RATE X REVISION]]</f>
        <v/>
      </c>
    </row>
    <row r="62">
      <c r="A62">
        <f>_xlfn.XLOOKUP(Table2[[#This Row],[JOB]],Table13[JOB '#2],Table13[DIVISION '#],)</f>
        <v/>
      </c>
      <c r="B62" t="inlineStr">
        <is>
          <t>2022-040</t>
        </is>
      </c>
      <c r="C62">
        <f>_xlfn.XLOOKUP(Table2[[#This Row],[JOB]],Table13[JOB '#1],Table13[JOB DESC],)</f>
        <v/>
      </c>
      <c r="D62" t="inlineStr">
        <is>
          <t>SFB-04</t>
        </is>
      </c>
      <c r="E62">
        <f>_xlfn.XLOOKUP(Table2[[#This Row],[ASSET ID]],ALL!$B:$B,ALL!$C:$C,)</f>
        <v/>
      </c>
      <c r="F62">
        <f>IFERROR(_xlfn.XLOOKUP(Table2[[#This Row],[ASSET ID]],FLEET7[Asset],FLEET7[Employee],),"")</f>
        <v/>
      </c>
      <c r="G62" t="n">
        <v>0.25</v>
      </c>
      <c r="H62" t="inlineStr">
        <is>
          <t>9000 100M</t>
        </is>
      </c>
      <c r="K62">
        <f>_xlfn.XLOOKUP(Table2[[#This Row],[ASSET ID]],Table7[Equip '#],Table7[Rate],)</f>
        <v/>
      </c>
      <c r="L62">
        <f>Table2[[#This Row],[INTERNAL MONTHLY RATE]]*Table2[[#This Row],[UNIT ALLOCATION]]</f>
        <v/>
      </c>
      <c r="M62">
        <f>IF(ISBLANK(Table2[[#This Row],[REVISION]]), Table2[[#This Row],[UNIT ALLOCATION]] * Table2[[#This Row],[INTERNAL MONTHLY RATE]], Table2[[#This Row],[INTERNAL MONTHLY RATE]] * Table2[[#This Row],[REVISION]])</f>
        <v/>
      </c>
      <c r="N62">
        <f>Table2[[#This Row],[RATE X ALLOCATION]]-Table2[[#This Row],[RATE X REVISION]]</f>
        <v/>
      </c>
    </row>
    <row r="63">
      <c r="A63">
        <f>_xlfn.XLOOKUP(Table2[[#This Row],[JOB]],Table13[JOB '#2],Table13[DIVISION '#],)</f>
        <v/>
      </c>
      <c r="B63" t="inlineStr">
        <is>
          <t>2023-004</t>
        </is>
      </c>
      <c r="C63">
        <f>_xlfn.XLOOKUP(Table2[[#This Row],[JOB]],Table13[JOB '#1],Table13[JOB DESC],)</f>
        <v/>
      </c>
      <c r="D63" t="inlineStr">
        <is>
          <t>PT-104</t>
        </is>
      </c>
      <c r="E63">
        <f>_xlfn.XLOOKUP(Table2[[#This Row],[ASSET ID]],ALL!$B:$B,ALL!$C:$C,)</f>
        <v/>
      </c>
      <c r="F63">
        <f>IFERROR(_xlfn.XLOOKUP(Table2[[#This Row],[ASSET ID]],FLEET7[Asset],FLEET7[Employee],),"")</f>
        <v/>
      </c>
      <c r="G63" t="n">
        <v>0.07000000000000001</v>
      </c>
      <c r="H63" t="inlineStr">
        <is>
          <t>9000 100M</t>
        </is>
      </c>
      <c r="K63">
        <f>_xlfn.XLOOKUP(Table2[[#This Row],[ASSET ID]],Table7[Equip '#],Table7[Rate],)</f>
        <v/>
      </c>
      <c r="L63">
        <f>Table2[[#This Row],[INTERNAL MONTHLY RATE]]*Table2[[#This Row],[UNIT ALLOCATION]]</f>
        <v/>
      </c>
      <c r="M63">
        <f>IF(ISBLANK(Table2[[#This Row],[REVISION]]), Table2[[#This Row],[UNIT ALLOCATION]] * Table2[[#This Row],[INTERNAL MONTHLY RATE]], Table2[[#This Row],[INTERNAL MONTHLY RATE]] * Table2[[#This Row],[REVISION]])</f>
        <v/>
      </c>
      <c r="N63">
        <f>Table2[[#This Row],[RATE X ALLOCATION]]-Table2[[#This Row],[RATE X REVISION]]</f>
        <v/>
      </c>
    </row>
    <row r="64">
      <c r="A64">
        <f>_xlfn.XLOOKUP(Table2[[#This Row],[JOB]],Table13[JOB '#2],Table13[DIVISION '#],)</f>
        <v/>
      </c>
      <c r="B64" t="inlineStr">
        <is>
          <t>2023-004</t>
        </is>
      </c>
      <c r="C64">
        <f>_xlfn.XLOOKUP(Table2[[#This Row],[JOB]],Table13[JOB '#1],Table13[JOB DESC],)</f>
        <v/>
      </c>
      <c r="D64" t="inlineStr">
        <is>
          <t>PT-89</t>
        </is>
      </c>
      <c r="E64">
        <f>_xlfn.XLOOKUP(Table2[[#This Row],[ASSET ID]],ALL!$B:$B,ALL!$C:$C,)</f>
        <v/>
      </c>
      <c r="F64">
        <f>IFERROR(_xlfn.XLOOKUP(Table2[[#This Row],[ASSET ID]],FLEET7[Asset],FLEET7[Employee],),"")</f>
        <v/>
      </c>
      <c r="G64" t="n">
        <v>0.2</v>
      </c>
      <c r="H64" t="inlineStr">
        <is>
          <t>9000 100M</t>
        </is>
      </c>
      <c r="K64">
        <f>_xlfn.XLOOKUP(Table2[[#This Row],[ASSET ID]],Table7[Equip '#],Table7[Rate],)</f>
        <v/>
      </c>
      <c r="L64">
        <f>Table2[[#This Row],[INTERNAL MONTHLY RATE]]*Table2[[#This Row],[UNIT ALLOCATION]]</f>
        <v/>
      </c>
      <c r="M64">
        <f>IF(ISBLANK(Table2[[#This Row],[REVISION]]), Table2[[#This Row],[UNIT ALLOCATION]] * Table2[[#This Row],[INTERNAL MONTHLY RATE]], Table2[[#This Row],[INTERNAL MONTHLY RATE]] * Table2[[#This Row],[REVISION]])</f>
        <v/>
      </c>
      <c r="N64">
        <f>Table2[[#This Row],[RATE X ALLOCATION]]-Table2[[#This Row],[RATE X REVISION]]</f>
        <v/>
      </c>
    </row>
    <row r="65">
      <c r="A65">
        <f>_xlfn.XLOOKUP(Table2[[#This Row],[JOB]],Table13[JOB '#2],Table13[DIVISION '#],)</f>
        <v/>
      </c>
      <c r="B65" t="inlineStr">
        <is>
          <t>2023-006</t>
        </is>
      </c>
      <c r="C65">
        <f>_xlfn.XLOOKUP(Table2[[#This Row],[JOB]],Table13[JOB '#1],Table13[JOB DESC],)</f>
        <v/>
      </c>
      <c r="D65" t="inlineStr">
        <is>
          <t>BRO-08</t>
        </is>
      </c>
      <c r="E65">
        <f>_xlfn.XLOOKUP(Table2[[#This Row],[ASSET ID]],ALL!$B:$B,ALL!$C:$C,)</f>
        <v/>
      </c>
      <c r="F65">
        <f>IFERROR(_xlfn.XLOOKUP(Table2[[#This Row],[ASSET ID]],FLEET7[Asset],FLEET7[Employee],),"")</f>
        <v/>
      </c>
      <c r="G65" t="n">
        <v>0.5</v>
      </c>
      <c r="H65" t="inlineStr">
        <is>
          <t>9000 100M</t>
        </is>
      </c>
      <c r="K65">
        <f>_xlfn.XLOOKUP(Table2[[#This Row],[ASSET ID]],Table7[Equip '#],Table7[Rate],)</f>
        <v/>
      </c>
      <c r="L65">
        <f>Table2[[#This Row],[INTERNAL MONTHLY RATE]]*Table2[[#This Row],[UNIT ALLOCATION]]</f>
        <v/>
      </c>
      <c r="M65">
        <f>IF(ISBLANK(Table2[[#This Row],[REVISION]]), Table2[[#This Row],[UNIT ALLOCATION]] * Table2[[#This Row],[INTERNAL MONTHLY RATE]], Table2[[#This Row],[INTERNAL MONTHLY RATE]] * Table2[[#This Row],[REVISION]])</f>
        <v/>
      </c>
      <c r="N65">
        <f>Table2[[#This Row],[RATE X ALLOCATION]]-Table2[[#This Row],[RATE X REVISION]]</f>
        <v/>
      </c>
    </row>
    <row r="66">
      <c r="A66">
        <f>_xlfn.XLOOKUP(Table2[[#This Row],[JOB]],Table13[JOB '#2],Table13[DIVISION '#],)</f>
        <v/>
      </c>
      <c r="B66" t="inlineStr">
        <is>
          <t>2023-006</t>
        </is>
      </c>
      <c r="C66">
        <f>_xlfn.XLOOKUP(Table2[[#This Row],[JOB]],Table13[JOB '#1],Table13[JOB DESC],)</f>
        <v/>
      </c>
      <c r="D66" t="inlineStr">
        <is>
          <t>ET-08</t>
        </is>
      </c>
      <c r="E66">
        <f>_xlfn.XLOOKUP(Table2[[#This Row],[ASSET ID]],ALL!$B:$B,ALL!$C:$C,)</f>
        <v/>
      </c>
      <c r="F66">
        <f>IFERROR(_xlfn.XLOOKUP(Table2[[#This Row],[ASSET ID]],FLEET7[Asset],FLEET7[Employee],),"")</f>
        <v/>
      </c>
      <c r="G66" t="n">
        <v>1</v>
      </c>
      <c r="H66" t="inlineStr">
        <is>
          <t>9000 100M</t>
        </is>
      </c>
      <c r="K66">
        <f>_xlfn.XLOOKUP(Table2[[#This Row],[ASSET ID]],Table7[Equip '#],Table7[Rate],)</f>
        <v/>
      </c>
      <c r="L66">
        <f>Table2[[#This Row],[INTERNAL MONTHLY RATE]]*Table2[[#This Row],[UNIT ALLOCATION]]</f>
        <v/>
      </c>
      <c r="M66">
        <f>IF(ISBLANK(Table2[[#This Row],[REVISION]]), Table2[[#This Row],[UNIT ALLOCATION]] * Table2[[#This Row],[INTERNAL MONTHLY RATE]], Table2[[#This Row],[INTERNAL MONTHLY RATE]] * Table2[[#This Row],[REVISION]])</f>
        <v/>
      </c>
      <c r="N66">
        <f>Table2[[#This Row],[RATE X ALLOCATION]]-Table2[[#This Row],[RATE X REVISION]]</f>
        <v/>
      </c>
    </row>
    <row r="67">
      <c r="A67">
        <f>_xlfn.XLOOKUP(Table2[[#This Row],[JOB]],Table13[JOB '#2],Table13[DIVISION '#],)</f>
        <v/>
      </c>
      <c r="B67" t="inlineStr">
        <is>
          <t>2023-006</t>
        </is>
      </c>
      <c r="C67">
        <f>_xlfn.XLOOKUP(Table2[[#This Row],[JOB]],Table13[JOB '#1],Table13[JOB DESC],)</f>
        <v/>
      </c>
      <c r="D67" t="inlineStr">
        <is>
          <t>ET-09</t>
        </is>
      </c>
      <c r="E67">
        <f>_xlfn.XLOOKUP(Table2[[#This Row],[ASSET ID]],ALL!$B:$B,ALL!$C:$C,)</f>
        <v/>
      </c>
      <c r="F67">
        <f>IFERROR(_xlfn.XLOOKUP(Table2[[#This Row],[ASSET ID]],FLEET7[Asset],FLEET7[Employee],),"")</f>
        <v/>
      </c>
      <c r="G67" t="n">
        <v>0.2</v>
      </c>
      <c r="H67" t="inlineStr">
        <is>
          <t>9000 100M</t>
        </is>
      </c>
      <c r="K67">
        <f>_xlfn.XLOOKUP(Table2[[#This Row],[ASSET ID]],Table7[Equip '#],Table7[Rate],)</f>
        <v/>
      </c>
      <c r="L67">
        <f>Table2[[#This Row],[INTERNAL MONTHLY RATE]]*Table2[[#This Row],[UNIT ALLOCATION]]</f>
        <v/>
      </c>
      <c r="M67">
        <f>IF(ISBLANK(Table2[[#This Row],[REVISION]]), Table2[[#This Row],[UNIT ALLOCATION]] * Table2[[#This Row],[INTERNAL MONTHLY RATE]], Table2[[#This Row],[INTERNAL MONTHLY RATE]] * Table2[[#This Row],[REVISION]])</f>
        <v/>
      </c>
      <c r="N67">
        <f>Table2[[#This Row],[RATE X ALLOCATION]]-Table2[[#This Row],[RATE X REVISION]]</f>
        <v/>
      </c>
    </row>
    <row r="68">
      <c r="A68">
        <f>_xlfn.XLOOKUP(Table2[[#This Row],[JOB]],Table13[JOB '#2],Table13[DIVISION '#],)</f>
        <v/>
      </c>
      <c r="B68" t="inlineStr">
        <is>
          <t>2023-006</t>
        </is>
      </c>
      <c r="C68">
        <f>_xlfn.XLOOKUP(Table2[[#This Row],[JOB]],Table13[JOB '#1],Table13[JOB DESC],)</f>
        <v/>
      </c>
      <c r="D68" t="inlineStr">
        <is>
          <t>ET-19</t>
        </is>
      </c>
      <c r="E68">
        <f>_xlfn.XLOOKUP(Table2[[#This Row],[ASSET ID]],ALL!$B:$B,ALL!$C:$C,)</f>
        <v/>
      </c>
      <c r="F68">
        <f>IFERROR(_xlfn.XLOOKUP(Table2[[#This Row],[ASSET ID]],FLEET7[Asset],FLEET7[Employee],),"")</f>
        <v/>
      </c>
      <c r="G68" t="n">
        <v>0.2</v>
      </c>
      <c r="H68" t="inlineStr">
        <is>
          <t>9000 100M</t>
        </is>
      </c>
      <c r="K68">
        <f>_xlfn.XLOOKUP(Table2[[#This Row],[ASSET ID]],Table7[Equip '#],Table7[Rate],)</f>
        <v/>
      </c>
      <c r="L68">
        <f>Table2[[#This Row],[INTERNAL MONTHLY RATE]]*Table2[[#This Row],[UNIT ALLOCATION]]</f>
        <v/>
      </c>
      <c r="M68">
        <f>IF(ISBLANK(Table2[[#This Row],[REVISION]]), Table2[[#This Row],[UNIT ALLOCATION]] * Table2[[#This Row],[INTERNAL MONTHLY RATE]], Table2[[#This Row],[INTERNAL MONTHLY RATE]] * Table2[[#This Row],[REVISION]])</f>
        <v/>
      </c>
      <c r="N68">
        <f>Table2[[#This Row],[RATE X ALLOCATION]]-Table2[[#This Row],[RATE X REVISION]]</f>
        <v/>
      </c>
    </row>
    <row r="69">
      <c r="A69">
        <f>_xlfn.XLOOKUP(Table2[[#This Row],[JOB]],Table13[JOB '#2],Table13[DIVISION '#],)</f>
        <v/>
      </c>
      <c r="B69" t="inlineStr">
        <is>
          <t>2023-006</t>
        </is>
      </c>
      <c r="C69">
        <f>_xlfn.XLOOKUP(Table2[[#This Row],[JOB]],Table13[JOB '#1],Table13[JOB DESC],)</f>
        <v/>
      </c>
      <c r="D69" t="inlineStr">
        <is>
          <t>ET-27</t>
        </is>
      </c>
      <c r="E69">
        <f>_xlfn.XLOOKUP(Table2[[#This Row],[ASSET ID]],ALL!$B:$B,ALL!$C:$C,)</f>
        <v/>
      </c>
      <c r="F69">
        <f>IFERROR(_xlfn.XLOOKUP(Table2[[#This Row],[ASSET ID]],FLEET7[Asset],FLEET7[Employee],),"")</f>
        <v/>
      </c>
      <c r="G69" t="n">
        <v>0.89</v>
      </c>
      <c r="H69" t="inlineStr">
        <is>
          <t>9000 100M</t>
        </is>
      </c>
      <c r="K69">
        <f>_xlfn.XLOOKUP(Table2[[#This Row],[ASSET ID]],Table7[Equip '#],Table7[Rate],)</f>
        <v/>
      </c>
      <c r="L69">
        <f>Table2[[#This Row],[INTERNAL MONTHLY RATE]]*Table2[[#This Row],[UNIT ALLOCATION]]</f>
        <v/>
      </c>
      <c r="M69">
        <f>IF(ISBLANK(Table2[[#This Row],[REVISION]]), Table2[[#This Row],[UNIT ALLOCATION]] * Table2[[#This Row],[INTERNAL MONTHLY RATE]], Table2[[#This Row],[INTERNAL MONTHLY RATE]] * Table2[[#This Row],[REVISION]])</f>
        <v/>
      </c>
      <c r="N69">
        <f>Table2[[#This Row],[RATE X ALLOCATION]]-Table2[[#This Row],[RATE X REVISION]]</f>
        <v/>
      </c>
    </row>
    <row r="70">
      <c r="A70">
        <f>_xlfn.XLOOKUP(Table2[[#This Row],[JOB]],Table13[JOB '#2],Table13[DIVISION '#],)</f>
        <v/>
      </c>
      <c r="B70" t="inlineStr">
        <is>
          <t>2023-006</t>
        </is>
      </c>
      <c r="C70">
        <f>_xlfn.XLOOKUP(Table2[[#This Row],[JOB]],Table13[JOB '#1],Table13[JOB DESC],)</f>
        <v/>
      </c>
      <c r="D70" t="inlineStr">
        <is>
          <t>EX-41</t>
        </is>
      </c>
      <c r="E70">
        <f>_xlfn.XLOOKUP(Table2[[#This Row],[ASSET ID]],ALL!$B:$B,ALL!$C:$C,)</f>
        <v/>
      </c>
      <c r="F70">
        <f>IFERROR(_xlfn.XLOOKUP(Table2[[#This Row],[ASSET ID]],FLEET7[Asset],FLEET7[Employee],),"")</f>
        <v/>
      </c>
      <c r="G70" t="n">
        <v>0.82</v>
      </c>
      <c r="H70" t="inlineStr">
        <is>
          <t>9000 100M</t>
        </is>
      </c>
      <c r="K70">
        <f>_xlfn.XLOOKUP(Table2[[#This Row],[ASSET ID]],Table7[Equip '#],Table7[Rate],)</f>
        <v/>
      </c>
      <c r="L70">
        <f>Table2[[#This Row],[INTERNAL MONTHLY RATE]]*Table2[[#This Row],[UNIT ALLOCATION]]</f>
        <v/>
      </c>
      <c r="M70">
        <f>IF(ISBLANK(Table2[[#This Row],[REVISION]]), Table2[[#This Row],[UNIT ALLOCATION]] * Table2[[#This Row],[INTERNAL MONTHLY RATE]], Table2[[#This Row],[INTERNAL MONTHLY RATE]] * Table2[[#This Row],[REVISION]])</f>
        <v/>
      </c>
      <c r="N70">
        <f>Table2[[#This Row],[RATE X ALLOCATION]]-Table2[[#This Row],[RATE X REVISION]]</f>
        <v/>
      </c>
    </row>
    <row r="71">
      <c r="A71">
        <f>_xlfn.XLOOKUP(Table2[[#This Row],[JOB]],Table13[JOB '#2],Table13[DIVISION '#],)</f>
        <v/>
      </c>
      <c r="B71" t="inlineStr">
        <is>
          <t>2023-006</t>
        </is>
      </c>
      <c r="C71">
        <f>_xlfn.XLOOKUP(Table2[[#This Row],[JOB]],Table13[JOB '#1],Table13[JOB DESC],)</f>
        <v/>
      </c>
      <c r="D71" t="inlineStr">
        <is>
          <t>EX-42</t>
        </is>
      </c>
      <c r="E71">
        <f>_xlfn.XLOOKUP(Table2[[#This Row],[ASSET ID]],ALL!$B:$B,ALL!$C:$C,)</f>
        <v/>
      </c>
      <c r="F71">
        <f>IFERROR(_xlfn.XLOOKUP(Table2[[#This Row],[ASSET ID]],FLEET7[Asset],FLEET7[Employee],),"")</f>
        <v/>
      </c>
      <c r="G71" t="n">
        <v>0.55</v>
      </c>
      <c r="H71" t="inlineStr">
        <is>
          <t>9000 100M</t>
        </is>
      </c>
      <c r="K71">
        <f>_xlfn.XLOOKUP(Table2[[#This Row],[ASSET ID]],Table7[Equip '#],Table7[Rate],)</f>
        <v/>
      </c>
      <c r="L71">
        <f>Table2[[#This Row],[INTERNAL MONTHLY RATE]]*Table2[[#This Row],[UNIT ALLOCATION]]</f>
        <v/>
      </c>
      <c r="M71">
        <f>IF(ISBLANK(Table2[[#This Row],[REVISION]]), Table2[[#This Row],[UNIT ALLOCATION]] * Table2[[#This Row],[INTERNAL MONTHLY RATE]], Table2[[#This Row],[INTERNAL MONTHLY RATE]] * Table2[[#This Row],[REVISION]])</f>
        <v/>
      </c>
      <c r="N71">
        <f>Table2[[#This Row],[RATE X ALLOCATION]]-Table2[[#This Row],[RATE X REVISION]]</f>
        <v/>
      </c>
    </row>
    <row r="72">
      <c r="A72">
        <f>_xlfn.XLOOKUP(Table2[[#This Row],[JOB]],Table13[JOB '#2],Table13[DIVISION '#],)</f>
        <v/>
      </c>
      <c r="B72" t="inlineStr">
        <is>
          <t>2023-006</t>
        </is>
      </c>
      <c r="C72">
        <f>_xlfn.XLOOKUP(Table2[[#This Row],[JOB]],Table13[JOB '#1],Table13[JOB DESC],)</f>
        <v/>
      </c>
      <c r="D72" t="inlineStr">
        <is>
          <t>EX-70</t>
        </is>
      </c>
      <c r="E72">
        <f>_xlfn.XLOOKUP(Table2[[#This Row],[ASSET ID]],ALL!$B:$B,ALL!$C:$C,)</f>
        <v/>
      </c>
      <c r="F72">
        <f>IFERROR(_xlfn.XLOOKUP(Table2[[#This Row],[ASSET ID]],FLEET7[Asset],FLEET7[Employee],),"")</f>
        <v/>
      </c>
      <c r="G72" t="n">
        <v>1</v>
      </c>
      <c r="H72" t="inlineStr">
        <is>
          <t>9000 100M</t>
        </is>
      </c>
      <c r="K72">
        <f>_xlfn.XLOOKUP(Table2[[#This Row],[ASSET ID]],Table7[Equip '#],Table7[Rate],)</f>
        <v/>
      </c>
      <c r="L72">
        <f>Table2[[#This Row],[INTERNAL MONTHLY RATE]]*Table2[[#This Row],[UNIT ALLOCATION]]</f>
        <v/>
      </c>
      <c r="M72">
        <f>IF(ISBLANK(Table2[[#This Row],[REVISION]]), Table2[[#This Row],[UNIT ALLOCATION]] * Table2[[#This Row],[INTERNAL MONTHLY RATE]], Table2[[#This Row],[INTERNAL MONTHLY RATE]] * Table2[[#This Row],[REVISION]])</f>
        <v/>
      </c>
      <c r="N72">
        <f>Table2[[#This Row],[RATE X ALLOCATION]]-Table2[[#This Row],[RATE X REVISION]]</f>
        <v/>
      </c>
    </row>
    <row r="73">
      <c r="A73">
        <f>_xlfn.XLOOKUP(Table2[[#This Row],[JOB]],Table13[JOB '#2],Table13[DIVISION '#],)</f>
        <v/>
      </c>
      <c r="B73" t="inlineStr">
        <is>
          <t>2023-006</t>
        </is>
      </c>
      <c r="C73">
        <f>_xlfn.XLOOKUP(Table2[[#This Row],[JOB]],Table13[JOB '#1],Table13[JOB DESC],)</f>
        <v/>
      </c>
      <c r="D73" t="inlineStr">
        <is>
          <t>ME-34</t>
        </is>
      </c>
      <c r="E73">
        <f>_xlfn.XLOOKUP(Table2[[#This Row],[ASSET ID]],ALL!$B:$B,ALL!$C:$C,)</f>
        <v/>
      </c>
      <c r="F73">
        <f>IFERROR(_xlfn.XLOOKUP(Table2[[#This Row],[ASSET ID]],FLEET7[Asset],FLEET7[Employee],),"")</f>
        <v/>
      </c>
      <c r="G73" t="n">
        <v>1</v>
      </c>
      <c r="H73" t="inlineStr">
        <is>
          <t>9000 100M</t>
        </is>
      </c>
      <c r="K73">
        <f>_xlfn.XLOOKUP(Table2[[#This Row],[ASSET ID]],Table7[Equip '#],Table7[Rate],)</f>
        <v/>
      </c>
      <c r="L73">
        <f>Table2[[#This Row],[INTERNAL MONTHLY RATE]]*Table2[[#This Row],[UNIT ALLOCATION]]</f>
        <v/>
      </c>
      <c r="M73">
        <f>IF(ISBLANK(Table2[[#This Row],[REVISION]]), Table2[[#This Row],[UNIT ALLOCATION]] * Table2[[#This Row],[INTERNAL MONTHLY RATE]], Table2[[#This Row],[INTERNAL MONTHLY RATE]] * Table2[[#This Row],[REVISION]])</f>
        <v/>
      </c>
      <c r="N73">
        <f>Table2[[#This Row],[RATE X ALLOCATION]]-Table2[[#This Row],[RATE X REVISION]]</f>
        <v/>
      </c>
    </row>
    <row r="74">
      <c r="A74">
        <f>_xlfn.XLOOKUP(Table2[[#This Row],[JOB]],Table13[JOB '#2],Table13[DIVISION '#],)</f>
        <v/>
      </c>
      <c r="B74" t="inlineStr">
        <is>
          <t>2023-006</t>
        </is>
      </c>
      <c r="C74">
        <f>_xlfn.XLOOKUP(Table2[[#This Row],[JOB]],Table13[JOB '#1],Table13[JOB DESC],)</f>
        <v/>
      </c>
      <c r="D74" t="inlineStr">
        <is>
          <t>ME-35</t>
        </is>
      </c>
      <c r="E74">
        <f>_xlfn.XLOOKUP(Table2[[#This Row],[ASSET ID]],ALL!$B:$B,ALL!$C:$C,)</f>
        <v/>
      </c>
      <c r="F74">
        <f>IFERROR(_xlfn.XLOOKUP(Table2[[#This Row],[ASSET ID]],FLEET7[Asset],FLEET7[Employee],),"")</f>
        <v/>
      </c>
      <c r="G74" t="n">
        <v>1</v>
      </c>
      <c r="H74" t="inlineStr">
        <is>
          <t>9000 100M</t>
        </is>
      </c>
      <c r="K74">
        <f>_xlfn.XLOOKUP(Table2[[#This Row],[ASSET ID]],Table7[Equip '#],Table7[Rate],)</f>
        <v/>
      </c>
      <c r="L74">
        <f>Table2[[#This Row],[INTERNAL MONTHLY RATE]]*Table2[[#This Row],[UNIT ALLOCATION]]</f>
        <v/>
      </c>
      <c r="M74">
        <f>IF(ISBLANK(Table2[[#This Row],[REVISION]]), Table2[[#This Row],[UNIT ALLOCATION]] * Table2[[#This Row],[INTERNAL MONTHLY RATE]], Table2[[#This Row],[INTERNAL MONTHLY RATE]] * Table2[[#This Row],[REVISION]])</f>
        <v/>
      </c>
      <c r="N74">
        <f>Table2[[#This Row],[RATE X ALLOCATION]]-Table2[[#This Row],[RATE X REVISION]]</f>
        <v/>
      </c>
    </row>
    <row r="75">
      <c r="A75">
        <f>_xlfn.XLOOKUP(Table2[[#This Row],[JOB]],Table13[JOB '#2],Table13[DIVISION '#],)</f>
        <v/>
      </c>
      <c r="B75" t="inlineStr">
        <is>
          <t>2023-006</t>
        </is>
      </c>
      <c r="C75">
        <f>_xlfn.XLOOKUP(Table2[[#This Row],[JOB]],Table13[JOB '#1],Table13[JOB DESC],)</f>
        <v/>
      </c>
      <c r="D75" t="inlineStr">
        <is>
          <t>ME-51</t>
        </is>
      </c>
      <c r="E75">
        <f>_xlfn.XLOOKUP(Table2[[#This Row],[ASSET ID]],ALL!$B:$B,ALL!$C:$C,)</f>
        <v/>
      </c>
      <c r="F75">
        <f>IFERROR(_xlfn.XLOOKUP(Table2[[#This Row],[ASSET ID]],FLEET7[Asset],FLEET7[Employee],),"")</f>
        <v/>
      </c>
      <c r="G75" t="n">
        <v>1</v>
      </c>
      <c r="H75" t="inlineStr">
        <is>
          <t>9000 100M</t>
        </is>
      </c>
      <c r="K75">
        <f>_xlfn.XLOOKUP(Table2[[#This Row],[ASSET ID]],Table7[Equip '#],Table7[Rate],)</f>
        <v/>
      </c>
      <c r="L75">
        <f>Table2[[#This Row],[INTERNAL MONTHLY RATE]]*Table2[[#This Row],[UNIT ALLOCATION]]</f>
        <v/>
      </c>
      <c r="M75">
        <f>IF(ISBLANK(Table2[[#This Row],[REVISION]]), Table2[[#This Row],[UNIT ALLOCATION]] * Table2[[#This Row],[INTERNAL MONTHLY RATE]], Table2[[#This Row],[INTERNAL MONTHLY RATE]] * Table2[[#This Row],[REVISION]])</f>
        <v/>
      </c>
      <c r="N75">
        <f>Table2[[#This Row],[RATE X ALLOCATION]]-Table2[[#This Row],[RATE X REVISION]]</f>
        <v/>
      </c>
    </row>
    <row r="76">
      <c r="A76">
        <f>_xlfn.XLOOKUP(Table2[[#This Row],[JOB]],Table13[JOB '#2],Table13[DIVISION '#],)</f>
        <v/>
      </c>
      <c r="B76" t="inlineStr">
        <is>
          <t>2023-006</t>
        </is>
      </c>
      <c r="C76">
        <f>_xlfn.XLOOKUP(Table2[[#This Row],[JOB]],Table13[JOB '#1],Table13[JOB DESC],)</f>
        <v/>
      </c>
      <c r="D76" t="inlineStr">
        <is>
          <t>MT-14</t>
        </is>
      </c>
      <c r="E76">
        <f>_xlfn.XLOOKUP(Table2[[#This Row],[ASSET ID]],ALL!$B:$B,ALL!$C:$C,)</f>
        <v/>
      </c>
      <c r="F76">
        <f>IFERROR(_xlfn.XLOOKUP(Table2[[#This Row],[ASSET ID]],FLEET7[Asset],FLEET7[Employee],),"")</f>
        <v/>
      </c>
      <c r="G76" t="n">
        <v>0.05</v>
      </c>
      <c r="H76" t="inlineStr">
        <is>
          <t>9000 100M</t>
        </is>
      </c>
      <c r="K76">
        <f>_xlfn.XLOOKUP(Table2[[#This Row],[ASSET ID]],Table7[Equip '#],Table7[Rate],)</f>
        <v/>
      </c>
      <c r="L76">
        <f>Table2[[#This Row],[INTERNAL MONTHLY RATE]]*Table2[[#This Row],[UNIT ALLOCATION]]</f>
        <v/>
      </c>
      <c r="M76">
        <f>IF(ISBLANK(Table2[[#This Row],[REVISION]]), Table2[[#This Row],[UNIT ALLOCATION]] * Table2[[#This Row],[INTERNAL MONTHLY RATE]], Table2[[#This Row],[INTERNAL MONTHLY RATE]] * Table2[[#This Row],[REVISION]])</f>
        <v/>
      </c>
      <c r="N76">
        <f>Table2[[#This Row],[RATE X ALLOCATION]]-Table2[[#This Row],[RATE X REVISION]]</f>
        <v/>
      </c>
    </row>
    <row r="77">
      <c r="A77">
        <f>_xlfn.XLOOKUP(Table2[[#This Row],[JOB]],Table13[JOB '#2],Table13[DIVISION '#],)</f>
        <v/>
      </c>
      <c r="B77" t="inlineStr">
        <is>
          <t>2023-006</t>
        </is>
      </c>
      <c r="C77">
        <f>_xlfn.XLOOKUP(Table2[[#This Row],[JOB]],Table13[JOB '#1],Table13[JOB DESC],)</f>
        <v/>
      </c>
      <c r="D77" t="inlineStr">
        <is>
          <t>PT-156</t>
        </is>
      </c>
      <c r="E77">
        <f>_xlfn.XLOOKUP(Table2[[#This Row],[ASSET ID]],ALL!$B:$B,ALL!$C:$C,)</f>
        <v/>
      </c>
      <c r="F77">
        <f>IFERROR(_xlfn.XLOOKUP(Table2[[#This Row],[ASSET ID]],FLEET7[Asset],FLEET7[Employee],),"")</f>
        <v/>
      </c>
      <c r="G77" t="n">
        <v>0.1</v>
      </c>
      <c r="H77" t="inlineStr">
        <is>
          <t>9000 100M</t>
        </is>
      </c>
      <c r="K77">
        <f>_xlfn.XLOOKUP(Table2[[#This Row],[ASSET ID]],Table7[Equip '#],Table7[Rate],)</f>
        <v/>
      </c>
      <c r="L77">
        <f>Table2[[#This Row],[INTERNAL MONTHLY RATE]]*Table2[[#This Row],[UNIT ALLOCATION]]</f>
        <v/>
      </c>
      <c r="M77">
        <f>IF(ISBLANK(Table2[[#This Row],[REVISION]]), Table2[[#This Row],[UNIT ALLOCATION]] * Table2[[#This Row],[INTERNAL MONTHLY RATE]], Table2[[#This Row],[INTERNAL MONTHLY RATE]] * Table2[[#This Row],[REVISION]])</f>
        <v/>
      </c>
      <c r="N77">
        <f>Table2[[#This Row],[RATE X ALLOCATION]]-Table2[[#This Row],[RATE X REVISION]]</f>
        <v/>
      </c>
    </row>
    <row r="78">
      <c r="A78">
        <f>_xlfn.XLOOKUP(Table2[[#This Row],[JOB]],Table13[JOB '#2],Table13[DIVISION '#],)</f>
        <v/>
      </c>
      <c r="B78" t="inlineStr">
        <is>
          <t>2023-006</t>
        </is>
      </c>
      <c r="C78">
        <f>_xlfn.XLOOKUP(Table2[[#This Row],[JOB]],Table13[JOB '#1],Table13[JOB DESC],)</f>
        <v/>
      </c>
      <c r="D78" t="inlineStr">
        <is>
          <t>PT-159</t>
        </is>
      </c>
      <c r="E78">
        <f>_xlfn.XLOOKUP(Table2[[#This Row],[ASSET ID]],ALL!$B:$B,ALL!$C:$C,)</f>
        <v/>
      </c>
      <c r="F78" t="inlineStr">
        <is>
          <t>JOBSITE TRUCK</t>
        </is>
      </c>
      <c r="G78" t="n">
        <v>0.4</v>
      </c>
      <c r="H78" t="inlineStr">
        <is>
          <t>9000 100M</t>
        </is>
      </c>
      <c r="K78">
        <f>_xlfn.XLOOKUP(Table2[[#This Row],[ASSET ID]],Table7[Equip '#],Table7[Rate],)</f>
        <v/>
      </c>
      <c r="L78">
        <f>Table2[[#This Row],[INTERNAL MONTHLY RATE]]*Table2[[#This Row],[UNIT ALLOCATION]]</f>
        <v/>
      </c>
      <c r="M78">
        <f>IF(ISBLANK(Table2[[#This Row],[REVISION]]), Table2[[#This Row],[UNIT ALLOCATION]] * Table2[[#This Row],[INTERNAL MONTHLY RATE]], Table2[[#This Row],[INTERNAL MONTHLY RATE]] * Table2[[#This Row],[REVISION]])</f>
        <v/>
      </c>
      <c r="N78">
        <f>Table2[[#This Row],[RATE X ALLOCATION]]-Table2[[#This Row],[RATE X REVISION]]</f>
        <v/>
      </c>
    </row>
    <row r="79">
      <c r="A79">
        <f>_xlfn.XLOOKUP(Table2[[#This Row],[JOB]],Table13[JOB '#2],Table13[DIVISION '#],)</f>
        <v/>
      </c>
      <c r="B79" t="inlineStr">
        <is>
          <t>2023-006</t>
        </is>
      </c>
      <c r="C79">
        <f>_xlfn.XLOOKUP(Table2[[#This Row],[JOB]],Table13[JOB '#1],Table13[JOB DESC],)</f>
        <v/>
      </c>
      <c r="D79" t="inlineStr">
        <is>
          <t>PT-237</t>
        </is>
      </c>
      <c r="E79">
        <f>_xlfn.XLOOKUP(Table2[[#This Row],[ASSET ID]],ALL!$B:$B,ALL!$C:$C,)</f>
        <v/>
      </c>
      <c r="F79">
        <f>IFERROR(_xlfn.XLOOKUP(Table2[[#This Row],[ASSET ID]],FLEET7[Asset],FLEET7[Employee],),"")</f>
        <v/>
      </c>
      <c r="G79" t="n">
        <v>0.43</v>
      </c>
      <c r="H79" t="inlineStr">
        <is>
          <t>9000 100M</t>
        </is>
      </c>
      <c r="K79">
        <f>_xlfn.XLOOKUP(Table2[[#This Row],[ASSET ID]],Table7[Equip '#],Table7[Rate],)</f>
        <v/>
      </c>
      <c r="L79">
        <f>Table2[[#This Row],[INTERNAL MONTHLY RATE]]*Table2[[#This Row],[UNIT ALLOCATION]]</f>
        <v/>
      </c>
      <c r="M79">
        <f>IF(ISBLANK(Table2[[#This Row],[REVISION]]), Table2[[#This Row],[UNIT ALLOCATION]] * Table2[[#This Row],[INTERNAL MONTHLY RATE]], Table2[[#This Row],[INTERNAL MONTHLY RATE]] * Table2[[#This Row],[REVISION]])</f>
        <v/>
      </c>
      <c r="N79">
        <f>Table2[[#This Row],[RATE X ALLOCATION]]-Table2[[#This Row],[RATE X REVISION]]</f>
        <v/>
      </c>
    </row>
    <row r="80">
      <c r="A80">
        <f>_xlfn.XLOOKUP(Table2[[#This Row],[JOB]],Table13[JOB '#2],Table13[DIVISION '#],)</f>
        <v/>
      </c>
      <c r="B80" t="inlineStr">
        <is>
          <t>2023-006</t>
        </is>
      </c>
      <c r="C80">
        <f>_xlfn.XLOOKUP(Table2[[#This Row],[JOB]],Table13[JOB '#1],Table13[JOB DESC],)</f>
        <v/>
      </c>
      <c r="D80" t="inlineStr">
        <is>
          <t>PT-240</t>
        </is>
      </c>
      <c r="E80">
        <f>_xlfn.XLOOKUP(Table2[[#This Row],[ASSET ID]],ALL!$B:$B,ALL!$C:$C,)</f>
        <v/>
      </c>
      <c r="F80">
        <f>IFERROR(_xlfn.XLOOKUP(Table2[[#This Row],[ASSET ID]],FLEET7[Asset],FLEET7[Employee],),"")</f>
        <v/>
      </c>
      <c r="G80" t="n">
        <v>0.5</v>
      </c>
      <c r="H80" t="inlineStr">
        <is>
          <t>9000 100M</t>
        </is>
      </c>
      <c r="K80">
        <f>_xlfn.XLOOKUP(Table2[[#This Row],[ASSET ID]],Table7[Equip '#],Table7[Rate],)</f>
        <v/>
      </c>
      <c r="L80">
        <f>Table2[[#This Row],[INTERNAL MONTHLY RATE]]*Table2[[#This Row],[UNIT ALLOCATION]]</f>
        <v/>
      </c>
      <c r="M80">
        <f>IF(ISBLANK(Table2[[#This Row],[REVISION]]), Table2[[#This Row],[UNIT ALLOCATION]] * Table2[[#This Row],[INTERNAL MONTHLY RATE]], Table2[[#This Row],[INTERNAL MONTHLY RATE]] * Table2[[#This Row],[REVISION]])</f>
        <v/>
      </c>
      <c r="N80">
        <f>Table2[[#This Row],[RATE X ALLOCATION]]-Table2[[#This Row],[RATE X REVISION]]</f>
        <v/>
      </c>
    </row>
    <row r="81">
      <c r="A81">
        <f>_xlfn.XLOOKUP(Table2[[#This Row],[JOB]],Table13[JOB '#2],Table13[DIVISION '#],)</f>
        <v/>
      </c>
      <c r="B81" t="inlineStr">
        <is>
          <t>2023-006</t>
        </is>
      </c>
      <c r="C81">
        <f>_xlfn.XLOOKUP(Table2[[#This Row],[JOB]],Table13[JOB '#1],Table13[JOB DESC],)</f>
        <v/>
      </c>
      <c r="D81" t="inlineStr">
        <is>
          <t>PT-245</t>
        </is>
      </c>
      <c r="E81">
        <f>_xlfn.XLOOKUP(Table2[[#This Row],[ASSET ID]],ALL!$B:$B,ALL!$C:$C,)</f>
        <v/>
      </c>
      <c r="F81">
        <f>IFERROR(_xlfn.XLOOKUP(Table2[[#This Row],[ASSET ID]],FLEET7[Asset],FLEET7[Employee],),"")</f>
        <v/>
      </c>
      <c r="G81" t="n">
        <v>0.9</v>
      </c>
      <c r="H81" t="inlineStr">
        <is>
          <t>9000 100M</t>
        </is>
      </c>
      <c r="K81">
        <f>_xlfn.XLOOKUP(Table2[[#This Row],[ASSET ID]],Table7[Equip '#],Table7[Rate],)</f>
        <v/>
      </c>
      <c r="L81">
        <f>Table2[[#This Row],[INTERNAL MONTHLY RATE]]*Table2[[#This Row],[UNIT ALLOCATION]]</f>
        <v/>
      </c>
      <c r="M81">
        <f>IF(ISBLANK(Table2[[#This Row],[REVISION]]), Table2[[#This Row],[UNIT ALLOCATION]] * Table2[[#This Row],[INTERNAL MONTHLY RATE]], Table2[[#This Row],[INTERNAL MONTHLY RATE]] * Table2[[#This Row],[REVISION]])</f>
        <v/>
      </c>
      <c r="N81">
        <f>Table2[[#This Row],[RATE X ALLOCATION]]-Table2[[#This Row],[RATE X REVISION]]</f>
        <v/>
      </c>
    </row>
    <row r="82">
      <c r="A82">
        <f>_xlfn.XLOOKUP(Table2[[#This Row],[JOB]],Table13[JOB '#2],Table13[DIVISION '#],)</f>
        <v/>
      </c>
      <c r="B82" t="inlineStr">
        <is>
          <t>2023-006</t>
        </is>
      </c>
      <c r="C82">
        <f>_xlfn.XLOOKUP(Table2[[#This Row],[JOB]],Table13[JOB '#1],Table13[JOB DESC],)</f>
        <v/>
      </c>
      <c r="D82" t="inlineStr">
        <is>
          <t>PT-268</t>
        </is>
      </c>
      <c r="E82">
        <f>_xlfn.XLOOKUP(Table2[[#This Row],[ASSET ID]],ALL!$B:$B,ALL!$C:$C,)</f>
        <v/>
      </c>
      <c r="F82" t="inlineStr">
        <is>
          <t>SAFETY</t>
        </is>
      </c>
      <c r="G82" t="n">
        <v>0.2</v>
      </c>
      <c r="H82" t="inlineStr">
        <is>
          <t>9000 100M</t>
        </is>
      </c>
      <c r="K82">
        <f>_xlfn.XLOOKUP(Table2[[#This Row],[ASSET ID]],Table7[Equip '#],Table7[Rate],)</f>
        <v/>
      </c>
      <c r="L82">
        <f>Table2[[#This Row],[INTERNAL MONTHLY RATE]]*Table2[[#This Row],[UNIT ALLOCATION]]</f>
        <v/>
      </c>
      <c r="M82">
        <f>IF(ISBLANK(Table2[[#This Row],[REVISION]]), Table2[[#This Row],[UNIT ALLOCATION]] * Table2[[#This Row],[INTERNAL MONTHLY RATE]], Table2[[#This Row],[INTERNAL MONTHLY RATE]] * Table2[[#This Row],[REVISION]])</f>
        <v/>
      </c>
      <c r="N82">
        <f>Table2[[#This Row],[RATE X ALLOCATION]]-Table2[[#This Row],[RATE X REVISION]]</f>
        <v/>
      </c>
    </row>
    <row r="83">
      <c r="A83">
        <f>_xlfn.XLOOKUP(Table2[[#This Row],[JOB]],Table13[JOB '#2],Table13[DIVISION '#],)</f>
        <v/>
      </c>
      <c r="B83" t="inlineStr">
        <is>
          <t>2023-006</t>
        </is>
      </c>
      <c r="C83">
        <f>_xlfn.XLOOKUP(Table2[[#This Row],[JOB]],Table13[JOB '#1],Table13[JOB DESC],)</f>
        <v/>
      </c>
      <c r="D83" t="inlineStr">
        <is>
          <t>PT-276</t>
        </is>
      </c>
      <c r="E83">
        <f>_xlfn.XLOOKUP(Table2[[#This Row],[ASSET ID]],ALL!$B:$B,ALL!$C:$C,)</f>
        <v/>
      </c>
      <c r="F83">
        <f>IFERROR(_xlfn.XLOOKUP(Table2[[#This Row],[ASSET ID]],FLEET7[Asset],FLEET7[Employee],),"")</f>
        <v/>
      </c>
      <c r="G83" t="n">
        <v>0.1</v>
      </c>
      <c r="H83" t="inlineStr">
        <is>
          <t>9000 100M</t>
        </is>
      </c>
      <c r="K83">
        <f>_xlfn.XLOOKUP(Table2[[#This Row],[ASSET ID]],Table7[Equip '#],Table7[Rate],)</f>
        <v/>
      </c>
      <c r="L83">
        <f>Table2[[#This Row],[INTERNAL MONTHLY RATE]]*Table2[[#This Row],[UNIT ALLOCATION]]</f>
        <v/>
      </c>
      <c r="M83">
        <f>IF(ISBLANK(Table2[[#This Row],[REVISION]]), Table2[[#This Row],[UNIT ALLOCATION]] * Table2[[#This Row],[INTERNAL MONTHLY RATE]], Table2[[#This Row],[INTERNAL MONTHLY RATE]] * Table2[[#This Row],[REVISION]])</f>
        <v/>
      </c>
      <c r="N83">
        <f>Table2[[#This Row],[RATE X ALLOCATION]]-Table2[[#This Row],[RATE X REVISION]]</f>
        <v/>
      </c>
    </row>
    <row r="84">
      <c r="A84">
        <f>_xlfn.XLOOKUP(Table2[[#This Row],[JOB]],Table13[JOB '#2],Table13[DIVISION '#],)</f>
        <v/>
      </c>
      <c r="B84" t="inlineStr">
        <is>
          <t>2023-006</t>
        </is>
      </c>
      <c r="C84">
        <f>_xlfn.XLOOKUP(Table2[[#This Row],[JOB]],Table13[JOB '#1],Table13[JOB DESC],)</f>
        <v/>
      </c>
      <c r="D84" t="inlineStr">
        <is>
          <t>PT-89</t>
        </is>
      </c>
      <c r="E84">
        <f>_xlfn.XLOOKUP(Table2[[#This Row],[ASSET ID]],ALL!$B:$B,ALL!$C:$C,)</f>
        <v/>
      </c>
      <c r="F84">
        <f>IFERROR(_xlfn.XLOOKUP(Table2[[#This Row],[ASSET ID]],FLEET7[Asset],FLEET7[Employee],),"")</f>
        <v/>
      </c>
      <c r="G84" t="n">
        <v>0.2</v>
      </c>
      <c r="H84" t="inlineStr">
        <is>
          <t>9000 100M</t>
        </is>
      </c>
      <c r="K84">
        <f>_xlfn.XLOOKUP(Table2[[#This Row],[ASSET ID]],Table7[Equip '#],Table7[Rate],)</f>
        <v/>
      </c>
      <c r="L84">
        <f>Table2[[#This Row],[INTERNAL MONTHLY RATE]]*Table2[[#This Row],[UNIT ALLOCATION]]</f>
        <v/>
      </c>
      <c r="M84">
        <f>IF(ISBLANK(Table2[[#This Row],[REVISION]]), Table2[[#This Row],[UNIT ALLOCATION]] * Table2[[#This Row],[INTERNAL MONTHLY RATE]], Table2[[#This Row],[INTERNAL MONTHLY RATE]] * Table2[[#This Row],[REVISION]])</f>
        <v/>
      </c>
      <c r="N84">
        <f>Table2[[#This Row],[RATE X ALLOCATION]]-Table2[[#This Row],[RATE X REVISION]]</f>
        <v/>
      </c>
    </row>
    <row r="85">
      <c r="A85">
        <f>_xlfn.XLOOKUP(Table2[[#This Row],[JOB]],Table13[JOB '#2],Table13[DIVISION '#],)</f>
        <v/>
      </c>
      <c r="B85" t="inlineStr">
        <is>
          <t>2023-006</t>
        </is>
      </c>
      <c r="C85">
        <f>_xlfn.XLOOKUP(Table2[[#This Row],[JOB]],Table13[JOB '#1],Table13[JOB DESC],)</f>
        <v/>
      </c>
      <c r="D85" t="inlineStr">
        <is>
          <t>R-25</t>
        </is>
      </c>
      <c r="E85">
        <f>_xlfn.XLOOKUP(Table2[[#This Row],[ASSET ID]],ALL!$B:$B,ALL!$C:$C,)</f>
        <v/>
      </c>
      <c r="F85">
        <f>IFERROR(_xlfn.XLOOKUP(Table2[[#This Row],[ASSET ID]],FLEET7[Asset],FLEET7[Employee],),"")</f>
        <v/>
      </c>
      <c r="G85" t="n">
        <v>1</v>
      </c>
      <c r="H85" t="inlineStr">
        <is>
          <t>9000 100M</t>
        </is>
      </c>
      <c r="K85">
        <f>_xlfn.XLOOKUP(Table2[[#This Row],[ASSET ID]],Table7[Equip '#],Table7[Rate],)</f>
        <v/>
      </c>
      <c r="L85">
        <f>Table2[[#This Row],[INTERNAL MONTHLY RATE]]*Table2[[#This Row],[UNIT ALLOCATION]]</f>
        <v/>
      </c>
      <c r="M85">
        <f>IF(ISBLANK(Table2[[#This Row],[REVISION]]), Table2[[#This Row],[UNIT ALLOCATION]] * Table2[[#This Row],[INTERNAL MONTHLY RATE]], Table2[[#This Row],[INTERNAL MONTHLY RATE]] * Table2[[#This Row],[REVISION]])</f>
        <v/>
      </c>
      <c r="N85">
        <f>Table2[[#This Row],[RATE X ALLOCATION]]-Table2[[#This Row],[RATE X REVISION]]</f>
        <v/>
      </c>
    </row>
    <row r="86">
      <c r="A86">
        <f>_xlfn.XLOOKUP(Table2[[#This Row],[JOB]],Table13[JOB '#2],Table13[DIVISION '#],)</f>
        <v/>
      </c>
      <c r="B86" t="inlineStr">
        <is>
          <t>2023-006</t>
        </is>
      </c>
      <c r="C86">
        <f>_xlfn.XLOOKUP(Table2[[#This Row],[JOB]],Table13[JOB '#1],Table13[JOB DESC],)</f>
        <v/>
      </c>
      <c r="D86" t="inlineStr">
        <is>
          <t>R-33</t>
        </is>
      </c>
      <c r="E86">
        <f>_xlfn.XLOOKUP(Table2[[#This Row],[ASSET ID]],ALL!$B:$B,ALL!$C:$C,)</f>
        <v/>
      </c>
      <c r="F86">
        <f>IFERROR(_xlfn.XLOOKUP(Table2[[#This Row],[ASSET ID]],FLEET7[Asset],FLEET7[Employee],),"")</f>
        <v/>
      </c>
      <c r="G86" t="n">
        <v>1</v>
      </c>
      <c r="H86" t="inlineStr">
        <is>
          <t>9000 100M</t>
        </is>
      </c>
      <c r="K86">
        <f>_xlfn.XLOOKUP(Table2[[#This Row],[ASSET ID]],Table7[Equip '#],Table7[Rate],)</f>
        <v/>
      </c>
      <c r="L86">
        <f>Table2[[#This Row],[INTERNAL MONTHLY RATE]]*Table2[[#This Row],[UNIT ALLOCATION]]</f>
        <v/>
      </c>
      <c r="M86">
        <f>IF(ISBLANK(Table2[[#This Row],[REVISION]]), Table2[[#This Row],[UNIT ALLOCATION]] * Table2[[#This Row],[INTERNAL MONTHLY RATE]], Table2[[#This Row],[INTERNAL MONTHLY RATE]] * Table2[[#This Row],[REVISION]])</f>
        <v/>
      </c>
      <c r="N86">
        <f>Table2[[#This Row],[RATE X ALLOCATION]]-Table2[[#This Row],[RATE X REVISION]]</f>
        <v/>
      </c>
    </row>
    <row r="87">
      <c r="A87">
        <f>_xlfn.XLOOKUP(Table2[[#This Row],[JOB]],Table13[JOB '#2],Table13[DIVISION '#],)</f>
        <v/>
      </c>
      <c r="B87" t="inlineStr">
        <is>
          <t>2023-006</t>
        </is>
      </c>
      <c r="C87">
        <f>_xlfn.XLOOKUP(Table2[[#This Row],[JOB]],Table13[JOB '#1],Table13[JOB DESC],)</f>
        <v/>
      </c>
      <c r="D87" t="inlineStr">
        <is>
          <t>RTC-02</t>
        </is>
      </c>
      <c r="E87">
        <f>_xlfn.XLOOKUP(Table2[[#This Row],[ASSET ID]],ALL!$B:$B,ALL!$C:$C,)</f>
        <v/>
      </c>
      <c r="F87">
        <f>IFERROR(_xlfn.XLOOKUP(Table2[[#This Row],[ASSET ID]],FLEET7[Asset],FLEET7[Employee],),"")</f>
        <v/>
      </c>
      <c r="G87" t="n">
        <v>0.49</v>
      </c>
      <c r="H87" t="inlineStr">
        <is>
          <t>9000 100M</t>
        </is>
      </c>
      <c r="K87">
        <f>_xlfn.XLOOKUP(Table2[[#This Row],[ASSET ID]],Table7[Equip '#],Table7[Rate],)</f>
        <v/>
      </c>
      <c r="L87">
        <f>Table2[[#This Row],[INTERNAL MONTHLY RATE]]*Table2[[#This Row],[UNIT ALLOCATION]]</f>
        <v/>
      </c>
      <c r="M87">
        <f>IF(ISBLANK(Table2[[#This Row],[REVISION]]), Table2[[#This Row],[UNIT ALLOCATION]] * Table2[[#This Row],[INTERNAL MONTHLY RATE]], Table2[[#This Row],[INTERNAL MONTHLY RATE]] * Table2[[#This Row],[REVISION]])</f>
        <v/>
      </c>
      <c r="N87">
        <f>Table2[[#This Row],[RATE X ALLOCATION]]-Table2[[#This Row],[RATE X REVISION]]</f>
        <v/>
      </c>
    </row>
    <row r="88">
      <c r="A88">
        <f>_xlfn.XLOOKUP(Table2[[#This Row],[JOB]],Table13[JOB '#2],Table13[DIVISION '#],)</f>
        <v/>
      </c>
      <c r="B88" t="inlineStr">
        <is>
          <t>2023-006</t>
        </is>
      </c>
      <c r="C88">
        <f>_xlfn.XLOOKUP(Table2[[#This Row],[JOB]],Table13[JOB '#1],Table13[JOB DESC],)</f>
        <v/>
      </c>
      <c r="D88" t="inlineStr">
        <is>
          <t>SS-29</t>
        </is>
      </c>
      <c r="E88">
        <f>_xlfn.XLOOKUP(Table2[[#This Row],[ASSET ID]],ALL!$B:$B,ALL!$C:$C,)</f>
        <v/>
      </c>
      <c r="F88">
        <f>IFERROR(_xlfn.XLOOKUP(Table2[[#This Row],[ASSET ID]],FLEET7[Asset],FLEET7[Employee],),"")</f>
        <v/>
      </c>
      <c r="G88" t="n">
        <v>1</v>
      </c>
      <c r="H88" t="inlineStr">
        <is>
          <t>9000 100M</t>
        </is>
      </c>
      <c r="K88">
        <f>_xlfn.XLOOKUP(Table2[[#This Row],[ASSET ID]],Table7[Equip '#],Table7[Rate],)</f>
        <v/>
      </c>
      <c r="L88">
        <f>Table2[[#This Row],[INTERNAL MONTHLY RATE]]*Table2[[#This Row],[UNIT ALLOCATION]]</f>
        <v/>
      </c>
      <c r="M88">
        <f>IF(ISBLANK(Table2[[#This Row],[REVISION]]), Table2[[#This Row],[UNIT ALLOCATION]] * Table2[[#This Row],[INTERNAL MONTHLY RATE]], Table2[[#This Row],[INTERNAL MONTHLY RATE]] * Table2[[#This Row],[REVISION]])</f>
        <v/>
      </c>
      <c r="N88">
        <f>Table2[[#This Row],[RATE X ALLOCATION]]-Table2[[#This Row],[RATE X REVISION]]</f>
        <v/>
      </c>
    </row>
    <row r="89">
      <c r="A89">
        <f>_xlfn.XLOOKUP(Table2[[#This Row],[JOB]],Table13[JOB '#2],Table13[DIVISION '#],)</f>
        <v/>
      </c>
      <c r="B89" t="inlineStr">
        <is>
          <t>2023-006</t>
        </is>
      </c>
      <c r="C89">
        <f>_xlfn.XLOOKUP(Table2[[#This Row],[JOB]],Table13[JOB '#1],Table13[JOB DESC],)</f>
        <v/>
      </c>
      <c r="D89" t="inlineStr">
        <is>
          <t>SS-45</t>
        </is>
      </c>
      <c r="E89">
        <f>_xlfn.XLOOKUP(Table2[[#This Row],[ASSET ID]],ALL!$B:$B,ALL!$C:$C,)</f>
        <v/>
      </c>
      <c r="F89">
        <f>IFERROR(_xlfn.XLOOKUP(Table2[[#This Row],[ASSET ID]],FLEET7[Asset],FLEET7[Employee],),"")</f>
        <v/>
      </c>
      <c r="G89" t="n">
        <v>1</v>
      </c>
      <c r="H89" t="inlineStr">
        <is>
          <t>9000 100M</t>
        </is>
      </c>
      <c r="K89">
        <f>_xlfn.XLOOKUP(Table2[[#This Row],[ASSET ID]],Table7[Equip '#],Table7[Rate],)</f>
        <v/>
      </c>
      <c r="L89">
        <f>Table2[[#This Row],[INTERNAL MONTHLY RATE]]*Table2[[#This Row],[UNIT ALLOCATION]]</f>
        <v/>
      </c>
      <c r="M89">
        <f>IF(ISBLANK(Table2[[#This Row],[REVISION]]), Table2[[#This Row],[UNIT ALLOCATION]] * Table2[[#This Row],[INTERNAL MONTHLY RATE]], Table2[[#This Row],[INTERNAL MONTHLY RATE]] * Table2[[#This Row],[REVISION]])</f>
        <v/>
      </c>
      <c r="N89">
        <f>Table2[[#This Row],[RATE X ALLOCATION]]-Table2[[#This Row],[RATE X REVISION]]</f>
        <v/>
      </c>
    </row>
    <row r="90">
      <c r="A90">
        <f>_xlfn.XLOOKUP(Table2[[#This Row],[JOB]],Table13[JOB '#2],Table13[DIVISION '#],)</f>
        <v/>
      </c>
      <c r="B90" t="inlineStr">
        <is>
          <t>2023-006</t>
        </is>
      </c>
      <c r="C90">
        <f>_xlfn.XLOOKUP(Table2[[#This Row],[JOB]],Table13[JOB '#1],Table13[JOB DESC],)</f>
        <v/>
      </c>
      <c r="D90" t="inlineStr">
        <is>
          <t>SS-46</t>
        </is>
      </c>
      <c r="E90">
        <f>_xlfn.XLOOKUP(Table2[[#This Row],[ASSET ID]],ALL!$B:$B,ALL!$C:$C,)</f>
        <v/>
      </c>
      <c r="F90">
        <f>IFERROR(_xlfn.XLOOKUP(Table2[[#This Row],[ASSET ID]],FLEET7[Asset],FLEET7[Employee],),"")</f>
        <v/>
      </c>
      <c r="G90" t="n">
        <v>0.16</v>
      </c>
      <c r="H90" t="inlineStr">
        <is>
          <t>9000 100M</t>
        </is>
      </c>
      <c r="K90">
        <f>_xlfn.XLOOKUP(Table2[[#This Row],[ASSET ID]],Table7[Equip '#],Table7[Rate],)</f>
        <v/>
      </c>
      <c r="L90">
        <f>Table2[[#This Row],[INTERNAL MONTHLY RATE]]*Table2[[#This Row],[UNIT ALLOCATION]]</f>
        <v/>
      </c>
      <c r="M90">
        <f>IF(ISBLANK(Table2[[#This Row],[REVISION]]), Table2[[#This Row],[UNIT ALLOCATION]] * Table2[[#This Row],[INTERNAL MONTHLY RATE]], Table2[[#This Row],[INTERNAL MONTHLY RATE]] * Table2[[#This Row],[REVISION]])</f>
        <v/>
      </c>
      <c r="N90">
        <f>Table2[[#This Row],[RATE X ALLOCATION]]-Table2[[#This Row],[RATE X REVISION]]</f>
        <v/>
      </c>
    </row>
    <row r="91">
      <c r="A91">
        <f>_xlfn.XLOOKUP(Table2[[#This Row],[JOB]],Table13[JOB '#2],Table13[DIVISION '#],)</f>
        <v/>
      </c>
      <c r="B91" t="inlineStr">
        <is>
          <t>2023-006</t>
        </is>
      </c>
      <c r="C91">
        <f>_xlfn.XLOOKUP(Table2[[#This Row],[JOB]],Table13[JOB '#1],Table13[JOB DESC],)</f>
        <v/>
      </c>
      <c r="D91" t="inlineStr">
        <is>
          <t>SV-08</t>
        </is>
      </c>
      <c r="E91">
        <f>_xlfn.XLOOKUP(Table2[[#This Row],[ASSET ID]],ALL!$B:$B,ALL!$C:$C,)</f>
        <v/>
      </c>
      <c r="F91">
        <f>IFERROR(_xlfn.XLOOKUP(Table2[[#This Row],[ASSET ID]],FLEET7[Asset],FLEET7[Employee],),"")</f>
        <v/>
      </c>
      <c r="G91" t="n">
        <v>1</v>
      </c>
      <c r="H91" t="inlineStr">
        <is>
          <t>9000 100M</t>
        </is>
      </c>
      <c r="K91">
        <f>_xlfn.XLOOKUP(Table2[[#This Row],[ASSET ID]],Table7[Equip '#],Table7[Rate],)</f>
        <v/>
      </c>
      <c r="L91">
        <f>Table2[[#This Row],[INTERNAL MONTHLY RATE]]*Table2[[#This Row],[UNIT ALLOCATION]]</f>
        <v/>
      </c>
      <c r="M91">
        <f>IF(ISBLANK(Table2[[#This Row],[REVISION]]), Table2[[#This Row],[UNIT ALLOCATION]] * Table2[[#This Row],[INTERNAL MONTHLY RATE]], Table2[[#This Row],[INTERNAL MONTHLY RATE]] * Table2[[#This Row],[REVISION]])</f>
        <v/>
      </c>
      <c r="N91">
        <f>Table2[[#This Row],[RATE X ALLOCATION]]-Table2[[#This Row],[RATE X REVISION]]</f>
        <v/>
      </c>
    </row>
    <row r="92">
      <c r="A92">
        <f>_xlfn.XLOOKUP(Table2[[#This Row],[JOB]],Table13[JOB '#2],Table13[DIVISION '#],)</f>
        <v/>
      </c>
      <c r="B92" t="inlineStr">
        <is>
          <t>2023-006</t>
        </is>
      </c>
      <c r="C92">
        <f>_xlfn.XLOOKUP(Table2[[#This Row],[JOB]],Table13[JOB '#1],Table13[JOB DESC],)</f>
        <v/>
      </c>
      <c r="D92" t="inlineStr">
        <is>
          <t>TH-09</t>
        </is>
      </c>
      <c r="E92">
        <f>_xlfn.XLOOKUP(Table2[[#This Row],[ASSET ID]],ALL!$B:$B,ALL!$C:$C,)</f>
        <v/>
      </c>
      <c r="F92">
        <f>IFERROR(_xlfn.XLOOKUP(Table2[[#This Row],[ASSET ID]],FLEET7[Asset],FLEET7[Employee],),"")</f>
        <v/>
      </c>
      <c r="G92" t="n">
        <v>1</v>
      </c>
      <c r="H92" t="inlineStr">
        <is>
          <t>9000 100M</t>
        </is>
      </c>
      <c r="K92">
        <f>_xlfn.XLOOKUP(Table2[[#This Row],[ASSET ID]],Table7[Equip '#],Table7[Rate],)</f>
        <v/>
      </c>
      <c r="L92">
        <f>Table2[[#This Row],[INTERNAL MONTHLY RATE]]*Table2[[#This Row],[UNIT ALLOCATION]]</f>
        <v/>
      </c>
      <c r="M92">
        <f>IF(ISBLANK(Table2[[#This Row],[REVISION]]), Table2[[#This Row],[UNIT ALLOCATION]] * Table2[[#This Row],[INTERNAL MONTHLY RATE]], Table2[[#This Row],[INTERNAL MONTHLY RATE]] * Table2[[#This Row],[REVISION]])</f>
        <v/>
      </c>
      <c r="N92">
        <f>Table2[[#This Row],[RATE X ALLOCATION]]-Table2[[#This Row],[RATE X REVISION]]</f>
        <v/>
      </c>
    </row>
    <row r="93">
      <c r="A93">
        <f>_xlfn.XLOOKUP(Table2[[#This Row],[JOB]],Table13[JOB '#2],Table13[DIVISION '#],)</f>
        <v/>
      </c>
      <c r="B93" t="inlineStr">
        <is>
          <t>2023-006</t>
        </is>
      </c>
      <c r="C93">
        <f>_xlfn.XLOOKUP(Table2[[#This Row],[JOB]],Table13[JOB '#1],Table13[JOB DESC],)</f>
        <v/>
      </c>
      <c r="D93" t="inlineStr">
        <is>
          <t>TH-12</t>
        </is>
      </c>
      <c r="E93">
        <f>_xlfn.XLOOKUP(Table2[[#This Row],[ASSET ID]],ALL!$B:$B,ALL!$C:$C,)</f>
        <v/>
      </c>
      <c r="F93">
        <f>IFERROR(_xlfn.XLOOKUP(Table2[[#This Row],[ASSET ID]],FLEET7[Asset],FLEET7[Employee],),"")</f>
        <v/>
      </c>
      <c r="G93" t="n">
        <v>0.5</v>
      </c>
      <c r="H93" t="inlineStr">
        <is>
          <t>9000 100M</t>
        </is>
      </c>
      <c r="K93">
        <f>_xlfn.XLOOKUP(Table2[[#This Row],[ASSET ID]],Table7[Equip '#],Table7[Rate],)</f>
        <v/>
      </c>
      <c r="L93">
        <f>Table2[[#This Row],[INTERNAL MONTHLY RATE]]*Table2[[#This Row],[UNIT ALLOCATION]]</f>
        <v/>
      </c>
      <c r="M93">
        <f>IF(ISBLANK(Table2[[#This Row],[REVISION]]), Table2[[#This Row],[UNIT ALLOCATION]] * Table2[[#This Row],[INTERNAL MONTHLY RATE]], Table2[[#This Row],[INTERNAL MONTHLY RATE]] * Table2[[#This Row],[REVISION]])</f>
        <v/>
      </c>
      <c r="N93">
        <f>Table2[[#This Row],[RATE X ALLOCATION]]-Table2[[#This Row],[RATE X REVISION]]</f>
        <v/>
      </c>
    </row>
    <row r="94">
      <c r="A94">
        <f>_xlfn.XLOOKUP(Table2[[#This Row],[JOB]],Table13[JOB '#2],Table13[DIVISION '#],)</f>
        <v/>
      </c>
      <c r="B94" t="inlineStr">
        <is>
          <t>2023-006</t>
        </is>
      </c>
      <c r="C94">
        <f>_xlfn.XLOOKUP(Table2[[#This Row],[JOB]],Table13[JOB '#1],Table13[JOB DESC],)</f>
        <v/>
      </c>
      <c r="D94" t="inlineStr">
        <is>
          <t>WL-03</t>
        </is>
      </c>
      <c r="E94">
        <f>_xlfn.XLOOKUP(Table2[[#This Row],[ASSET ID]],ALL!$B:$B,ALL!$C:$C,)</f>
        <v/>
      </c>
      <c r="F94">
        <f>IFERROR(_xlfn.XLOOKUP(Table2[[#This Row],[ASSET ID]],FLEET7[Asset],FLEET7[Employee],),"")</f>
        <v/>
      </c>
      <c r="G94" t="n">
        <v>0.25</v>
      </c>
      <c r="H94" t="inlineStr">
        <is>
          <t>9000 100M</t>
        </is>
      </c>
      <c r="K94">
        <f>_xlfn.XLOOKUP(Table2[[#This Row],[ASSET ID]],Table7[Equip '#],Table7[Rate],)</f>
        <v/>
      </c>
      <c r="L94">
        <f>Table2[[#This Row],[INTERNAL MONTHLY RATE]]*Table2[[#This Row],[UNIT ALLOCATION]]</f>
        <v/>
      </c>
      <c r="M94">
        <f>IF(ISBLANK(Table2[[#This Row],[REVISION]]), Table2[[#This Row],[UNIT ALLOCATION]] * Table2[[#This Row],[INTERNAL MONTHLY RATE]], Table2[[#This Row],[INTERNAL MONTHLY RATE]] * Table2[[#This Row],[REVISION]])</f>
        <v/>
      </c>
      <c r="N94">
        <f>Table2[[#This Row],[RATE X ALLOCATION]]-Table2[[#This Row],[RATE X REVISION]]</f>
        <v/>
      </c>
    </row>
    <row r="95">
      <c r="A95">
        <f>_xlfn.XLOOKUP(Table2[[#This Row],[JOB]],Table13[JOB '#2],Table13[DIVISION '#],)</f>
        <v/>
      </c>
      <c r="B95" t="inlineStr">
        <is>
          <t>2023-007</t>
        </is>
      </c>
      <c r="C95">
        <f>_xlfn.XLOOKUP(Table2[[#This Row],[JOB]],Table13[JOB '#1],Table13[JOB DESC],)</f>
        <v/>
      </c>
      <c r="D95" t="inlineStr">
        <is>
          <t>14T-39</t>
        </is>
      </c>
      <c r="E95">
        <f>_xlfn.XLOOKUP(Table2[[#This Row],[ASSET ID]],ALL!$B:$B,ALL!$C:$C,)</f>
        <v/>
      </c>
      <c r="F95">
        <f>IFERROR(_xlfn.XLOOKUP(Table2[[#This Row],[ASSET ID]],FLEET7[Asset],FLEET7[Employee],),"")</f>
        <v/>
      </c>
      <c r="G95" t="n">
        <v>1</v>
      </c>
      <c r="H95" t="inlineStr">
        <is>
          <t>9000 100M</t>
        </is>
      </c>
      <c r="K95">
        <f>_xlfn.XLOOKUP(Table2[[#This Row],[ASSET ID]],Table7[Equip '#],Table7[Rate],)</f>
        <v/>
      </c>
      <c r="L95">
        <f>Table2[[#This Row],[INTERNAL MONTHLY RATE]]*Table2[[#This Row],[UNIT ALLOCATION]]</f>
        <v/>
      </c>
      <c r="M95">
        <f>IF(ISBLANK(Table2[[#This Row],[REVISION]]), Table2[[#This Row],[UNIT ALLOCATION]] * Table2[[#This Row],[INTERNAL MONTHLY RATE]], Table2[[#This Row],[INTERNAL MONTHLY RATE]] * Table2[[#This Row],[REVISION]])</f>
        <v/>
      </c>
      <c r="N95">
        <f>Table2[[#This Row],[RATE X ALLOCATION]]-Table2[[#This Row],[RATE X REVISION]]</f>
        <v/>
      </c>
    </row>
    <row r="96">
      <c r="A96">
        <f>_xlfn.XLOOKUP(Table2[[#This Row],[JOB]],Table13[JOB '#2],Table13[DIVISION '#],)</f>
        <v/>
      </c>
      <c r="B96" t="inlineStr">
        <is>
          <t>2023-007</t>
        </is>
      </c>
      <c r="C96">
        <f>_xlfn.XLOOKUP(Table2[[#This Row],[JOB]],Table13[JOB '#1],Table13[JOB DESC],)</f>
        <v/>
      </c>
      <c r="D96" t="inlineStr">
        <is>
          <t>BH-24</t>
        </is>
      </c>
      <c r="E96">
        <f>_xlfn.XLOOKUP(Table2[[#This Row],[ASSET ID]],ALL!$B:$B,ALL!$C:$C,)</f>
        <v/>
      </c>
      <c r="F96">
        <f>IFERROR(_xlfn.XLOOKUP(Table2[[#This Row],[ASSET ID]],FLEET7[Asset],FLEET7[Employee],),"")</f>
        <v/>
      </c>
      <c r="G96" t="n">
        <v>0.2</v>
      </c>
      <c r="H96" t="inlineStr">
        <is>
          <t>9000 100M | 9000 100F | CC NEEDED</t>
        </is>
      </c>
      <c r="K96">
        <f>_xlfn.XLOOKUP(Table2[[#This Row],[ASSET ID]],Table7[Equip '#],Table7[Rate],)</f>
        <v/>
      </c>
      <c r="L96">
        <f>Table2[[#This Row],[INTERNAL MONTHLY RATE]]*Table2[[#This Row],[UNIT ALLOCATION]]</f>
        <v/>
      </c>
      <c r="M96">
        <f>IF(ISBLANK(Table2[[#This Row],[REVISION]]), Table2[[#This Row],[UNIT ALLOCATION]] * Table2[[#This Row],[INTERNAL MONTHLY RATE]], Table2[[#This Row],[INTERNAL MONTHLY RATE]] * Table2[[#This Row],[REVISION]])</f>
        <v/>
      </c>
      <c r="N96">
        <f>Table2[[#This Row],[RATE X ALLOCATION]]-Table2[[#This Row],[RATE X REVISION]]</f>
        <v/>
      </c>
    </row>
    <row r="97">
      <c r="A97">
        <f>_xlfn.XLOOKUP(Table2[[#This Row],[JOB]],Table13[JOB '#2],Table13[DIVISION '#],)</f>
        <v/>
      </c>
      <c r="B97" t="inlineStr">
        <is>
          <t>2023-007</t>
        </is>
      </c>
      <c r="C97">
        <f>_xlfn.XLOOKUP(Table2[[#This Row],[JOB]],Table13[JOB '#1],Table13[JOB DESC],)</f>
        <v/>
      </c>
      <c r="D97" t="inlineStr">
        <is>
          <t>BRO-02</t>
        </is>
      </c>
      <c r="E97">
        <f>_xlfn.XLOOKUP(Table2[[#This Row],[ASSET ID]],ALL!$B:$B,ALL!$C:$C,)</f>
        <v/>
      </c>
      <c r="F97">
        <f>IFERROR(_xlfn.XLOOKUP(Table2[[#This Row],[ASSET ID]],FLEET7[Asset],FLEET7[Employee],),"")</f>
        <v/>
      </c>
      <c r="G97" t="n">
        <v>1</v>
      </c>
      <c r="H97" t="inlineStr">
        <is>
          <t>9000 100F / CC NEEDED</t>
        </is>
      </c>
      <c r="K97">
        <f>_xlfn.XLOOKUP(Table2[[#This Row],[ASSET ID]],Table7[Equip '#],Table7[Rate],)</f>
        <v/>
      </c>
      <c r="L97">
        <f>Table2[[#This Row],[INTERNAL MONTHLY RATE]]*Table2[[#This Row],[UNIT ALLOCATION]]</f>
        <v/>
      </c>
      <c r="M97">
        <f>IF(ISBLANK(Table2[[#This Row],[REVISION]]), Table2[[#This Row],[UNIT ALLOCATION]] * Table2[[#This Row],[INTERNAL MONTHLY RATE]], Table2[[#This Row],[INTERNAL MONTHLY RATE]] * Table2[[#This Row],[REVISION]])</f>
        <v/>
      </c>
      <c r="N97">
        <f>Table2[[#This Row],[RATE X ALLOCATION]]-Table2[[#This Row],[RATE X REVISION]]</f>
        <v/>
      </c>
    </row>
    <row r="98">
      <c r="A98">
        <f>_xlfn.XLOOKUP(Table2[[#This Row],[JOB]],Table13[JOB '#2],Table13[DIVISION '#],)</f>
        <v/>
      </c>
      <c r="B98" t="inlineStr">
        <is>
          <t>2023-007</t>
        </is>
      </c>
      <c r="C98">
        <f>_xlfn.XLOOKUP(Table2[[#This Row],[JOB]],Table13[JOB '#1],Table13[JOB DESC],)</f>
        <v/>
      </c>
      <c r="D98" t="inlineStr">
        <is>
          <t>DD-01</t>
        </is>
      </c>
      <c r="E98">
        <f>_xlfn.XLOOKUP(Table2[[#This Row],[ASSET ID]],ALL!$B:$B,ALL!$C:$C,)</f>
        <v/>
      </c>
      <c r="F98">
        <f>IFERROR(_xlfn.XLOOKUP(Table2[[#This Row],[ASSET ID]],FLEET7[Asset],FLEET7[Employee],),"")</f>
        <v/>
      </c>
      <c r="G98" t="n">
        <v>0.5</v>
      </c>
      <c r="H98" t="inlineStr">
        <is>
          <t>9000 100M</t>
        </is>
      </c>
      <c r="K98">
        <f>_xlfn.XLOOKUP(Table2[[#This Row],[ASSET ID]],Table7[Equip '#],Table7[Rate],)</f>
        <v/>
      </c>
      <c r="L98">
        <f>Table2[[#This Row],[INTERNAL MONTHLY RATE]]*Table2[[#This Row],[UNIT ALLOCATION]]</f>
        <v/>
      </c>
      <c r="M98">
        <f>IF(ISBLANK(Table2[[#This Row],[REVISION]]), Table2[[#This Row],[UNIT ALLOCATION]] * Table2[[#This Row],[INTERNAL MONTHLY RATE]], Table2[[#This Row],[INTERNAL MONTHLY RATE]] * Table2[[#This Row],[REVISION]])</f>
        <v/>
      </c>
      <c r="N98">
        <f>Table2[[#This Row],[RATE X ALLOCATION]]-Table2[[#This Row],[RATE X REVISION]]</f>
        <v/>
      </c>
    </row>
    <row r="99">
      <c r="A99">
        <f>_xlfn.XLOOKUP(Table2[[#This Row],[JOB]],Table13[JOB '#2],Table13[DIVISION '#],)</f>
        <v/>
      </c>
      <c r="B99" t="inlineStr">
        <is>
          <t>2023-007</t>
        </is>
      </c>
      <c r="C99">
        <f>_xlfn.XLOOKUP(Table2[[#This Row],[JOB]],Table13[JOB '#1],Table13[JOB DESC],)</f>
        <v/>
      </c>
      <c r="D99" t="inlineStr">
        <is>
          <t>DD-02</t>
        </is>
      </c>
      <c r="E99">
        <f>_xlfn.XLOOKUP(Table2[[#This Row],[ASSET ID]],ALL!$B:$B,ALL!$C:$C,)</f>
        <v/>
      </c>
      <c r="F99">
        <f>IFERROR(_xlfn.XLOOKUP(Table2[[#This Row],[ASSET ID]],FLEET7[Asset],FLEET7[Employee],),"")</f>
        <v/>
      </c>
      <c r="G99" t="n">
        <v>0.5</v>
      </c>
      <c r="H99" t="inlineStr">
        <is>
          <t>9000 100M</t>
        </is>
      </c>
      <c r="K99">
        <f>_xlfn.XLOOKUP(Table2[[#This Row],[ASSET ID]],Table7[Equip '#],Table7[Rate],)</f>
        <v/>
      </c>
      <c r="L99">
        <f>Table2[[#This Row],[INTERNAL MONTHLY RATE]]*Table2[[#This Row],[UNIT ALLOCATION]]</f>
        <v/>
      </c>
      <c r="M99">
        <f>IF(ISBLANK(Table2[[#This Row],[REVISION]]), Table2[[#This Row],[UNIT ALLOCATION]] * Table2[[#This Row],[INTERNAL MONTHLY RATE]], Table2[[#This Row],[INTERNAL MONTHLY RATE]] * Table2[[#This Row],[REVISION]])</f>
        <v/>
      </c>
      <c r="N99">
        <f>Table2[[#This Row],[RATE X ALLOCATION]]-Table2[[#This Row],[RATE X REVISION]]</f>
        <v/>
      </c>
    </row>
    <row r="100">
      <c r="A100">
        <f>_xlfn.XLOOKUP(Table2[[#This Row],[JOB]],Table13[JOB '#2],Table13[DIVISION '#],)</f>
        <v/>
      </c>
      <c r="B100" t="inlineStr">
        <is>
          <t>2023-007</t>
        </is>
      </c>
      <c r="C100">
        <f>_xlfn.XLOOKUP(Table2[[#This Row],[JOB]],Table13[JOB '#1],Table13[JOB DESC],)</f>
        <v/>
      </c>
      <c r="D100" t="inlineStr">
        <is>
          <t>DD-03</t>
        </is>
      </c>
      <c r="E100">
        <f>_xlfn.XLOOKUP(Table2[[#This Row],[ASSET ID]],ALL!$B:$B,ALL!$C:$C,)</f>
        <v/>
      </c>
      <c r="F100">
        <f>IFERROR(_xlfn.XLOOKUP(Table2[[#This Row],[ASSET ID]],FLEET7[Asset],FLEET7[Employee],),"")</f>
        <v/>
      </c>
      <c r="G100" t="n">
        <v>0.5</v>
      </c>
      <c r="H100" t="inlineStr">
        <is>
          <t>9000 100M</t>
        </is>
      </c>
      <c r="K100">
        <f>_xlfn.XLOOKUP(Table2[[#This Row],[ASSET ID]],Table7[Equip '#],Table7[Rate],)</f>
        <v/>
      </c>
      <c r="L100">
        <f>Table2[[#This Row],[INTERNAL MONTHLY RATE]]*Table2[[#This Row],[UNIT ALLOCATION]]</f>
        <v/>
      </c>
      <c r="M100">
        <f>IF(ISBLANK(Table2[[#This Row],[REVISION]]), Table2[[#This Row],[UNIT ALLOCATION]] * Table2[[#This Row],[INTERNAL MONTHLY RATE]], Table2[[#This Row],[INTERNAL MONTHLY RATE]] * Table2[[#This Row],[REVISION]])</f>
        <v/>
      </c>
      <c r="N100">
        <f>Table2[[#This Row],[RATE X ALLOCATION]]-Table2[[#This Row],[RATE X REVISION]]</f>
        <v/>
      </c>
    </row>
    <row r="101">
      <c r="A101">
        <f>_xlfn.XLOOKUP(Table2[[#This Row],[JOB]],Table13[JOB '#2],Table13[DIVISION '#],)</f>
        <v/>
      </c>
      <c r="B101" t="inlineStr">
        <is>
          <t>2023-007</t>
        </is>
      </c>
      <c r="C101">
        <f>_xlfn.XLOOKUP(Table2[[#This Row],[JOB]],Table13[JOB '#1],Table13[JOB DESC],)</f>
        <v/>
      </c>
      <c r="D101" t="inlineStr">
        <is>
          <t>DST-01</t>
        </is>
      </c>
      <c r="E101">
        <f>_xlfn.XLOOKUP(Table2[[#This Row],[ASSET ID]],ALL!$B:$B,ALL!$C:$C,)</f>
        <v/>
      </c>
      <c r="F101">
        <f>IFERROR(_xlfn.XLOOKUP(Table2[[#This Row],[ASSET ID]],FLEET7[Asset],FLEET7[Employee],),"")</f>
        <v/>
      </c>
      <c r="G101" t="n">
        <v>0.5</v>
      </c>
      <c r="H101" t="inlineStr">
        <is>
          <t>9000 100M</t>
        </is>
      </c>
      <c r="K101">
        <f>_xlfn.XLOOKUP(Table2[[#This Row],[ASSET ID]],Table7[Equip '#],Table7[Rate],)</f>
        <v/>
      </c>
      <c r="L101">
        <f>Table2[[#This Row],[INTERNAL MONTHLY RATE]]*Table2[[#This Row],[UNIT ALLOCATION]]</f>
        <v/>
      </c>
      <c r="M101">
        <f>IF(ISBLANK(Table2[[#This Row],[REVISION]]), Table2[[#This Row],[UNIT ALLOCATION]] * Table2[[#This Row],[INTERNAL MONTHLY RATE]], Table2[[#This Row],[INTERNAL MONTHLY RATE]] * Table2[[#This Row],[REVISION]])</f>
        <v/>
      </c>
      <c r="N101">
        <f>Table2[[#This Row],[RATE X ALLOCATION]]-Table2[[#This Row],[RATE X REVISION]]</f>
        <v/>
      </c>
    </row>
    <row r="102">
      <c r="A102">
        <f>_xlfn.XLOOKUP(Table2[[#This Row],[JOB]],Table13[JOB '#2],Table13[DIVISION '#],)</f>
        <v/>
      </c>
      <c r="B102" t="inlineStr">
        <is>
          <t>2023-007</t>
        </is>
      </c>
      <c r="C102">
        <f>_xlfn.XLOOKUP(Table2[[#This Row],[JOB]],Table13[JOB '#1],Table13[JOB DESC],)</f>
        <v/>
      </c>
      <c r="D102" t="inlineStr">
        <is>
          <t>ET-06</t>
        </is>
      </c>
      <c r="E102">
        <f>_xlfn.XLOOKUP(Table2[[#This Row],[ASSET ID]],ALL!$B:$B,ALL!$C:$C,)</f>
        <v/>
      </c>
      <c r="F102">
        <f>IFERROR(_xlfn.XLOOKUP(Table2[[#This Row],[ASSET ID]],FLEET7[Asset],FLEET7[Employee],),"")</f>
        <v/>
      </c>
      <c r="G102" t="n">
        <v>1</v>
      </c>
      <c r="H102" t="inlineStr">
        <is>
          <t>9000 100M</t>
        </is>
      </c>
      <c r="K102">
        <f>_xlfn.XLOOKUP(Table2[[#This Row],[ASSET ID]],Table7[Equip '#],Table7[Rate],)</f>
        <v/>
      </c>
      <c r="L102">
        <f>Table2[[#This Row],[INTERNAL MONTHLY RATE]]*Table2[[#This Row],[UNIT ALLOCATION]]</f>
        <v/>
      </c>
      <c r="M102">
        <f>IF(ISBLANK(Table2[[#This Row],[REVISION]]), Table2[[#This Row],[UNIT ALLOCATION]] * Table2[[#This Row],[INTERNAL MONTHLY RATE]], Table2[[#This Row],[INTERNAL MONTHLY RATE]] * Table2[[#This Row],[REVISION]])</f>
        <v/>
      </c>
      <c r="N102">
        <f>Table2[[#This Row],[RATE X ALLOCATION]]-Table2[[#This Row],[RATE X REVISION]]</f>
        <v/>
      </c>
    </row>
    <row r="103">
      <c r="A103">
        <f>_xlfn.XLOOKUP(Table2[[#This Row],[JOB]],Table13[JOB '#2],Table13[DIVISION '#],)</f>
        <v/>
      </c>
      <c r="B103" t="inlineStr">
        <is>
          <t>2023-007</t>
        </is>
      </c>
      <c r="C103">
        <f>_xlfn.XLOOKUP(Table2[[#This Row],[JOB]],Table13[JOB '#1],Table13[JOB DESC],)</f>
        <v/>
      </c>
      <c r="D103" t="inlineStr">
        <is>
          <t>ET-09</t>
        </is>
      </c>
      <c r="E103">
        <f>_xlfn.XLOOKUP(Table2[[#This Row],[ASSET ID]],ALL!$B:$B,ALL!$C:$C,)</f>
        <v/>
      </c>
      <c r="F103">
        <f>IFERROR(_xlfn.XLOOKUP(Table2[[#This Row],[ASSET ID]],FLEET7[Asset],FLEET7[Employee],),"")</f>
        <v/>
      </c>
      <c r="G103" t="n">
        <v>0.4</v>
      </c>
      <c r="H103" t="inlineStr">
        <is>
          <t>9000 100M</t>
        </is>
      </c>
      <c r="K103">
        <f>_xlfn.XLOOKUP(Table2[[#This Row],[ASSET ID]],Table7[Equip '#],Table7[Rate],)</f>
        <v/>
      </c>
      <c r="L103">
        <f>Table2[[#This Row],[INTERNAL MONTHLY RATE]]*Table2[[#This Row],[UNIT ALLOCATION]]</f>
        <v/>
      </c>
      <c r="M103">
        <f>IF(ISBLANK(Table2[[#This Row],[REVISION]]), Table2[[#This Row],[UNIT ALLOCATION]] * Table2[[#This Row],[INTERNAL MONTHLY RATE]], Table2[[#This Row],[INTERNAL MONTHLY RATE]] * Table2[[#This Row],[REVISION]])</f>
        <v/>
      </c>
      <c r="N103">
        <f>Table2[[#This Row],[RATE X ALLOCATION]]-Table2[[#This Row],[RATE X REVISION]]</f>
        <v/>
      </c>
    </row>
    <row r="104">
      <c r="A104">
        <f>_xlfn.XLOOKUP(Table2[[#This Row],[JOB]],Table13[JOB '#2],Table13[DIVISION '#],)</f>
        <v/>
      </c>
      <c r="B104" t="inlineStr">
        <is>
          <t>2023-007</t>
        </is>
      </c>
      <c r="C104">
        <f>_xlfn.XLOOKUP(Table2[[#This Row],[JOB]],Table13[JOB '#1],Table13[JOB DESC],)</f>
        <v/>
      </c>
      <c r="D104" t="inlineStr">
        <is>
          <t>ET-19</t>
        </is>
      </c>
      <c r="E104">
        <f>_xlfn.XLOOKUP(Table2[[#This Row],[ASSET ID]],ALL!$B:$B,ALL!$C:$C,)</f>
        <v/>
      </c>
      <c r="F104">
        <f>IFERROR(_xlfn.XLOOKUP(Table2[[#This Row],[ASSET ID]],FLEET7[Asset],FLEET7[Employee],),"")</f>
        <v/>
      </c>
      <c r="G104" t="n">
        <v>0.45</v>
      </c>
      <c r="H104" t="inlineStr">
        <is>
          <t>9000 100F / CC NEEDED</t>
        </is>
      </c>
      <c r="K104">
        <f>_xlfn.XLOOKUP(Table2[[#This Row],[ASSET ID]],Table7[Equip '#],Table7[Rate],)</f>
        <v/>
      </c>
      <c r="L104">
        <f>Table2[[#This Row],[INTERNAL MONTHLY RATE]]*Table2[[#This Row],[UNIT ALLOCATION]]</f>
        <v/>
      </c>
      <c r="M104">
        <f>IF(ISBLANK(Table2[[#This Row],[REVISION]]), Table2[[#This Row],[UNIT ALLOCATION]] * Table2[[#This Row],[INTERNAL MONTHLY RATE]], Table2[[#This Row],[INTERNAL MONTHLY RATE]] * Table2[[#This Row],[REVISION]])</f>
        <v/>
      </c>
      <c r="N104">
        <f>Table2[[#This Row],[RATE X ALLOCATION]]-Table2[[#This Row],[RATE X REVISION]]</f>
        <v/>
      </c>
    </row>
    <row r="105">
      <c r="A105">
        <f>_xlfn.XLOOKUP(Table2[[#This Row],[JOB]],Table13[JOB '#2],Table13[DIVISION '#],)</f>
        <v/>
      </c>
      <c r="B105" t="inlineStr">
        <is>
          <t>2023-007</t>
        </is>
      </c>
      <c r="C105">
        <f>_xlfn.XLOOKUP(Table2[[#This Row],[JOB]],Table13[JOB '#1],Table13[JOB DESC],)</f>
        <v/>
      </c>
      <c r="D105" t="inlineStr">
        <is>
          <t>ET-26</t>
        </is>
      </c>
      <c r="E105">
        <f>_xlfn.XLOOKUP(Table2[[#This Row],[ASSET ID]],ALL!$B:$B,ALL!$C:$C,)</f>
        <v/>
      </c>
      <c r="F105">
        <f>IFERROR(_xlfn.XLOOKUP(Table2[[#This Row],[ASSET ID]],FLEET7[Asset],FLEET7[Employee],),"")</f>
        <v/>
      </c>
      <c r="G105" t="n">
        <v>0.25</v>
      </c>
      <c r="H105" t="inlineStr">
        <is>
          <t>9000 100F / CC NEEDED</t>
        </is>
      </c>
      <c r="K105">
        <f>_xlfn.XLOOKUP(Table2[[#This Row],[ASSET ID]],Table7[Equip '#],Table7[Rate],)</f>
        <v/>
      </c>
      <c r="L105">
        <f>Table2[[#This Row],[INTERNAL MONTHLY RATE]]*Table2[[#This Row],[UNIT ALLOCATION]]</f>
        <v/>
      </c>
      <c r="M105">
        <f>IF(ISBLANK(Table2[[#This Row],[REVISION]]), Table2[[#This Row],[UNIT ALLOCATION]] * Table2[[#This Row],[INTERNAL MONTHLY RATE]], Table2[[#This Row],[INTERNAL MONTHLY RATE]] * Table2[[#This Row],[REVISION]])</f>
        <v/>
      </c>
      <c r="N105">
        <f>Table2[[#This Row],[RATE X ALLOCATION]]-Table2[[#This Row],[RATE X REVISION]]</f>
        <v/>
      </c>
    </row>
    <row r="106">
      <c r="A106">
        <f>_xlfn.XLOOKUP(Table2[[#This Row],[JOB]],Table13[JOB '#2],Table13[DIVISION '#],)</f>
        <v/>
      </c>
      <c r="B106" t="inlineStr">
        <is>
          <t>2023-007</t>
        </is>
      </c>
      <c r="C106">
        <f>_xlfn.XLOOKUP(Table2[[#This Row],[JOB]],Table13[JOB '#1],Table13[JOB DESC],)</f>
        <v/>
      </c>
      <c r="D106" t="inlineStr">
        <is>
          <t>ET-28</t>
        </is>
      </c>
      <c r="E106">
        <f>_xlfn.XLOOKUP(Table2[[#This Row],[ASSET ID]],ALL!$B:$B,ALL!$C:$C,)</f>
        <v/>
      </c>
      <c r="F106">
        <f>IFERROR(_xlfn.XLOOKUP(Table2[[#This Row],[ASSET ID]],FLEET7[Asset],FLEET7[Employee],),"")</f>
        <v/>
      </c>
      <c r="G106" t="n">
        <v>1</v>
      </c>
      <c r="H106" t="inlineStr">
        <is>
          <t>9000 100F / CC NEEDED</t>
        </is>
      </c>
      <c r="K106">
        <f>_xlfn.XLOOKUP(Table2[[#This Row],[ASSET ID]],Table7[Equip '#],Table7[Rate],)</f>
        <v/>
      </c>
      <c r="L106">
        <f>Table2[[#This Row],[INTERNAL MONTHLY RATE]]*Table2[[#This Row],[UNIT ALLOCATION]]</f>
        <v/>
      </c>
      <c r="M106">
        <f>IF(ISBLANK(Table2[[#This Row],[REVISION]]), Table2[[#This Row],[UNIT ALLOCATION]] * Table2[[#This Row],[INTERNAL MONTHLY RATE]], Table2[[#This Row],[INTERNAL MONTHLY RATE]] * Table2[[#This Row],[REVISION]])</f>
        <v/>
      </c>
      <c r="N106">
        <f>Table2[[#This Row],[RATE X ALLOCATION]]-Table2[[#This Row],[RATE X REVISION]]</f>
        <v/>
      </c>
    </row>
    <row r="107">
      <c r="A107">
        <f>_xlfn.XLOOKUP(Table2[[#This Row],[JOB]],Table13[JOB '#2],Table13[DIVISION '#],)</f>
        <v/>
      </c>
      <c r="B107" t="inlineStr">
        <is>
          <t>2023-007</t>
        </is>
      </c>
      <c r="C107">
        <f>_xlfn.XLOOKUP(Table2[[#This Row],[JOB]],Table13[JOB '#1],Table13[JOB DESC],)</f>
        <v/>
      </c>
      <c r="D107" t="inlineStr">
        <is>
          <t>ET-37</t>
        </is>
      </c>
      <c r="E107">
        <f>_xlfn.XLOOKUP(Table2[[#This Row],[ASSET ID]],ALL!$B:$B,ALL!$C:$C,)</f>
        <v/>
      </c>
      <c r="F107">
        <f>IFERROR(_xlfn.XLOOKUP(Table2[[#This Row],[ASSET ID]],FLEET7[Asset],FLEET7[Employee],),"")</f>
        <v/>
      </c>
      <c r="G107" t="n">
        <v>0.82</v>
      </c>
      <c r="H107" t="inlineStr">
        <is>
          <t>9000 100F / CC NEEDED</t>
        </is>
      </c>
      <c r="K107">
        <f>_xlfn.XLOOKUP(Table2[[#This Row],[ASSET ID]],Table7[Equip '#],Table7[Rate],)</f>
        <v/>
      </c>
      <c r="L107">
        <f>Table2[[#This Row],[INTERNAL MONTHLY RATE]]*Table2[[#This Row],[UNIT ALLOCATION]]</f>
        <v/>
      </c>
      <c r="M107">
        <f>IF(ISBLANK(Table2[[#This Row],[REVISION]]), Table2[[#This Row],[UNIT ALLOCATION]] * Table2[[#This Row],[INTERNAL MONTHLY RATE]], Table2[[#This Row],[INTERNAL MONTHLY RATE]] * Table2[[#This Row],[REVISION]])</f>
        <v/>
      </c>
      <c r="N107">
        <f>Table2[[#This Row],[RATE X ALLOCATION]]-Table2[[#This Row],[RATE X REVISION]]</f>
        <v/>
      </c>
    </row>
    <row r="108">
      <c r="A108">
        <f>_xlfn.XLOOKUP(Table2[[#This Row],[JOB]],Table13[JOB '#2],Table13[DIVISION '#],)</f>
        <v/>
      </c>
      <c r="B108" t="inlineStr">
        <is>
          <t>2023-007</t>
        </is>
      </c>
      <c r="C108">
        <f>_xlfn.XLOOKUP(Table2[[#This Row],[JOB]],Table13[JOB '#1],Table13[JOB DESC],)</f>
        <v/>
      </c>
      <c r="D108" t="inlineStr">
        <is>
          <t>EX-54</t>
        </is>
      </c>
      <c r="E108">
        <f>_xlfn.XLOOKUP(Table2[[#This Row],[ASSET ID]],ALL!$B:$B,ALL!$C:$C,)</f>
        <v/>
      </c>
      <c r="F108">
        <f>IFERROR(_xlfn.XLOOKUP(Table2[[#This Row],[ASSET ID]],FLEET7[Asset],FLEET7[Employee],),"")</f>
        <v/>
      </c>
      <c r="G108" t="n">
        <v>0.75</v>
      </c>
      <c r="H108" t="inlineStr">
        <is>
          <t>9000 100F / CC NEEDED</t>
        </is>
      </c>
      <c r="K108">
        <f>_xlfn.XLOOKUP(Table2[[#This Row],[ASSET ID]],Table7[Equip '#],Table7[Rate],)</f>
        <v/>
      </c>
      <c r="L108">
        <f>Table2[[#This Row],[INTERNAL MONTHLY RATE]]*Table2[[#This Row],[UNIT ALLOCATION]]</f>
        <v/>
      </c>
      <c r="M108">
        <f>IF(ISBLANK(Table2[[#This Row],[REVISION]]), Table2[[#This Row],[UNIT ALLOCATION]] * Table2[[#This Row],[INTERNAL MONTHLY RATE]], Table2[[#This Row],[INTERNAL MONTHLY RATE]] * Table2[[#This Row],[REVISION]])</f>
        <v/>
      </c>
      <c r="N108">
        <f>Table2[[#This Row],[RATE X ALLOCATION]]-Table2[[#This Row],[RATE X REVISION]]</f>
        <v/>
      </c>
    </row>
    <row r="109">
      <c r="A109">
        <f>_xlfn.XLOOKUP(Table2[[#This Row],[JOB]],Table13[JOB '#2],Table13[DIVISION '#],)</f>
        <v/>
      </c>
      <c r="B109" t="inlineStr">
        <is>
          <t>2023-007</t>
        </is>
      </c>
      <c r="C109">
        <f>_xlfn.XLOOKUP(Table2[[#This Row],[JOB]],Table13[JOB '#1],Table13[JOB DESC],)</f>
        <v/>
      </c>
      <c r="D109" t="inlineStr">
        <is>
          <t>G-04</t>
        </is>
      </c>
      <c r="E109">
        <f>_xlfn.XLOOKUP(Table2[[#This Row],[ASSET ID]],ALL!$B:$B,ALL!$C:$C,)</f>
        <v/>
      </c>
      <c r="F109">
        <f>IFERROR(_xlfn.XLOOKUP(Table2[[#This Row],[ASSET ID]],FLEET7[Asset],FLEET7[Employee],),"")</f>
        <v/>
      </c>
      <c r="G109" t="n">
        <v>1</v>
      </c>
      <c r="H109" t="inlineStr">
        <is>
          <t>9000 100F / CC NEEDED</t>
        </is>
      </c>
      <c r="K109">
        <f>_xlfn.XLOOKUP(Table2[[#This Row],[ASSET ID]],Table7[Equip '#],Table7[Rate],)</f>
        <v/>
      </c>
      <c r="L109">
        <f>Table2[[#This Row],[INTERNAL MONTHLY RATE]]*Table2[[#This Row],[UNIT ALLOCATION]]</f>
        <v/>
      </c>
      <c r="M109">
        <f>IF(ISBLANK(Table2[[#This Row],[REVISION]]), Table2[[#This Row],[UNIT ALLOCATION]] * Table2[[#This Row],[INTERNAL MONTHLY RATE]], Table2[[#This Row],[INTERNAL MONTHLY RATE]] * Table2[[#This Row],[REVISION]])</f>
        <v/>
      </c>
      <c r="N109">
        <f>Table2[[#This Row],[RATE X ALLOCATION]]-Table2[[#This Row],[RATE X REVISION]]</f>
        <v/>
      </c>
    </row>
    <row r="110">
      <c r="A110">
        <f>_xlfn.XLOOKUP(Table2[[#This Row],[JOB]],Table13[JOB '#2],Table13[DIVISION '#],)</f>
        <v/>
      </c>
      <c r="B110" t="inlineStr">
        <is>
          <t>2023-007</t>
        </is>
      </c>
      <c r="C110">
        <f>_xlfn.XLOOKUP(Table2[[#This Row],[JOB]],Table13[JOB '#1],Table13[JOB DESC],)</f>
        <v/>
      </c>
      <c r="D110" t="inlineStr">
        <is>
          <t>ME-45</t>
        </is>
      </c>
      <c r="E110">
        <f>_xlfn.XLOOKUP(Table2[[#This Row],[ASSET ID]],ALL!$B:$B,ALL!$C:$C,)</f>
        <v/>
      </c>
      <c r="F110">
        <f>IFERROR(_xlfn.XLOOKUP(Table2[[#This Row],[ASSET ID]],FLEET7[Asset],FLEET7[Employee],),"")</f>
        <v/>
      </c>
      <c r="G110" t="n">
        <v>1</v>
      </c>
      <c r="H110" t="inlineStr">
        <is>
          <t>9000 100F / CC NEEDED</t>
        </is>
      </c>
      <c r="K110">
        <f>_xlfn.XLOOKUP(Table2[[#This Row],[ASSET ID]],Table7[Equip '#],Table7[Rate],)</f>
        <v/>
      </c>
      <c r="L110">
        <f>Table2[[#This Row],[INTERNAL MONTHLY RATE]]*Table2[[#This Row],[UNIT ALLOCATION]]</f>
        <v/>
      </c>
      <c r="M110">
        <f>IF(ISBLANK(Table2[[#This Row],[REVISION]]), Table2[[#This Row],[UNIT ALLOCATION]] * Table2[[#This Row],[INTERNAL MONTHLY RATE]], Table2[[#This Row],[INTERNAL MONTHLY RATE]] * Table2[[#This Row],[REVISION]])</f>
        <v/>
      </c>
      <c r="N110">
        <f>Table2[[#This Row],[RATE X ALLOCATION]]-Table2[[#This Row],[RATE X REVISION]]</f>
        <v/>
      </c>
    </row>
    <row r="111">
      <c r="A111">
        <f>_xlfn.XLOOKUP(Table2[[#This Row],[JOB]],Table13[JOB '#2],Table13[DIVISION '#],)</f>
        <v/>
      </c>
      <c r="B111" t="inlineStr">
        <is>
          <t>2023-007</t>
        </is>
      </c>
      <c r="C111">
        <f>_xlfn.XLOOKUP(Table2[[#This Row],[JOB]],Table13[JOB '#1],Table13[JOB DESC],)</f>
        <v/>
      </c>
      <c r="D111" t="inlineStr">
        <is>
          <t>ME-47</t>
        </is>
      </c>
      <c r="E111">
        <f>_xlfn.XLOOKUP(Table2[[#This Row],[ASSET ID]],ALL!$B:$B,ALL!$C:$C,)</f>
        <v/>
      </c>
      <c r="F111">
        <f>IFERROR(_xlfn.XLOOKUP(Table2[[#This Row],[ASSET ID]],FLEET7[Asset],FLEET7[Employee],),"")</f>
        <v/>
      </c>
      <c r="G111" t="n">
        <v>1</v>
      </c>
      <c r="H111" t="inlineStr">
        <is>
          <t>9000 100F / CC NEEDED</t>
        </is>
      </c>
      <c r="K111">
        <f>_xlfn.XLOOKUP(Table2[[#This Row],[ASSET ID]],Table7[Equip '#],Table7[Rate],)</f>
        <v/>
      </c>
      <c r="L111">
        <f>Table2[[#This Row],[INTERNAL MONTHLY RATE]]*Table2[[#This Row],[UNIT ALLOCATION]]</f>
        <v/>
      </c>
      <c r="M111">
        <f>IF(ISBLANK(Table2[[#This Row],[REVISION]]), Table2[[#This Row],[UNIT ALLOCATION]] * Table2[[#This Row],[INTERNAL MONTHLY RATE]], Table2[[#This Row],[INTERNAL MONTHLY RATE]] * Table2[[#This Row],[REVISION]])</f>
        <v/>
      </c>
      <c r="N111">
        <f>Table2[[#This Row],[RATE X ALLOCATION]]-Table2[[#This Row],[RATE X REVISION]]</f>
        <v/>
      </c>
    </row>
    <row r="112">
      <c r="A112">
        <f>_xlfn.XLOOKUP(Table2[[#This Row],[JOB]],Table13[JOB '#2],Table13[DIVISION '#],)</f>
        <v/>
      </c>
      <c r="B112" t="inlineStr">
        <is>
          <t>2023-007</t>
        </is>
      </c>
      <c r="C112">
        <f>_xlfn.XLOOKUP(Table2[[#This Row],[JOB]],Table13[JOB '#1],Table13[JOB DESC],)</f>
        <v/>
      </c>
      <c r="D112" t="inlineStr">
        <is>
          <t>PAV-04</t>
        </is>
      </c>
      <c r="E112">
        <f>_xlfn.XLOOKUP(Table2[[#This Row],[ASSET ID]],ALL!$B:$B,ALL!$C:$C,)</f>
        <v/>
      </c>
      <c r="F112">
        <f>IFERROR(_xlfn.XLOOKUP(Table2[[#This Row],[ASSET ID]],FLEET7[Asset],FLEET7[Employee],),"")</f>
        <v/>
      </c>
      <c r="G112" t="n">
        <v>1</v>
      </c>
      <c r="H112" t="inlineStr">
        <is>
          <t>9000 100F / CC NEEDED</t>
        </is>
      </c>
      <c r="K112">
        <f>_xlfn.XLOOKUP(Table2[[#This Row],[ASSET ID]],Table7[Equip '#],Table7[Rate],)</f>
        <v/>
      </c>
      <c r="L112">
        <f>Table2[[#This Row],[INTERNAL MONTHLY RATE]]*Table2[[#This Row],[UNIT ALLOCATION]]</f>
        <v/>
      </c>
      <c r="M112">
        <f>IF(ISBLANK(Table2[[#This Row],[REVISION]]), Table2[[#This Row],[UNIT ALLOCATION]] * Table2[[#This Row],[INTERNAL MONTHLY RATE]], Table2[[#This Row],[INTERNAL MONTHLY RATE]] * Table2[[#This Row],[REVISION]])</f>
        <v/>
      </c>
      <c r="N112">
        <f>Table2[[#This Row],[RATE X ALLOCATION]]-Table2[[#This Row],[RATE X REVISION]]</f>
        <v/>
      </c>
    </row>
    <row r="113">
      <c r="A113">
        <f>_xlfn.XLOOKUP(Table2[[#This Row],[JOB]],Table13[JOB '#2],Table13[DIVISION '#],)</f>
        <v/>
      </c>
      <c r="B113" t="inlineStr">
        <is>
          <t>2023-007</t>
        </is>
      </c>
      <c r="C113">
        <f>_xlfn.XLOOKUP(Table2[[#This Row],[JOB]],Table13[JOB '#1],Table13[JOB DESC],)</f>
        <v/>
      </c>
      <c r="D113" t="inlineStr">
        <is>
          <t>PT-104</t>
        </is>
      </c>
      <c r="E113">
        <f>_xlfn.XLOOKUP(Table2[[#This Row],[ASSET ID]],ALL!$B:$B,ALL!$C:$C,)</f>
        <v/>
      </c>
      <c r="F113">
        <f>IFERROR(_xlfn.XLOOKUP(Table2[[#This Row],[ASSET ID]],FLEET7[Asset],FLEET7[Employee],),"")</f>
        <v/>
      </c>
      <c r="G113" t="n">
        <v>0.23</v>
      </c>
      <c r="H113" t="inlineStr">
        <is>
          <t>9000 100M</t>
        </is>
      </c>
      <c r="K113">
        <f>_xlfn.XLOOKUP(Table2[[#This Row],[ASSET ID]],Table7[Equip '#],Table7[Rate],)</f>
        <v/>
      </c>
      <c r="L113">
        <f>Table2[[#This Row],[INTERNAL MONTHLY RATE]]*Table2[[#This Row],[UNIT ALLOCATION]]</f>
        <v/>
      </c>
      <c r="M113">
        <f>IF(ISBLANK(Table2[[#This Row],[REVISION]]), Table2[[#This Row],[UNIT ALLOCATION]] * Table2[[#This Row],[INTERNAL MONTHLY RATE]], Table2[[#This Row],[INTERNAL MONTHLY RATE]] * Table2[[#This Row],[REVISION]])</f>
        <v/>
      </c>
      <c r="N113">
        <f>Table2[[#This Row],[RATE X ALLOCATION]]-Table2[[#This Row],[RATE X REVISION]]</f>
        <v/>
      </c>
    </row>
    <row r="114">
      <c r="A114">
        <f>_xlfn.XLOOKUP(Table2[[#This Row],[JOB]],Table13[JOB '#2],Table13[DIVISION '#],)</f>
        <v/>
      </c>
      <c r="B114" t="inlineStr">
        <is>
          <t>2023-007</t>
        </is>
      </c>
      <c r="C114">
        <f>_xlfn.XLOOKUP(Table2[[#This Row],[JOB]],Table13[JOB '#1],Table13[JOB DESC],)</f>
        <v/>
      </c>
      <c r="D114" t="inlineStr">
        <is>
          <t>PT-156</t>
        </is>
      </c>
      <c r="E114">
        <f>_xlfn.XLOOKUP(Table2[[#This Row],[ASSET ID]],ALL!$B:$B,ALL!$C:$C,)</f>
        <v/>
      </c>
      <c r="F114">
        <f>IFERROR(_xlfn.XLOOKUP(Table2[[#This Row],[ASSET ID]],FLEET7[Asset],FLEET7[Employee],),"")</f>
        <v/>
      </c>
      <c r="G114" t="n">
        <v>0.05</v>
      </c>
      <c r="H114" t="inlineStr">
        <is>
          <t>9000 100M | 9000 100F | CC NEEDED</t>
        </is>
      </c>
      <c r="K114">
        <f>_xlfn.XLOOKUP(Table2[[#This Row],[ASSET ID]],Table7[Equip '#],Table7[Rate],)</f>
        <v/>
      </c>
      <c r="L114">
        <f>Table2[[#This Row],[INTERNAL MONTHLY RATE]]*Table2[[#This Row],[UNIT ALLOCATION]]</f>
        <v/>
      </c>
      <c r="M114">
        <f>IF(ISBLANK(Table2[[#This Row],[REVISION]]), Table2[[#This Row],[UNIT ALLOCATION]] * Table2[[#This Row],[INTERNAL MONTHLY RATE]], Table2[[#This Row],[INTERNAL MONTHLY RATE]] * Table2[[#This Row],[REVISION]])</f>
        <v/>
      </c>
      <c r="N114">
        <f>Table2[[#This Row],[RATE X ALLOCATION]]-Table2[[#This Row],[RATE X REVISION]]</f>
        <v/>
      </c>
    </row>
    <row r="115">
      <c r="A115">
        <f>_xlfn.XLOOKUP(Table2[[#This Row],[JOB]],Table13[JOB '#2],Table13[DIVISION '#],)</f>
        <v/>
      </c>
      <c r="B115" t="inlineStr">
        <is>
          <t>2023-007</t>
        </is>
      </c>
      <c r="C115">
        <f>_xlfn.XLOOKUP(Table2[[#This Row],[JOB]],Table13[JOB '#1],Table13[JOB DESC],)</f>
        <v/>
      </c>
      <c r="D115" t="inlineStr">
        <is>
          <t>PT-163</t>
        </is>
      </c>
      <c r="E115">
        <f>_xlfn.XLOOKUP(Table2[[#This Row],[ASSET ID]],ALL!$B:$B,ALL!$C:$C,)</f>
        <v/>
      </c>
      <c r="F115">
        <f>IFERROR(_xlfn.XLOOKUP(Table2[[#This Row],[ASSET ID]],FLEET7[Asset],FLEET7[Employee],),"")</f>
        <v/>
      </c>
      <c r="G115" t="n">
        <v>1</v>
      </c>
      <c r="H115" t="inlineStr">
        <is>
          <t>9000 100F / CC NEEDED</t>
        </is>
      </c>
      <c r="K115">
        <f>_xlfn.XLOOKUP(Table2[[#This Row],[ASSET ID]],Table7[Equip '#],Table7[Rate],)</f>
        <v/>
      </c>
      <c r="L115">
        <f>Table2[[#This Row],[INTERNAL MONTHLY RATE]]*Table2[[#This Row],[UNIT ALLOCATION]]</f>
        <v/>
      </c>
      <c r="M115">
        <f>IF(ISBLANK(Table2[[#This Row],[REVISION]]), Table2[[#This Row],[UNIT ALLOCATION]] * Table2[[#This Row],[INTERNAL MONTHLY RATE]], Table2[[#This Row],[INTERNAL MONTHLY RATE]] * Table2[[#This Row],[REVISION]])</f>
        <v/>
      </c>
      <c r="N115">
        <f>Table2[[#This Row],[RATE X ALLOCATION]]-Table2[[#This Row],[RATE X REVISION]]</f>
        <v/>
      </c>
    </row>
    <row r="116">
      <c r="A116">
        <f>_xlfn.XLOOKUP(Table2[[#This Row],[JOB]],Table13[JOB '#2],Table13[DIVISION '#],)</f>
        <v/>
      </c>
      <c r="B116" t="inlineStr">
        <is>
          <t>2023-007</t>
        </is>
      </c>
      <c r="C116">
        <f>_xlfn.XLOOKUP(Table2[[#This Row],[JOB]],Table13[JOB '#1],Table13[JOB DESC],)</f>
        <v/>
      </c>
      <c r="D116" t="inlineStr">
        <is>
          <t>PT-182</t>
        </is>
      </c>
      <c r="E116">
        <f>_xlfn.XLOOKUP(Table2[[#This Row],[ASSET ID]],ALL!$B:$B,ALL!$C:$C,)</f>
        <v/>
      </c>
      <c r="F116">
        <f>IFERROR(_xlfn.XLOOKUP(Table2[[#This Row],[ASSET ID]],FLEET7[Asset],FLEET7[Employee],),"")</f>
        <v/>
      </c>
      <c r="G116" t="n">
        <v>1</v>
      </c>
      <c r="H116" t="inlineStr">
        <is>
          <t>9000 100F / CC NEEDED</t>
        </is>
      </c>
      <c r="K116">
        <f>_xlfn.XLOOKUP(Table2[[#This Row],[ASSET ID]],Table7[Equip '#],Table7[Rate],)</f>
        <v/>
      </c>
      <c r="L116">
        <f>Table2[[#This Row],[INTERNAL MONTHLY RATE]]*Table2[[#This Row],[UNIT ALLOCATION]]</f>
        <v/>
      </c>
      <c r="M116">
        <f>IF(ISBLANK(Table2[[#This Row],[REVISION]]), Table2[[#This Row],[UNIT ALLOCATION]] * Table2[[#This Row],[INTERNAL MONTHLY RATE]], Table2[[#This Row],[INTERNAL MONTHLY RATE]] * Table2[[#This Row],[REVISION]])</f>
        <v/>
      </c>
      <c r="N116">
        <f>Table2[[#This Row],[RATE X ALLOCATION]]-Table2[[#This Row],[RATE X REVISION]]</f>
        <v/>
      </c>
    </row>
    <row r="117">
      <c r="A117">
        <f>_xlfn.XLOOKUP(Table2[[#This Row],[JOB]],Table13[JOB '#2],Table13[DIVISION '#],)</f>
        <v/>
      </c>
      <c r="B117" t="inlineStr">
        <is>
          <t>2023-007</t>
        </is>
      </c>
      <c r="C117">
        <f>_xlfn.XLOOKUP(Table2[[#This Row],[JOB]],Table13[JOB '#1],Table13[JOB DESC],)</f>
        <v/>
      </c>
      <c r="D117" t="inlineStr">
        <is>
          <t>PT-199</t>
        </is>
      </c>
      <c r="E117">
        <f>_xlfn.XLOOKUP(Table2[[#This Row],[ASSET ID]],ALL!$B:$B,ALL!$C:$C,)</f>
        <v/>
      </c>
      <c r="F117">
        <f>IFERROR(_xlfn.XLOOKUP(Table2[[#This Row],[ASSET ID]],FLEET7[Asset],FLEET7[Employee],),"")</f>
        <v/>
      </c>
      <c r="G117" t="n">
        <v>1</v>
      </c>
      <c r="H117" t="inlineStr">
        <is>
          <t>9000 100M</t>
        </is>
      </c>
      <c r="K117">
        <f>_xlfn.XLOOKUP(Table2[[#This Row],[ASSET ID]],Table7[Equip '#],Table7[Rate],)</f>
        <v/>
      </c>
      <c r="L117">
        <f>Table2[[#This Row],[INTERNAL MONTHLY RATE]]*Table2[[#This Row],[UNIT ALLOCATION]]</f>
        <v/>
      </c>
      <c r="M117">
        <f>IF(ISBLANK(Table2[[#This Row],[REVISION]]), Table2[[#This Row],[UNIT ALLOCATION]] * Table2[[#This Row],[INTERNAL MONTHLY RATE]], Table2[[#This Row],[INTERNAL MONTHLY RATE]] * Table2[[#This Row],[REVISION]])</f>
        <v/>
      </c>
      <c r="N117">
        <f>Table2[[#This Row],[RATE X ALLOCATION]]-Table2[[#This Row],[RATE X REVISION]]</f>
        <v/>
      </c>
    </row>
    <row r="118">
      <c r="A118">
        <f>_xlfn.XLOOKUP(Table2[[#This Row],[JOB]],Table13[JOB '#2],Table13[DIVISION '#],)</f>
        <v/>
      </c>
      <c r="B118" t="inlineStr">
        <is>
          <t>2023-007</t>
        </is>
      </c>
      <c r="C118">
        <f>_xlfn.XLOOKUP(Table2[[#This Row],[JOB]],Table13[JOB '#1],Table13[JOB DESC],)</f>
        <v/>
      </c>
      <c r="D118" t="inlineStr">
        <is>
          <t>PT-226</t>
        </is>
      </c>
      <c r="E118">
        <f>_xlfn.XLOOKUP(Table2[[#This Row],[ASSET ID]],ALL!$B:$B,ALL!$C:$C,)</f>
        <v/>
      </c>
      <c r="F118">
        <f>IFERROR(_xlfn.XLOOKUP(Table2[[#This Row],[ASSET ID]],FLEET7[Asset],FLEET7[Employee],),"")</f>
        <v/>
      </c>
      <c r="G118" t="n">
        <v>0.45</v>
      </c>
      <c r="H118" t="inlineStr">
        <is>
          <t>9000 100M</t>
        </is>
      </c>
      <c r="K118">
        <f>_xlfn.XLOOKUP(Table2[[#This Row],[ASSET ID]],Table7[Equip '#],Table7[Rate],)</f>
        <v/>
      </c>
      <c r="L118">
        <f>Table2[[#This Row],[INTERNAL MONTHLY RATE]]*Table2[[#This Row],[UNIT ALLOCATION]]</f>
        <v/>
      </c>
      <c r="M118">
        <f>IF(ISBLANK(Table2[[#This Row],[REVISION]]), Table2[[#This Row],[UNIT ALLOCATION]] * Table2[[#This Row],[INTERNAL MONTHLY RATE]], Table2[[#This Row],[INTERNAL MONTHLY RATE]] * Table2[[#This Row],[REVISION]])</f>
        <v/>
      </c>
      <c r="N118">
        <f>Table2[[#This Row],[RATE X ALLOCATION]]-Table2[[#This Row],[RATE X REVISION]]</f>
        <v/>
      </c>
    </row>
    <row r="119">
      <c r="A119">
        <f>_xlfn.XLOOKUP(Table2[[#This Row],[JOB]],Table13[JOB '#2],Table13[DIVISION '#],)</f>
        <v/>
      </c>
      <c r="B119" t="inlineStr">
        <is>
          <t>2023-007</t>
        </is>
      </c>
      <c r="C119">
        <f>_xlfn.XLOOKUP(Table2[[#This Row],[JOB]],Table13[JOB '#1],Table13[JOB DESC],)</f>
        <v/>
      </c>
      <c r="D119" t="inlineStr">
        <is>
          <t>PT-276</t>
        </is>
      </c>
      <c r="E119">
        <f>_xlfn.XLOOKUP(Table2[[#This Row],[ASSET ID]],ALL!$B:$B,ALL!$C:$C,)</f>
        <v/>
      </c>
      <c r="F119">
        <f>IFERROR(_xlfn.XLOOKUP(Table2[[#This Row],[ASSET ID]],FLEET7[Asset],FLEET7[Employee],),"")</f>
        <v/>
      </c>
      <c r="G119" t="n">
        <v>0.2</v>
      </c>
      <c r="H119" t="inlineStr">
        <is>
          <t>9000 100F / CC NEEDED</t>
        </is>
      </c>
      <c r="K119">
        <f>_xlfn.XLOOKUP(Table2[[#This Row],[ASSET ID]],Table7[Equip '#],Table7[Rate],)</f>
        <v/>
      </c>
      <c r="L119">
        <f>Table2[[#This Row],[INTERNAL MONTHLY RATE]]*Table2[[#This Row],[UNIT ALLOCATION]]</f>
        <v/>
      </c>
      <c r="M119">
        <f>IF(ISBLANK(Table2[[#This Row],[REVISION]]), Table2[[#This Row],[UNIT ALLOCATION]] * Table2[[#This Row],[INTERNAL MONTHLY RATE]], Table2[[#This Row],[INTERNAL MONTHLY RATE]] * Table2[[#This Row],[REVISION]])</f>
        <v/>
      </c>
      <c r="N119">
        <f>Table2[[#This Row],[RATE X ALLOCATION]]-Table2[[#This Row],[RATE X REVISION]]</f>
        <v/>
      </c>
    </row>
    <row r="120">
      <c r="A120">
        <f>_xlfn.XLOOKUP(Table2[[#This Row],[JOB]],Table13[JOB '#2],Table13[DIVISION '#],)</f>
        <v/>
      </c>
      <c r="B120" t="inlineStr">
        <is>
          <t>2023-007</t>
        </is>
      </c>
      <c r="C120">
        <f>_xlfn.XLOOKUP(Table2[[#This Row],[JOB]],Table13[JOB '#1],Table13[JOB DESC],)</f>
        <v/>
      </c>
      <c r="D120" t="inlineStr">
        <is>
          <t>R-09</t>
        </is>
      </c>
      <c r="E120">
        <f>_xlfn.XLOOKUP(Table2[[#This Row],[ASSET ID]],ALL!$B:$B,ALL!$C:$C,)</f>
        <v/>
      </c>
      <c r="F120">
        <f>IFERROR(_xlfn.XLOOKUP(Table2[[#This Row],[ASSET ID]],FLEET7[Asset],FLEET7[Employee],),"")</f>
        <v/>
      </c>
      <c r="G120" t="n">
        <v>1</v>
      </c>
      <c r="H120" t="inlineStr">
        <is>
          <t>9000 100F / CC NEEDED</t>
        </is>
      </c>
      <c r="K120">
        <f>_xlfn.XLOOKUP(Table2[[#This Row],[ASSET ID]],Table7[Equip '#],Table7[Rate],)</f>
        <v/>
      </c>
      <c r="L120">
        <f>Table2[[#This Row],[INTERNAL MONTHLY RATE]]*Table2[[#This Row],[UNIT ALLOCATION]]</f>
        <v/>
      </c>
      <c r="M120">
        <f>IF(ISBLANK(Table2[[#This Row],[REVISION]]), Table2[[#This Row],[UNIT ALLOCATION]] * Table2[[#This Row],[INTERNAL MONTHLY RATE]], Table2[[#This Row],[INTERNAL MONTHLY RATE]] * Table2[[#This Row],[REVISION]])</f>
        <v/>
      </c>
      <c r="N120">
        <f>Table2[[#This Row],[RATE X ALLOCATION]]-Table2[[#This Row],[RATE X REVISION]]</f>
        <v/>
      </c>
    </row>
    <row r="121">
      <c r="A121">
        <f>_xlfn.XLOOKUP(Table2[[#This Row],[JOB]],Table13[JOB '#2],Table13[DIVISION '#],)</f>
        <v/>
      </c>
      <c r="B121" t="inlineStr">
        <is>
          <t>2023-007</t>
        </is>
      </c>
      <c r="C121">
        <f>_xlfn.XLOOKUP(Table2[[#This Row],[JOB]],Table13[JOB '#1],Table13[JOB DESC],)</f>
        <v/>
      </c>
      <c r="D121" t="inlineStr">
        <is>
          <t>R-15</t>
        </is>
      </c>
      <c r="E121">
        <f>_xlfn.XLOOKUP(Table2[[#This Row],[ASSET ID]],ALL!$B:$B,ALL!$C:$C,)</f>
        <v/>
      </c>
      <c r="F121">
        <f>IFERROR(_xlfn.XLOOKUP(Table2[[#This Row],[ASSET ID]],FLEET7[Asset],FLEET7[Employee],),"")</f>
        <v/>
      </c>
      <c r="G121" t="n">
        <v>1</v>
      </c>
      <c r="H121" t="inlineStr">
        <is>
          <t>9000 100F / CC NEEDED</t>
        </is>
      </c>
      <c r="K121">
        <f>_xlfn.XLOOKUP(Table2[[#This Row],[ASSET ID]],Table7[Equip '#],Table7[Rate],)</f>
        <v/>
      </c>
      <c r="L121">
        <f>Table2[[#This Row],[INTERNAL MONTHLY RATE]]*Table2[[#This Row],[UNIT ALLOCATION]]</f>
        <v/>
      </c>
      <c r="M121">
        <f>IF(ISBLANK(Table2[[#This Row],[REVISION]]), Table2[[#This Row],[UNIT ALLOCATION]] * Table2[[#This Row],[INTERNAL MONTHLY RATE]], Table2[[#This Row],[INTERNAL MONTHLY RATE]] * Table2[[#This Row],[REVISION]])</f>
        <v/>
      </c>
      <c r="N121">
        <f>Table2[[#This Row],[RATE X ALLOCATION]]-Table2[[#This Row],[RATE X REVISION]]</f>
        <v/>
      </c>
    </row>
    <row r="122">
      <c r="A122">
        <f>_xlfn.XLOOKUP(Table2[[#This Row],[JOB]],Table13[JOB '#2],Table13[DIVISION '#],)</f>
        <v/>
      </c>
      <c r="B122" t="inlineStr">
        <is>
          <t>2023-007</t>
        </is>
      </c>
      <c r="C122">
        <f>_xlfn.XLOOKUP(Table2[[#This Row],[JOB]],Table13[JOB '#1],Table13[JOB DESC],)</f>
        <v/>
      </c>
      <c r="D122" t="inlineStr">
        <is>
          <t>R-22</t>
        </is>
      </c>
      <c r="E122">
        <f>_xlfn.XLOOKUP(Table2[[#This Row],[ASSET ID]],ALL!$B:$B,ALL!$C:$C,)</f>
        <v/>
      </c>
      <c r="F122">
        <f>IFERROR(_xlfn.XLOOKUP(Table2[[#This Row],[ASSET ID]],FLEET7[Asset],FLEET7[Employee],),"")</f>
        <v/>
      </c>
      <c r="G122" t="n">
        <v>1</v>
      </c>
      <c r="H122" t="inlineStr">
        <is>
          <t>9000 100F / CC NEEDED</t>
        </is>
      </c>
      <c r="K122">
        <f>_xlfn.XLOOKUP(Table2[[#This Row],[ASSET ID]],Table7[Equip '#],Table7[Rate],)</f>
        <v/>
      </c>
      <c r="L122">
        <f>Table2[[#This Row],[INTERNAL MONTHLY RATE]]*Table2[[#This Row],[UNIT ALLOCATION]]</f>
        <v/>
      </c>
      <c r="M122">
        <f>IF(ISBLANK(Table2[[#This Row],[REVISION]]), Table2[[#This Row],[UNIT ALLOCATION]] * Table2[[#This Row],[INTERNAL MONTHLY RATE]], Table2[[#This Row],[INTERNAL MONTHLY RATE]] * Table2[[#This Row],[REVISION]])</f>
        <v/>
      </c>
      <c r="N122">
        <f>Table2[[#This Row],[RATE X ALLOCATION]]-Table2[[#This Row],[RATE X REVISION]]</f>
        <v/>
      </c>
    </row>
    <row r="123">
      <c r="A123">
        <f>_xlfn.XLOOKUP(Table2[[#This Row],[JOB]],Table13[JOB '#2],Table13[DIVISION '#],)</f>
        <v/>
      </c>
      <c r="B123" t="inlineStr">
        <is>
          <t>2023-007</t>
        </is>
      </c>
      <c r="C123">
        <f>_xlfn.XLOOKUP(Table2[[#This Row],[JOB]],Table13[JOB '#1],Table13[JOB DESC],)</f>
        <v/>
      </c>
      <c r="D123" t="inlineStr">
        <is>
          <t>SB-01</t>
        </is>
      </c>
      <c r="E123">
        <f>_xlfn.XLOOKUP(Table2[[#This Row],[ASSET ID]],ALL!$B:$B,ALL!$C:$C,)</f>
        <v/>
      </c>
      <c r="F123">
        <f>IFERROR(_xlfn.XLOOKUP(Table2[[#This Row],[ASSET ID]],FLEET7[Asset],FLEET7[Employee],),"")</f>
        <v/>
      </c>
      <c r="G123" t="n">
        <v>0.5</v>
      </c>
      <c r="H123" t="inlineStr">
        <is>
          <t>9000 100M</t>
        </is>
      </c>
      <c r="K123">
        <f>_xlfn.XLOOKUP(Table2[[#This Row],[ASSET ID]],Table7[Equip '#],Table7[Rate],)</f>
        <v/>
      </c>
      <c r="L123">
        <f>Table2[[#This Row],[INTERNAL MONTHLY RATE]]*Table2[[#This Row],[UNIT ALLOCATION]]</f>
        <v/>
      </c>
      <c r="M123">
        <f>IF(ISBLANK(Table2[[#This Row],[REVISION]]), Table2[[#This Row],[UNIT ALLOCATION]] * Table2[[#This Row],[INTERNAL MONTHLY RATE]], Table2[[#This Row],[INTERNAL MONTHLY RATE]] * Table2[[#This Row],[REVISION]])</f>
        <v/>
      </c>
      <c r="N123">
        <f>Table2[[#This Row],[RATE X ALLOCATION]]-Table2[[#This Row],[RATE X REVISION]]</f>
        <v/>
      </c>
    </row>
    <row r="124">
      <c r="A124">
        <f>_xlfn.XLOOKUP(Table2[[#This Row],[JOB]],Table13[JOB '#2],Table13[DIVISION '#],)</f>
        <v/>
      </c>
      <c r="B124" t="inlineStr">
        <is>
          <t>2023-007</t>
        </is>
      </c>
      <c r="C124">
        <f>_xlfn.XLOOKUP(Table2[[#This Row],[JOB]],Table13[JOB '#1],Table13[JOB DESC],)</f>
        <v/>
      </c>
      <c r="D124" t="inlineStr">
        <is>
          <t>SFB-08</t>
        </is>
      </c>
      <c r="E124">
        <f>_xlfn.XLOOKUP(Table2[[#This Row],[ASSET ID]],ALL!$B:$B,ALL!$C:$C,)</f>
        <v/>
      </c>
      <c r="F124">
        <f>IFERROR(_xlfn.XLOOKUP(Table2[[#This Row],[ASSET ID]],FLEET7[Asset],FLEET7[Employee],),"")</f>
        <v/>
      </c>
      <c r="G124" t="n">
        <v>1</v>
      </c>
      <c r="H124" t="inlineStr">
        <is>
          <t>9000 100M</t>
        </is>
      </c>
      <c r="K124">
        <f>_xlfn.XLOOKUP(Table2[[#This Row],[ASSET ID]],Table7[Equip '#],Table7[Rate],)</f>
        <v/>
      </c>
      <c r="L124">
        <f>Table2[[#This Row],[INTERNAL MONTHLY RATE]]*Table2[[#This Row],[UNIT ALLOCATION]]</f>
        <v/>
      </c>
      <c r="M124">
        <f>IF(ISBLANK(Table2[[#This Row],[REVISION]]), Table2[[#This Row],[UNIT ALLOCATION]] * Table2[[#This Row],[INTERNAL MONTHLY RATE]], Table2[[#This Row],[INTERNAL MONTHLY RATE]] * Table2[[#This Row],[REVISION]])</f>
        <v/>
      </c>
      <c r="N124">
        <f>Table2[[#This Row],[RATE X ALLOCATION]]-Table2[[#This Row],[RATE X REVISION]]</f>
        <v/>
      </c>
    </row>
    <row r="125">
      <c r="A125">
        <f>_xlfn.XLOOKUP(Table2[[#This Row],[JOB]],Table13[JOB '#2],Table13[DIVISION '#],)</f>
        <v/>
      </c>
      <c r="B125" t="inlineStr">
        <is>
          <t>2023-007</t>
        </is>
      </c>
      <c r="C125">
        <f>_xlfn.XLOOKUP(Table2[[#This Row],[JOB]],Table13[JOB '#1],Table13[JOB DESC],)</f>
        <v/>
      </c>
      <c r="D125" t="inlineStr">
        <is>
          <t>SFB-15</t>
        </is>
      </c>
      <c r="E125">
        <f>_xlfn.XLOOKUP(Table2[[#This Row],[ASSET ID]],ALL!$B:$B,ALL!$C:$C,)</f>
        <v/>
      </c>
      <c r="F125">
        <f>IFERROR(_xlfn.XLOOKUP(Table2[[#This Row],[ASSET ID]],FLEET7[Asset],FLEET7[Employee],),"")</f>
        <v/>
      </c>
      <c r="G125" t="n">
        <v>0.05</v>
      </c>
      <c r="H125" t="inlineStr">
        <is>
          <t>9000 100F / CC NEEDED</t>
        </is>
      </c>
      <c r="K125">
        <f>_xlfn.XLOOKUP(Table2[[#This Row],[ASSET ID]],Table7[Equip '#],Table7[Rate],)</f>
        <v/>
      </c>
      <c r="L125">
        <f>Table2[[#This Row],[INTERNAL MONTHLY RATE]]*Table2[[#This Row],[UNIT ALLOCATION]]</f>
        <v/>
      </c>
      <c r="M125">
        <f>IF(ISBLANK(Table2[[#This Row],[REVISION]]), Table2[[#This Row],[UNIT ALLOCATION]] * Table2[[#This Row],[INTERNAL MONTHLY RATE]], Table2[[#This Row],[INTERNAL MONTHLY RATE]] * Table2[[#This Row],[REVISION]])</f>
        <v/>
      </c>
      <c r="N125">
        <f>Table2[[#This Row],[RATE X ALLOCATION]]-Table2[[#This Row],[RATE X REVISION]]</f>
        <v/>
      </c>
    </row>
    <row r="126">
      <c r="A126">
        <f>_xlfn.XLOOKUP(Table2[[#This Row],[JOB]],Table13[JOB '#2],Table13[DIVISION '#],)</f>
        <v/>
      </c>
      <c r="B126" t="inlineStr">
        <is>
          <t>2023-007</t>
        </is>
      </c>
      <c r="C126">
        <f>_xlfn.XLOOKUP(Table2[[#This Row],[JOB]],Table13[JOB '#1],Table13[JOB DESC],)</f>
        <v/>
      </c>
      <c r="D126" t="inlineStr">
        <is>
          <t>SFB-15</t>
        </is>
      </c>
      <c r="E126">
        <f>_xlfn.XLOOKUP(Table2[[#This Row],[ASSET ID]],ALL!$B:$B,ALL!$C:$C,)</f>
        <v/>
      </c>
      <c r="F126">
        <f>IFERROR(_xlfn.XLOOKUP(Table2[[#This Row],[ASSET ID]],FLEET7[Asset],FLEET7[Employee],),"")</f>
        <v/>
      </c>
      <c r="G126" t="n">
        <v>0.95</v>
      </c>
      <c r="H126" t="inlineStr">
        <is>
          <t>9000 100F / CC NEEDED</t>
        </is>
      </c>
      <c r="K126">
        <f>_xlfn.XLOOKUP(Table2[[#This Row],[ASSET ID]],Table7[Equip '#],Table7[Rate],)</f>
        <v/>
      </c>
      <c r="L126">
        <f>Table2[[#This Row],[INTERNAL MONTHLY RATE]]*Table2[[#This Row],[UNIT ALLOCATION]]</f>
        <v/>
      </c>
      <c r="M126">
        <f>IF(ISBLANK(Table2[[#This Row],[REVISION]]), Table2[[#This Row],[UNIT ALLOCATION]] * Table2[[#This Row],[INTERNAL MONTHLY RATE]], Table2[[#This Row],[INTERNAL MONTHLY RATE]] * Table2[[#This Row],[REVISION]])</f>
        <v/>
      </c>
      <c r="N126">
        <f>Table2[[#This Row],[RATE X ALLOCATION]]-Table2[[#This Row],[RATE X REVISION]]</f>
        <v/>
      </c>
    </row>
    <row r="127">
      <c r="A127">
        <f>_xlfn.XLOOKUP(Table2[[#This Row],[JOB]],Table13[JOB '#2],Table13[DIVISION '#],)</f>
        <v/>
      </c>
      <c r="B127" t="inlineStr">
        <is>
          <t>2023-007</t>
        </is>
      </c>
      <c r="C127">
        <f>_xlfn.XLOOKUP(Table2[[#This Row],[JOB]],Table13[JOB '#1],Table13[JOB DESC],)</f>
        <v/>
      </c>
      <c r="D127" t="inlineStr">
        <is>
          <t>SS-22</t>
        </is>
      </c>
      <c r="E127">
        <f>_xlfn.XLOOKUP(Table2[[#This Row],[ASSET ID]],ALL!$B:$B,ALL!$C:$C,)</f>
        <v/>
      </c>
      <c r="F127">
        <f>IFERROR(_xlfn.XLOOKUP(Table2[[#This Row],[ASSET ID]],FLEET7[Asset],FLEET7[Employee],),"")</f>
        <v/>
      </c>
      <c r="G127" t="n">
        <v>0.75</v>
      </c>
      <c r="H127" t="inlineStr">
        <is>
          <t>9000 100F / CC NEEDED</t>
        </is>
      </c>
      <c r="K127">
        <f>_xlfn.XLOOKUP(Table2[[#This Row],[ASSET ID]],Table7[Equip '#],Table7[Rate],)</f>
        <v/>
      </c>
      <c r="L127">
        <f>Table2[[#This Row],[INTERNAL MONTHLY RATE]]*Table2[[#This Row],[UNIT ALLOCATION]]</f>
        <v/>
      </c>
      <c r="M127">
        <f>IF(ISBLANK(Table2[[#This Row],[REVISION]]), Table2[[#This Row],[UNIT ALLOCATION]] * Table2[[#This Row],[INTERNAL MONTHLY RATE]], Table2[[#This Row],[INTERNAL MONTHLY RATE]] * Table2[[#This Row],[REVISION]])</f>
        <v/>
      </c>
      <c r="N127">
        <f>Table2[[#This Row],[RATE X ALLOCATION]]-Table2[[#This Row],[RATE X REVISION]]</f>
        <v/>
      </c>
    </row>
    <row r="128">
      <c r="A128">
        <f>_xlfn.XLOOKUP(Table2[[#This Row],[JOB]],Table13[JOB '#2],Table13[DIVISION '#],)</f>
        <v/>
      </c>
      <c r="B128" t="inlineStr">
        <is>
          <t>2023-007</t>
        </is>
      </c>
      <c r="C128">
        <f>_xlfn.XLOOKUP(Table2[[#This Row],[JOB]],Table13[JOB '#1],Table13[JOB DESC],)</f>
        <v/>
      </c>
      <c r="D128" t="inlineStr">
        <is>
          <t>SS-39</t>
        </is>
      </c>
      <c r="E128">
        <f>_xlfn.XLOOKUP(Table2[[#This Row],[ASSET ID]],ALL!$B:$B,ALL!$C:$C,)</f>
        <v/>
      </c>
      <c r="F128">
        <f>IFERROR(_xlfn.XLOOKUP(Table2[[#This Row],[ASSET ID]],FLEET7[Asset],FLEET7[Employee],),"")</f>
        <v/>
      </c>
      <c r="G128" t="n">
        <v>0.75</v>
      </c>
      <c r="H128" t="inlineStr">
        <is>
          <t>9000 100F / CC NEEDED</t>
        </is>
      </c>
      <c r="K128">
        <f>_xlfn.XLOOKUP(Table2[[#This Row],[ASSET ID]],Table7[Equip '#],Table7[Rate],)</f>
        <v/>
      </c>
      <c r="L128">
        <f>Table2[[#This Row],[INTERNAL MONTHLY RATE]]*Table2[[#This Row],[UNIT ALLOCATION]]</f>
        <v/>
      </c>
      <c r="M128">
        <f>IF(ISBLANK(Table2[[#This Row],[REVISION]]), Table2[[#This Row],[UNIT ALLOCATION]] * Table2[[#This Row],[INTERNAL MONTHLY RATE]], Table2[[#This Row],[INTERNAL MONTHLY RATE]] * Table2[[#This Row],[REVISION]])</f>
        <v/>
      </c>
      <c r="N128">
        <f>Table2[[#This Row],[RATE X ALLOCATION]]-Table2[[#This Row],[RATE X REVISION]]</f>
        <v/>
      </c>
    </row>
    <row r="129">
      <c r="A129">
        <f>_xlfn.XLOOKUP(Table2[[#This Row],[JOB]],Table13[JOB '#2],Table13[DIVISION '#],)</f>
        <v/>
      </c>
      <c r="B129" t="inlineStr">
        <is>
          <t>2023-007</t>
        </is>
      </c>
      <c r="C129">
        <f>_xlfn.XLOOKUP(Table2[[#This Row],[JOB]],Table13[JOB '#1],Table13[JOB DESC],)</f>
        <v/>
      </c>
      <c r="D129" t="inlineStr">
        <is>
          <t>WL-06</t>
        </is>
      </c>
      <c r="E129">
        <f>_xlfn.XLOOKUP(Table2[[#This Row],[ASSET ID]],ALL!$B:$B,ALL!$C:$C,)</f>
        <v/>
      </c>
      <c r="F129">
        <f>IFERROR(_xlfn.XLOOKUP(Table2[[#This Row],[ASSET ID]],FLEET7[Asset],FLEET7[Employee],),"")</f>
        <v/>
      </c>
      <c r="G129" t="n">
        <v>1</v>
      </c>
      <c r="H129" t="inlineStr">
        <is>
          <t>9000 100M | 9000 100F | CC NEEDED</t>
        </is>
      </c>
      <c r="K129">
        <f>_xlfn.XLOOKUP(Table2[[#This Row],[ASSET ID]],Table7[Equip '#],Table7[Rate],)</f>
        <v/>
      </c>
      <c r="L129">
        <f>Table2[[#This Row],[INTERNAL MONTHLY RATE]]*Table2[[#This Row],[UNIT ALLOCATION]]</f>
        <v/>
      </c>
      <c r="M129">
        <f>IF(ISBLANK(Table2[[#This Row],[REVISION]]), Table2[[#This Row],[UNIT ALLOCATION]] * Table2[[#This Row],[INTERNAL MONTHLY RATE]], Table2[[#This Row],[INTERNAL MONTHLY RATE]] * Table2[[#This Row],[REVISION]])</f>
        <v/>
      </c>
      <c r="N129">
        <f>Table2[[#This Row],[RATE X ALLOCATION]]-Table2[[#This Row],[RATE X REVISION]]</f>
        <v/>
      </c>
    </row>
    <row r="130">
      <c r="A130">
        <f>_xlfn.XLOOKUP(Table2[[#This Row],[JOB]],Table13[JOB '#2],Table13[DIVISION '#],)</f>
        <v/>
      </c>
      <c r="B130" t="inlineStr">
        <is>
          <t>2023-007</t>
        </is>
      </c>
      <c r="C130">
        <f>_xlfn.XLOOKUP(Table2[[#This Row],[JOB]],Table13[JOB '#1],Table13[JOB DESC],)</f>
        <v/>
      </c>
      <c r="D130" t="inlineStr">
        <is>
          <t>WT-12</t>
        </is>
      </c>
      <c r="E130">
        <f>_xlfn.XLOOKUP(Table2[[#This Row],[ASSET ID]],ALL!$B:$B,ALL!$C:$C,)</f>
        <v/>
      </c>
      <c r="F130">
        <f>IFERROR(_xlfn.XLOOKUP(Table2[[#This Row],[ASSET ID]],FLEET7[Asset],FLEET7[Employee],),"")</f>
        <v/>
      </c>
      <c r="G130" t="n">
        <v>0.75</v>
      </c>
      <c r="H130" t="inlineStr">
        <is>
          <t>9000 100F / CC NEEDED</t>
        </is>
      </c>
      <c r="K130">
        <f>_xlfn.XLOOKUP(Table2[[#This Row],[ASSET ID]],Table7[Equip '#],Table7[Rate],)</f>
        <v/>
      </c>
      <c r="L130">
        <f>Table2[[#This Row],[INTERNAL MONTHLY RATE]]*Table2[[#This Row],[UNIT ALLOCATION]]</f>
        <v/>
      </c>
      <c r="M130">
        <f>IF(ISBLANK(Table2[[#This Row],[REVISION]]), Table2[[#This Row],[UNIT ALLOCATION]] * Table2[[#This Row],[INTERNAL MONTHLY RATE]], Table2[[#This Row],[INTERNAL MONTHLY RATE]] * Table2[[#This Row],[REVISION]])</f>
        <v/>
      </c>
      <c r="N130">
        <f>Table2[[#This Row],[RATE X ALLOCATION]]-Table2[[#This Row],[RATE X REVISION]]</f>
        <v/>
      </c>
    </row>
    <row r="131">
      <c r="A131">
        <f>_xlfn.XLOOKUP(Table2[[#This Row],[JOB]],Table13[JOB '#2],Table13[DIVISION '#],)</f>
        <v/>
      </c>
      <c r="B131" t="inlineStr">
        <is>
          <t>2023-014</t>
        </is>
      </c>
      <c r="C131">
        <f>_xlfn.XLOOKUP(Table2[[#This Row],[JOB]],Table13[JOB '#1],Table13[JOB DESC],)</f>
        <v/>
      </c>
      <c r="D131" t="inlineStr">
        <is>
          <t>ET-11</t>
        </is>
      </c>
      <c r="E131">
        <f>_xlfn.XLOOKUP(Table2[[#This Row],[ASSET ID]],ALL!$B:$B,ALL!$C:$C,)</f>
        <v/>
      </c>
      <c r="F131">
        <f>IFERROR(_xlfn.XLOOKUP(Table2[[#This Row],[ASSET ID]],FLEET7[Asset],FLEET7[Employee],),"")</f>
        <v/>
      </c>
      <c r="G131" t="n">
        <v>1</v>
      </c>
      <c r="H131" t="inlineStr">
        <is>
          <t>9000 100M</t>
        </is>
      </c>
      <c r="K131">
        <f>_xlfn.XLOOKUP(Table2[[#This Row],[ASSET ID]],Table7[Equip '#],Table7[Rate],)</f>
        <v/>
      </c>
      <c r="L131">
        <f>Table2[[#This Row],[INTERNAL MONTHLY RATE]]*Table2[[#This Row],[UNIT ALLOCATION]]</f>
        <v/>
      </c>
      <c r="M131">
        <f>IF(ISBLANK(Table2[[#This Row],[REVISION]]), Table2[[#This Row],[UNIT ALLOCATION]] * Table2[[#This Row],[INTERNAL MONTHLY RATE]], Table2[[#This Row],[INTERNAL MONTHLY RATE]] * Table2[[#This Row],[REVISION]])</f>
        <v/>
      </c>
      <c r="N131">
        <f>Table2[[#This Row],[RATE X ALLOCATION]]-Table2[[#This Row],[RATE X REVISION]]</f>
        <v/>
      </c>
    </row>
    <row r="132">
      <c r="A132">
        <f>_xlfn.XLOOKUP(Table2[[#This Row],[JOB]],Table13[JOB '#2],Table13[DIVISION '#],)</f>
        <v/>
      </c>
      <c r="B132" t="inlineStr">
        <is>
          <t>2023-014</t>
        </is>
      </c>
      <c r="C132">
        <f>_xlfn.XLOOKUP(Table2[[#This Row],[JOB]],Table13[JOB '#1],Table13[JOB DESC],)</f>
        <v/>
      </c>
      <c r="D132" t="inlineStr">
        <is>
          <t>ET-25</t>
        </is>
      </c>
      <c r="E132">
        <f>_xlfn.XLOOKUP(Table2[[#This Row],[ASSET ID]],ALL!$B:$B,ALL!$C:$C,)</f>
        <v/>
      </c>
      <c r="F132">
        <f>IFERROR(_xlfn.XLOOKUP(Table2[[#This Row],[ASSET ID]],FLEET7[Asset],FLEET7[Employee],),"")</f>
        <v/>
      </c>
      <c r="G132" t="n">
        <v>0.46</v>
      </c>
      <c r="H132" t="inlineStr">
        <is>
          <t>9000 100M</t>
        </is>
      </c>
      <c r="K132">
        <f>_xlfn.XLOOKUP(Table2[[#This Row],[ASSET ID]],Table7[Equip '#],Table7[Rate],)</f>
        <v/>
      </c>
      <c r="L132">
        <f>Table2[[#This Row],[INTERNAL MONTHLY RATE]]*Table2[[#This Row],[UNIT ALLOCATION]]</f>
        <v/>
      </c>
      <c r="M132">
        <f>IF(ISBLANK(Table2[[#This Row],[REVISION]]), Table2[[#This Row],[UNIT ALLOCATION]] * Table2[[#This Row],[INTERNAL MONTHLY RATE]], Table2[[#This Row],[INTERNAL MONTHLY RATE]] * Table2[[#This Row],[REVISION]])</f>
        <v/>
      </c>
      <c r="N132">
        <f>Table2[[#This Row],[RATE X ALLOCATION]]-Table2[[#This Row],[RATE X REVISION]]</f>
        <v/>
      </c>
    </row>
    <row r="133">
      <c r="A133">
        <f>_xlfn.XLOOKUP(Table2[[#This Row],[JOB]],Table13[JOB '#2],Table13[DIVISION '#],)</f>
        <v/>
      </c>
      <c r="B133" t="inlineStr">
        <is>
          <t>2023-014</t>
        </is>
      </c>
      <c r="C133">
        <f>_xlfn.XLOOKUP(Table2[[#This Row],[JOB]],Table13[JOB '#1],Table13[JOB DESC],)</f>
        <v/>
      </c>
      <c r="D133" t="inlineStr">
        <is>
          <t>ME-37</t>
        </is>
      </c>
      <c r="E133">
        <f>_xlfn.XLOOKUP(Table2[[#This Row],[ASSET ID]],ALL!$B:$B,ALL!$C:$C,)</f>
        <v/>
      </c>
      <c r="F133">
        <f>IFERROR(_xlfn.XLOOKUP(Table2[[#This Row],[ASSET ID]],FLEET7[Asset],FLEET7[Employee],),"")</f>
        <v/>
      </c>
      <c r="G133" t="n">
        <v>0.2</v>
      </c>
      <c r="H133" t="inlineStr">
        <is>
          <t>9000 100M</t>
        </is>
      </c>
      <c r="K133">
        <f>_xlfn.XLOOKUP(Table2[[#This Row],[ASSET ID]],Table7[Equip '#],Table7[Rate],)</f>
        <v/>
      </c>
      <c r="L133">
        <f>Table2[[#This Row],[INTERNAL MONTHLY RATE]]*Table2[[#This Row],[UNIT ALLOCATION]]</f>
        <v/>
      </c>
      <c r="M133">
        <f>IF(ISBLANK(Table2[[#This Row],[REVISION]]), Table2[[#This Row],[UNIT ALLOCATION]] * Table2[[#This Row],[INTERNAL MONTHLY RATE]], Table2[[#This Row],[INTERNAL MONTHLY RATE]] * Table2[[#This Row],[REVISION]])</f>
        <v/>
      </c>
      <c r="N133">
        <f>Table2[[#This Row],[RATE X ALLOCATION]]-Table2[[#This Row],[RATE X REVISION]]</f>
        <v/>
      </c>
    </row>
    <row r="134">
      <c r="A134">
        <f>_xlfn.XLOOKUP(Table2[[#This Row],[JOB]],Table13[JOB '#2],Table13[DIVISION '#],)</f>
        <v/>
      </c>
      <c r="B134" t="inlineStr">
        <is>
          <t>2023-014</t>
        </is>
      </c>
      <c r="C134">
        <f>_xlfn.XLOOKUP(Table2[[#This Row],[JOB]],Table13[JOB '#1],Table13[JOB DESC],)</f>
        <v/>
      </c>
      <c r="D134" t="inlineStr">
        <is>
          <t>ME-44</t>
        </is>
      </c>
      <c r="E134">
        <f>_xlfn.XLOOKUP(Table2[[#This Row],[ASSET ID]],ALL!$B:$B,ALL!$C:$C,)</f>
        <v/>
      </c>
      <c r="F134">
        <f>IFERROR(_xlfn.XLOOKUP(Table2[[#This Row],[ASSET ID]],FLEET7[Asset],FLEET7[Employee],),"")</f>
        <v/>
      </c>
      <c r="G134" t="n">
        <v>1</v>
      </c>
      <c r="H134" t="inlineStr">
        <is>
          <t>9000 100M</t>
        </is>
      </c>
      <c r="K134">
        <f>_xlfn.XLOOKUP(Table2[[#This Row],[ASSET ID]],Table7[Equip '#],Table7[Rate],)</f>
        <v/>
      </c>
      <c r="L134">
        <f>Table2[[#This Row],[INTERNAL MONTHLY RATE]]*Table2[[#This Row],[UNIT ALLOCATION]]</f>
        <v/>
      </c>
      <c r="M134">
        <f>IF(ISBLANK(Table2[[#This Row],[REVISION]]), Table2[[#This Row],[UNIT ALLOCATION]] * Table2[[#This Row],[INTERNAL MONTHLY RATE]], Table2[[#This Row],[INTERNAL MONTHLY RATE]] * Table2[[#This Row],[REVISION]])</f>
        <v/>
      </c>
      <c r="N134">
        <f>Table2[[#This Row],[RATE X ALLOCATION]]-Table2[[#This Row],[RATE X REVISION]]</f>
        <v/>
      </c>
    </row>
    <row r="135">
      <c r="A135">
        <f>_xlfn.XLOOKUP(Table2[[#This Row],[JOB]],Table13[JOB '#2],Table13[DIVISION '#],)</f>
        <v/>
      </c>
      <c r="B135" t="inlineStr">
        <is>
          <t>2023-014</t>
        </is>
      </c>
      <c r="C135">
        <f>_xlfn.XLOOKUP(Table2[[#This Row],[JOB]],Table13[JOB '#1],Table13[JOB DESC],)</f>
        <v/>
      </c>
      <c r="D135" t="inlineStr">
        <is>
          <t>ME-49</t>
        </is>
      </c>
      <c r="E135">
        <f>_xlfn.XLOOKUP(Table2[[#This Row],[ASSET ID]],ALL!$B:$B,ALL!$C:$C,)</f>
        <v/>
      </c>
      <c r="F135">
        <f>IFERROR(_xlfn.XLOOKUP(Table2[[#This Row],[ASSET ID]],FLEET7[Asset],FLEET7[Employee],),"")</f>
        <v/>
      </c>
      <c r="G135" t="n">
        <v>0.28</v>
      </c>
      <c r="H135" t="inlineStr">
        <is>
          <t>9000 100M</t>
        </is>
      </c>
      <c r="K135">
        <f>_xlfn.XLOOKUP(Table2[[#This Row],[ASSET ID]],Table7[Equip '#],Table7[Rate],)</f>
        <v/>
      </c>
      <c r="L135">
        <f>Table2[[#This Row],[INTERNAL MONTHLY RATE]]*Table2[[#This Row],[UNIT ALLOCATION]]</f>
        <v/>
      </c>
      <c r="M135">
        <f>IF(ISBLANK(Table2[[#This Row],[REVISION]]), Table2[[#This Row],[UNIT ALLOCATION]] * Table2[[#This Row],[INTERNAL MONTHLY RATE]], Table2[[#This Row],[INTERNAL MONTHLY RATE]] * Table2[[#This Row],[REVISION]])</f>
        <v/>
      </c>
      <c r="N135">
        <f>Table2[[#This Row],[RATE X ALLOCATION]]-Table2[[#This Row],[RATE X REVISION]]</f>
        <v/>
      </c>
    </row>
    <row r="136">
      <c r="A136">
        <f>_xlfn.XLOOKUP(Table2[[#This Row],[JOB]],Table13[JOB '#2],Table13[DIVISION '#],)</f>
        <v/>
      </c>
      <c r="B136" t="inlineStr">
        <is>
          <t>2023-014</t>
        </is>
      </c>
      <c r="C136">
        <f>_xlfn.XLOOKUP(Table2[[#This Row],[JOB]],Table13[JOB '#1],Table13[JOB DESC],)</f>
        <v/>
      </c>
      <c r="D136" t="inlineStr">
        <is>
          <t>ME-54</t>
        </is>
      </c>
      <c r="E136">
        <f>_xlfn.XLOOKUP(Table2[[#This Row],[ASSET ID]],ALL!$B:$B,ALL!$C:$C,)</f>
        <v/>
      </c>
      <c r="F136">
        <f>IFERROR(_xlfn.XLOOKUP(Table2[[#This Row],[ASSET ID]],FLEET7[Asset],FLEET7[Employee],),"")</f>
        <v/>
      </c>
      <c r="G136" t="n">
        <v>0.5</v>
      </c>
      <c r="H136" t="inlineStr">
        <is>
          <t>9000 100M</t>
        </is>
      </c>
      <c r="K136">
        <f>_xlfn.XLOOKUP(Table2[[#This Row],[ASSET ID]],Table7[Equip '#],Table7[Rate],)</f>
        <v/>
      </c>
      <c r="L136">
        <f>Table2[[#This Row],[INTERNAL MONTHLY RATE]]*Table2[[#This Row],[UNIT ALLOCATION]]</f>
        <v/>
      </c>
      <c r="M136">
        <f>IF(ISBLANK(Table2[[#This Row],[REVISION]]), Table2[[#This Row],[UNIT ALLOCATION]] * Table2[[#This Row],[INTERNAL MONTHLY RATE]], Table2[[#This Row],[INTERNAL MONTHLY RATE]] * Table2[[#This Row],[REVISION]])</f>
        <v/>
      </c>
      <c r="N136">
        <f>Table2[[#This Row],[RATE X ALLOCATION]]-Table2[[#This Row],[RATE X REVISION]]</f>
        <v/>
      </c>
    </row>
    <row r="137">
      <c r="A137">
        <f>_xlfn.XLOOKUP(Table2[[#This Row],[JOB]],Table13[JOB '#2],Table13[DIVISION '#],)</f>
        <v/>
      </c>
      <c r="B137" t="inlineStr">
        <is>
          <t>2023-014</t>
        </is>
      </c>
      <c r="C137">
        <f>_xlfn.XLOOKUP(Table2[[#This Row],[JOB]],Table13[JOB '#1],Table13[JOB DESC],)</f>
        <v/>
      </c>
      <c r="D137" t="inlineStr">
        <is>
          <t>MT-07</t>
        </is>
      </c>
      <c r="E137">
        <f>_xlfn.XLOOKUP(Table2[[#This Row],[ASSET ID]],ALL!$B:$B,ALL!$C:$C,)</f>
        <v/>
      </c>
      <c r="F137">
        <f>IFERROR(_xlfn.XLOOKUP(Table2[[#This Row],[ASSET ID]],FLEET7[Asset],FLEET7[Employee],),"")</f>
        <v/>
      </c>
      <c r="G137" t="n">
        <v>0.25</v>
      </c>
      <c r="H137" t="inlineStr">
        <is>
          <t>9000 100M</t>
        </is>
      </c>
      <c r="K137">
        <f>_xlfn.XLOOKUP(Table2[[#This Row],[ASSET ID]],Table7[Equip '#],Table7[Rate],)</f>
        <v/>
      </c>
      <c r="L137">
        <f>Table2[[#This Row],[INTERNAL MONTHLY RATE]]*Table2[[#This Row],[UNIT ALLOCATION]]</f>
        <v/>
      </c>
      <c r="M137">
        <f>IF(ISBLANK(Table2[[#This Row],[REVISION]]), Table2[[#This Row],[UNIT ALLOCATION]] * Table2[[#This Row],[INTERNAL MONTHLY RATE]], Table2[[#This Row],[INTERNAL MONTHLY RATE]] * Table2[[#This Row],[REVISION]])</f>
        <v/>
      </c>
      <c r="N137">
        <f>Table2[[#This Row],[RATE X ALLOCATION]]-Table2[[#This Row],[RATE X REVISION]]</f>
        <v/>
      </c>
    </row>
    <row r="138">
      <c r="A138">
        <f>_xlfn.XLOOKUP(Table2[[#This Row],[JOB]],Table13[JOB '#2],Table13[DIVISION '#],)</f>
        <v/>
      </c>
      <c r="B138" t="inlineStr">
        <is>
          <t>2023-014</t>
        </is>
      </c>
      <c r="C138">
        <f>_xlfn.XLOOKUP(Table2[[#This Row],[JOB]],Table13[JOB '#1],Table13[JOB DESC],)</f>
        <v/>
      </c>
      <c r="D138" t="inlineStr">
        <is>
          <t>MT-14</t>
        </is>
      </c>
      <c r="E138">
        <f>_xlfn.XLOOKUP(Table2[[#This Row],[ASSET ID]],ALL!$B:$B,ALL!$C:$C,)</f>
        <v/>
      </c>
      <c r="F138">
        <f>IFERROR(_xlfn.XLOOKUP(Table2[[#This Row],[ASSET ID]],FLEET7[Asset],FLEET7[Employee],),"")</f>
        <v/>
      </c>
      <c r="G138" t="n">
        <v>0.08</v>
      </c>
      <c r="H138" t="inlineStr">
        <is>
          <t>9000 100M</t>
        </is>
      </c>
      <c r="K138">
        <f>_xlfn.XLOOKUP(Table2[[#This Row],[ASSET ID]],Table7[Equip '#],Table7[Rate],)</f>
        <v/>
      </c>
      <c r="L138">
        <f>Table2[[#This Row],[INTERNAL MONTHLY RATE]]*Table2[[#This Row],[UNIT ALLOCATION]]</f>
        <v/>
      </c>
      <c r="M138">
        <f>IF(ISBLANK(Table2[[#This Row],[REVISION]]), Table2[[#This Row],[UNIT ALLOCATION]] * Table2[[#This Row],[INTERNAL MONTHLY RATE]], Table2[[#This Row],[INTERNAL MONTHLY RATE]] * Table2[[#This Row],[REVISION]])</f>
        <v/>
      </c>
      <c r="N138">
        <f>Table2[[#This Row],[RATE X ALLOCATION]]-Table2[[#This Row],[RATE X REVISION]]</f>
        <v/>
      </c>
    </row>
    <row r="139">
      <c r="A139">
        <f>_xlfn.XLOOKUP(Table2[[#This Row],[JOB]],Table13[JOB '#2],Table13[DIVISION '#],)</f>
        <v/>
      </c>
      <c r="B139" t="inlineStr">
        <is>
          <t>2023-014</t>
        </is>
      </c>
      <c r="C139">
        <f>_xlfn.XLOOKUP(Table2[[#This Row],[JOB]],Table13[JOB '#1],Table13[JOB DESC],)</f>
        <v/>
      </c>
      <c r="D139" t="inlineStr">
        <is>
          <t>PT-159</t>
        </is>
      </c>
      <c r="E139">
        <f>_xlfn.XLOOKUP(Table2[[#This Row],[ASSET ID]],ALL!$B:$B,ALL!$C:$C,)</f>
        <v/>
      </c>
      <c r="F139" t="inlineStr">
        <is>
          <t>JOBSITE TRUCK</t>
        </is>
      </c>
      <c r="G139" t="n">
        <v>0.1</v>
      </c>
      <c r="H139" t="inlineStr">
        <is>
          <t>9000 100M</t>
        </is>
      </c>
      <c r="K139">
        <f>_xlfn.XLOOKUP(Table2[[#This Row],[ASSET ID]],Table7[Equip '#],Table7[Rate],)</f>
        <v/>
      </c>
      <c r="L139">
        <f>Table2[[#This Row],[INTERNAL MONTHLY RATE]]*Table2[[#This Row],[UNIT ALLOCATION]]</f>
        <v/>
      </c>
      <c r="M139">
        <f>IF(ISBLANK(Table2[[#This Row],[REVISION]]), Table2[[#This Row],[UNIT ALLOCATION]] * Table2[[#This Row],[INTERNAL MONTHLY RATE]], Table2[[#This Row],[INTERNAL MONTHLY RATE]] * Table2[[#This Row],[REVISION]])</f>
        <v/>
      </c>
      <c r="N139">
        <f>Table2[[#This Row],[RATE X ALLOCATION]]-Table2[[#This Row],[RATE X REVISION]]</f>
        <v/>
      </c>
    </row>
    <row r="140">
      <c r="A140">
        <f>_xlfn.XLOOKUP(Table2[[#This Row],[JOB]],Table13[JOB '#2],Table13[DIVISION '#],)</f>
        <v/>
      </c>
      <c r="B140" t="inlineStr">
        <is>
          <t>2023-014</t>
        </is>
      </c>
      <c r="C140">
        <f>_xlfn.XLOOKUP(Table2[[#This Row],[JOB]],Table13[JOB '#1],Table13[JOB DESC],)</f>
        <v/>
      </c>
      <c r="D140" t="inlineStr">
        <is>
          <t>PT-237</t>
        </is>
      </c>
      <c r="E140">
        <f>_xlfn.XLOOKUP(Table2[[#This Row],[ASSET ID]],ALL!$B:$B,ALL!$C:$C,)</f>
        <v/>
      </c>
      <c r="F140">
        <f>IFERROR(_xlfn.XLOOKUP(Table2[[#This Row],[ASSET ID]],FLEET7[Asset],FLEET7[Employee],),"")</f>
        <v/>
      </c>
      <c r="G140" t="n">
        <v>0.08</v>
      </c>
      <c r="H140" t="inlineStr">
        <is>
          <t>9000 100M</t>
        </is>
      </c>
      <c r="K140">
        <f>_xlfn.XLOOKUP(Table2[[#This Row],[ASSET ID]],Table7[Equip '#],Table7[Rate],)</f>
        <v/>
      </c>
      <c r="L140">
        <f>Table2[[#This Row],[INTERNAL MONTHLY RATE]]*Table2[[#This Row],[UNIT ALLOCATION]]</f>
        <v/>
      </c>
      <c r="M140">
        <f>IF(ISBLANK(Table2[[#This Row],[REVISION]]), Table2[[#This Row],[UNIT ALLOCATION]] * Table2[[#This Row],[INTERNAL MONTHLY RATE]], Table2[[#This Row],[INTERNAL MONTHLY RATE]] * Table2[[#This Row],[REVISION]])</f>
        <v/>
      </c>
      <c r="N140">
        <f>Table2[[#This Row],[RATE X ALLOCATION]]-Table2[[#This Row],[RATE X REVISION]]</f>
        <v/>
      </c>
    </row>
    <row r="141">
      <c r="A141">
        <f>_xlfn.XLOOKUP(Table2[[#This Row],[JOB]],Table13[JOB '#2],Table13[DIVISION '#],)</f>
        <v/>
      </c>
      <c r="B141" t="inlineStr">
        <is>
          <t>2023-014</t>
        </is>
      </c>
      <c r="C141">
        <f>_xlfn.XLOOKUP(Table2[[#This Row],[JOB]],Table13[JOB '#1],Table13[JOB DESC],)</f>
        <v/>
      </c>
      <c r="D141" t="inlineStr">
        <is>
          <t>PT-281</t>
        </is>
      </c>
      <c r="E141">
        <f>_xlfn.XLOOKUP(Table2[[#This Row],[ASSET ID]],ALL!$B:$B,ALL!$C:$C,)</f>
        <v/>
      </c>
      <c r="F141">
        <f>IFERROR(_xlfn.XLOOKUP(Table2[[#This Row],[ASSET ID]],FLEET7[Asset],FLEET7[Employee],),"")</f>
        <v/>
      </c>
      <c r="G141" t="n">
        <v>0.1</v>
      </c>
      <c r="H141" t="inlineStr">
        <is>
          <t>9000 100M</t>
        </is>
      </c>
      <c r="K141">
        <f>_xlfn.XLOOKUP(Table2[[#This Row],[ASSET ID]],Table7[Equip '#],Table7[Rate],)</f>
        <v/>
      </c>
      <c r="L141">
        <f>Table2[[#This Row],[INTERNAL MONTHLY RATE]]*Table2[[#This Row],[UNIT ALLOCATION]]</f>
        <v/>
      </c>
      <c r="M141">
        <f>IF(ISBLANK(Table2[[#This Row],[REVISION]]), Table2[[#This Row],[UNIT ALLOCATION]] * Table2[[#This Row],[INTERNAL MONTHLY RATE]], Table2[[#This Row],[INTERNAL MONTHLY RATE]] * Table2[[#This Row],[REVISION]])</f>
        <v/>
      </c>
      <c r="N141">
        <f>Table2[[#This Row],[RATE X ALLOCATION]]-Table2[[#This Row],[RATE X REVISION]]</f>
        <v/>
      </c>
    </row>
    <row r="142">
      <c r="A142">
        <f>_xlfn.XLOOKUP(Table2[[#This Row],[JOB]],Table13[JOB '#2],Table13[DIVISION '#],)</f>
        <v/>
      </c>
      <c r="B142" t="inlineStr">
        <is>
          <t>2023-014</t>
        </is>
      </c>
      <c r="C142">
        <f>_xlfn.XLOOKUP(Table2[[#This Row],[JOB]],Table13[JOB '#1],Table13[JOB DESC],)</f>
        <v/>
      </c>
      <c r="D142" t="inlineStr">
        <is>
          <t>PT-284</t>
        </is>
      </c>
      <c r="E142">
        <f>_xlfn.XLOOKUP(Table2[[#This Row],[ASSET ID]],ALL!$B:$B,ALL!$C:$C,)</f>
        <v/>
      </c>
      <c r="F142" t="inlineStr">
        <is>
          <t>UNIFIED</t>
        </is>
      </c>
      <c r="G142" t="n">
        <v>0.4</v>
      </c>
      <c r="H142" t="inlineStr">
        <is>
          <t>9000 100M</t>
        </is>
      </c>
      <c r="K142">
        <f>_xlfn.XLOOKUP(Table2[[#This Row],[ASSET ID]],Table7[Equip '#],Table7[Rate],)</f>
        <v/>
      </c>
      <c r="L142">
        <f>Table2[[#This Row],[INTERNAL MONTHLY RATE]]*Table2[[#This Row],[UNIT ALLOCATION]]</f>
        <v/>
      </c>
      <c r="M142">
        <f>IF(ISBLANK(Table2[[#This Row],[REVISION]]), Table2[[#This Row],[UNIT ALLOCATION]] * Table2[[#This Row],[INTERNAL MONTHLY RATE]], Table2[[#This Row],[INTERNAL MONTHLY RATE]] * Table2[[#This Row],[REVISION]])</f>
        <v/>
      </c>
      <c r="N142">
        <f>Table2[[#This Row],[RATE X ALLOCATION]]-Table2[[#This Row],[RATE X REVISION]]</f>
        <v/>
      </c>
    </row>
    <row r="143">
      <c r="A143">
        <f>_xlfn.XLOOKUP(Table2[[#This Row],[JOB]],Table13[JOB '#2],Table13[DIVISION '#],)</f>
        <v/>
      </c>
      <c r="B143" t="inlineStr">
        <is>
          <t>2023-014</t>
        </is>
      </c>
      <c r="C143">
        <f>_xlfn.XLOOKUP(Table2[[#This Row],[JOB]],Table13[JOB '#1],Table13[JOB DESC],)</f>
        <v/>
      </c>
      <c r="D143" t="inlineStr">
        <is>
          <t>TH-07</t>
        </is>
      </c>
      <c r="E143">
        <f>_xlfn.XLOOKUP(Table2[[#This Row],[ASSET ID]],ALL!$B:$B,ALL!$C:$C,)</f>
        <v/>
      </c>
      <c r="F143">
        <f>IFERROR(_xlfn.XLOOKUP(Table2[[#This Row],[ASSET ID]],FLEET7[Asset],FLEET7[Employee],),"")</f>
        <v/>
      </c>
      <c r="G143" t="n">
        <v>0.75</v>
      </c>
      <c r="H143" t="inlineStr">
        <is>
          <t>9000 100M</t>
        </is>
      </c>
      <c r="K143">
        <f>_xlfn.XLOOKUP(Table2[[#This Row],[ASSET ID]],Table7[Equip '#],Table7[Rate],)</f>
        <v/>
      </c>
      <c r="L143">
        <f>Table2[[#This Row],[INTERNAL MONTHLY RATE]]*Table2[[#This Row],[UNIT ALLOCATION]]</f>
        <v/>
      </c>
      <c r="M143">
        <f>IF(ISBLANK(Table2[[#This Row],[REVISION]]), Table2[[#This Row],[UNIT ALLOCATION]] * Table2[[#This Row],[INTERNAL MONTHLY RATE]], Table2[[#This Row],[INTERNAL MONTHLY RATE]] * Table2[[#This Row],[REVISION]])</f>
        <v/>
      </c>
      <c r="N143">
        <f>Table2[[#This Row],[RATE X ALLOCATION]]-Table2[[#This Row],[RATE X REVISION]]</f>
        <v/>
      </c>
    </row>
    <row r="144">
      <c r="A144">
        <f>_xlfn.XLOOKUP(Table2[[#This Row],[JOB]],Table13[JOB '#2],Table13[DIVISION '#],)</f>
        <v/>
      </c>
      <c r="B144" t="inlineStr">
        <is>
          <t>2023-014</t>
        </is>
      </c>
      <c r="C144">
        <f>_xlfn.XLOOKUP(Table2[[#This Row],[JOB]],Table13[JOB '#1],Table13[JOB DESC],)</f>
        <v/>
      </c>
      <c r="D144" t="inlineStr">
        <is>
          <t>TH-10</t>
        </is>
      </c>
      <c r="E144">
        <f>_xlfn.XLOOKUP(Table2[[#This Row],[ASSET ID]],ALL!$B:$B,ALL!$C:$C,)</f>
        <v/>
      </c>
      <c r="F144">
        <f>IFERROR(_xlfn.XLOOKUP(Table2[[#This Row],[ASSET ID]],FLEET7[Asset],FLEET7[Employee],),"")</f>
        <v/>
      </c>
      <c r="G144" t="n">
        <v>0.5</v>
      </c>
      <c r="H144" t="inlineStr">
        <is>
          <t>9000 100M</t>
        </is>
      </c>
      <c r="K144">
        <f>_xlfn.XLOOKUP(Table2[[#This Row],[ASSET ID]],Table7[Equip '#],Table7[Rate],)</f>
        <v/>
      </c>
      <c r="L144">
        <f>Table2[[#This Row],[INTERNAL MONTHLY RATE]]*Table2[[#This Row],[UNIT ALLOCATION]]</f>
        <v/>
      </c>
      <c r="M144">
        <f>IF(ISBLANK(Table2[[#This Row],[REVISION]]), Table2[[#This Row],[UNIT ALLOCATION]] * Table2[[#This Row],[INTERNAL MONTHLY RATE]], Table2[[#This Row],[INTERNAL MONTHLY RATE]] * Table2[[#This Row],[REVISION]])</f>
        <v/>
      </c>
      <c r="N144">
        <f>Table2[[#This Row],[RATE X ALLOCATION]]-Table2[[#This Row],[RATE X REVISION]]</f>
        <v/>
      </c>
    </row>
    <row r="145">
      <c r="A145">
        <f>_xlfn.XLOOKUP(Table2[[#This Row],[JOB]],Table13[JOB '#2],Table13[DIVISION '#],)</f>
        <v/>
      </c>
      <c r="B145" t="inlineStr">
        <is>
          <t>2023-014</t>
        </is>
      </c>
      <c r="C145">
        <f>_xlfn.XLOOKUP(Table2[[#This Row],[JOB]],Table13[JOB '#1],Table13[JOB DESC],)</f>
        <v/>
      </c>
      <c r="D145" t="inlineStr">
        <is>
          <t>WL-13</t>
        </is>
      </c>
      <c r="E145">
        <f>_xlfn.XLOOKUP(Table2[[#This Row],[ASSET ID]],ALL!$B:$B,ALL!$C:$C,)</f>
        <v/>
      </c>
      <c r="F145">
        <f>IFERROR(_xlfn.XLOOKUP(Table2[[#This Row],[ASSET ID]],FLEET7[Asset],FLEET7[Employee],),"")</f>
        <v/>
      </c>
      <c r="G145" t="n">
        <v>0.5</v>
      </c>
      <c r="H145" t="inlineStr">
        <is>
          <t>9000 100M</t>
        </is>
      </c>
      <c r="K145">
        <f>_xlfn.XLOOKUP(Table2[[#This Row],[ASSET ID]],Table7[Equip '#],Table7[Rate],)</f>
        <v/>
      </c>
      <c r="L145">
        <f>Table2[[#This Row],[INTERNAL MONTHLY RATE]]*Table2[[#This Row],[UNIT ALLOCATION]]</f>
        <v/>
      </c>
      <c r="M145">
        <f>IF(ISBLANK(Table2[[#This Row],[REVISION]]), Table2[[#This Row],[UNIT ALLOCATION]] * Table2[[#This Row],[INTERNAL MONTHLY RATE]], Table2[[#This Row],[INTERNAL MONTHLY RATE]] * Table2[[#This Row],[REVISION]])</f>
        <v/>
      </c>
      <c r="N145">
        <f>Table2[[#This Row],[RATE X ALLOCATION]]-Table2[[#This Row],[RATE X REVISION]]</f>
        <v/>
      </c>
    </row>
    <row r="146">
      <c r="A146">
        <f>_xlfn.XLOOKUP(Table2[[#This Row],[JOB]],Table13[JOB '#2],Table13[DIVISION '#],)</f>
        <v/>
      </c>
      <c r="B146" t="inlineStr">
        <is>
          <t>2023-019</t>
        </is>
      </c>
      <c r="C146">
        <f>_xlfn.XLOOKUP(Table2[[#This Row],[JOB]],Table13[JOB '#1],Table13[JOB DESC],)</f>
        <v/>
      </c>
      <c r="D146" t="inlineStr">
        <is>
          <t>ET-09</t>
        </is>
      </c>
      <c r="E146">
        <f>_xlfn.XLOOKUP(Table2[[#This Row],[ASSET ID]],ALL!$B:$B,ALL!$C:$C,)</f>
        <v/>
      </c>
      <c r="F146">
        <f>IFERROR(_xlfn.XLOOKUP(Table2[[#This Row],[ASSET ID]],FLEET7[Asset],FLEET7[Employee],),"")</f>
        <v/>
      </c>
      <c r="G146" t="n">
        <v>0.2</v>
      </c>
      <c r="H146" t="inlineStr">
        <is>
          <t>9000 100F / CC NEEDED</t>
        </is>
      </c>
      <c r="K146">
        <f>_xlfn.XLOOKUP(Table2[[#This Row],[ASSET ID]],Table7[Equip '#],Table7[Rate],)</f>
        <v/>
      </c>
      <c r="L146">
        <f>Table2[[#This Row],[INTERNAL MONTHLY RATE]]*Table2[[#This Row],[UNIT ALLOCATION]]</f>
        <v/>
      </c>
      <c r="M146">
        <f>IF(ISBLANK(Table2[[#This Row],[REVISION]]), Table2[[#This Row],[UNIT ALLOCATION]] * Table2[[#This Row],[INTERNAL MONTHLY RATE]], Table2[[#This Row],[INTERNAL MONTHLY RATE]] * Table2[[#This Row],[REVISION]])</f>
        <v/>
      </c>
      <c r="N146">
        <f>Table2[[#This Row],[RATE X ALLOCATION]]-Table2[[#This Row],[RATE X REVISION]]</f>
        <v/>
      </c>
    </row>
    <row r="147">
      <c r="A147">
        <f>_xlfn.XLOOKUP(Table2[[#This Row],[JOB]],Table13[JOB '#2],Table13[DIVISION '#],)</f>
        <v/>
      </c>
      <c r="B147" t="inlineStr">
        <is>
          <t>2023-019</t>
        </is>
      </c>
      <c r="C147">
        <f>_xlfn.XLOOKUP(Table2[[#This Row],[JOB]],Table13[JOB '#1],Table13[JOB DESC],)</f>
        <v/>
      </c>
      <c r="D147" t="inlineStr">
        <is>
          <t>PT-185</t>
        </is>
      </c>
      <c r="E147">
        <f>_xlfn.XLOOKUP(Table2[[#This Row],[ASSET ID]],ALL!$B:$B,ALL!$C:$C,)</f>
        <v/>
      </c>
      <c r="F147">
        <f>IFERROR(_xlfn.XLOOKUP(Table2[[#This Row],[ASSET ID]],FLEET7[Asset],FLEET7[Employee],),"")</f>
        <v/>
      </c>
      <c r="G147" t="n">
        <v>1</v>
      </c>
      <c r="H147" t="inlineStr">
        <is>
          <t>9000 100F / CC NEEDED</t>
        </is>
      </c>
      <c r="K147">
        <f>_xlfn.XLOOKUP(Table2[[#This Row],[ASSET ID]],Table7[Equip '#],Table7[Rate],)</f>
        <v/>
      </c>
      <c r="L147">
        <f>Table2[[#This Row],[INTERNAL MONTHLY RATE]]*Table2[[#This Row],[UNIT ALLOCATION]]</f>
        <v/>
      </c>
      <c r="M147">
        <f>IF(ISBLANK(Table2[[#This Row],[REVISION]]), Table2[[#This Row],[UNIT ALLOCATION]] * Table2[[#This Row],[INTERNAL MONTHLY RATE]], Table2[[#This Row],[INTERNAL MONTHLY RATE]] * Table2[[#This Row],[REVISION]])</f>
        <v/>
      </c>
      <c r="N147">
        <f>Table2[[#This Row],[RATE X ALLOCATION]]-Table2[[#This Row],[RATE X REVISION]]</f>
        <v/>
      </c>
    </row>
    <row r="148">
      <c r="A148">
        <f>_xlfn.XLOOKUP(Table2[[#This Row],[JOB]],Table13[JOB '#2],Table13[DIVISION '#],)</f>
        <v/>
      </c>
      <c r="B148" t="inlineStr">
        <is>
          <t>2023-032</t>
        </is>
      </c>
      <c r="C148">
        <f>_xlfn.XLOOKUP(Table2[[#This Row],[JOB]],Table13[JOB '#1],Table13[JOB DESC],)</f>
        <v/>
      </c>
      <c r="D148" t="inlineStr">
        <is>
          <t>14T-36</t>
        </is>
      </c>
      <c r="E148">
        <f>_xlfn.XLOOKUP(Table2[[#This Row],[ASSET ID]],ALL!$B:$B,ALL!$C:$C,)</f>
        <v/>
      </c>
      <c r="F148">
        <f>IFERROR(_xlfn.XLOOKUP(Table2[[#This Row],[ASSET ID]],FLEET7[Asset],FLEET7[Employee],),"")</f>
        <v/>
      </c>
      <c r="G148" t="n">
        <v>0.96</v>
      </c>
      <c r="H148" t="inlineStr">
        <is>
          <t>9000 100F / CC NEEDED</t>
        </is>
      </c>
      <c r="K148">
        <f>_xlfn.XLOOKUP(Table2[[#This Row],[ASSET ID]],Table7[Equip '#],Table7[Rate],)</f>
        <v/>
      </c>
      <c r="L148">
        <f>Table2[[#This Row],[INTERNAL MONTHLY RATE]]*Table2[[#This Row],[UNIT ALLOCATION]]</f>
        <v/>
      </c>
      <c r="M148">
        <f>IF(ISBLANK(Table2[[#This Row],[REVISION]]), Table2[[#This Row],[UNIT ALLOCATION]] * Table2[[#This Row],[INTERNAL MONTHLY RATE]], Table2[[#This Row],[INTERNAL MONTHLY RATE]] * Table2[[#This Row],[REVISION]])</f>
        <v/>
      </c>
      <c r="N148">
        <f>Table2[[#This Row],[RATE X ALLOCATION]]-Table2[[#This Row],[RATE X REVISION]]</f>
        <v/>
      </c>
    </row>
    <row r="149">
      <c r="A149">
        <f>_xlfn.XLOOKUP(Table2[[#This Row],[JOB]],Table13[JOB '#2],Table13[DIVISION '#],)</f>
        <v/>
      </c>
      <c r="B149" t="inlineStr">
        <is>
          <t>2023-032</t>
        </is>
      </c>
      <c r="C149">
        <f>_xlfn.XLOOKUP(Table2[[#This Row],[JOB]],Table13[JOB '#1],Table13[JOB DESC],)</f>
        <v/>
      </c>
      <c r="D149" t="inlineStr">
        <is>
          <t>7TD-01</t>
        </is>
      </c>
      <c r="E149">
        <f>_xlfn.XLOOKUP(Table2[[#This Row],[ASSET ID]],ALL!$B:$B,ALL!$C:$C,)</f>
        <v/>
      </c>
      <c r="F149">
        <f>IFERROR(_xlfn.XLOOKUP(Table2[[#This Row],[ASSET ID]],FLEET7[Asset],FLEET7[Employee],),"")</f>
        <v/>
      </c>
      <c r="G149" t="n">
        <v>1</v>
      </c>
      <c r="H149" t="inlineStr">
        <is>
          <t>9000 100F / CC NEEDED</t>
        </is>
      </c>
      <c r="K149">
        <f>_xlfn.XLOOKUP(Table2[[#This Row],[ASSET ID]],Table7[Equip '#],Table7[Rate],)</f>
        <v/>
      </c>
      <c r="L149">
        <f>Table2[[#This Row],[INTERNAL MONTHLY RATE]]*Table2[[#This Row],[UNIT ALLOCATION]]</f>
        <v/>
      </c>
      <c r="M149">
        <f>IF(ISBLANK(Table2[[#This Row],[REVISION]]), Table2[[#This Row],[UNIT ALLOCATION]] * Table2[[#This Row],[INTERNAL MONTHLY RATE]], Table2[[#This Row],[INTERNAL MONTHLY RATE]] * Table2[[#This Row],[REVISION]])</f>
        <v/>
      </c>
      <c r="N149">
        <f>Table2[[#This Row],[RATE X ALLOCATION]]-Table2[[#This Row],[RATE X REVISION]]</f>
        <v/>
      </c>
    </row>
    <row r="150">
      <c r="A150">
        <f>_xlfn.XLOOKUP(Table2[[#This Row],[JOB]],Table13[JOB '#2],Table13[DIVISION '#],)</f>
        <v/>
      </c>
      <c r="B150" t="inlineStr">
        <is>
          <t>2023-032</t>
        </is>
      </c>
      <c r="C150">
        <f>_xlfn.XLOOKUP(Table2[[#This Row],[JOB]],Table13[JOB '#1],Table13[JOB DESC],)</f>
        <v/>
      </c>
      <c r="D150" t="inlineStr">
        <is>
          <t>AC-25</t>
        </is>
      </c>
      <c r="E150">
        <f>_xlfn.XLOOKUP(Table2[[#This Row],[ASSET ID]],ALL!$B:$B,ALL!$C:$C,)</f>
        <v/>
      </c>
      <c r="F150">
        <f>IFERROR(_xlfn.XLOOKUP(Table2[[#This Row],[ASSET ID]],FLEET7[Asset],FLEET7[Employee],),"")</f>
        <v/>
      </c>
      <c r="G150" t="n">
        <v>0.9399999999999999</v>
      </c>
      <c r="H150" t="inlineStr">
        <is>
          <t>9000 100F / CC NEEDED</t>
        </is>
      </c>
      <c r="K150">
        <f>_xlfn.XLOOKUP(Table2[[#This Row],[ASSET ID]],Table7[Equip '#],Table7[Rate],)</f>
        <v/>
      </c>
      <c r="L150">
        <f>Table2[[#This Row],[INTERNAL MONTHLY RATE]]*Table2[[#This Row],[UNIT ALLOCATION]]</f>
        <v/>
      </c>
      <c r="M150">
        <f>IF(ISBLANK(Table2[[#This Row],[REVISION]]), Table2[[#This Row],[UNIT ALLOCATION]] * Table2[[#This Row],[INTERNAL MONTHLY RATE]], Table2[[#This Row],[INTERNAL MONTHLY RATE]] * Table2[[#This Row],[REVISION]])</f>
        <v/>
      </c>
      <c r="N150">
        <f>Table2[[#This Row],[RATE X ALLOCATION]]-Table2[[#This Row],[RATE X REVISION]]</f>
        <v/>
      </c>
    </row>
    <row r="151">
      <c r="A151">
        <f>_xlfn.XLOOKUP(Table2[[#This Row],[JOB]],Table13[JOB '#2],Table13[DIVISION '#],)</f>
        <v/>
      </c>
      <c r="B151" t="inlineStr">
        <is>
          <t>2023-032</t>
        </is>
      </c>
      <c r="C151">
        <f>_xlfn.XLOOKUP(Table2[[#This Row],[JOB]],Table13[JOB '#1],Table13[JOB DESC],)</f>
        <v/>
      </c>
      <c r="D151" t="inlineStr">
        <is>
          <t>AC-27</t>
        </is>
      </c>
      <c r="E151">
        <f>_xlfn.XLOOKUP(Table2[[#This Row],[ASSET ID]],ALL!$B:$B,ALL!$C:$C,)</f>
        <v/>
      </c>
      <c r="F151">
        <f>IFERROR(_xlfn.XLOOKUP(Table2[[#This Row],[ASSET ID]],FLEET7[Asset],FLEET7[Employee],),"")</f>
        <v/>
      </c>
      <c r="G151" t="n">
        <v>0.96</v>
      </c>
      <c r="H151" t="inlineStr">
        <is>
          <t>9000 100F / CC NEEDED</t>
        </is>
      </c>
      <c r="K151">
        <f>_xlfn.XLOOKUP(Table2[[#This Row],[ASSET ID]],Table7[Equip '#],Table7[Rate],)</f>
        <v/>
      </c>
      <c r="L151">
        <f>Table2[[#This Row],[INTERNAL MONTHLY RATE]]*Table2[[#This Row],[UNIT ALLOCATION]]</f>
        <v/>
      </c>
      <c r="M151">
        <f>IF(ISBLANK(Table2[[#This Row],[REVISION]]), Table2[[#This Row],[UNIT ALLOCATION]] * Table2[[#This Row],[INTERNAL MONTHLY RATE]], Table2[[#This Row],[INTERNAL MONTHLY RATE]] * Table2[[#This Row],[REVISION]])</f>
        <v/>
      </c>
      <c r="N151">
        <f>Table2[[#This Row],[RATE X ALLOCATION]]-Table2[[#This Row],[RATE X REVISION]]</f>
        <v/>
      </c>
    </row>
    <row r="152">
      <c r="A152">
        <f>_xlfn.XLOOKUP(Table2[[#This Row],[JOB]],Table13[JOB '#2],Table13[DIVISION '#],)</f>
        <v/>
      </c>
      <c r="B152" t="inlineStr">
        <is>
          <t>2023-032</t>
        </is>
      </c>
      <c r="C152">
        <f>_xlfn.XLOOKUP(Table2[[#This Row],[JOB]],Table13[JOB '#1],Table13[JOB DESC],)</f>
        <v/>
      </c>
      <c r="D152" t="inlineStr">
        <is>
          <t>BH-22</t>
        </is>
      </c>
      <c r="E152">
        <f>_xlfn.XLOOKUP(Table2[[#This Row],[ASSET ID]],ALL!$B:$B,ALL!$C:$C,)</f>
        <v/>
      </c>
      <c r="F152">
        <f>IFERROR(_xlfn.XLOOKUP(Table2[[#This Row],[ASSET ID]],FLEET7[Asset],FLEET7[Employee],),"")</f>
        <v/>
      </c>
      <c r="G152" t="n">
        <v>1</v>
      </c>
      <c r="H152" t="inlineStr">
        <is>
          <t>9000 100F / CC NEEDED</t>
        </is>
      </c>
      <c r="K152">
        <f>_xlfn.XLOOKUP(Table2[[#This Row],[ASSET ID]],Table7[Equip '#],Table7[Rate],)</f>
        <v/>
      </c>
      <c r="L152">
        <f>Table2[[#This Row],[INTERNAL MONTHLY RATE]]*Table2[[#This Row],[UNIT ALLOCATION]]</f>
        <v/>
      </c>
      <c r="M152">
        <f>IF(ISBLANK(Table2[[#This Row],[REVISION]]), Table2[[#This Row],[UNIT ALLOCATION]] * Table2[[#This Row],[INTERNAL MONTHLY RATE]], Table2[[#This Row],[INTERNAL MONTHLY RATE]] * Table2[[#This Row],[REVISION]])</f>
        <v/>
      </c>
      <c r="N152">
        <f>Table2[[#This Row],[RATE X ALLOCATION]]-Table2[[#This Row],[RATE X REVISION]]</f>
        <v/>
      </c>
    </row>
    <row r="153">
      <c r="A153">
        <f>_xlfn.XLOOKUP(Table2[[#This Row],[JOB]],Table13[JOB '#2],Table13[DIVISION '#],)</f>
        <v/>
      </c>
      <c r="B153" t="inlineStr">
        <is>
          <t>2023-032</t>
        </is>
      </c>
      <c r="C153">
        <f>_xlfn.XLOOKUP(Table2[[#This Row],[JOB]],Table13[JOB '#1],Table13[JOB DESC],)</f>
        <v/>
      </c>
      <c r="D153" t="inlineStr">
        <is>
          <t>BRO-03</t>
        </is>
      </c>
      <c r="E153">
        <f>_xlfn.XLOOKUP(Table2[[#This Row],[ASSET ID]],ALL!$B:$B,ALL!$C:$C,)</f>
        <v/>
      </c>
      <c r="F153">
        <f>IFERROR(_xlfn.XLOOKUP(Table2[[#This Row],[ASSET ID]],FLEET7[Asset],FLEET7[Employee],),"")</f>
        <v/>
      </c>
      <c r="G153" t="n">
        <v>0.93</v>
      </c>
      <c r="H153" t="inlineStr">
        <is>
          <t>9000 100F / CC NEEDED</t>
        </is>
      </c>
      <c r="K153">
        <f>_xlfn.XLOOKUP(Table2[[#This Row],[ASSET ID]],Table7[Equip '#],Table7[Rate],)</f>
        <v/>
      </c>
      <c r="L153">
        <f>Table2[[#This Row],[INTERNAL MONTHLY RATE]]*Table2[[#This Row],[UNIT ALLOCATION]]</f>
        <v/>
      </c>
      <c r="M153">
        <f>IF(ISBLANK(Table2[[#This Row],[REVISION]]), Table2[[#This Row],[UNIT ALLOCATION]] * Table2[[#This Row],[INTERNAL MONTHLY RATE]], Table2[[#This Row],[INTERNAL MONTHLY RATE]] * Table2[[#This Row],[REVISION]])</f>
        <v/>
      </c>
      <c r="N153">
        <f>Table2[[#This Row],[RATE X ALLOCATION]]-Table2[[#This Row],[RATE X REVISION]]</f>
        <v/>
      </c>
    </row>
    <row r="154">
      <c r="A154">
        <f>_xlfn.XLOOKUP(Table2[[#This Row],[JOB]],Table13[JOB '#2],Table13[DIVISION '#],)</f>
        <v/>
      </c>
      <c r="B154" t="inlineStr">
        <is>
          <t>2023-032</t>
        </is>
      </c>
      <c r="C154">
        <f>_xlfn.XLOOKUP(Table2[[#This Row],[JOB]],Table13[JOB '#1],Table13[JOB DESC],)</f>
        <v/>
      </c>
      <c r="D154" t="inlineStr">
        <is>
          <t>CFM-11</t>
        </is>
      </c>
      <c r="E154">
        <f>_xlfn.XLOOKUP(Table2[[#This Row],[ASSET ID]],ALL!$B:$B,ALL!$C:$C,)</f>
        <v/>
      </c>
      <c r="F154">
        <f>IFERROR(_xlfn.XLOOKUP(Table2[[#This Row],[ASSET ID]],FLEET7[Asset],FLEET7[Employee],),"")</f>
        <v/>
      </c>
      <c r="G154" t="n">
        <v>0.1</v>
      </c>
      <c r="H154" t="inlineStr">
        <is>
          <t>9000 100F / CC NEEDED</t>
        </is>
      </c>
      <c r="K154">
        <f>_xlfn.XLOOKUP(Table2[[#This Row],[ASSET ID]],Table7[Equip '#],Table7[Rate],)</f>
        <v/>
      </c>
      <c r="L154">
        <f>Table2[[#This Row],[INTERNAL MONTHLY RATE]]*Table2[[#This Row],[UNIT ALLOCATION]]</f>
        <v/>
      </c>
      <c r="M154">
        <f>IF(ISBLANK(Table2[[#This Row],[REVISION]]), Table2[[#This Row],[UNIT ALLOCATION]] * Table2[[#This Row],[INTERNAL MONTHLY RATE]], Table2[[#This Row],[INTERNAL MONTHLY RATE]] * Table2[[#This Row],[REVISION]])</f>
        <v/>
      </c>
      <c r="N154">
        <f>Table2[[#This Row],[RATE X ALLOCATION]]-Table2[[#This Row],[RATE X REVISION]]</f>
        <v/>
      </c>
    </row>
    <row r="155">
      <c r="A155">
        <f>_xlfn.XLOOKUP(Table2[[#This Row],[JOB]],Table13[JOB '#2],Table13[DIVISION '#],)</f>
        <v/>
      </c>
      <c r="B155" t="inlineStr">
        <is>
          <t>2023-032</t>
        </is>
      </c>
      <c r="C155">
        <f>_xlfn.XLOOKUP(Table2[[#This Row],[JOB]],Table13[JOB '#1],Table13[JOB DESC],)</f>
        <v/>
      </c>
      <c r="D155" t="inlineStr">
        <is>
          <t>CM-03</t>
        </is>
      </c>
      <c r="E155">
        <f>_xlfn.XLOOKUP(Table2[[#This Row],[ASSET ID]],ALL!$B:$B,ALL!$C:$C,)</f>
        <v/>
      </c>
      <c r="F155">
        <f>IFERROR(_xlfn.XLOOKUP(Table2[[#This Row],[ASSET ID]],FLEET7[Asset],FLEET7[Employee],),"")</f>
        <v/>
      </c>
      <c r="G155" t="n">
        <v>0.5</v>
      </c>
      <c r="H155" t="inlineStr">
        <is>
          <t>9000 100F / CC NEEDED</t>
        </is>
      </c>
      <c r="K155">
        <f>_xlfn.XLOOKUP(Table2[[#This Row],[ASSET ID]],Table7[Equip '#],Table7[Rate],)</f>
        <v/>
      </c>
      <c r="L155">
        <f>Table2[[#This Row],[INTERNAL MONTHLY RATE]]*Table2[[#This Row],[UNIT ALLOCATION]]</f>
        <v/>
      </c>
      <c r="M155">
        <f>IF(ISBLANK(Table2[[#This Row],[REVISION]]), Table2[[#This Row],[UNIT ALLOCATION]] * Table2[[#This Row],[INTERNAL MONTHLY RATE]], Table2[[#This Row],[INTERNAL MONTHLY RATE]] * Table2[[#This Row],[REVISION]])</f>
        <v/>
      </c>
      <c r="N155">
        <f>Table2[[#This Row],[RATE X ALLOCATION]]-Table2[[#This Row],[RATE X REVISION]]</f>
        <v/>
      </c>
    </row>
    <row r="156">
      <c r="A156">
        <f>_xlfn.XLOOKUP(Table2[[#This Row],[JOB]],Table13[JOB '#2],Table13[DIVISION '#],)</f>
        <v/>
      </c>
      <c r="B156" t="inlineStr">
        <is>
          <t>2023-032</t>
        </is>
      </c>
      <c r="C156">
        <f>_xlfn.XLOOKUP(Table2[[#This Row],[JOB]],Table13[JOB '#1],Table13[JOB DESC],)</f>
        <v/>
      </c>
      <c r="D156" t="inlineStr">
        <is>
          <t>DT-08</t>
        </is>
      </c>
      <c r="E156">
        <f>_xlfn.XLOOKUP(Table2[[#This Row],[ASSET ID]],ALL!$B:$B,ALL!$C:$C,)</f>
        <v/>
      </c>
      <c r="F156">
        <f>IFERROR(_xlfn.XLOOKUP(Table2[[#This Row],[ASSET ID]],FLEET7[Asset],FLEET7[Employee],),"")</f>
        <v/>
      </c>
      <c r="G156" t="n">
        <v>0.95</v>
      </c>
      <c r="H156" t="inlineStr">
        <is>
          <t>9000 100F / CC NEEDED</t>
        </is>
      </c>
      <c r="K156">
        <f>_xlfn.XLOOKUP(Table2[[#This Row],[ASSET ID]],Table7[Equip '#],Table7[Rate],)</f>
        <v/>
      </c>
      <c r="L156">
        <f>Table2[[#This Row],[INTERNAL MONTHLY RATE]]*Table2[[#This Row],[UNIT ALLOCATION]]</f>
        <v/>
      </c>
      <c r="M156">
        <f>IF(ISBLANK(Table2[[#This Row],[REVISION]]), Table2[[#This Row],[UNIT ALLOCATION]] * Table2[[#This Row],[INTERNAL MONTHLY RATE]], Table2[[#This Row],[INTERNAL MONTHLY RATE]] * Table2[[#This Row],[REVISION]])</f>
        <v/>
      </c>
      <c r="N156">
        <f>Table2[[#This Row],[RATE X ALLOCATION]]-Table2[[#This Row],[RATE X REVISION]]</f>
        <v/>
      </c>
    </row>
    <row r="157">
      <c r="A157">
        <f>_xlfn.XLOOKUP(Table2[[#This Row],[JOB]],Table13[JOB '#2],Table13[DIVISION '#],)</f>
        <v/>
      </c>
      <c r="B157" t="inlineStr">
        <is>
          <t>2023-032</t>
        </is>
      </c>
      <c r="C157">
        <f>_xlfn.XLOOKUP(Table2[[#This Row],[JOB]],Table13[JOB '#1],Table13[JOB DESC],)</f>
        <v/>
      </c>
      <c r="D157" t="inlineStr">
        <is>
          <t>ET-22</t>
        </is>
      </c>
      <c r="E157">
        <f>_xlfn.XLOOKUP(Table2[[#This Row],[ASSET ID]],ALL!$B:$B,ALL!$C:$C,)</f>
        <v/>
      </c>
      <c r="F157">
        <f>IFERROR(_xlfn.XLOOKUP(Table2[[#This Row],[ASSET ID]],FLEET7[Asset],FLEET7[Employee],),"")</f>
        <v/>
      </c>
      <c r="G157" t="n">
        <v>0.58</v>
      </c>
      <c r="H157" t="inlineStr">
        <is>
          <t>9000 100F / CC NEEDED</t>
        </is>
      </c>
      <c r="K157">
        <f>_xlfn.XLOOKUP(Table2[[#This Row],[ASSET ID]],Table7[Equip '#],Table7[Rate],)</f>
        <v/>
      </c>
      <c r="L157">
        <f>Table2[[#This Row],[INTERNAL MONTHLY RATE]]*Table2[[#This Row],[UNIT ALLOCATION]]</f>
        <v/>
      </c>
      <c r="M157">
        <f>IF(ISBLANK(Table2[[#This Row],[REVISION]]), Table2[[#This Row],[UNIT ALLOCATION]] * Table2[[#This Row],[INTERNAL MONTHLY RATE]], Table2[[#This Row],[INTERNAL MONTHLY RATE]] * Table2[[#This Row],[REVISION]])</f>
        <v/>
      </c>
      <c r="N157">
        <f>Table2[[#This Row],[RATE X ALLOCATION]]-Table2[[#This Row],[RATE X REVISION]]</f>
        <v/>
      </c>
    </row>
    <row r="158">
      <c r="A158">
        <f>_xlfn.XLOOKUP(Table2[[#This Row],[JOB]],Table13[JOB '#2],Table13[DIVISION '#],)</f>
        <v/>
      </c>
      <c r="B158" t="inlineStr">
        <is>
          <t>2023-032</t>
        </is>
      </c>
      <c r="C158">
        <f>_xlfn.XLOOKUP(Table2[[#This Row],[JOB]],Table13[JOB '#1],Table13[JOB DESC],)</f>
        <v/>
      </c>
      <c r="D158" t="inlineStr">
        <is>
          <t>ET-26</t>
        </is>
      </c>
      <c r="E158">
        <f>_xlfn.XLOOKUP(Table2[[#This Row],[ASSET ID]],ALL!$B:$B,ALL!$C:$C,)</f>
        <v/>
      </c>
      <c r="F158">
        <f>IFERROR(_xlfn.XLOOKUP(Table2[[#This Row],[ASSET ID]],FLEET7[Asset],FLEET7[Employee],),"")</f>
        <v/>
      </c>
      <c r="G158" t="n">
        <v>0.25</v>
      </c>
      <c r="H158" t="inlineStr">
        <is>
          <t>9000 100F / CC NEEDED</t>
        </is>
      </c>
      <c r="K158">
        <f>_xlfn.XLOOKUP(Table2[[#This Row],[ASSET ID]],Table7[Equip '#],Table7[Rate],)</f>
        <v/>
      </c>
      <c r="L158">
        <f>Table2[[#This Row],[INTERNAL MONTHLY RATE]]*Table2[[#This Row],[UNIT ALLOCATION]]</f>
        <v/>
      </c>
      <c r="M158">
        <f>IF(ISBLANK(Table2[[#This Row],[REVISION]]), Table2[[#This Row],[UNIT ALLOCATION]] * Table2[[#This Row],[INTERNAL MONTHLY RATE]], Table2[[#This Row],[INTERNAL MONTHLY RATE]] * Table2[[#This Row],[REVISION]])</f>
        <v/>
      </c>
      <c r="N158">
        <f>Table2[[#This Row],[RATE X ALLOCATION]]-Table2[[#This Row],[RATE X REVISION]]</f>
        <v/>
      </c>
    </row>
    <row r="159">
      <c r="A159">
        <f>_xlfn.XLOOKUP(Table2[[#This Row],[JOB]],Table13[JOB '#2],Table13[DIVISION '#],)</f>
        <v/>
      </c>
      <c r="B159" t="inlineStr">
        <is>
          <t>2023-032</t>
        </is>
      </c>
      <c r="C159">
        <f>_xlfn.XLOOKUP(Table2[[#This Row],[JOB]],Table13[JOB '#1],Table13[JOB DESC],)</f>
        <v/>
      </c>
      <c r="D159" t="inlineStr">
        <is>
          <t>ET-30</t>
        </is>
      </c>
      <c r="E159">
        <f>_xlfn.XLOOKUP(Table2[[#This Row],[ASSET ID]],ALL!$B:$B,ALL!$C:$C,)</f>
        <v/>
      </c>
      <c r="F159">
        <f>IFERROR(_xlfn.XLOOKUP(Table2[[#This Row],[ASSET ID]],FLEET7[Asset],FLEET7[Employee],),"")</f>
        <v/>
      </c>
      <c r="G159" t="n">
        <v>0.42</v>
      </c>
      <c r="H159" t="inlineStr">
        <is>
          <t>9000 100F / CC NEEDED</t>
        </is>
      </c>
      <c r="K159">
        <f>_xlfn.XLOOKUP(Table2[[#This Row],[ASSET ID]],Table7[Equip '#],Table7[Rate],)</f>
        <v/>
      </c>
      <c r="L159">
        <f>Table2[[#This Row],[INTERNAL MONTHLY RATE]]*Table2[[#This Row],[UNIT ALLOCATION]]</f>
        <v/>
      </c>
      <c r="M159">
        <f>IF(ISBLANK(Table2[[#This Row],[REVISION]]), Table2[[#This Row],[UNIT ALLOCATION]] * Table2[[#This Row],[INTERNAL MONTHLY RATE]], Table2[[#This Row],[INTERNAL MONTHLY RATE]] * Table2[[#This Row],[REVISION]])</f>
        <v/>
      </c>
      <c r="N159">
        <f>Table2[[#This Row],[RATE X ALLOCATION]]-Table2[[#This Row],[RATE X REVISION]]</f>
        <v/>
      </c>
    </row>
    <row r="160">
      <c r="A160">
        <f>_xlfn.XLOOKUP(Table2[[#This Row],[JOB]],Table13[JOB '#2],Table13[DIVISION '#],)</f>
        <v/>
      </c>
      <c r="B160" t="inlineStr">
        <is>
          <t>2023-032</t>
        </is>
      </c>
      <c r="C160">
        <f>_xlfn.XLOOKUP(Table2[[#This Row],[JOB]],Table13[JOB '#1],Table13[JOB DESC],)</f>
        <v/>
      </c>
      <c r="D160" t="inlineStr">
        <is>
          <t>ET-43</t>
        </is>
      </c>
      <c r="E160">
        <f>_xlfn.XLOOKUP(Table2[[#This Row],[ASSET ID]],ALL!$B:$B,ALL!$C:$C,)</f>
        <v/>
      </c>
      <c r="F160">
        <f>IFERROR(_xlfn.XLOOKUP(Table2[[#This Row],[ASSET ID]],FLEET7[Asset],FLEET7[Employee],),"")</f>
        <v/>
      </c>
      <c r="G160" t="n">
        <v>0.55</v>
      </c>
      <c r="H160" t="inlineStr">
        <is>
          <t>9000 100F / CC NEEDED</t>
        </is>
      </c>
      <c r="K160">
        <f>_xlfn.XLOOKUP(Table2[[#This Row],[ASSET ID]],Table7[Equip '#],Table7[Rate],)</f>
        <v/>
      </c>
      <c r="L160">
        <f>Table2[[#This Row],[INTERNAL MONTHLY RATE]]*Table2[[#This Row],[UNIT ALLOCATION]]</f>
        <v/>
      </c>
      <c r="M160">
        <f>IF(ISBLANK(Table2[[#This Row],[REVISION]]), Table2[[#This Row],[UNIT ALLOCATION]] * Table2[[#This Row],[INTERNAL MONTHLY RATE]], Table2[[#This Row],[INTERNAL MONTHLY RATE]] * Table2[[#This Row],[REVISION]])</f>
        <v/>
      </c>
      <c r="N160">
        <f>Table2[[#This Row],[RATE X ALLOCATION]]-Table2[[#This Row],[RATE X REVISION]]</f>
        <v/>
      </c>
    </row>
    <row r="161">
      <c r="A161">
        <f>_xlfn.XLOOKUP(Table2[[#This Row],[JOB]],Table13[JOB '#2],Table13[DIVISION '#],)</f>
        <v/>
      </c>
      <c r="B161" t="inlineStr">
        <is>
          <t>2023-032</t>
        </is>
      </c>
      <c r="C161">
        <f>_xlfn.XLOOKUP(Table2[[#This Row],[JOB]],Table13[JOB '#1],Table13[JOB DESC],)</f>
        <v/>
      </c>
      <c r="D161" t="inlineStr">
        <is>
          <t>EX-40</t>
        </is>
      </c>
      <c r="E161">
        <f>_xlfn.XLOOKUP(Table2[[#This Row],[ASSET ID]],ALL!$B:$B,ALL!$C:$C,)</f>
        <v/>
      </c>
      <c r="F161">
        <f>IFERROR(_xlfn.XLOOKUP(Table2[[#This Row],[ASSET ID]],FLEET7[Asset],FLEET7[Employee],),"")</f>
        <v/>
      </c>
      <c r="G161" t="n">
        <v>1</v>
      </c>
      <c r="H161" t="inlineStr">
        <is>
          <t>9000 100F / CC NEEDED</t>
        </is>
      </c>
      <c r="K161">
        <f>_xlfn.XLOOKUP(Table2[[#This Row],[ASSET ID]],Table7[Equip '#],Table7[Rate],)</f>
        <v/>
      </c>
      <c r="L161">
        <f>Table2[[#This Row],[INTERNAL MONTHLY RATE]]*Table2[[#This Row],[UNIT ALLOCATION]]</f>
        <v/>
      </c>
      <c r="M161">
        <f>IF(ISBLANK(Table2[[#This Row],[REVISION]]), Table2[[#This Row],[UNIT ALLOCATION]] * Table2[[#This Row],[INTERNAL MONTHLY RATE]], Table2[[#This Row],[INTERNAL MONTHLY RATE]] * Table2[[#This Row],[REVISION]])</f>
        <v/>
      </c>
      <c r="N161">
        <f>Table2[[#This Row],[RATE X ALLOCATION]]-Table2[[#This Row],[RATE X REVISION]]</f>
        <v/>
      </c>
    </row>
    <row r="162">
      <c r="A162">
        <f>_xlfn.XLOOKUP(Table2[[#This Row],[JOB]],Table13[JOB '#2],Table13[DIVISION '#],)</f>
        <v/>
      </c>
      <c r="B162" t="inlineStr">
        <is>
          <t>2023-032</t>
        </is>
      </c>
      <c r="C162">
        <f>_xlfn.XLOOKUP(Table2[[#This Row],[JOB]],Table13[JOB '#1],Table13[JOB DESC],)</f>
        <v/>
      </c>
      <c r="D162" t="inlineStr">
        <is>
          <t>EX-80</t>
        </is>
      </c>
      <c r="E162">
        <f>_xlfn.XLOOKUP(Table2[[#This Row],[ASSET ID]],ALL!$B:$B,ALL!$C:$C,)</f>
        <v/>
      </c>
      <c r="F162">
        <f>IFERROR(_xlfn.XLOOKUP(Table2[[#This Row],[ASSET ID]],FLEET7[Asset],FLEET7[Employee],),"")</f>
        <v/>
      </c>
      <c r="G162" t="n">
        <v>0.36</v>
      </c>
      <c r="H162" t="inlineStr">
        <is>
          <t>9000 100F / CC NEEDED</t>
        </is>
      </c>
      <c r="K162">
        <f>_xlfn.XLOOKUP(Table2[[#This Row],[ASSET ID]],Table7[Equip '#],Table7[Rate],)</f>
        <v/>
      </c>
      <c r="L162">
        <f>Table2[[#This Row],[INTERNAL MONTHLY RATE]]*Table2[[#This Row],[UNIT ALLOCATION]]</f>
        <v/>
      </c>
      <c r="M162">
        <f>IF(ISBLANK(Table2[[#This Row],[REVISION]]), Table2[[#This Row],[UNIT ALLOCATION]] * Table2[[#This Row],[INTERNAL MONTHLY RATE]], Table2[[#This Row],[INTERNAL MONTHLY RATE]] * Table2[[#This Row],[REVISION]])</f>
        <v/>
      </c>
      <c r="N162">
        <f>Table2[[#This Row],[RATE X ALLOCATION]]-Table2[[#This Row],[RATE X REVISION]]</f>
        <v/>
      </c>
    </row>
    <row r="163">
      <c r="A163">
        <f>_xlfn.XLOOKUP(Table2[[#This Row],[JOB]],Table13[JOB '#2],Table13[DIVISION '#],)</f>
        <v/>
      </c>
      <c r="B163" t="inlineStr">
        <is>
          <t>2023-032</t>
        </is>
      </c>
      <c r="C163">
        <f>_xlfn.XLOOKUP(Table2[[#This Row],[JOB]],Table13[JOB '#1],Table13[JOB DESC],)</f>
        <v/>
      </c>
      <c r="D163" t="inlineStr">
        <is>
          <t>EX-84</t>
        </is>
      </c>
      <c r="E163">
        <f>_xlfn.XLOOKUP(Table2[[#This Row],[ASSET ID]],ALL!$B:$B,ALL!$C:$C,)</f>
        <v/>
      </c>
      <c r="F163">
        <f>IFERROR(_xlfn.XLOOKUP(Table2[[#This Row],[ASSET ID]],FLEET7[Asset],FLEET7[Employee],),"")</f>
        <v/>
      </c>
      <c r="G163" t="n">
        <v>1</v>
      </c>
      <c r="H163" t="inlineStr">
        <is>
          <t>9000 100F / CC NEEDED</t>
        </is>
      </c>
      <c r="K163">
        <f>_xlfn.XLOOKUP(Table2[[#This Row],[ASSET ID]],Table7[Equip '#],Table7[Rate],)</f>
        <v/>
      </c>
      <c r="L163">
        <f>Table2[[#This Row],[INTERNAL MONTHLY RATE]]*Table2[[#This Row],[UNIT ALLOCATION]]</f>
        <v/>
      </c>
      <c r="M163">
        <f>IF(ISBLANK(Table2[[#This Row],[REVISION]]), Table2[[#This Row],[UNIT ALLOCATION]] * Table2[[#This Row],[INTERNAL MONTHLY RATE]], Table2[[#This Row],[INTERNAL MONTHLY RATE]] * Table2[[#This Row],[REVISION]])</f>
        <v/>
      </c>
      <c r="N163">
        <f>Table2[[#This Row],[RATE X ALLOCATION]]-Table2[[#This Row],[RATE X REVISION]]</f>
        <v/>
      </c>
    </row>
    <row r="164">
      <c r="A164">
        <f>_xlfn.XLOOKUP(Table2[[#This Row],[JOB]],Table13[JOB '#2],Table13[DIVISION '#],)</f>
        <v/>
      </c>
      <c r="B164" t="inlineStr">
        <is>
          <t>2023-032</t>
        </is>
      </c>
      <c r="C164">
        <f>_xlfn.XLOOKUP(Table2[[#This Row],[JOB]],Table13[JOB '#1],Table13[JOB DESC],)</f>
        <v/>
      </c>
      <c r="D164" t="inlineStr">
        <is>
          <t>LP-116</t>
        </is>
      </c>
      <c r="E164">
        <f>_xlfn.XLOOKUP(Table2[[#This Row],[ASSET ID]],ALL!$B:$B,ALL!$C:$C,)</f>
        <v/>
      </c>
      <c r="F164">
        <f>IFERROR(_xlfn.XLOOKUP(Table2[[#This Row],[ASSET ID]],FLEET7[Asset],FLEET7[Employee],),"")</f>
        <v/>
      </c>
      <c r="G164" t="n">
        <v>1</v>
      </c>
      <c r="H164" t="inlineStr">
        <is>
          <t>9000 100F / CC NEEDED</t>
        </is>
      </c>
      <c r="K164">
        <f>_xlfn.XLOOKUP(Table2[[#This Row],[ASSET ID]],Table7[Equip '#],Table7[Rate],)</f>
        <v/>
      </c>
      <c r="L164">
        <f>Table2[[#This Row],[INTERNAL MONTHLY RATE]]*Table2[[#This Row],[UNIT ALLOCATION]]</f>
        <v/>
      </c>
      <c r="M164">
        <f>IF(ISBLANK(Table2[[#This Row],[REVISION]]), Table2[[#This Row],[UNIT ALLOCATION]] * Table2[[#This Row],[INTERNAL MONTHLY RATE]], Table2[[#This Row],[INTERNAL MONTHLY RATE]] * Table2[[#This Row],[REVISION]])</f>
        <v/>
      </c>
      <c r="N164">
        <f>Table2[[#This Row],[RATE X ALLOCATION]]-Table2[[#This Row],[RATE X REVISION]]</f>
        <v/>
      </c>
    </row>
    <row r="165">
      <c r="A165">
        <f>_xlfn.XLOOKUP(Table2[[#This Row],[JOB]],Table13[JOB '#2],Table13[DIVISION '#],)</f>
        <v/>
      </c>
      <c r="B165" t="inlineStr">
        <is>
          <t>2023-032</t>
        </is>
      </c>
      <c r="C165">
        <f>_xlfn.XLOOKUP(Table2[[#This Row],[JOB]],Table13[JOB '#1],Table13[JOB DESC],)</f>
        <v/>
      </c>
      <c r="D165" t="inlineStr">
        <is>
          <t>ME-31</t>
        </is>
      </c>
      <c r="E165">
        <f>_xlfn.XLOOKUP(Table2[[#This Row],[ASSET ID]],ALL!$B:$B,ALL!$C:$C,)</f>
        <v/>
      </c>
      <c r="F165">
        <f>IFERROR(_xlfn.XLOOKUP(Table2[[#This Row],[ASSET ID]],FLEET7[Asset],FLEET7[Employee],),"")</f>
        <v/>
      </c>
      <c r="G165" t="n">
        <v>0.74</v>
      </c>
      <c r="H165" t="inlineStr">
        <is>
          <t>9000 100F / CC NEEDED</t>
        </is>
      </c>
      <c r="K165">
        <f>_xlfn.XLOOKUP(Table2[[#This Row],[ASSET ID]],Table7[Equip '#],Table7[Rate],)</f>
        <v/>
      </c>
      <c r="L165">
        <f>Table2[[#This Row],[INTERNAL MONTHLY RATE]]*Table2[[#This Row],[UNIT ALLOCATION]]</f>
        <v/>
      </c>
      <c r="M165">
        <f>IF(ISBLANK(Table2[[#This Row],[REVISION]]), Table2[[#This Row],[UNIT ALLOCATION]] * Table2[[#This Row],[INTERNAL MONTHLY RATE]], Table2[[#This Row],[INTERNAL MONTHLY RATE]] * Table2[[#This Row],[REVISION]])</f>
        <v/>
      </c>
      <c r="N165">
        <f>Table2[[#This Row],[RATE X ALLOCATION]]-Table2[[#This Row],[RATE X REVISION]]</f>
        <v/>
      </c>
    </row>
    <row r="166">
      <c r="A166">
        <f>_xlfn.XLOOKUP(Table2[[#This Row],[JOB]],Table13[JOB '#2],Table13[DIVISION '#],)</f>
        <v/>
      </c>
      <c r="B166" t="inlineStr">
        <is>
          <t>2023-032</t>
        </is>
      </c>
      <c r="C166">
        <f>_xlfn.XLOOKUP(Table2[[#This Row],[JOB]],Table13[JOB '#1],Table13[JOB DESC],)</f>
        <v/>
      </c>
      <c r="D166" t="inlineStr">
        <is>
          <t>ME-32</t>
        </is>
      </c>
      <c r="E166">
        <f>_xlfn.XLOOKUP(Table2[[#This Row],[ASSET ID]],ALL!$B:$B,ALL!$C:$C,)</f>
        <v/>
      </c>
      <c r="F166">
        <f>IFERROR(_xlfn.XLOOKUP(Table2[[#This Row],[ASSET ID]],FLEET7[Asset],FLEET7[Employee],),"")</f>
        <v/>
      </c>
      <c r="G166" t="n">
        <v>0.27</v>
      </c>
      <c r="H166" t="inlineStr">
        <is>
          <t>9000 100F / CC NEEDED</t>
        </is>
      </c>
      <c r="K166">
        <f>_xlfn.XLOOKUP(Table2[[#This Row],[ASSET ID]],Table7[Equip '#],Table7[Rate],)</f>
        <v/>
      </c>
      <c r="L166">
        <f>Table2[[#This Row],[INTERNAL MONTHLY RATE]]*Table2[[#This Row],[UNIT ALLOCATION]]</f>
        <v/>
      </c>
      <c r="M166">
        <f>IF(ISBLANK(Table2[[#This Row],[REVISION]]), Table2[[#This Row],[UNIT ALLOCATION]] * Table2[[#This Row],[INTERNAL MONTHLY RATE]], Table2[[#This Row],[INTERNAL MONTHLY RATE]] * Table2[[#This Row],[REVISION]])</f>
        <v/>
      </c>
      <c r="N166">
        <f>Table2[[#This Row],[RATE X ALLOCATION]]-Table2[[#This Row],[RATE X REVISION]]</f>
        <v/>
      </c>
    </row>
    <row r="167">
      <c r="A167">
        <f>_xlfn.XLOOKUP(Table2[[#This Row],[JOB]],Table13[JOB '#2],Table13[DIVISION '#],)</f>
        <v/>
      </c>
      <c r="B167" t="inlineStr">
        <is>
          <t>2023-032</t>
        </is>
      </c>
      <c r="C167">
        <f>_xlfn.XLOOKUP(Table2[[#This Row],[JOB]],Table13[JOB '#1],Table13[JOB DESC],)</f>
        <v/>
      </c>
      <c r="D167" t="inlineStr">
        <is>
          <t>ME-39</t>
        </is>
      </c>
      <c r="E167">
        <f>_xlfn.XLOOKUP(Table2[[#This Row],[ASSET ID]],ALL!$B:$B,ALL!$C:$C,)</f>
        <v/>
      </c>
      <c r="F167">
        <f>IFERROR(_xlfn.XLOOKUP(Table2[[#This Row],[ASSET ID]],FLEET7[Asset],FLEET7[Employee],),"")</f>
        <v/>
      </c>
      <c r="G167" t="n">
        <v>0.95</v>
      </c>
      <c r="H167" t="inlineStr">
        <is>
          <t>9000 100F / CC NEEDED</t>
        </is>
      </c>
      <c r="K167">
        <f>_xlfn.XLOOKUP(Table2[[#This Row],[ASSET ID]],Table7[Equip '#],Table7[Rate],)</f>
        <v/>
      </c>
      <c r="L167">
        <f>Table2[[#This Row],[INTERNAL MONTHLY RATE]]*Table2[[#This Row],[UNIT ALLOCATION]]</f>
        <v/>
      </c>
      <c r="M167">
        <f>IF(ISBLANK(Table2[[#This Row],[REVISION]]), Table2[[#This Row],[UNIT ALLOCATION]] * Table2[[#This Row],[INTERNAL MONTHLY RATE]], Table2[[#This Row],[INTERNAL MONTHLY RATE]] * Table2[[#This Row],[REVISION]])</f>
        <v/>
      </c>
      <c r="N167">
        <f>Table2[[#This Row],[RATE X ALLOCATION]]-Table2[[#This Row],[RATE X REVISION]]</f>
        <v/>
      </c>
    </row>
    <row r="168">
      <c r="A168">
        <f>_xlfn.XLOOKUP(Table2[[#This Row],[JOB]],Table13[JOB '#2],Table13[DIVISION '#],)</f>
        <v/>
      </c>
      <c r="B168" t="inlineStr">
        <is>
          <t>2023-032</t>
        </is>
      </c>
      <c r="C168">
        <f>_xlfn.XLOOKUP(Table2[[#This Row],[JOB]],Table13[JOB '#1],Table13[JOB DESC],)</f>
        <v/>
      </c>
      <c r="D168" t="inlineStr">
        <is>
          <t>ME-43</t>
        </is>
      </c>
      <c r="E168">
        <f>_xlfn.XLOOKUP(Table2[[#This Row],[ASSET ID]],ALL!$B:$B,ALL!$C:$C,)</f>
        <v/>
      </c>
      <c r="F168">
        <f>IFERROR(_xlfn.XLOOKUP(Table2[[#This Row],[ASSET ID]],FLEET7[Asset],FLEET7[Employee],),"")</f>
        <v/>
      </c>
      <c r="G168" t="n">
        <v>1</v>
      </c>
      <c r="H168" t="inlineStr">
        <is>
          <t>9000 100F / CC NEEDED</t>
        </is>
      </c>
      <c r="K168">
        <f>_xlfn.XLOOKUP(Table2[[#This Row],[ASSET ID]],Table7[Equip '#],Table7[Rate],)</f>
        <v/>
      </c>
      <c r="L168">
        <f>Table2[[#This Row],[INTERNAL MONTHLY RATE]]*Table2[[#This Row],[UNIT ALLOCATION]]</f>
        <v/>
      </c>
      <c r="M168">
        <f>IF(ISBLANK(Table2[[#This Row],[REVISION]]), Table2[[#This Row],[UNIT ALLOCATION]] * Table2[[#This Row],[INTERNAL MONTHLY RATE]], Table2[[#This Row],[INTERNAL MONTHLY RATE]] * Table2[[#This Row],[REVISION]])</f>
        <v/>
      </c>
      <c r="N168">
        <f>Table2[[#This Row],[RATE X ALLOCATION]]-Table2[[#This Row],[RATE X REVISION]]</f>
        <v/>
      </c>
    </row>
    <row r="169">
      <c r="A169">
        <f>_xlfn.XLOOKUP(Table2[[#This Row],[JOB]],Table13[JOB '#2],Table13[DIVISION '#],)</f>
        <v/>
      </c>
      <c r="B169" t="inlineStr">
        <is>
          <t>2023-032</t>
        </is>
      </c>
      <c r="C169">
        <f>_xlfn.XLOOKUP(Table2[[#This Row],[JOB]],Table13[JOB '#1],Table13[JOB DESC],)</f>
        <v/>
      </c>
      <c r="D169" t="inlineStr">
        <is>
          <t>ME-46</t>
        </is>
      </c>
      <c r="E169">
        <f>_xlfn.XLOOKUP(Table2[[#This Row],[ASSET ID]],ALL!$B:$B,ALL!$C:$C,)</f>
        <v/>
      </c>
      <c r="F169">
        <f>IFERROR(_xlfn.XLOOKUP(Table2[[#This Row],[ASSET ID]],FLEET7[Asset],FLEET7[Employee],),"")</f>
        <v/>
      </c>
      <c r="G169" t="n">
        <v>1</v>
      </c>
      <c r="H169" t="inlineStr">
        <is>
          <t>9000 100F / CC NEEDED</t>
        </is>
      </c>
      <c r="K169">
        <f>_xlfn.XLOOKUP(Table2[[#This Row],[ASSET ID]],Table7[Equip '#],Table7[Rate],)</f>
        <v/>
      </c>
      <c r="L169">
        <f>Table2[[#This Row],[INTERNAL MONTHLY RATE]]*Table2[[#This Row],[UNIT ALLOCATION]]</f>
        <v/>
      </c>
      <c r="M169">
        <f>IF(ISBLANK(Table2[[#This Row],[REVISION]]), Table2[[#This Row],[UNIT ALLOCATION]] * Table2[[#This Row],[INTERNAL MONTHLY RATE]], Table2[[#This Row],[INTERNAL MONTHLY RATE]] * Table2[[#This Row],[REVISION]])</f>
        <v/>
      </c>
      <c r="N169">
        <f>Table2[[#This Row],[RATE X ALLOCATION]]-Table2[[#This Row],[RATE X REVISION]]</f>
        <v/>
      </c>
    </row>
    <row r="170">
      <c r="A170">
        <f>_xlfn.XLOOKUP(Table2[[#This Row],[JOB]],Table13[JOB '#2],Table13[DIVISION '#],)</f>
        <v/>
      </c>
      <c r="B170" t="inlineStr">
        <is>
          <t>2023-032</t>
        </is>
      </c>
      <c r="C170">
        <f>_xlfn.XLOOKUP(Table2[[#This Row],[JOB]],Table13[JOB '#1],Table13[JOB DESC],)</f>
        <v/>
      </c>
      <c r="D170" t="inlineStr">
        <is>
          <t>ME-48</t>
        </is>
      </c>
      <c r="E170">
        <f>_xlfn.XLOOKUP(Table2[[#This Row],[ASSET ID]],ALL!$B:$B,ALL!$C:$C,)</f>
        <v/>
      </c>
      <c r="F170">
        <f>IFERROR(_xlfn.XLOOKUP(Table2[[#This Row],[ASSET ID]],FLEET7[Asset],FLEET7[Employee],),"")</f>
        <v/>
      </c>
      <c r="G170" t="n">
        <v>1</v>
      </c>
      <c r="H170" t="inlineStr">
        <is>
          <t>9000 100F / CC NEEDED</t>
        </is>
      </c>
      <c r="K170">
        <f>_xlfn.XLOOKUP(Table2[[#This Row],[ASSET ID]],Table7[Equip '#],Table7[Rate],)</f>
        <v/>
      </c>
      <c r="L170">
        <f>Table2[[#This Row],[INTERNAL MONTHLY RATE]]*Table2[[#This Row],[UNIT ALLOCATION]]</f>
        <v/>
      </c>
      <c r="M170">
        <f>IF(ISBLANK(Table2[[#This Row],[REVISION]]), Table2[[#This Row],[UNIT ALLOCATION]] * Table2[[#This Row],[INTERNAL MONTHLY RATE]], Table2[[#This Row],[INTERNAL MONTHLY RATE]] * Table2[[#This Row],[REVISION]])</f>
        <v/>
      </c>
      <c r="N170">
        <f>Table2[[#This Row],[RATE X ALLOCATION]]-Table2[[#This Row],[RATE X REVISION]]</f>
        <v/>
      </c>
    </row>
    <row r="171">
      <c r="A171">
        <f>_xlfn.XLOOKUP(Table2[[#This Row],[JOB]],Table13[JOB '#2],Table13[DIVISION '#],)</f>
        <v/>
      </c>
      <c r="B171" t="inlineStr">
        <is>
          <t>2023-032</t>
        </is>
      </c>
      <c r="C171">
        <f>_xlfn.XLOOKUP(Table2[[#This Row],[JOB]],Table13[JOB '#1],Table13[JOB DESC],)</f>
        <v/>
      </c>
      <c r="D171" t="inlineStr">
        <is>
          <t>ME-55</t>
        </is>
      </c>
      <c r="E171">
        <f>_xlfn.XLOOKUP(Table2[[#This Row],[ASSET ID]],ALL!$B:$B,ALL!$C:$C,)</f>
        <v/>
      </c>
      <c r="F171">
        <f>IFERROR(_xlfn.XLOOKUP(Table2[[#This Row],[ASSET ID]],FLEET7[Asset],FLEET7[Employee],),"")</f>
        <v/>
      </c>
      <c r="G171" t="n">
        <v>0.85</v>
      </c>
      <c r="H171" t="inlineStr">
        <is>
          <t>9000 100F / CC NEEDED</t>
        </is>
      </c>
      <c r="K171">
        <f>_xlfn.XLOOKUP(Table2[[#This Row],[ASSET ID]],Table7[Equip '#],Table7[Rate],)</f>
        <v/>
      </c>
      <c r="L171">
        <f>Table2[[#This Row],[INTERNAL MONTHLY RATE]]*Table2[[#This Row],[UNIT ALLOCATION]]</f>
        <v/>
      </c>
      <c r="M171">
        <f>IF(ISBLANK(Table2[[#This Row],[REVISION]]), Table2[[#This Row],[UNIT ALLOCATION]] * Table2[[#This Row],[INTERNAL MONTHLY RATE]], Table2[[#This Row],[INTERNAL MONTHLY RATE]] * Table2[[#This Row],[REVISION]])</f>
        <v/>
      </c>
      <c r="N171">
        <f>Table2[[#This Row],[RATE X ALLOCATION]]-Table2[[#This Row],[RATE X REVISION]]</f>
        <v/>
      </c>
    </row>
    <row r="172">
      <c r="A172">
        <f>_xlfn.XLOOKUP(Table2[[#This Row],[JOB]],Table13[JOB '#2],Table13[DIVISION '#],)</f>
        <v/>
      </c>
      <c r="B172" t="inlineStr">
        <is>
          <t>2023-032</t>
        </is>
      </c>
      <c r="C172">
        <f>_xlfn.XLOOKUP(Table2[[#This Row],[JOB]],Table13[JOB '#1],Table13[JOB DESC],)</f>
        <v/>
      </c>
      <c r="D172" t="inlineStr">
        <is>
          <t>ME-56</t>
        </is>
      </c>
      <c r="E172">
        <f>_xlfn.XLOOKUP(Table2[[#This Row],[ASSET ID]],ALL!$B:$B,ALL!$C:$C,)</f>
        <v/>
      </c>
      <c r="F172">
        <f>IFERROR(_xlfn.XLOOKUP(Table2[[#This Row],[ASSET ID]],FLEET7[Asset],FLEET7[Employee],),"")</f>
        <v/>
      </c>
      <c r="G172" t="n">
        <v>0.91</v>
      </c>
      <c r="H172" t="inlineStr">
        <is>
          <t>9000 100F / CC NEEDED</t>
        </is>
      </c>
      <c r="K172">
        <f>_xlfn.XLOOKUP(Table2[[#This Row],[ASSET ID]],Table7[Equip '#],Table7[Rate],)</f>
        <v/>
      </c>
      <c r="L172">
        <f>Table2[[#This Row],[INTERNAL MONTHLY RATE]]*Table2[[#This Row],[UNIT ALLOCATION]]</f>
        <v/>
      </c>
      <c r="M172">
        <f>IF(ISBLANK(Table2[[#This Row],[REVISION]]), Table2[[#This Row],[UNIT ALLOCATION]] * Table2[[#This Row],[INTERNAL MONTHLY RATE]], Table2[[#This Row],[INTERNAL MONTHLY RATE]] * Table2[[#This Row],[REVISION]])</f>
        <v/>
      </c>
      <c r="N172">
        <f>Table2[[#This Row],[RATE X ALLOCATION]]-Table2[[#This Row],[RATE X REVISION]]</f>
        <v/>
      </c>
    </row>
    <row r="173">
      <c r="A173">
        <f>_xlfn.XLOOKUP(Table2[[#This Row],[JOB]],Table13[JOB '#2],Table13[DIVISION '#],)</f>
        <v/>
      </c>
      <c r="B173" t="inlineStr">
        <is>
          <t>2023-032</t>
        </is>
      </c>
      <c r="C173">
        <f>_xlfn.XLOOKUP(Table2[[#This Row],[JOB]],Table13[JOB '#1],Table13[JOB DESC],)</f>
        <v/>
      </c>
      <c r="D173" t="inlineStr">
        <is>
          <t>ME-58</t>
        </is>
      </c>
      <c r="E173">
        <f>_xlfn.XLOOKUP(Table2[[#This Row],[ASSET ID]],ALL!$B:$B,ALL!$C:$C,)</f>
        <v/>
      </c>
      <c r="F173">
        <f>IFERROR(_xlfn.XLOOKUP(Table2[[#This Row],[ASSET ID]],FLEET7[Asset],FLEET7[Employee],),"")</f>
        <v/>
      </c>
      <c r="G173" t="n">
        <v>0.96</v>
      </c>
      <c r="H173" t="inlineStr">
        <is>
          <t>9000 100F / CC NEEDED</t>
        </is>
      </c>
      <c r="K173">
        <f>_xlfn.XLOOKUP(Table2[[#This Row],[ASSET ID]],Table7[Equip '#],Table7[Rate],)</f>
        <v/>
      </c>
      <c r="L173">
        <f>Table2[[#This Row],[INTERNAL MONTHLY RATE]]*Table2[[#This Row],[UNIT ALLOCATION]]</f>
        <v/>
      </c>
      <c r="M173">
        <f>IF(ISBLANK(Table2[[#This Row],[REVISION]]), Table2[[#This Row],[UNIT ALLOCATION]] * Table2[[#This Row],[INTERNAL MONTHLY RATE]], Table2[[#This Row],[INTERNAL MONTHLY RATE]] * Table2[[#This Row],[REVISION]])</f>
        <v/>
      </c>
      <c r="N173">
        <f>Table2[[#This Row],[RATE X ALLOCATION]]-Table2[[#This Row],[RATE X REVISION]]</f>
        <v/>
      </c>
    </row>
    <row r="174">
      <c r="A174">
        <f>_xlfn.XLOOKUP(Table2[[#This Row],[JOB]],Table13[JOB '#2],Table13[DIVISION '#],)</f>
        <v/>
      </c>
      <c r="B174" t="inlineStr">
        <is>
          <t>2023-032</t>
        </is>
      </c>
      <c r="C174">
        <f>_xlfn.XLOOKUP(Table2[[#This Row],[JOB]],Table13[JOB '#1],Table13[JOB DESC],)</f>
        <v/>
      </c>
      <c r="D174" t="inlineStr">
        <is>
          <t>ME-59</t>
        </is>
      </c>
      <c r="E174">
        <f>_xlfn.XLOOKUP(Table2[[#This Row],[ASSET ID]],ALL!$B:$B,ALL!$C:$C,)</f>
        <v/>
      </c>
      <c r="F174">
        <f>IFERROR(_xlfn.XLOOKUP(Table2[[#This Row],[ASSET ID]],FLEET7[Asset],FLEET7[Employee],),"")</f>
        <v/>
      </c>
      <c r="G174" t="n">
        <v>0.85</v>
      </c>
      <c r="H174" t="inlineStr">
        <is>
          <t>9000 100F / CC NEEDED</t>
        </is>
      </c>
      <c r="K174">
        <f>_xlfn.XLOOKUP(Table2[[#This Row],[ASSET ID]],Table7[Equip '#],Table7[Rate],)</f>
        <v/>
      </c>
      <c r="L174">
        <f>Table2[[#This Row],[INTERNAL MONTHLY RATE]]*Table2[[#This Row],[UNIT ALLOCATION]]</f>
        <v/>
      </c>
      <c r="M174">
        <f>IF(ISBLANK(Table2[[#This Row],[REVISION]]), Table2[[#This Row],[UNIT ALLOCATION]] * Table2[[#This Row],[INTERNAL MONTHLY RATE]], Table2[[#This Row],[INTERNAL MONTHLY RATE]] * Table2[[#This Row],[REVISION]])</f>
        <v/>
      </c>
      <c r="N174">
        <f>Table2[[#This Row],[RATE X ALLOCATION]]-Table2[[#This Row],[RATE X REVISION]]</f>
        <v/>
      </c>
    </row>
    <row r="175">
      <c r="A175">
        <f>_xlfn.XLOOKUP(Table2[[#This Row],[JOB]],Table13[JOB '#2],Table13[DIVISION '#],)</f>
        <v/>
      </c>
      <c r="B175" t="inlineStr">
        <is>
          <t>2023-032</t>
        </is>
      </c>
      <c r="C175">
        <f>_xlfn.XLOOKUP(Table2[[#This Row],[JOB]],Table13[JOB '#1],Table13[JOB DESC],)</f>
        <v/>
      </c>
      <c r="D175" t="inlineStr">
        <is>
          <t>ML-03</t>
        </is>
      </c>
      <c r="E175">
        <f>_xlfn.XLOOKUP(Table2[[#This Row],[ASSET ID]],ALL!$B:$B,ALL!$C:$C,)</f>
        <v/>
      </c>
      <c r="F175">
        <f>IFERROR(_xlfn.XLOOKUP(Table2[[#This Row],[ASSET ID]],FLEET7[Asset],FLEET7[Employee],),"")</f>
        <v/>
      </c>
      <c r="G175" t="n">
        <v>0.85</v>
      </c>
      <c r="H175" t="inlineStr">
        <is>
          <t>9000 100F / CC NEEDED</t>
        </is>
      </c>
      <c r="K175">
        <f>_xlfn.XLOOKUP(Table2[[#This Row],[ASSET ID]],Table7[Equip '#],Table7[Rate],)</f>
        <v/>
      </c>
      <c r="L175">
        <f>Table2[[#This Row],[INTERNAL MONTHLY RATE]]*Table2[[#This Row],[UNIT ALLOCATION]]</f>
        <v/>
      </c>
      <c r="M175">
        <f>IF(ISBLANK(Table2[[#This Row],[REVISION]]), Table2[[#This Row],[UNIT ALLOCATION]] * Table2[[#This Row],[INTERNAL MONTHLY RATE]], Table2[[#This Row],[INTERNAL MONTHLY RATE]] * Table2[[#This Row],[REVISION]])</f>
        <v/>
      </c>
      <c r="N175">
        <f>Table2[[#This Row],[RATE X ALLOCATION]]-Table2[[#This Row],[RATE X REVISION]]</f>
        <v/>
      </c>
    </row>
    <row r="176">
      <c r="A176">
        <f>_xlfn.XLOOKUP(Table2[[#This Row],[JOB]],Table13[JOB '#2],Table13[DIVISION '#],)</f>
        <v/>
      </c>
      <c r="B176" t="inlineStr">
        <is>
          <t>2023-032</t>
        </is>
      </c>
      <c r="C176">
        <f>_xlfn.XLOOKUP(Table2[[#This Row],[JOB]],Table13[JOB '#1],Table13[JOB DESC],)</f>
        <v/>
      </c>
      <c r="D176" t="inlineStr">
        <is>
          <t>ML-06</t>
        </is>
      </c>
      <c r="E176">
        <f>_xlfn.XLOOKUP(Table2[[#This Row],[ASSET ID]],ALL!$B:$B,ALL!$C:$C,)</f>
        <v/>
      </c>
      <c r="F176">
        <f>IFERROR(_xlfn.XLOOKUP(Table2[[#This Row],[ASSET ID]],FLEET7[Asset],FLEET7[Employee],),"")</f>
        <v/>
      </c>
      <c r="G176" t="n">
        <v>1</v>
      </c>
      <c r="H176" t="inlineStr">
        <is>
          <t>9000 100F / CC NEEDED</t>
        </is>
      </c>
      <c r="K176">
        <f>_xlfn.XLOOKUP(Table2[[#This Row],[ASSET ID]],Table7[Equip '#],Table7[Rate],)</f>
        <v/>
      </c>
      <c r="L176">
        <f>Table2[[#This Row],[INTERNAL MONTHLY RATE]]*Table2[[#This Row],[UNIT ALLOCATION]]</f>
        <v/>
      </c>
      <c r="M176">
        <f>IF(ISBLANK(Table2[[#This Row],[REVISION]]), Table2[[#This Row],[UNIT ALLOCATION]] * Table2[[#This Row],[INTERNAL MONTHLY RATE]], Table2[[#This Row],[INTERNAL MONTHLY RATE]] * Table2[[#This Row],[REVISION]])</f>
        <v/>
      </c>
      <c r="N176">
        <f>Table2[[#This Row],[RATE X ALLOCATION]]-Table2[[#This Row],[RATE X REVISION]]</f>
        <v/>
      </c>
    </row>
    <row r="177">
      <c r="A177">
        <f>_xlfn.XLOOKUP(Table2[[#This Row],[JOB]],Table13[JOB '#2],Table13[DIVISION '#],)</f>
        <v/>
      </c>
      <c r="B177" t="inlineStr">
        <is>
          <t>2023-032</t>
        </is>
      </c>
      <c r="C177">
        <f>_xlfn.XLOOKUP(Table2[[#This Row],[JOB]],Table13[JOB '#1],Table13[JOB DESC],)</f>
        <v/>
      </c>
      <c r="D177" t="inlineStr">
        <is>
          <t>ML-07</t>
        </is>
      </c>
      <c r="E177">
        <f>_xlfn.XLOOKUP(Table2[[#This Row],[ASSET ID]],ALL!$B:$B,ALL!$C:$C,)</f>
        <v/>
      </c>
      <c r="F177">
        <f>IFERROR(_xlfn.XLOOKUP(Table2[[#This Row],[ASSET ID]],FLEET7[Asset],FLEET7[Employee],),"")</f>
        <v/>
      </c>
      <c r="G177" t="n">
        <v>1</v>
      </c>
      <c r="H177" t="inlineStr">
        <is>
          <t>9000 100F / CC NEEDED</t>
        </is>
      </c>
      <c r="K177">
        <f>_xlfn.XLOOKUP(Table2[[#This Row],[ASSET ID]],Table7[Equip '#],Table7[Rate],)</f>
        <v/>
      </c>
      <c r="L177">
        <f>Table2[[#This Row],[INTERNAL MONTHLY RATE]]*Table2[[#This Row],[UNIT ALLOCATION]]</f>
        <v/>
      </c>
      <c r="M177">
        <f>IF(ISBLANK(Table2[[#This Row],[REVISION]]), Table2[[#This Row],[UNIT ALLOCATION]] * Table2[[#This Row],[INTERNAL MONTHLY RATE]], Table2[[#This Row],[INTERNAL MONTHLY RATE]] * Table2[[#This Row],[REVISION]])</f>
        <v/>
      </c>
      <c r="N177">
        <f>Table2[[#This Row],[RATE X ALLOCATION]]-Table2[[#This Row],[RATE X REVISION]]</f>
        <v/>
      </c>
    </row>
    <row r="178">
      <c r="A178">
        <f>_xlfn.XLOOKUP(Table2[[#This Row],[JOB]],Table13[JOB '#2],Table13[DIVISION '#],)</f>
        <v/>
      </c>
      <c r="B178" t="inlineStr">
        <is>
          <t>2023-032</t>
        </is>
      </c>
      <c r="C178">
        <f>_xlfn.XLOOKUP(Table2[[#This Row],[JOB]],Table13[JOB '#1],Table13[JOB DESC],)</f>
        <v/>
      </c>
      <c r="D178" t="inlineStr">
        <is>
          <t>ML-08</t>
        </is>
      </c>
      <c r="E178">
        <f>_xlfn.XLOOKUP(Table2[[#This Row],[ASSET ID]],ALL!$B:$B,ALL!$C:$C,)</f>
        <v/>
      </c>
      <c r="F178">
        <f>IFERROR(_xlfn.XLOOKUP(Table2[[#This Row],[ASSET ID]],FLEET7[Asset],FLEET7[Employee],),"")</f>
        <v/>
      </c>
      <c r="G178" t="n">
        <v>1</v>
      </c>
      <c r="H178" t="inlineStr">
        <is>
          <t>9000 100F / CC NEEDED</t>
        </is>
      </c>
      <c r="K178">
        <f>_xlfn.XLOOKUP(Table2[[#This Row],[ASSET ID]],Table7[Equip '#],Table7[Rate],)</f>
        <v/>
      </c>
      <c r="L178">
        <f>Table2[[#This Row],[INTERNAL MONTHLY RATE]]*Table2[[#This Row],[UNIT ALLOCATION]]</f>
        <v/>
      </c>
      <c r="M178">
        <f>IF(ISBLANK(Table2[[#This Row],[REVISION]]), Table2[[#This Row],[UNIT ALLOCATION]] * Table2[[#This Row],[INTERNAL MONTHLY RATE]], Table2[[#This Row],[INTERNAL MONTHLY RATE]] * Table2[[#This Row],[REVISION]])</f>
        <v/>
      </c>
      <c r="N178">
        <f>Table2[[#This Row],[RATE X ALLOCATION]]-Table2[[#This Row],[RATE X REVISION]]</f>
        <v/>
      </c>
    </row>
    <row r="179">
      <c r="A179">
        <f>_xlfn.XLOOKUP(Table2[[#This Row],[JOB]],Table13[JOB '#2],Table13[DIVISION '#],)</f>
        <v/>
      </c>
      <c r="B179" t="inlineStr">
        <is>
          <t>2023-032</t>
        </is>
      </c>
      <c r="C179">
        <f>_xlfn.XLOOKUP(Table2[[#This Row],[JOB]],Table13[JOB '#1],Table13[JOB DESC],)</f>
        <v/>
      </c>
      <c r="D179" t="inlineStr">
        <is>
          <t>ML-09</t>
        </is>
      </c>
      <c r="E179">
        <f>_xlfn.XLOOKUP(Table2[[#This Row],[ASSET ID]],ALL!$B:$B,ALL!$C:$C,)</f>
        <v/>
      </c>
      <c r="F179">
        <f>IFERROR(_xlfn.XLOOKUP(Table2[[#This Row],[ASSET ID]],FLEET7[Asset],FLEET7[Employee],),"")</f>
        <v/>
      </c>
      <c r="G179" t="n">
        <v>1</v>
      </c>
      <c r="H179" t="inlineStr">
        <is>
          <t>9000 100F / CC NEEDED</t>
        </is>
      </c>
      <c r="K179">
        <f>_xlfn.XLOOKUP(Table2[[#This Row],[ASSET ID]],Table7[Equip '#],Table7[Rate],)</f>
        <v/>
      </c>
      <c r="L179">
        <f>Table2[[#This Row],[INTERNAL MONTHLY RATE]]*Table2[[#This Row],[UNIT ALLOCATION]]</f>
        <v/>
      </c>
      <c r="M179">
        <f>IF(ISBLANK(Table2[[#This Row],[REVISION]]), Table2[[#This Row],[UNIT ALLOCATION]] * Table2[[#This Row],[INTERNAL MONTHLY RATE]], Table2[[#This Row],[INTERNAL MONTHLY RATE]] * Table2[[#This Row],[REVISION]])</f>
        <v/>
      </c>
      <c r="N179">
        <f>Table2[[#This Row],[RATE X ALLOCATION]]-Table2[[#This Row],[RATE X REVISION]]</f>
        <v/>
      </c>
    </row>
    <row r="180">
      <c r="A180">
        <f>_xlfn.XLOOKUP(Table2[[#This Row],[JOB]],Table13[JOB '#2],Table13[DIVISION '#],)</f>
        <v/>
      </c>
      <c r="B180" t="inlineStr">
        <is>
          <t>2023-032</t>
        </is>
      </c>
      <c r="C180">
        <f>_xlfn.XLOOKUP(Table2[[#This Row],[JOB]],Table13[JOB '#1],Table13[JOB DESC],)</f>
        <v/>
      </c>
      <c r="D180" t="inlineStr">
        <is>
          <t>MT-09</t>
        </is>
      </c>
      <c r="E180">
        <f>_xlfn.XLOOKUP(Table2[[#This Row],[ASSET ID]],ALL!$B:$B,ALL!$C:$C,)</f>
        <v/>
      </c>
      <c r="F180">
        <f>IFERROR(_xlfn.XLOOKUP(Table2[[#This Row],[ASSET ID]],FLEET7[Asset],FLEET7[Employee],),"")</f>
        <v/>
      </c>
      <c r="G180" t="n">
        <v>0.25</v>
      </c>
      <c r="H180" t="inlineStr">
        <is>
          <t>9000 100F / CC NEEDED</t>
        </is>
      </c>
      <c r="K180">
        <f>_xlfn.XLOOKUP(Table2[[#This Row],[ASSET ID]],Table7[Equip '#],Table7[Rate],)</f>
        <v/>
      </c>
      <c r="L180">
        <f>Table2[[#This Row],[INTERNAL MONTHLY RATE]]*Table2[[#This Row],[UNIT ALLOCATION]]</f>
        <v/>
      </c>
      <c r="M180">
        <f>IF(ISBLANK(Table2[[#This Row],[REVISION]]), Table2[[#This Row],[UNIT ALLOCATION]] * Table2[[#This Row],[INTERNAL MONTHLY RATE]], Table2[[#This Row],[INTERNAL MONTHLY RATE]] * Table2[[#This Row],[REVISION]])</f>
        <v/>
      </c>
      <c r="N180">
        <f>Table2[[#This Row],[RATE X ALLOCATION]]-Table2[[#This Row],[RATE X REVISION]]</f>
        <v/>
      </c>
    </row>
    <row r="181">
      <c r="A181">
        <f>_xlfn.XLOOKUP(Table2[[#This Row],[JOB]],Table13[JOB '#2],Table13[DIVISION '#],)</f>
        <v/>
      </c>
      <c r="B181" t="inlineStr">
        <is>
          <t>2023-032</t>
        </is>
      </c>
      <c r="C181">
        <f>_xlfn.XLOOKUP(Table2[[#This Row],[JOB]],Table13[JOB '#1],Table13[JOB DESC],)</f>
        <v/>
      </c>
      <c r="D181" t="inlineStr">
        <is>
          <t>MT-14</t>
        </is>
      </c>
      <c r="E181">
        <f>_xlfn.XLOOKUP(Table2[[#This Row],[ASSET ID]],ALL!$B:$B,ALL!$C:$C,)</f>
        <v/>
      </c>
      <c r="F181">
        <f>IFERROR(_xlfn.XLOOKUP(Table2[[#This Row],[ASSET ID]],FLEET7[Asset],FLEET7[Employee],),"")</f>
        <v/>
      </c>
      <c r="G181" t="n">
        <v>0.12</v>
      </c>
      <c r="H181" t="inlineStr">
        <is>
          <t>9000 100F / CC NEEDED</t>
        </is>
      </c>
      <c r="K181">
        <f>_xlfn.XLOOKUP(Table2[[#This Row],[ASSET ID]],Table7[Equip '#],Table7[Rate],)</f>
        <v/>
      </c>
      <c r="L181">
        <f>Table2[[#This Row],[INTERNAL MONTHLY RATE]]*Table2[[#This Row],[UNIT ALLOCATION]]</f>
        <v/>
      </c>
      <c r="M181">
        <f>IF(ISBLANK(Table2[[#This Row],[REVISION]]), Table2[[#This Row],[UNIT ALLOCATION]] * Table2[[#This Row],[INTERNAL MONTHLY RATE]], Table2[[#This Row],[INTERNAL MONTHLY RATE]] * Table2[[#This Row],[REVISION]])</f>
        <v/>
      </c>
      <c r="N181">
        <f>Table2[[#This Row],[RATE X ALLOCATION]]-Table2[[#This Row],[RATE X REVISION]]</f>
        <v/>
      </c>
    </row>
    <row r="182">
      <c r="A182">
        <f>_xlfn.XLOOKUP(Table2[[#This Row],[JOB]],Table13[JOB '#2],Table13[DIVISION '#],)</f>
        <v/>
      </c>
      <c r="B182" t="inlineStr">
        <is>
          <t>2023-032</t>
        </is>
      </c>
      <c r="C182">
        <f>_xlfn.XLOOKUP(Table2[[#This Row],[JOB]],Table13[JOB '#1],Table13[JOB DESC],)</f>
        <v/>
      </c>
      <c r="D182" t="inlineStr">
        <is>
          <t>MT-15</t>
        </is>
      </c>
      <c r="E182">
        <f>_xlfn.XLOOKUP(Table2[[#This Row],[ASSET ID]],ALL!$B:$B,ALL!$C:$C,)</f>
        <v/>
      </c>
      <c r="F182">
        <f>IFERROR(_xlfn.XLOOKUP(Table2[[#This Row],[ASSET ID]],FLEET7[Asset],FLEET7[Employee],),"")</f>
        <v/>
      </c>
      <c r="G182" t="n">
        <v>0.15</v>
      </c>
      <c r="H182" t="inlineStr">
        <is>
          <t>9000 100F / CC NEEDED</t>
        </is>
      </c>
      <c r="K182">
        <f>_xlfn.XLOOKUP(Table2[[#This Row],[ASSET ID]],Table7[Equip '#],Table7[Rate],)</f>
        <v/>
      </c>
      <c r="L182">
        <f>Table2[[#This Row],[INTERNAL MONTHLY RATE]]*Table2[[#This Row],[UNIT ALLOCATION]]</f>
        <v/>
      </c>
      <c r="M182">
        <f>IF(ISBLANK(Table2[[#This Row],[REVISION]]), Table2[[#This Row],[UNIT ALLOCATION]] * Table2[[#This Row],[INTERNAL MONTHLY RATE]], Table2[[#This Row],[INTERNAL MONTHLY RATE]] * Table2[[#This Row],[REVISION]])</f>
        <v/>
      </c>
      <c r="N182">
        <f>Table2[[#This Row],[RATE X ALLOCATION]]-Table2[[#This Row],[RATE X REVISION]]</f>
        <v/>
      </c>
    </row>
    <row r="183">
      <c r="A183">
        <f>_xlfn.XLOOKUP(Table2[[#This Row],[JOB]],Table13[JOB '#2],Table13[DIVISION '#],)</f>
        <v/>
      </c>
      <c r="B183" t="inlineStr">
        <is>
          <t>2023-032</t>
        </is>
      </c>
      <c r="C183">
        <f>_xlfn.XLOOKUP(Table2[[#This Row],[JOB]],Table13[JOB '#1],Table13[JOB DESC],)</f>
        <v/>
      </c>
      <c r="D183" t="inlineStr">
        <is>
          <t>MT-15</t>
        </is>
      </c>
      <c r="E183">
        <f>_xlfn.XLOOKUP(Table2[[#This Row],[ASSET ID]],ALL!$B:$B,ALL!$C:$C,)</f>
        <v/>
      </c>
      <c r="F183">
        <f>IFERROR(_xlfn.XLOOKUP(Table2[[#This Row],[ASSET ID]],FLEET7[Asset],FLEET7[Employee],),"")</f>
        <v/>
      </c>
      <c r="G183" t="n">
        <v>0.15</v>
      </c>
      <c r="H183" t="inlineStr">
        <is>
          <t>9000 100F / CC NEEDED</t>
        </is>
      </c>
      <c r="K183">
        <f>_xlfn.XLOOKUP(Table2[[#This Row],[ASSET ID]],Table7[Equip '#],Table7[Rate],)</f>
        <v/>
      </c>
      <c r="L183">
        <f>Table2[[#This Row],[INTERNAL MONTHLY RATE]]*Table2[[#This Row],[UNIT ALLOCATION]]</f>
        <v/>
      </c>
      <c r="M183">
        <f>IF(ISBLANK(Table2[[#This Row],[REVISION]]), Table2[[#This Row],[UNIT ALLOCATION]] * Table2[[#This Row],[INTERNAL MONTHLY RATE]], Table2[[#This Row],[INTERNAL MONTHLY RATE]] * Table2[[#This Row],[REVISION]])</f>
        <v/>
      </c>
      <c r="N183">
        <f>Table2[[#This Row],[RATE X ALLOCATION]]-Table2[[#This Row],[RATE X REVISION]]</f>
        <v/>
      </c>
    </row>
    <row r="184">
      <c r="A184">
        <f>_xlfn.XLOOKUP(Table2[[#This Row],[JOB]],Table13[JOB '#2],Table13[DIVISION '#],)</f>
        <v/>
      </c>
      <c r="B184" t="inlineStr">
        <is>
          <t>2023-032</t>
        </is>
      </c>
      <c r="C184">
        <f>_xlfn.XLOOKUP(Table2[[#This Row],[JOB]],Table13[JOB '#1],Table13[JOB DESC],)</f>
        <v/>
      </c>
      <c r="D184" t="inlineStr">
        <is>
          <t>PT-167</t>
        </is>
      </c>
      <c r="E184">
        <f>_xlfn.XLOOKUP(Table2[[#This Row],[ASSET ID]],ALL!$B:$B,ALL!$C:$C,)</f>
        <v/>
      </c>
      <c r="F184">
        <f>IFERROR(_xlfn.XLOOKUP(Table2[[#This Row],[ASSET ID]],FLEET7[Asset],FLEET7[Employee],),"")</f>
        <v/>
      </c>
      <c r="G184" t="n">
        <v>0.4</v>
      </c>
      <c r="H184" t="inlineStr">
        <is>
          <t>9000 100F / CC NEEDED</t>
        </is>
      </c>
      <c r="K184">
        <f>_xlfn.XLOOKUP(Table2[[#This Row],[ASSET ID]],Table7[Equip '#],Table7[Rate],)</f>
        <v/>
      </c>
      <c r="L184">
        <f>Table2[[#This Row],[INTERNAL MONTHLY RATE]]*Table2[[#This Row],[UNIT ALLOCATION]]</f>
        <v/>
      </c>
      <c r="M184">
        <f>IF(ISBLANK(Table2[[#This Row],[REVISION]]), Table2[[#This Row],[UNIT ALLOCATION]] * Table2[[#This Row],[INTERNAL MONTHLY RATE]], Table2[[#This Row],[INTERNAL MONTHLY RATE]] * Table2[[#This Row],[REVISION]])</f>
        <v/>
      </c>
      <c r="N184">
        <f>Table2[[#This Row],[RATE X ALLOCATION]]-Table2[[#This Row],[RATE X REVISION]]</f>
        <v/>
      </c>
    </row>
    <row r="185">
      <c r="A185">
        <f>_xlfn.XLOOKUP(Table2[[#This Row],[JOB]],Table13[JOB '#2],Table13[DIVISION '#],)</f>
        <v/>
      </c>
      <c r="B185" t="inlineStr">
        <is>
          <t>2023-032</t>
        </is>
      </c>
      <c r="C185">
        <f>_xlfn.XLOOKUP(Table2[[#This Row],[JOB]],Table13[JOB '#1],Table13[JOB DESC],)</f>
        <v/>
      </c>
      <c r="D185" t="inlineStr">
        <is>
          <t>PT-168</t>
        </is>
      </c>
      <c r="E185">
        <f>_xlfn.XLOOKUP(Table2[[#This Row],[ASSET ID]],ALL!$B:$B,ALL!$C:$C,)</f>
        <v/>
      </c>
      <c r="F185">
        <f>IFERROR(_xlfn.XLOOKUP(Table2[[#This Row],[ASSET ID]],FLEET7[Asset],FLEET7[Employee],),"")</f>
        <v/>
      </c>
      <c r="G185" t="n">
        <v>0.57</v>
      </c>
      <c r="H185" t="inlineStr">
        <is>
          <t>9000 100F / CC NEEDED</t>
        </is>
      </c>
      <c r="K185">
        <f>_xlfn.XLOOKUP(Table2[[#This Row],[ASSET ID]],Table7[Equip '#],Table7[Rate],)</f>
        <v/>
      </c>
      <c r="L185">
        <f>Table2[[#This Row],[INTERNAL MONTHLY RATE]]*Table2[[#This Row],[UNIT ALLOCATION]]</f>
        <v/>
      </c>
      <c r="M185">
        <f>IF(ISBLANK(Table2[[#This Row],[REVISION]]), Table2[[#This Row],[UNIT ALLOCATION]] * Table2[[#This Row],[INTERNAL MONTHLY RATE]], Table2[[#This Row],[INTERNAL MONTHLY RATE]] * Table2[[#This Row],[REVISION]])</f>
        <v/>
      </c>
      <c r="N185">
        <f>Table2[[#This Row],[RATE X ALLOCATION]]-Table2[[#This Row],[RATE X REVISION]]</f>
        <v/>
      </c>
    </row>
    <row r="186">
      <c r="A186">
        <f>_xlfn.XLOOKUP(Table2[[#This Row],[JOB]],Table13[JOB '#2],Table13[DIVISION '#],)</f>
        <v/>
      </c>
      <c r="B186" t="inlineStr">
        <is>
          <t>2023-032</t>
        </is>
      </c>
      <c r="C186">
        <f>_xlfn.XLOOKUP(Table2[[#This Row],[JOB]],Table13[JOB '#1],Table13[JOB DESC],)</f>
        <v/>
      </c>
      <c r="D186" t="inlineStr">
        <is>
          <t>PT-177</t>
        </is>
      </c>
      <c r="E186">
        <f>_xlfn.XLOOKUP(Table2[[#This Row],[ASSET ID]],ALL!$B:$B,ALL!$C:$C,)</f>
        <v/>
      </c>
      <c r="F186">
        <f>IFERROR(_xlfn.XLOOKUP(Table2[[#This Row],[ASSET ID]],FLEET7[Asset],FLEET7[Employee],),"")</f>
        <v/>
      </c>
      <c r="G186" t="n">
        <v>0.37</v>
      </c>
      <c r="H186" t="inlineStr">
        <is>
          <t>9000 100F / CC NEEDED</t>
        </is>
      </c>
      <c r="K186">
        <f>_xlfn.XLOOKUP(Table2[[#This Row],[ASSET ID]],Table7[Equip '#],Table7[Rate],)</f>
        <v/>
      </c>
      <c r="L186">
        <f>Table2[[#This Row],[INTERNAL MONTHLY RATE]]*Table2[[#This Row],[UNIT ALLOCATION]]</f>
        <v/>
      </c>
      <c r="M186">
        <f>IF(ISBLANK(Table2[[#This Row],[REVISION]]), Table2[[#This Row],[UNIT ALLOCATION]] * Table2[[#This Row],[INTERNAL MONTHLY RATE]], Table2[[#This Row],[INTERNAL MONTHLY RATE]] * Table2[[#This Row],[REVISION]])</f>
        <v/>
      </c>
      <c r="N186">
        <f>Table2[[#This Row],[RATE X ALLOCATION]]-Table2[[#This Row],[RATE X REVISION]]</f>
        <v/>
      </c>
    </row>
    <row r="187">
      <c r="A187">
        <f>_xlfn.XLOOKUP(Table2[[#This Row],[JOB]],Table13[JOB '#2],Table13[DIVISION '#],)</f>
        <v/>
      </c>
      <c r="B187" t="inlineStr">
        <is>
          <t>2023-032</t>
        </is>
      </c>
      <c r="C187">
        <f>_xlfn.XLOOKUP(Table2[[#This Row],[JOB]],Table13[JOB '#1],Table13[JOB DESC],)</f>
        <v/>
      </c>
      <c r="D187" t="inlineStr">
        <is>
          <t>PT-193</t>
        </is>
      </c>
      <c r="E187">
        <f>_xlfn.XLOOKUP(Table2[[#This Row],[ASSET ID]],ALL!$B:$B,ALL!$C:$C,)</f>
        <v/>
      </c>
      <c r="F187" t="inlineStr">
        <is>
          <t>TRAFFIC CONTROL</t>
        </is>
      </c>
      <c r="G187" t="n">
        <v>0.85</v>
      </c>
      <c r="H187" t="inlineStr">
        <is>
          <t>9000 100F / CC NEEDED</t>
        </is>
      </c>
      <c r="K187">
        <f>_xlfn.XLOOKUP(Table2[[#This Row],[ASSET ID]],Table7[Equip '#],Table7[Rate],)</f>
        <v/>
      </c>
      <c r="L187">
        <f>Table2[[#This Row],[INTERNAL MONTHLY RATE]]*Table2[[#This Row],[UNIT ALLOCATION]]</f>
        <v/>
      </c>
      <c r="M187">
        <f>IF(ISBLANK(Table2[[#This Row],[REVISION]]), Table2[[#This Row],[UNIT ALLOCATION]] * Table2[[#This Row],[INTERNAL MONTHLY RATE]], Table2[[#This Row],[INTERNAL MONTHLY RATE]] * Table2[[#This Row],[REVISION]])</f>
        <v/>
      </c>
      <c r="N187">
        <f>Table2[[#This Row],[RATE X ALLOCATION]]-Table2[[#This Row],[RATE X REVISION]]</f>
        <v/>
      </c>
    </row>
    <row r="188">
      <c r="A188">
        <f>_xlfn.XLOOKUP(Table2[[#This Row],[JOB]],Table13[JOB '#2],Table13[DIVISION '#],)</f>
        <v/>
      </c>
      <c r="B188" t="inlineStr">
        <is>
          <t>2023-032</t>
        </is>
      </c>
      <c r="C188">
        <f>_xlfn.XLOOKUP(Table2[[#This Row],[JOB]],Table13[JOB '#1],Table13[JOB DESC],)</f>
        <v/>
      </c>
      <c r="D188" t="inlineStr">
        <is>
          <t>PT-208</t>
        </is>
      </c>
      <c r="E188">
        <f>_xlfn.XLOOKUP(Table2[[#This Row],[ASSET ID]],ALL!$B:$B,ALL!$C:$C,)</f>
        <v/>
      </c>
      <c r="F188">
        <f>IFERROR(_xlfn.XLOOKUP(Table2[[#This Row],[ASSET ID]],FLEET7[Asset],FLEET7[Employee],),"")</f>
        <v/>
      </c>
      <c r="G188" t="n">
        <v>0.73</v>
      </c>
      <c r="H188" t="inlineStr">
        <is>
          <t>9000 100F / CC NEEDED</t>
        </is>
      </c>
      <c r="K188">
        <f>_xlfn.XLOOKUP(Table2[[#This Row],[ASSET ID]],Table7[Equip '#],Table7[Rate],)</f>
        <v/>
      </c>
      <c r="L188">
        <f>Table2[[#This Row],[INTERNAL MONTHLY RATE]]*Table2[[#This Row],[UNIT ALLOCATION]]</f>
        <v/>
      </c>
      <c r="M188">
        <f>IF(ISBLANK(Table2[[#This Row],[REVISION]]), Table2[[#This Row],[UNIT ALLOCATION]] * Table2[[#This Row],[INTERNAL MONTHLY RATE]], Table2[[#This Row],[INTERNAL MONTHLY RATE]] * Table2[[#This Row],[REVISION]])</f>
        <v/>
      </c>
      <c r="N188">
        <f>Table2[[#This Row],[RATE X ALLOCATION]]-Table2[[#This Row],[RATE X REVISION]]</f>
        <v/>
      </c>
    </row>
    <row r="189">
      <c r="A189">
        <f>_xlfn.XLOOKUP(Table2[[#This Row],[JOB]],Table13[JOB '#2],Table13[DIVISION '#],)</f>
        <v/>
      </c>
      <c r="B189" t="inlineStr">
        <is>
          <t>2023-032</t>
        </is>
      </c>
      <c r="C189">
        <f>_xlfn.XLOOKUP(Table2[[#This Row],[JOB]],Table13[JOB '#1],Table13[JOB DESC],)</f>
        <v/>
      </c>
      <c r="D189" t="inlineStr">
        <is>
          <t>PT-218</t>
        </is>
      </c>
      <c r="E189">
        <f>_xlfn.XLOOKUP(Table2[[#This Row],[ASSET ID]],ALL!$B:$B,ALL!$C:$C,)</f>
        <v/>
      </c>
      <c r="F189">
        <f>IFERROR(_xlfn.XLOOKUP(Table2[[#This Row],[ASSET ID]],FLEET7[Asset],FLEET7[Employee],),"")</f>
        <v/>
      </c>
      <c r="G189" t="n">
        <v>0.35</v>
      </c>
      <c r="H189" t="inlineStr">
        <is>
          <t>9000 100F / CC NEEDED</t>
        </is>
      </c>
      <c r="K189">
        <f>_xlfn.XLOOKUP(Table2[[#This Row],[ASSET ID]],Table7[Equip '#],Table7[Rate],)</f>
        <v/>
      </c>
      <c r="L189">
        <f>Table2[[#This Row],[INTERNAL MONTHLY RATE]]*Table2[[#This Row],[UNIT ALLOCATION]]</f>
        <v/>
      </c>
      <c r="M189">
        <f>IF(ISBLANK(Table2[[#This Row],[REVISION]]), Table2[[#This Row],[UNIT ALLOCATION]] * Table2[[#This Row],[INTERNAL MONTHLY RATE]], Table2[[#This Row],[INTERNAL MONTHLY RATE]] * Table2[[#This Row],[REVISION]])</f>
        <v/>
      </c>
      <c r="N189">
        <f>Table2[[#This Row],[RATE X ALLOCATION]]-Table2[[#This Row],[RATE X REVISION]]</f>
        <v/>
      </c>
    </row>
    <row r="190">
      <c r="A190">
        <f>_xlfn.XLOOKUP(Table2[[#This Row],[JOB]],Table13[JOB '#2],Table13[DIVISION '#],)</f>
        <v/>
      </c>
      <c r="B190" t="inlineStr">
        <is>
          <t>2023-032</t>
        </is>
      </c>
      <c r="C190">
        <f>_xlfn.XLOOKUP(Table2[[#This Row],[JOB]],Table13[JOB '#1],Table13[JOB DESC],)</f>
        <v/>
      </c>
      <c r="D190" t="inlineStr">
        <is>
          <t>PT-224</t>
        </is>
      </c>
      <c r="E190">
        <f>_xlfn.XLOOKUP(Table2[[#This Row],[ASSET ID]],ALL!$B:$B,ALL!$C:$C,)</f>
        <v/>
      </c>
      <c r="F190">
        <f>IFERROR(_xlfn.XLOOKUP(Table2[[#This Row],[ASSET ID]],FLEET7[Asset],FLEET7[Employee],),"")</f>
        <v/>
      </c>
      <c r="G190" t="n">
        <v>0.9</v>
      </c>
      <c r="H190" t="inlineStr">
        <is>
          <t>9000 100F / CC NEEDED</t>
        </is>
      </c>
      <c r="K190">
        <f>_xlfn.XLOOKUP(Table2[[#This Row],[ASSET ID]],Table7[Equip '#],Table7[Rate],)</f>
        <v/>
      </c>
      <c r="L190">
        <f>Table2[[#This Row],[INTERNAL MONTHLY RATE]]*Table2[[#This Row],[UNIT ALLOCATION]]</f>
        <v/>
      </c>
      <c r="M190">
        <f>IF(ISBLANK(Table2[[#This Row],[REVISION]]), Table2[[#This Row],[UNIT ALLOCATION]] * Table2[[#This Row],[INTERNAL MONTHLY RATE]], Table2[[#This Row],[INTERNAL MONTHLY RATE]] * Table2[[#This Row],[REVISION]])</f>
        <v/>
      </c>
      <c r="N190">
        <f>Table2[[#This Row],[RATE X ALLOCATION]]-Table2[[#This Row],[RATE X REVISION]]</f>
        <v/>
      </c>
    </row>
    <row r="191">
      <c r="A191">
        <f>_xlfn.XLOOKUP(Table2[[#This Row],[JOB]],Table13[JOB '#2],Table13[DIVISION '#],)</f>
        <v/>
      </c>
      <c r="B191" t="inlineStr">
        <is>
          <t>2023-032</t>
        </is>
      </c>
      <c r="C191">
        <f>_xlfn.XLOOKUP(Table2[[#This Row],[JOB]],Table13[JOB '#1],Table13[JOB DESC],)</f>
        <v/>
      </c>
      <c r="D191" t="inlineStr">
        <is>
          <t>PT-227</t>
        </is>
      </c>
      <c r="E191">
        <f>_xlfn.XLOOKUP(Table2[[#This Row],[ASSET ID]],ALL!$B:$B,ALL!$C:$C,)</f>
        <v/>
      </c>
      <c r="F191">
        <f>IFERROR(_xlfn.XLOOKUP(Table2[[#This Row],[ASSET ID]],FLEET7[Asset],FLEET7[Employee],),"")</f>
        <v/>
      </c>
      <c r="G191" t="n">
        <v>0.1</v>
      </c>
      <c r="H191" t="inlineStr">
        <is>
          <t>9000 100F / CC NEEDED</t>
        </is>
      </c>
      <c r="K191">
        <f>_xlfn.XLOOKUP(Table2[[#This Row],[ASSET ID]],Table7[Equip '#],Table7[Rate],)</f>
        <v/>
      </c>
      <c r="L191">
        <f>Table2[[#This Row],[INTERNAL MONTHLY RATE]]*Table2[[#This Row],[UNIT ALLOCATION]]</f>
        <v/>
      </c>
      <c r="M191">
        <f>IF(ISBLANK(Table2[[#This Row],[REVISION]]), Table2[[#This Row],[UNIT ALLOCATION]] * Table2[[#This Row],[INTERNAL MONTHLY RATE]], Table2[[#This Row],[INTERNAL MONTHLY RATE]] * Table2[[#This Row],[REVISION]])</f>
        <v/>
      </c>
      <c r="N191">
        <f>Table2[[#This Row],[RATE X ALLOCATION]]-Table2[[#This Row],[RATE X REVISION]]</f>
        <v/>
      </c>
    </row>
    <row r="192">
      <c r="A192">
        <f>_xlfn.XLOOKUP(Table2[[#This Row],[JOB]],Table13[JOB '#2],Table13[DIVISION '#],)</f>
        <v/>
      </c>
      <c r="B192" t="inlineStr">
        <is>
          <t>2023-032</t>
        </is>
      </c>
      <c r="C192">
        <f>_xlfn.XLOOKUP(Table2[[#This Row],[JOB]],Table13[JOB '#1],Table13[JOB DESC],)</f>
        <v/>
      </c>
      <c r="D192" t="inlineStr">
        <is>
          <t>PT-244</t>
        </is>
      </c>
      <c r="E192">
        <f>_xlfn.XLOOKUP(Table2[[#This Row],[ASSET ID]],ALL!$B:$B,ALL!$C:$C,)</f>
        <v/>
      </c>
      <c r="F192">
        <f>IFERROR(_xlfn.XLOOKUP(Table2[[#This Row],[ASSET ID]],FLEET7[Asset],FLEET7[Employee],),"")</f>
        <v/>
      </c>
      <c r="G192" t="n">
        <v>0.72</v>
      </c>
      <c r="H192" t="inlineStr">
        <is>
          <t>9000 100F / CC NEEDED</t>
        </is>
      </c>
      <c r="K192">
        <f>_xlfn.XLOOKUP(Table2[[#This Row],[ASSET ID]],Table7[Equip '#],Table7[Rate],)</f>
        <v/>
      </c>
      <c r="L192">
        <f>Table2[[#This Row],[INTERNAL MONTHLY RATE]]*Table2[[#This Row],[UNIT ALLOCATION]]</f>
        <v/>
      </c>
      <c r="M192">
        <f>IF(ISBLANK(Table2[[#This Row],[REVISION]]), Table2[[#This Row],[UNIT ALLOCATION]] * Table2[[#This Row],[INTERNAL MONTHLY RATE]], Table2[[#This Row],[INTERNAL MONTHLY RATE]] * Table2[[#This Row],[REVISION]])</f>
        <v/>
      </c>
      <c r="N192">
        <f>Table2[[#This Row],[RATE X ALLOCATION]]-Table2[[#This Row],[RATE X REVISION]]</f>
        <v/>
      </c>
    </row>
    <row r="193">
      <c r="A193">
        <f>_xlfn.XLOOKUP(Table2[[#This Row],[JOB]],Table13[JOB '#2],Table13[DIVISION '#],)</f>
        <v/>
      </c>
      <c r="B193" t="inlineStr">
        <is>
          <t>2023-032</t>
        </is>
      </c>
      <c r="C193">
        <f>_xlfn.XLOOKUP(Table2[[#This Row],[JOB]],Table13[JOB '#1],Table13[JOB DESC],)</f>
        <v/>
      </c>
      <c r="D193" t="inlineStr">
        <is>
          <t>PT-247</t>
        </is>
      </c>
      <c r="E193">
        <f>_xlfn.XLOOKUP(Table2[[#This Row],[ASSET ID]],ALL!$B:$B,ALL!$C:$C,)</f>
        <v/>
      </c>
      <c r="F193">
        <f>IFERROR(_xlfn.XLOOKUP(Table2[[#This Row],[ASSET ID]],FLEET7[Asset],FLEET7[Employee],),"")</f>
        <v/>
      </c>
      <c r="G193" t="n">
        <v>0.5</v>
      </c>
      <c r="H193" t="inlineStr">
        <is>
          <t>9000 100F / CC NEEDED</t>
        </is>
      </c>
      <c r="K193">
        <f>_xlfn.XLOOKUP(Table2[[#This Row],[ASSET ID]],Table7[Equip '#],Table7[Rate],)</f>
        <v/>
      </c>
      <c r="L193">
        <f>Table2[[#This Row],[INTERNAL MONTHLY RATE]]*Table2[[#This Row],[UNIT ALLOCATION]]</f>
        <v/>
      </c>
      <c r="M193">
        <f>IF(ISBLANK(Table2[[#This Row],[REVISION]]), Table2[[#This Row],[UNIT ALLOCATION]] * Table2[[#This Row],[INTERNAL MONTHLY RATE]], Table2[[#This Row],[INTERNAL MONTHLY RATE]] * Table2[[#This Row],[REVISION]])</f>
        <v/>
      </c>
      <c r="N193">
        <f>Table2[[#This Row],[RATE X ALLOCATION]]-Table2[[#This Row],[RATE X REVISION]]</f>
        <v/>
      </c>
    </row>
    <row r="194">
      <c r="A194">
        <f>_xlfn.XLOOKUP(Table2[[#This Row],[JOB]],Table13[JOB '#2],Table13[DIVISION '#],)</f>
        <v/>
      </c>
      <c r="B194" t="inlineStr">
        <is>
          <t>2023-032</t>
        </is>
      </c>
      <c r="C194">
        <f>_xlfn.XLOOKUP(Table2[[#This Row],[JOB]],Table13[JOB '#1],Table13[JOB DESC],)</f>
        <v/>
      </c>
      <c r="D194" t="inlineStr">
        <is>
          <t>PT-269</t>
        </is>
      </c>
      <c r="E194">
        <f>_xlfn.XLOOKUP(Table2[[#This Row],[ASSET ID]],ALL!$B:$B,ALL!$C:$C,)</f>
        <v/>
      </c>
      <c r="F194">
        <f>IFERROR(_xlfn.XLOOKUP(Table2[[#This Row],[ASSET ID]],FLEET7[Asset],FLEET7[Employee],),"")</f>
        <v/>
      </c>
      <c r="G194" t="n">
        <v>0.64</v>
      </c>
      <c r="H194" t="inlineStr">
        <is>
          <t>9000 100F / CC NEEDED</t>
        </is>
      </c>
      <c r="K194">
        <f>_xlfn.XLOOKUP(Table2[[#This Row],[ASSET ID]],Table7[Equip '#],Table7[Rate],)</f>
        <v/>
      </c>
      <c r="L194">
        <f>Table2[[#This Row],[INTERNAL MONTHLY RATE]]*Table2[[#This Row],[UNIT ALLOCATION]]</f>
        <v/>
      </c>
      <c r="M194">
        <f>IF(ISBLANK(Table2[[#This Row],[REVISION]]), Table2[[#This Row],[UNIT ALLOCATION]] * Table2[[#This Row],[INTERNAL MONTHLY RATE]], Table2[[#This Row],[INTERNAL MONTHLY RATE]] * Table2[[#This Row],[REVISION]])</f>
        <v/>
      </c>
      <c r="N194">
        <f>Table2[[#This Row],[RATE X ALLOCATION]]-Table2[[#This Row],[RATE X REVISION]]</f>
        <v/>
      </c>
    </row>
    <row r="195">
      <c r="A195">
        <f>_xlfn.XLOOKUP(Table2[[#This Row],[JOB]],Table13[JOB '#2],Table13[DIVISION '#],)</f>
        <v/>
      </c>
      <c r="B195" t="inlineStr">
        <is>
          <t>2023-032</t>
        </is>
      </c>
      <c r="C195">
        <f>_xlfn.XLOOKUP(Table2[[#This Row],[JOB]],Table13[JOB '#1],Table13[JOB DESC],)</f>
        <v/>
      </c>
      <c r="D195" t="inlineStr">
        <is>
          <t>PT-274</t>
        </is>
      </c>
      <c r="E195">
        <f>_xlfn.XLOOKUP(Table2[[#This Row],[ASSET ID]],ALL!$B:$B,ALL!$C:$C,)</f>
        <v/>
      </c>
      <c r="F195">
        <f>IFERROR(_xlfn.XLOOKUP(Table2[[#This Row],[ASSET ID]],FLEET7[Asset],FLEET7[Employee],),"")</f>
        <v/>
      </c>
      <c r="G195" t="n">
        <v>0.7</v>
      </c>
      <c r="H195" t="inlineStr">
        <is>
          <t>9000 100F / CC NEEDED</t>
        </is>
      </c>
      <c r="K195">
        <f>_xlfn.XLOOKUP(Table2[[#This Row],[ASSET ID]],Table7[Equip '#],Table7[Rate],)</f>
        <v/>
      </c>
      <c r="L195">
        <f>Table2[[#This Row],[INTERNAL MONTHLY RATE]]*Table2[[#This Row],[UNIT ALLOCATION]]</f>
        <v/>
      </c>
      <c r="M195">
        <f>IF(ISBLANK(Table2[[#This Row],[REVISION]]), Table2[[#This Row],[UNIT ALLOCATION]] * Table2[[#This Row],[INTERNAL MONTHLY RATE]], Table2[[#This Row],[INTERNAL MONTHLY RATE]] * Table2[[#This Row],[REVISION]])</f>
        <v/>
      </c>
      <c r="N195">
        <f>Table2[[#This Row],[RATE X ALLOCATION]]-Table2[[#This Row],[RATE X REVISION]]</f>
        <v/>
      </c>
    </row>
    <row r="196">
      <c r="A196">
        <f>_xlfn.XLOOKUP(Table2[[#This Row],[JOB]],Table13[JOB '#2],Table13[DIVISION '#],)</f>
        <v/>
      </c>
      <c r="B196" t="inlineStr">
        <is>
          <t>2023-032</t>
        </is>
      </c>
      <c r="C196">
        <f>_xlfn.XLOOKUP(Table2[[#This Row],[JOB]],Table13[JOB '#1],Table13[JOB DESC],)</f>
        <v/>
      </c>
      <c r="D196" t="inlineStr">
        <is>
          <t>PT-276</t>
        </is>
      </c>
      <c r="E196">
        <f>_xlfn.XLOOKUP(Table2[[#This Row],[ASSET ID]],ALL!$B:$B,ALL!$C:$C,)</f>
        <v/>
      </c>
      <c r="F196">
        <f>IFERROR(_xlfn.XLOOKUP(Table2[[#This Row],[ASSET ID]],FLEET7[Asset],FLEET7[Employee],),"")</f>
        <v/>
      </c>
      <c r="G196" t="n">
        <v>0.15</v>
      </c>
      <c r="H196" t="inlineStr">
        <is>
          <t>9000 100F / CC NEEDED</t>
        </is>
      </c>
      <c r="K196">
        <f>_xlfn.XLOOKUP(Table2[[#This Row],[ASSET ID]],Table7[Equip '#],Table7[Rate],)</f>
        <v/>
      </c>
      <c r="L196">
        <f>Table2[[#This Row],[INTERNAL MONTHLY RATE]]*Table2[[#This Row],[UNIT ALLOCATION]]</f>
        <v/>
      </c>
      <c r="M196">
        <f>IF(ISBLANK(Table2[[#This Row],[REVISION]]), Table2[[#This Row],[UNIT ALLOCATION]] * Table2[[#This Row],[INTERNAL MONTHLY RATE]], Table2[[#This Row],[INTERNAL MONTHLY RATE]] * Table2[[#This Row],[REVISION]])</f>
        <v/>
      </c>
      <c r="N196">
        <f>Table2[[#This Row],[RATE X ALLOCATION]]-Table2[[#This Row],[RATE X REVISION]]</f>
        <v/>
      </c>
    </row>
    <row r="197">
      <c r="A197">
        <f>_xlfn.XLOOKUP(Table2[[#This Row],[JOB]],Table13[JOB '#2],Table13[DIVISION '#],)</f>
        <v/>
      </c>
      <c r="B197" t="inlineStr">
        <is>
          <t>2023-032</t>
        </is>
      </c>
      <c r="C197">
        <f>_xlfn.XLOOKUP(Table2[[#This Row],[JOB]],Table13[JOB '#1],Table13[JOB DESC],)</f>
        <v/>
      </c>
      <c r="D197" t="inlineStr">
        <is>
          <t>PT-277</t>
        </is>
      </c>
      <c r="E197">
        <f>_xlfn.XLOOKUP(Table2[[#This Row],[ASSET ID]],ALL!$B:$B,ALL!$C:$C,)</f>
        <v/>
      </c>
      <c r="F197">
        <f>IFERROR(_xlfn.XLOOKUP(Table2[[#This Row],[ASSET ID]],FLEET7[Asset],FLEET7[Employee],),"")</f>
        <v/>
      </c>
      <c r="G197" t="n">
        <v>0.15</v>
      </c>
      <c r="H197" t="inlineStr">
        <is>
          <t>9000 100F / CC NEEDED</t>
        </is>
      </c>
      <c r="K197">
        <f>_xlfn.XLOOKUP(Table2[[#This Row],[ASSET ID]],Table7[Equip '#],Table7[Rate],)</f>
        <v/>
      </c>
      <c r="L197">
        <f>Table2[[#This Row],[INTERNAL MONTHLY RATE]]*Table2[[#This Row],[UNIT ALLOCATION]]</f>
        <v/>
      </c>
      <c r="M197">
        <f>IF(ISBLANK(Table2[[#This Row],[REVISION]]), Table2[[#This Row],[UNIT ALLOCATION]] * Table2[[#This Row],[INTERNAL MONTHLY RATE]], Table2[[#This Row],[INTERNAL MONTHLY RATE]] * Table2[[#This Row],[REVISION]])</f>
        <v/>
      </c>
      <c r="N197">
        <f>Table2[[#This Row],[RATE X ALLOCATION]]-Table2[[#This Row],[RATE X REVISION]]</f>
        <v/>
      </c>
    </row>
    <row r="198">
      <c r="A198">
        <f>_xlfn.XLOOKUP(Table2[[#This Row],[JOB]],Table13[JOB '#2],Table13[DIVISION '#],)</f>
        <v/>
      </c>
      <c r="B198" t="inlineStr">
        <is>
          <t>2023-032</t>
        </is>
      </c>
      <c r="C198">
        <f>_xlfn.XLOOKUP(Table2[[#This Row],[JOB]],Table13[JOB '#1],Table13[JOB DESC],)</f>
        <v/>
      </c>
      <c r="D198" t="inlineStr">
        <is>
          <t>PT-278</t>
        </is>
      </c>
      <c r="E198">
        <f>_xlfn.XLOOKUP(Table2[[#This Row],[ASSET ID]],ALL!$B:$B,ALL!$C:$C,)</f>
        <v/>
      </c>
      <c r="F198">
        <f>IFERROR(_xlfn.XLOOKUP(Table2[[#This Row],[ASSET ID]],FLEET7[Asset],FLEET7[Employee],),"")</f>
        <v/>
      </c>
      <c r="G198" t="n">
        <v>0.15</v>
      </c>
      <c r="H198" t="inlineStr">
        <is>
          <t>9000 100F / CC NEEDED</t>
        </is>
      </c>
      <c r="K198">
        <f>_xlfn.XLOOKUP(Table2[[#This Row],[ASSET ID]],Table7[Equip '#],Table7[Rate],)</f>
        <v/>
      </c>
      <c r="L198">
        <f>Table2[[#This Row],[INTERNAL MONTHLY RATE]]*Table2[[#This Row],[UNIT ALLOCATION]]</f>
        <v/>
      </c>
      <c r="M198">
        <f>IF(ISBLANK(Table2[[#This Row],[REVISION]]), Table2[[#This Row],[UNIT ALLOCATION]] * Table2[[#This Row],[INTERNAL MONTHLY RATE]], Table2[[#This Row],[INTERNAL MONTHLY RATE]] * Table2[[#This Row],[REVISION]])</f>
        <v/>
      </c>
      <c r="N198">
        <f>Table2[[#This Row],[RATE X ALLOCATION]]-Table2[[#This Row],[RATE X REVISION]]</f>
        <v/>
      </c>
    </row>
    <row r="199">
      <c r="A199">
        <f>_xlfn.XLOOKUP(Table2[[#This Row],[JOB]],Table13[JOB '#2],Table13[DIVISION '#],)</f>
        <v/>
      </c>
      <c r="B199" t="inlineStr">
        <is>
          <t>2023-032</t>
        </is>
      </c>
      <c r="C199">
        <f>_xlfn.XLOOKUP(Table2[[#This Row],[JOB]],Table13[JOB '#1],Table13[JOB DESC],)</f>
        <v/>
      </c>
      <c r="D199" t="inlineStr">
        <is>
          <t>S-10</t>
        </is>
      </c>
      <c r="E199">
        <f>_xlfn.XLOOKUP(Table2[[#This Row],[ASSET ID]],ALL!$B:$B,ALL!$C:$C,)</f>
        <v/>
      </c>
      <c r="F199">
        <f>IFERROR(_xlfn.XLOOKUP(Table2[[#This Row],[ASSET ID]],FLEET7[Asset],FLEET7[Employee],),"")</f>
        <v/>
      </c>
      <c r="G199" t="n">
        <v>0.1</v>
      </c>
      <c r="H199" t="inlineStr">
        <is>
          <t>9000 100F / CC NEEDED</t>
        </is>
      </c>
      <c r="K199">
        <f>_xlfn.XLOOKUP(Table2[[#This Row],[ASSET ID]],Table7[Equip '#],Table7[Rate],)</f>
        <v/>
      </c>
      <c r="L199">
        <f>Table2[[#This Row],[INTERNAL MONTHLY RATE]]*Table2[[#This Row],[UNIT ALLOCATION]]</f>
        <v/>
      </c>
      <c r="M199">
        <f>IF(ISBLANK(Table2[[#This Row],[REVISION]]), Table2[[#This Row],[UNIT ALLOCATION]] * Table2[[#This Row],[INTERNAL MONTHLY RATE]], Table2[[#This Row],[INTERNAL MONTHLY RATE]] * Table2[[#This Row],[REVISION]])</f>
        <v/>
      </c>
      <c r="N199">
        <f>Table2[[#This Row],[RATE X ALLOCATION]]-Table2[[#This Row],[RATE X REVISION]]</f>
        <v/>
      </c>
    </row>
    <row r="200">
      <c r="A200">
        <f>_xlfn.XLOOKUP(Table2[[#This Row],[JOB]],Table13[JOB '#2],Table13[DIVISION '#],)</f>
        <v/>
      </c>
      <c r="B200" t="inlineStr">
        <is>
          <t>2023-032</t>
        </is>
      </c>
      <c r="C200">
        <f>_xlfn.XLOOKUP(Table2[[#This Row],[JOB]],Table13[JOB '#1],Table13[JOB DESC],)</f>
        <v/>
      </c>
      <c r="D200" t="inlineStr">
        <is>
          <t>SDT-01</t>
        </is>
      </c>
      <c r="E200">
        <f>_xlfn.XLOOKUP(Table2[[#This Row],[ASSET ID]],ALL!$B:$B,ALL!$C:$C,)</f>
        <v/>
      </c>
      <c r="F200">
        <f>IFERROR(_xlfn.XLOOKUP(Table2[[#This Row],[ASSET ID]],FLEET7[Asset],FLEET7[Employee],),"")</f>
        <v/>
      </c>
      <c r="G200" t="n">
        <v>0.89</v>
      </c>
      <c r="H200" t="inlineStr">
        <is>
          <t>9000 100F / CC NEEDED</t>
        </is>
      </c>
      <c r="K200">
        <f>_xlfn.XLOOKUP(Table2[[#This Row],[ASSET ID]],Table7[Equip '#],Table7[Rate],)</f>
        <v/>
      </c>
      <c r="L200">
        <f>Table2[[#This Row],[INTERNAL MONTHLY RATE]]*Table2[[#This Row],[UNIT ALLOCATION]]</f>
        <v/>
      </c>
      <c r="M200">
        <f>IF(ISBLANK(Table2[[#This Row],[REVISION]]), Table2[[#This Row],[UNIT ALLOCATION]] * Table2[[#This Row],[INTERNAL MONTHLY RATE]], Table2[[#This Row],[INTERNAL MONTHLY RATE]] * Table2[[#This Row],[REVISION]])</f>
        <v/>
      </c>
      <c r="N200">
        <f>Table2[[#This Row],[RATE X ALLOCATION]]-Table2[[#This Row],[RATE X REVISION]]</f>
        <v/>
      </c>
    </row>
    <row r="201">
      <c r="A201">
        <f>_xlfn.XLOOKUP(Table2[[#This Row],[JOB]],Table13[JOB '#2],Table13[DIVISION '#],)</f>
        <v/>
      </c>
      <c r="B201" t="inlineStr">
        <is>
          <t>2023-032</t>
        </is>
      </c>
      <c r="C201">
        <f>_xlfn.XLOOKUP(Table2[[#This Row],[JOB]],Table13[JOB '#1],Table13[JOB DESC],)</f>
        <v/>
      </c>
      <c r="D201" t="inlineStr">
        <is>
          <t>SFB-03</t>
        </is>
      </c>
      <c r="E201">
        <f>_xlfn.XLOOKUP(Table2[[#This Row],[ASSET ID]],ALL!$B:$B,ALL!$C:$C,)</f>
        <v/>
      </c>
      <c r="F201">
        <f>IFERROR(_xlfn.XLOOKUP(Table2[[#This Row],[ASSET ID]],FLEET7[Asset],FLEET7[Employee],),"")</f>
        <v/>
      </c>
      <c r="G201" t="n">
        <v>0.65</v>
      </c>
      <c r="H201" t="inlineStr">
        <is>
          <t>9000 100F / CC NEEDED</t>
        </is>
      </c>
      <c r="K201">
        <f>_xlfn.XLOOKUP(Table2[[#This Row],[ASSET ID]],Table7[Equip '#],Table7[Rate],)</f>
        <v/>
      </c>
      <c r="L201">
        <f>Table2[[#This Row],[INTERNAL MONTHLY RATE]]*Table2[[#This Row],[UNIT ALLOCATION]]</f>
        <v/>
      </c>
      <c r="M201">
        <f>IF(ISBLANK(Table2[[#This Row],[REVISION]]), Table2[[#This Row],[UNIT ALLOCATION]] * Table2[[#This Row],[INTERNAL MONTHLY RATE]], Table2[[#This Row],[INTERNAL MONTHLY RATE]] * Table2[[#This Row],[REVISION]])</f>
        <v/>
      </c>
      <c r="N201">
        <f>Table2[[#This Row],[RATE X ALLOCATION]]-Table2[[#This Row],[RATE X REVISION]]</f>
        <v/>
      </c>
    </row>
    <row r="202">
      <c r="A202">
        <f>_xlfn.XLOOKUP(Table2[[#This Row],[JOB]],Table13[JOB '#2],Table13[DIVISION '#],)</f>
        <v/>
      </c>
      <c r="B202" t="inlineStr">
        <is>
          <t>2023-032</t>
        </is>
      </c>
      <c r="C202">
        <f>_xlfn.XLOOKUP(Table2[[#This Row],[JOB]],Table13[JOB '#1],Table13[JOB DESC],)</f>
        <v/>
      </c>
      <c r="D202" t="inlineStr">
        <is>
          <t>SFB-12</t>
        </is>
      </c>
      <c r="E202">
        <f>_xlfn.XLOOKUP(Table2[[#This Row],[ASSET ID]],ALL!$B:$B,ALL!$C:$C,)</f>
        <v/>
      </c>
      <c r="F202">
        <f>IFERROR(_xlfn.XLOOKUP(Table2[[#This Row],[ASSET ID]],FLEET7[Asset],FLEET7[Employee],),"")</f>
        <v/>
      </c>
      <c r="G202" t="n">
        <v>0.6899999999999999</v>
      </c>
      <c r="H202" t="inlineStr">
        <is>
          <t>9000 100F / CC NEEDED</t>
        </is>
      </c>
      <c r="K202">
        <f>_xlfn.XLOOKUP(Table2[[#This Row],[ASSET ID]],Table7[Equip '#],Table7[Rate],)</f>
        <v/>
      </c>
      <c r="L202">
        <f>Table2[[#This Row],[INTERNAL MONTHLY RATE]]*Table2[[#This Row],[UNIT ALLOCATION]]</f>
        <v/>
      </c>
      <c r="M202">
        <f>IF(ISBLANK(Table2[[#This Row],[REVISION]]), Table2[[#This Row],[UNIT ALLOCATION]] * Table2[[#This Row],[INTERNAL MONTHLY RATE]], Table2[[#This Row],[INTERNAL MONTHLY RATE]] * Table2[[#This Row],[REVISION]])</f>
        <v/>
      </c>
      <c r="N202">
        <f>Table2[[#This Row],[RATE X ALLOCATION]]-Table2[[#This Row],[RATE X REVISION]]</f>
        <v/>
      </c>
    </row>
    <row r="203">
      <c r="A203">
        <f>_xlfn.XLOOKUP(Table2[[#This Row],[JOB]],Table13[JOB '#2],Table13[DIVISION '#],)</f>
        <v/>
      </c>
      <c r="B203" t="inlineStr">
        <is>
          <t>2023-032</t>
        </is>
      </c>
      <c r="C203">
        <f>_xlfn.XLOOKUP(Table2[[#This Row],[JOB]],Table13[JOB '#1],Table13[JOB DESC],)</f>
        <v/>
      </c>
      <c r="D203" t="inlineStr">
        <is>
          <t>SFB-13</t>
        </is>
      </c>
      <c r="E203">
        <f>_xlfn.XLOOKUP(Table2[[#This Row],[ASSET ID]],ALL!$B:$B,ALL!$C:$C,)</f>
        <v/>
      </c>
      <c r="F203">
        <f>IFERROR(_xlfn.XLOOKUP(Table2[[#This Row],[ASSET ID]],FLEET7[Asset],FLEET7[Employee],),"")</f>
        <v/>
      </c>
      <c r="G203" t="n">
        <v>0.63</v>
      </c>
      <c r="H203" t="inlineStr">
        <is>
          <t>9000 100F / CC NEEDED</t>
        </is>
      </c>
      <c r="K203">
        <f>_xlfn.XLOOKUP(Table2[[#This Row],[ASSET ID]],Table7[Equip '#],Table7[Rate],)</f>
        <v/>
      </c>
      <c r="L203">
        <f>Table2[[#This Row],[INTERNAL MONTHLY RATE]]*Table2[[#This Row],[UNIT ALLOCATION]]</f>
        <v/>
      </c>
      <c r="M203">
        <f>IF(ISBLANK(Table2[[#This Row],[REVISION]]), Table2[[#This Row],[UNIT ALLOCATION]] * Table2[[#This Row],[INTERNAL MONTHLY RATE]], Table2[[#This Row],[INTERNAL MONTHLY RATE]] * Table2[[#This Row],[REVISION]])</f>
        <v/>
      </c>
      <c r="N203">
        <f>Table2[[#This Row],[RATE X ALLOCATION]]-Table2[[#This Row],[RATE X REVISION]]</f>
        <v/>
      </c>
    </row>
    <row r="204">
      <c r="A204">
        <f>_xlfn.XLOOKUP(Table2[[#This Row],[JOB]],Table13[JOB '#2],Table13[DIVISION '#],)</f>
        <v/>
      </c>
      <c r="B204" t="inlineStr">
        <is>
          <t>2023-032</t>
        </is>
      </c>
      <c r="C204">
        <f>_xlfn.XLOOKUP(Table2[[#This Row],[JOB]],Table13[JOB '#1],Table13[JOB DESC],)</f>
        <v/>
      </c>
      <c r="D204" t="inlineStr">
        <is>
          <t>SFB-14</t>
        </is>
      </c>
      <c r="E204">
        <f>_xlfn.XLOOKUP(Table2[[#This Row],[ASSET ID]],ALL!$B:$B,ALL!$C:$C,)</f>
        <v/>
      </c>
      <c r="F204">
        <f>IFERROR(_xlfn.XLOOKUP(Table2[[#This Row],[ASSET ID]],FLEET7[Asset],FLEET7[Employee],),"")</f>
        <v/>
      </c>
      <c r="G204" t="n">
        <v>0.66</v>
      </c>
      <c r="H204" t="inlineStr">
        <is>
          <t>9000 100F / CC NEEDED</t>
        </is>
      </c>
      <c r="K204">
        <f>_xlfn.XLOOKUP(Table2[[#This Row],[ASSET ID]],Table7[Equip '#],Table7[Rate],)</f>
        <v/>
      </c>
      <c r="L204">
        <f>Table2[[#This Row],[INTERNAL MONTHLY RATE]]*Table2[[#This Row],[UNIT ALLOCATION]]</f>
        <v/>
      </c>
      <c r="M204">
        <f>IF(ISBLANK(Table2[[#This Row],[REVISION]]), Table2[[#This Row],[UNIT ALLOCATION]] * Table2[[#This Row],[INTERNAL MONTHLY RATE]], Table2[[#This Row],[INTERNAL MONTHLY RATE]] * Table2[[#This Row],[REVISION]])</f>
        <v/>
      </c>
      <c r="N204">
        <f>Table2[[#This Row],[RATE X ALLOCATION]]-Table2[[#This Row],[RATE X REVISION]]</f>
        <v/>
      </c>
    </row>
    <row r="205">
      <c r="A205">
        <f>_xlfn.XLOOKUP(Table2[[#This Row],[JOB]],Table13[JOB '#2],Table13[DIVISION '#],)</f>
        <v/>
      </c>
      <c r="B205" t="inlineStr">
        <is>
          <t>2023-032</t>
        </is>
      </c>
      <c r="C205">
        <f>_xlfn.XLOOKUP(Table2[[#This Row],[JOB]],Table13[JOB '#1],Table13[JOB DESC],)</f>
        <v/>
      </c>
      <c r="D205" t="inlineStr">
        <is>
          <t>SFB-16</t>
        </is>
      </c>
      <c r="E205">
        <f>_xlfn.XLOOKUP(Table2[[#This Row],[ASSET ID]],ALL!$B:$B,ALL!$C:$C,)</f>
        <v/>
      </c>
      <c r="F205">
        <f>IFERROR(_xlfn.XLOOKUP(Table2[[#This Row],[ASSET ID]],FLEET7[Asset],FLEET7[Employee],),"")</f>
        <v/>
      </c>
      <c r="G205" t="n">
        <v>0.5</v>
      </c>
      <c r="H205" t="inlineStr">
        <is>
          <t>9000 100F / CC NEEDED</t>
        </is>
      </c>
      <c r="K205">
        <f>_xlfn.XLOOKUP(Table2[[#This Row],[ASSET ID]],Table7[Equip '#],Table7[Rate],)</f>
        <v/>
      </c>
      <c r="L205">
        <f>Table2[[#This Row],[INTERNAL MONTHLY RATE]]*Table2[[#This Row],[UNIT ALLOCATION]]</f>
        <v/>
      </c>
      <c r="M205">
        <f>IF(ISBLANK(Table2[[#This Row],[REVISION]]), Table2[[#This Row],[UNIT ALLOCATION]] * Table2[[#This Row],[INTERNAL MONTHLY RATE]], Table2[[#This Row],[INTERNAL MONTHLY RATE]] * Table2[[#This Row],[REVISION]])</f>
        <v/>
      </c>
      <c r="N205">
        <f>Table2[[#This Row],[RATE X ALLOCATION]]-Table2[[#This Row],[RATE X REVISION]]</f>
        <v/>
      </c>
    </row>
    <row r="206">
      <c r="A206">
        <f>_xlfn.XLOOKUP(Table2[[#This Row],[JOB]],Table13[JOB '#2],Table13[DIVISION '#],)</f>
        <v/>
      </c>
      <c r="B206" t="inlineStr">
        <is>
          <t>2023-032</t>
        </is>
      </c>
      <c r="C206">
        <f>_xlfn.XLOOKUP(Table2[[#This Row],[JOB]],Table13[JOB '#1],Table13[JOB DESC],)</f>
        <v/>
      </c>
      <c r="D206" t="inlineStr">
        <is>
          <t>SFB-22</t>
        </is>
      </c>
      <c r="E206">
        <f>_xlfn.XLOOKUP(Table2[[#This Row],[ASSET ID]],ALL!$B:$B,ALL!$C:$C,)</f>
        <v/>
      </c>
      <c r="F206">
        <f>IFERROR(_xlfn.XLOOKUP(Table2[[#This Row],[ASSET ID]],FLEET7[Asset],FLEET7[Employee],),"")</f>
        <v/>
      </c>
      <c r="G206" t="n">
        <v>0.05</v>
      </c>
      <c r="H206" t="inlineStr">
        <is>
          <t>9000 100F / CC NEEDED</t>
        </is>
      </c>
      <c r="K206">
        <f>_xlfn.XLOOKUP(Table2[[#This Row],[ASSET ID]],Table7[Equip '#],Table7[Rate],)</f>
        <v/>
      </c>
      <c r="L206">
        <f>Table2[[#This Row],[INTERNAL MONTHLY RATE]]*Table2[[#This Row],[UNIT ALLOCATION]]</f>
        <v/>
      </c>
      <c r="M206">
        <f>IF(ISBLANK(Table2[[#This Row],[REVISION]]), Table2[[#This Row],[UNIT ALLOCATION]] * Table2[[#This Row],[INTERNAL MONTHLY RATE]], Table2[[#This Row],[INTERNAL MONTHLY RATE]] * Table2[[#This Row],[REVISION]])</f>
        <v/>
      </c>
      <c r="N206">
        <f>Table2[[#This Row],[RATE X ALLOCATION]]-Table2[[#This Row],[RATE X REVISION]]</f>
        <v/>
      </c>
    </row>
    <row r="207">
      <c r="A207">
        <f>_xlfn.XLOOKUP(Table2[[#This Row],[JOB]],Table13[JOB '#2],Table13[DIVISION '#],)</f>
        <v/>
      </c>
      <c r="B207" t="inlineStr">
        <is>
          <t>2023-032</t>
        </is>
      </c>
      <c r="C207">
        <f>_xlfn.XLOOKUP(Table2[[#This Row],[JOB]],Table13[JOB '#1],Table13[JOB DESC],)</f>
        <v/>
      </c>
      <c r="D207" t="inlineStr">
        <is>
          <t>SFB-22</t>
        </is>
      </c>
      <c r="E207">
        <f>_xlfn.XLOOKUP(Table2[[#This Row],[ASSET ID]],ALL!$B:$B,ALL!$C:$C,)</f>
        <v/>
      </c>
      <c r="F207">
        <f>IFERROR(_xlfn.XLOOKUP(Table2[[#This Row],[ASSET ID]],FLEET7[Asset],FLEET7[Employee],),"")</f>
        <v/>
      </c>
      <c r="G207" t="n">
        <v>0.3</v>
      </c>
      <c r="H207" t="inlineStr">
        <is>
          <t>9000 100F / CC NEEDED</t>
        </is>
      </c>
      <c r="K207">
        <f>_xlfn.XLOOKUP(Table2[[#This Row],[ASSET ID]],Table7[Equip '#],Table7[Rate],)</f>
        <v/>
      </c>
      <c r="L207">
        <f>Table2[[#This Row],[INTERNAL MONTHLY RATE]]*Table2[[#This Row],[UNIT ALLOCATION]]</f>
        <v/>
      </c>
      <c r="M207">
        <f>IF(ISBLANK(Table2[[#This Row],[REVISION]]), Table2[[#This Row],[UNIT ALLOCATION]] * Table2[[#This Row],[INTERNAL MONTHLY RATE]], Table2[[#This Row],[INTERNAL MONTHLY RATE]] * Table2[[#This Row],[REVISION]])</f>
        <v/>
      </c>
      <c r="N207">
        <f>Table2[[#This Row],[RATE X ALLOCATION]]-Table2[[#This Row],[RATE X REVISION]]</f>
        <v/>
      </c>
    </row>
    <row r="208">
      <c r="A208">
        <f>_xlfn.XLOOKUP(Table2[[#This Row],[JOB]],Table13[JOB '#2],Table13[DIVISION '#],)</f>
        <v/>
      </c>
      <c r="B208" t="inlineStr">
        <is>
          <t>2023-032</t>
        </is>
      </c>
      <c r="C208">
        <f>_xlfn.XLOOKUP(Table2[[#This Row],[JOB]],Table13[JOB '#1],Table13[JOB DESC],)</f>
        <v/>
      </c>
      <c r="D208" t="inlineStr">
        <is>
          <t>SS-24</t>
        </is>
      </c>
      <c r="E208">
        <f>_xlfn.XLOOKUP(Table2[[#This Row],[ASSET ID]],ALL!$B:$B,ALL!$C:$C,)</f>
        <v/>
      </c>
      <c r="F208">
        <f>IFERROR(_xlfn.XLOOKUP(Table2[[#This Row],[ASSET ID]],FLEET7[Asset],FLEET7[Employee],),"")</f>
        <v/>
      </c>
      <c r="G208" t="n">
        <v>0.9</v>
      </c>
      <c r="H208" t="inlineStr">
        <is>
          <t>9000 100F / CC NEEDED</t>
        </is>
      </c>
      <c r="K208">
        <f>_xlfn.XLOOKUP(Table2[[#This Row],[ASSET ID]],Table7[Equip '#],Table7[Rate],)</f>
        <v/>
      </c>
      <c r="L208">
        <f>Table2[[#This Row],[INTERNAL MONTHLY RATE]]*Table2[[#This Row],[UNIT ALLOCATION]]</f>
        <v/>
      </c>
      <c r="M208">
        <f>IF(ISBLANK(Table2[[#This Row],[REVISION]]), Table2[[#This Row],[UNIT ALLOCATION]] * Table2[[#This Row],[INTERNAL MONTHLY RATE]], Table2[[#This Row],[INTERNAL MONTHLY RATE]] * Table2[[#This Row],[REVISION]])</f>
        <v/>
      </c>
      <c r="N208">
        <f>Table2[[#This Row],[RATE X ALLOCATION]]-Table2[[#This Row],[RATE X REVISION]]</f>
        <v/>
      </c>
    </row>
    <row r="209">
      <c r="A209">
        <f>_xlfn.XLOOKUP(Table2[[#This Row],[JOB]],Table13[JOB '#2],Table13[DIVISION '#],)</f>
        <v/>
      </c>
      <c r="B209" t="inlineStr">
        <is>
          <t>2023-032</t>
        </is>
      </c>
      <c r="C209">
        <f>_xlfn.XLOOKUP(Table2[[#This Row],[JOB]],Table13[JOB '#1],Table13[JOB DESC],)</f>
        <v/>
      </c>
      <c r="D209" t="inlineStr">
        <is>
          <t>SS-35</t>
        </is>
      </c>
      <c r="E209">
        <f>_xlfn.XLOOKUP(Table2[[#This Row],[ASSET ID]],ALL!$B:$B,ALL!$C:$C,)</f>
        <v/>
      </c>
      <c r="F209">
        <f>IFERROR(_xlfn.XLOOKUP(Table2[[#This Row],[ASSET ID]],FLEET7[Asset],FLEET7[Employee],),"")</f>
        <v/>
      </c>
      <c r="G209" t="n">
        <v>1</v>
      </c>
      <c r="H209" t="inlineStr">
        <is>
          <t>9000 100F / CC NEEDED</t>
        </is>
      </c>
      <c r="K209">
        <f>_xlfn.XLOOKUP(Table2[[#This Row],[ASSET ID]],Table7[Equip '#],Table7[Rate],)</f>
        <v/>
      </c>
      <c r="L209">
        <f>Table2[[#This Row],[INTERNAL MONTHLY RATE]]*Table2[[#This Row],[UNIT ALLOCATION]]</f>
        <v/>
      </c>
      <c r="M209">
        <f>IF(ISBLANK(Table2[[#This Row],[REVISION]]), Table2[[#This Row],[UNIT ALLOCATION]] * Table2[[#This Row],[INTERNAL MONTHLY RATE]], Table2[[#This Row],[INTERNAL MONTHLY RATE]] * Table2[[#This Row],[REVISION]])</f>
        <v/>
      </c>
      <c r="N209">
        <f>Table2[[#This Row],[RATE X ALLOCATION]]-Table2[[#This Row],[RATE X REVISION]]</f>
        <v/>
      </c>
    </row>
    <row r="210">
      <c r="A210">
        <f>_xlfn.XLOOKUP(Table2[[#This Row],[JOB]],Table13[JOB '#2],Table13[DIVISION '#],)</f>
        <v/>
      </c>
      <c r="B210" t="inlineStr">
        <is>
          <t>2023-032</t>
        </is>
      </c>
      <c r="C210">
        <f>_xlfn.XLOOKUP(Table2[[#This Row],[JOB]],Table13[JOB '#1],Table13[JOB DESC],)</f>
        <v/>
      </c>
      <c r="D210" t="inlineStr">
        <is>
          <t>SS-36</t>
        </is>
      </c>
      <c r="E210">
        <f>_xlfn.XLOOKUP(Table2[[#This Row],[ASSET ID]],ALL!$B:$B,ALL!$C:$C,)</f>
        <v/>
      </c>
      <c r="F210">
        <f>IFERROR(_xlfn.XLOOKUP(Table2[[#This Row],[ASSET ID]],FLEET7[Asset],FLEET7[Employee],),"")</f>
        <v/>
      </c>
      <c r="G210" t="n">
        <v>0.5</v>
      </c>
      <c r="H210" t="inlineStr">
        <is>
          <t>9000 100F / CC NEEDED</t>
        </is>
      </c>
      <c r="K210">
        <f>_xlfn.XLOOKUP(Table2[[#This Row],[ASSET ID]],Table7[Equip '#],Table7[Rate],)</f>
        <v/>
      </c>
      <c r="L210">
        <f>Table2[[#This Row],[INTERNAL MONTHLY RATE]]*Table2[[#This Row],[UNIT ALLOCATION]]</f>
        <v/>
      </c>
      <c r="M210">
        <f>IF(ISBLANK(Table2[[#This Row],[REVISION]]), Table2[[#This Row],[UNIT ALLOCATION]] * Table2[[#This Row],[INTERNAL MONTHLY RATE]], Table2[[#This Row],[INTERNAL MONTHLY RATE]] * Table2[[#This Row],[REVISION]])</f>
        <v/>
      </c>
      <c r="N210">
        <f>Table2[[#This Row],[RATE X ALLOCATION]]-Table2[[#This Row],[RATE X REVISION]]</f>
        <v/>
      </c>
    </row>
    <row r="211">
      <c r="A211">
        <f>_xlfn.XLOOKUP(Table2[[#This Row],[JOB]],Table13[JOB '#2],Table13[DIVISION '#],)</f>
        <v/>
      </c>
      <c r="B211" t="inlineStr">
        <is>
          <t>2023-032</t>
        </is>
      </c>
      <c r="C211">
        <f>_xlfn.XLOOKUP(Table2[[#This Row],[JOB]],Table13[JOB '#1],Table13[JOB DESC],)</f>
        <v/>
      </c>
      <c r="D211" t="inlineStr">
        <is>
          <t>STK-01</t>
        </is>
      </c>
      <c r="E211">
        <f>_xlfn.XLOOKUP(Table2[[#This Row],[ASSET ID]],ALL!$B:$B,ALL!$C:$C,)</f>
        <v/>
      </c>
      <c r="F211">
        <f>IFERROR(_xlfn.XLOOKUP(Table2[[#This Row],[ASSET ID]],FLEET7[Asset],FLEET7[Employee],),"")</f>
        <v/>
      </c>
      <c r="G211" t="n">
        <v>1</v>
      </c>
      <c r="H211" t="inlineStr">
        <is>
          <t>9000 100F / CC NEEDED</t>
        </is>
      </c>
      <c r="K211">
        <f>_xlfn.XLOOKUP(Table2[[#This Row],[ASSET ID]],Table7[Equip '#],Table7[Rate],)</f>
        <v/>
      </c>
      <c r="L211">
        <f>Table2[[#This Row],[INTERNAL MONTHLY RATE]]*Table2[[#This Row],[UNIT ALLOCATION]]</f>
        <v/>
      </c>
      <c r="M211">
        <f>IF(ISBLANK(Table2[[#This Row],[REVISION]]), Table2[[#This Row],[UNIT ALLOCATION]] * Table2[[#This Row],[INTERNAL MONTHLY RATE]], Table2[[#This Row],[INTERNAL MONTHLY RATE]] * Table2[[#This Row],[REVISION]])</f>
        <v/>
      </c>
      <c r="N211">
        <f>Table2[[#This Row],[RATE X ALLOCATION]]-Table2[[#This Row],[RATE X REVISION]]</f>
        <v/>
      </c>
    </row>
    <row r="212">
      <c r="A212">
        <f>_xlfn.XLOOKUP(Table2[[#This Row],[JOB]],Table13[JOB '#2],Table13[DIVISION '#],)</f>
        <v/>
      </c>
      <c r="B212" t="inlineStr">
        <is>
          <t>2023-032</t>
        </is>
      </c>
      <c r="C212">
        <f>_xlfn.XLOOKUP(Table2[[#This Row],[JOB]],Table13[JOB '#1],Table13[JOB DESC],)</f>
        <v/>
      </c>
      <c r="D212" t="inlineStr">
        <is>
          <t>WEL-15</t>
        </is>
      </c>
      <c r="E212">
        <f>_xlfn.XLOOKUP(Table2[[#This Row],[ASSET ID]],ALL!$B:$B,ALL!$C:$C,)</f>
        <v/>
      </c>
      <c r="F212">
        <f>IFERROR(_xlfn.XLOOKUP(Table2[[#This Row],[ASSET ID]],FLEET7[Asset],FLEET7[Employee],),"")</f>
        <v/>
      </c>
      <c r="G212" t="n">
        <v>1</v>
      </c>
      <c r="H212" t="inlineStr">
        <is>
          <t>9000 100F / CC NEEDED</t>
        </is>
      </c>
      <c r="K212">
        <f>_xlfn.XLOOKUP(Table2[[#This Row],[ASSET ID]],Table7[Equip '#],Table7[Rate],)</f>
        <v/>
      </c>
      <c r="L212">
        <f>Table2[[#This Row],[INTERNAL MONTHLY RATE]]*Table2[[#This Row],[UNIT ALLOCATION]]</f>
        <v/>
      </c>
      <c r="M212">
        <f>IF(ISBLANK(Table2[[#This Row],[REVISION]]), Table2[[#This Row],[UNIT ALLOCATION]] * Table2[[#This Row],[INTERNAL MONTHLY RATE]], Table2[[#This Row],[INTERNAL MONTHLY RATE]] * Table2[[#This Row],[REVISION]])</f>
        <v/>
      </c>
      <c r="N212">
        <f>Table2[[#This Row],[RATE X ALLOCATION]]-Table2[[#This Row],[RATE X REVISION]]</f>
        <v/>
      </c>
    </row>
    <row r="213">
      <c r="A213">
        <f>_xlfn.XLOOKUP(Table2[[#This Row],[JOB]],Table13[JOB '#2],Table13[DIVISION '#],)</f>
        <v/>
      </c>
      <c r="B213" t="inlineStr">
        <is>
          <t>2023-032</t>
        </is>
      </c>
      <c r="C213">
        <f>_xlfn.XLOOKUP(Table2[[#This Row],[JOB]],Table13[JOB '#1],Table13[JOB DESC],)</f>
        <v/>
      </c>
      <c r="D213" t="inlineStr">
        <is>
          <t>WT-08</t>
        </is>
      </c>
      <c r="E213">
        <f>_xlfn.XLOOKUP(Table2[[#This Row],[ASSET ID]],ALL!$B:$B,ALL!$C:$C,)</f>
        <v/>
      </c>
      <c r="F213">
        <f>IFERROR(_xlfn.XLOOKUP(Table2[[#This Row],[ASSET ID]],FLEET7[Asset],FLEET7[Employee],),"")</f>
        <v/>
      </c>
      <c r="G213" t="n">
        <v>0.9</v>
      </c>
      <c r="H213" t="inlineStr">
        <is>
          <t>9000 100F / CC NEEDED</t>
        </is>
      </c>
      <c r="K213">
        <f>_xlfn.XLOOKUP(Table2[[#This Row],[ASSET ID]],Table7[Equip '#],Table7[Rate],)</f>
        <v/>
      </c>
      <c r="L213">
        <f>Table2[[#This Row],[INTERNAL MONTHLY RATE]]*Table2[[#This Row],[UNIT ALLOCATION]]</f>
        <v/>
      </c>
      <c r="M213">
        <f>IF(ISBLANK(Table2[[#This Row],[REVISION]]), Table2[[#This Row],[UNIT ALLOCATION]] * Table2[[#This Row],[INTERNAL MONTHLY RATE]], Table2[[#This Row],[INTERNAL MONTHLY RATE]] * Table2[[#This Row],[REVISION]])</f>
        <v/>
      </c>
      <c r="N213">
        <f>Table2[[#This Row],[RATE X ALLOCATION]]-Table2[[#This Row],[RATE X REVISION]]</f>
        <v/>
      </c>
    </row>
    <row r="214">
      <c r="A214">
        <f>_xlfn.XLOOKUP(Table2[[#This Row],[JOB]],Table13[JOB '#2],Table13[DIVISION '#],)</f>
        <v/>
      </c>
      <c r="B214" t="inlineStr">
        <is>
          <t>2023-032</t>
        </is>
      </c>
      <c r="C214">
        <f>_xlfn.XLOOKUP(Table2[[#This Row],[JOB]],Table13[JOB '#1],Table13[JOB DESC],)</f>
        <v/>
      </c>
      <c r="D214" t="inlineStr">
        <is>
          <t>WT-09</t>
        </is>
      </c>
      <c r="E214">
        <f>_xlfn.XLOOKUP(Table2[[#This Row],[ASSET ID]],ALL!$B:$B,ALL!$C:$C,)</f>
        <v/>
      </c>
      <c r="F214">
        <f>IFERROR(_xlfn.XLOOKUP(Table2[[#This Row],[ASSET ID]],FLEET7[Asset],FLEET7[Employee],),"")</f>
        <v/>
      </c>
      <c r="G214" t="n">
        <v>1</v>
      </c>
      <c r="H214" t="inlineStr">
        <is>
          <t>9000 100F / CC NEEDED</t>
        </is>
      </c>
      <c r="K214">
        <f>_xlfn.XLOOKUP(Table2[[#This Row],[ASSET ID]],Table7[Equip '#],Table7[Rate],)</f>
        <v/>
      </c>
      <c r="L214">
        <f>Table2[[#This Row],[INTERNAL MONTHLY RATE]]*Table2[[#This Row],[UNIT ALLOCATION]]</f>
        <v/>
      </c>
      <c r="M214">
        <f>IF(ISBLANK(Table2[[#This Row],[REVISION]]), Table2[[#This Row],[UNIT ALLOCATION]] * Table2[[#This Row],[INTERNAL MONTHLY RATE]], Table2[[#This Row],[INTERNAL MONTHLY RATE]] * Table2[[#This Row],[REVISION]])</f>
        <v/>
      </c>
      <c r="N214">
        <f>Table2[[#This Row],[RATE X ALLOCATION]]-Table2[[#This Row],[RATE X REVISION]]</f>
        <v/>
      </c>
    </row>
    <row r="215">
      <c r="A215">
        <f>_xlfn.XLOOKUP(Table2[[#This Row],[JOB]],Table13[JOB '#2],Table13[DIVISION '#],)</f>
        <v/>
      </c>
      <c r="B215" t="inlineStr">
        <is>
          <t>2023-034</t>
        </is>
      </c>
      <c r="C215">
        <f>_xlfn.XLOOKUP(Table2[[#This Row],[JOB]],Table13[JOB '#1],Table13[JOB DESC],)</f>
        <v/>
      </c>
      <c r="D215" t="inlineStr">
        <is>
          <t>14T-36</t>
        </is>
      </c>
      <c r="E215">
        <f>_xlfn.XLOOKUP(Table2[[#This Row],[ASSET ID]],ALL!$B:$B,ALL!$C:$C,)</f>
        <v/>
      </c>
      <c r="F215">
        <f>IFERROR(_xlfn.XLOOKUP(Table2[[#This Row],[ASSET ID]],FLEET7[Asset],FLEET7[Employee],),"")</f>
        <v/>
      </c>
      <c r="G215" t="n">
        <v>0.04</v>
      </c>
      <c r="H215" t="inlineStr">
        <is>
          <t>9000 100F / CC NEEDED</t>
        </is>
      </c>
      <c r="K215">
        <f>_xlfn.XLOOKUP(Table2[[#This Row],[ASSET ID]],Table7[Equip '#],Table7[Rate],)</f>
        <v/>
      </c>
      <c r="L215">
        <f>Table2[[#This Row],[INTERNAL MONTHLY RATE]]*Table2[[#This Row],[UNIT ALLOCATION]]</f>
        <v/>
      </c>
      <c r="M215">
        <f>IF(ISBLANK(Table2[[#This Row],[REVISION]]), Table2[[#This Row],[UNIT ALLOCATION]] * Table2[[#This Row],[INTERNAL MONTHLY RATE]], Table2[[#This Row],[INTERNAL MONTHLY RATE]] * Table2[[#This Row],[REVISION]])</f>
        <v/>
      </c>
      <c r="N215">
        <f>Table2[[#This Row],[RATE X ALLOCATION]]-Table2[[#This Row],[RATE X REVISION]]</f>
        <v/>
      </c>
    </row>
    <row r="216">
      <c r="A216">
        <f>_xlfn.XLOOKUP(Table2[[#This Row],[JOB]],Table13[JOB '#2],Table13[DIVISION '#],)</f>
        <v/>
      </c>
      <c r="B216" t="inlineStr">
        <is>
          <t>2023-034</t>
        </is>
      </c>
      <c r="C216">
        <f>_xlfn.XLOOKUP(Table2[[#This Row],[JOB]],Table13[JOB '#1],Table13[JOB DESC],)</f>
        <v/>
      </c>
      <c r="D216" t="inlineStr">
        <is>
          <t>AC-25</t>
        </is>
      </c>
      <c r="E216">
        <f>_xlfn.XLOOKUP(Table2[[#This Row],[ASSET ID]],ALL!$B:$B,ALL!$C:$C,)</f>
        <v/>
      </c>
      <c r="F216">
        <f>IFERROR(_xlfn.XLOOKUP(Table2[[#This Row],[ASSET ID]],FLEET7[Asset],FLEET7[Employee],),"")</f>
        <v/>
      </c>
      <c r="G216" t="n">
        <v>0.06</v>
      </c>
      <c r="H216" t="inlineStr">
        <is>
          <t>9000 100F / CC NEEDED</t>
        </is>
      </c>
      <c r="K216">
        <f>_xlfn.XLOOKUP(Table2[[#This Row],[ASSET ID]],Table7[Equip '#],Table7[Rate],)</f>
        <v/>
      </c>
      <c r="L216">
        <f>Table2[[#This Row],[INTERNAL MONTHLY RATE]]*Table2[[#This Row],[UNIT ALLOCATION]]</f>
        <v/>
      </c>
      <c r="M216">
        <f>IF(ISBLANK(Table2[[#This Row],[REVISION]]), Table2[[#This Row],[UNIT ALLOCATION]] * Table2[[#This Row],[INTERNAL MONTHLY RATE]], Table2[[#This Row],[INTERNAL MONTHLY RATE]] * Table2[[#This Row],[REVISION]])</f>
        <v/>
      </c>
      <c r="N216">
        <f>Table2[[#This Row],[RATE X ALLOCATION]]-Table2[[#This Row],[RATE X REVISION]]</f>
        <v/>
      </c>
    </row>
    <row r="217">
      <c r="A217">
        <f>_xlfn.XLOOKUP(Table2[[#This Row],[JOB]],Table13[JOB '#2],Table13[DIVISION '#],)</f>
        <v/>
      </c>
      <c r="B217" t="inlineStr">
        <is>
          <t>2023-034</t>
        </is>
      </c>
      <c r="C217">
        <f>_xlfn.XLOOKUP(Table2[[#This Row],[JOB]],Table13[JOB '#1],Table13[JOB DESC],)</f>
        <v/>
      </c>
      <c r="D217" t="inlineStr">
        <is>
          <t>AC-27</t>
        </is>
      </c>
      <c r="E217">
        <f>_xlfn.XLOOKUP(Table2[[#This Row],[ASSET ID]],ALL!$B:$B,ALL!$C:$C,)</f>
        <v/>
      </c>
      <c r="F217">
        <f>IFERROR(_xlfn.XLOOKUP(Table2[[#This Row],[ASSET ID]],FLEET7[Asset],FLEET7[Employee],),"")</f>
        <v/>
      </c>
      <c r="G217" t="n">
        <v>0.04</v>
      </c>
      <c r="H217" t="inlineStr">
        <is>
          <t>9000 100F / CC NEEDED</t>
        </is>
      </c>
      <c r="K217">
        <f>_xlfn.XLOOKUP(Table2[[#This Row],[ASSET ID]],Table7[Equip '#],Table7[Rate],)</f>
        <v/>
      </c>
      <c r="L217">
        <f>Table2[[#This Row],[INTERNAL MONTHLY RATE]]*Table2[[#This Row],[UNIT ALLOCATION]]</f>
        <v/>
      </c>
      <c r="M217">
        <f>IF(ISBLANK(Table2[[#This Row],[REVISION]]), Table2[[#This Row],[UNIT ALLOCATION]] * Table2[[#This Row],[INTERNAL MONTHLY RATE]], Table2[[#This Row],[INTERNAL MONTHLY RATE]] * Table2[[#This Row],[REVISION]])</f>
        <v/>
      </c>
      <c r="N217">
        <f>Table2[[#This Row],[RATE X ALLOCATION]]-Table2[[#This Row],[RATE X REVISION]]</f>
        <v/>
      </c>
    </row>
    <row r="218">
      <c r="A218">
        <f>_xlfn.XLOOKUP(Table2[[#This Row],[JOB]],Table13[JOB '#2],Table13[DIVISION '#],)</f>
        <v/>
      </c>
      <c r="B218" t="inlineStr">
        <is>
          <t>2023-034</t>
        </is>
      </c>
      <c r="C218">
        <f>_xlfn.XLOOKUP(Table2[[#This Row],[JOB]],Table13[JOB '#1],Table13[JOB DESC],)</f>
        <v/>
      </c>
      <c r="D218" t="inlineStr">
        <is>
          <t>BRO-03</t>
        </is>
      </c>
      <c r="E218">
        <f>_xlfn.XLOOKUP(Table2[[#This Row],[ASSET ID]],ALL!$B:$B,ALL!$C:$C,)</f>
        <v/>
      </c>
      <c r="F218">
        <f>IFERROR(_xlfn.XLOOKUP(Table2[[#This Row],[ASSET ID]],FLEET7[Asset],FLEET7[Employee],),"")</f>
        <v/>
      </c>
      <c r="G218" t="n">
        <v>0.07000000000000001</v>
      </c>
      <c r="H218" t="inlineStr">
        <is>
          <t>9000 100F / CC NEEDED</t>
        </is>
      </c>
      <c r="K218">
        <f>_xlfn.XLOOKUP(Table2[[#This Row],[ASSET ID]],Table7[Equip '#],Table7[Rate],)</f>
        <v/>
      </c>
      <c r="L218">
        <f>Table2[[#This Row],[INTERNAL MONTHLY RATE]]*Table2[[#This Row],[UNIT ALLOCATION]]</f>
        <v/>
      </c>
      <c r="M218">
        <f>IF(ISBLANK(Table2[[#This Row],[REVISION]]), Table2[[#This Row],[UNIT ALLOCATION]] * Table2[[#This Row],[INTERNAL MONTHLY RATE]], Table2[[#This Row],[INTERNAL MONTHLY RATE]] * Table2[[#This Row],[REVISION]])</f>
        <v/>
      </c>
      <c r="N218">
        <f>Table2[[#This Row],[RATE X ALLOCATION]]-Table2[[#This Row],[RATE X REVISION]]</f>
        <v/>
      </c>
    </row>
    <row r="219">
      <c r="A219">
        <f>_xlfn.XLOOKUP(Table2[[#This Row],[JOB]],Table13[JOB '#2],Table13[DIVISION '#],)</f>
        <v/>
      </c>
      <c r="B219" t="inlineStr">
        <is>
          <t>2023-034</t>
        </is>
      </c>
      <c r="C219">
        <f>_xlfn.XLOOKUP(Table2[[#This Row],[JOB]],Table13[JOB '#1],Table13[JOB DESC],)</f>
        <v/>
      </c>
      <c r="D219" t="inlineStr">
        <is>
          <t>DT-08</t>
        </is>
      </c>
      <c r="E219">
        <f>_xlfn.XLOOKUP(Table2[[#This Row],[ASSET ID]],ALL!$B:$B,ALL!$C:$C,)</f>
        <v/>
      </c>
      <c r="F219">
        <f>IFERROR(_xlfn.XLOOKUP(Table2[[#This Row],[ASSET ID]],FLEET7[Asset],FLEET7[Employee],),"")</f>
        <v/>
      </c>
      <c r="G219" t="n">
        <v>0.05</v>
      </c>
      <c r="H219" t="inlineStr">
        <is>
          <t>9000 100F / CC NEEDED</t>
        </is>
      </c>
      <c r="K219">
        <f>_xlfn.XLOOKUP(Table2[[#This Row],[ASSET ID]],Table7[Equip '#],Table7[Rate],)</f>
        <v/>
      </c>
      <c r="L219">
        <f>Table2[[#This Row],[INTERNAL MONTHLY RATE]]*Table2[[#This Row],[UNIT ALLOCATION]]</f>
        <v/>
      </c>
      <c r="M219">
        <f>IF(ISBLANK(Table2[[#This Row],[REVISION]]), Table2[[#This Row],[UNIT ALLOCATION]] * Table2[[#This Row],[INTERNAL MONTHLY RATE]], Table2[[#This Row],[INTERNAL MONTHLY RATE]] * Table2[[#This Row],[REVISION]])</f>
        <v/>
      </c>
      <c r="N219">
        <f>Table2[[#This Row],[RATE X ALLOCATION]]-Table2[[#This Row],[RATE X REVISION]]</f>
        <v/>
      </c>
    </row>
    <row r="220">
      <c r="A220">
        <f>_xlfn.XLOOKUP(Table2[[#This Row],[JOB]],Table13[JOB '#2],Table13[DIVISION '#],)</f>
        <v/>
      </c>
      <c r="B220" t="inlineStr">
        <is>
          <t>2023-034</t>
        </is>
      </c>
      <c r="C220">
        <f>_xlfn.XLOOKUP(Table2[[#This Row],[JOB]],Table13[JOB '#1],Table13[JOB DESC],)</f>
        <v/>
      </c>
      <c r="D220" t="inlineStr">
        <is>
          <t>ET-22</t>
        </is>
      </c>
      <c r="E220">
        <f>_xlfn.XLOOKUP(Table2[[#This Row],[ASSET ID]],ALL!$B:$B,ALL!$C:$C,)</f>
        <v/>
      </c>
      <c r="F220">
        <f>IFERROR(_xlfn.XLOOKUP(Table2[[#This Row],[ASSET ID]],FLEET7[Asset],FLEET7[Employee],),"")</f>
        <v/>
      </c>
      <c r="G220" t="n">
        <v>0.42</v>
      </c>
      <c r="H220" t="inlineStr">
        <is>
          <t>9000 100F / CC NEEDED</t>
        </is>
      </c>
      <c r="K220">
        <f>_xlfn.XLOOKUP(Table2[[#This Row],[ASSET ID]],Table7[Equip '#],Table7[Rate],)</f>
        <v/>
      </c>
      <c r="L220">
        <f>Table2[[#This Row],[INTERNAL MONTHLY RATE]]*Table2[[#This Row],[UNIT ALLOCATION]]</f>
        <v/>
      </c>
      <c r="M220">
        <f>IF(ISBLANK(Table2[[#This Row],[REVISION]]), Table2[[#This Row],[UNIT ALLOCATION]] * Table2[[#This Row],[INTERNAL MONTHLY RATE]], Table2[[#This Row],[INTERNAL MONTHLY RATE]] * Table2[[#This Row],[REVISION]])</f>
        <v/>
      </c>
      <c r="N220">
        <f>Table2[[#This Row],[RATE X ALLOCATION]]-Table2[[#This Row],[RATE X REVISION]]</f>
        <v/>
      </c>
    </row>
    <row r="221">
      <c r="A221">
        <f>_xlfn.XLOOKUP(Table2[[#This Row],[JOB]],Table13[JOB '#2],Table13[DIVISION '#],)</f>
        <v/>
      </c>
      <c r="B221" t="inlineStr">
        <is>
          <t>2023-034</t>
        </is>
      </c>
      <c r="C221">
        <f>_xlfn.XLOOKUP(Table2[[#This Row],[JOB]],Table13[JOB '#1],Table13[JOB DESC],)</f>
        <v/>
      </c>
      <c r="D221" t="inlineStr">
        <is>
          <t>ET-26</t>
        </is>
      </c>
      <c r="E221">
        <f>_xlfn.XLOOKUP(Table2[[#This Row],[ASSET ID]],ALL!$B:$B,ALL!$C:$C,)</f>
        <v/>
      </c>
      <c r="F221">
        <f>IFERROR(_xlfn.XLOOKUP(Table2[[#This Row],[ASSET ID]],FLEET7[Asset],FLEET7[Employee],),"")</f>
        <v/>
      </c>
      <c r="G221" t="n">
        <v>0.23</v>
      </c>
      <c r="H221" t="inlineStr">
        <is>
          <t>9000 100F / CC NEEDED</t>
        </is>
      </c>
      <c r="K221">
        <f>_xlfn.XLOOKUP(Table2[[#This Row],[ASSET ID]],Table7[Equip '#],Table7[Rate],)</f>
        <v/>
      </c>
      <c r="L221">
        <f>Table2[[#This Row],[INTERNAL MONTHLY RATE]]*Table2[[#This Row],[UNIT ALLOCATION]]</f>
        <v/>
      </c>
      <c r="M221">
        <f>IF(ISBLANK(Table2[[#This Row],[REVISION]]), Table2[[#This Row],[UNIT ALLOCATION]] * Table2[[#This Row],[INTERNAL MONTHLY RATE]], Table2[[#This Row],[INTERNAL MONTHLY RATE]] * Table2[[#This Row],[REVISION]])</f>
        <v/>
      </c>
      <c r="N221">
        <f>Table2[[#This Row],[RATE X ALLOCATION]]-Table2[[#This Row],[RATE X REVISION]]</f>
        <v/>
      </c>
    </row>
    <row r="222">
      <c r="A222">
        <f>_xlfn.XLOOKUP(Table2[[#This Row],[JOB]],Table13[JOB '#2],Table13[DIVISION '#],)</f>
        <v/>
      </c>
      <c r="B222" t="inlineStr">
        <is>
          <t>2023-034</t>
        </is>
      </c>
      <c r="C222">
        <f>_xlfn.XLOOKUP(Table2[[#This Row],[JOB]],Table13[JOB '#1],Table13[JOB DESC],)</f>
        <v/>
      </c>
      <c r="D222" t="inlineStr">
        <is>
          <t>ET-30</t>
        </is>
      </c>
      <c r="E222">
        <f>_xlfn.XLOOKUP(Table2[[#This Row],[ASSET ID]],ALL!$B:$B,ALL!$C:$C,)</f>
        <v/>
      </c>
      <c r="F222">
        <f>IFERROR(_xlfn.XLOOKUP(Table2[[#This Row],[ASSET ID]],FLEET7[Asset],FLEET7[Employee],),"")</f>
        <v/>
      </c>
      <c r="G222" t="n">
        <v>0.58</v>
      </c>
      <c r="H222" t="inlineStr">
        <is>
          <t>9000 100F / CC NEEDED</t>
        </is>
      </c>
      <c r="K222">
        <f>_xlfn.XLOOKUP(Table2[[#This Row],[ASSET ID]],Table7[Equip '#],Table7[Rate],)</f>
        <v/>
      </c>
      <c r="L222">
        <f>Table2[[#This Row],[INTERNAL MONTHLY RATE]]*Table2[[#This Row],[UNIT ALLOCATION]]</f>
        <v/>
      </c>
      <c r="M222">
        <f>IF(ISBLANK(Table2[[#This Row],[REVISION]]), Table2[[#This Row],[UNIT ALLOCATION]] * Table2[[#This Row],[INTERNAL MONTHLY RATE]], Table2[[#This Row],[INTERNAL MONTHLY RATE]] * Table2[[#This Row],[REVISION]])</f>
        <v/>
      </c>
      <c r="N222">
        <f>Table2[[#This Row],[RATE X ALLOCATION]]-Table2[[#This Row],[RATE X REVISION]]</f>
        <v/>
      </c>
    </row>
    <row r="223">
      <c r="A223">
        <f>_xlfn.XLOOKUP(Table2[[#This Row],[JOB]],Table13[JOB '#2],Table13[DIVISION '#],)</f>
        <v/>
      </c>
      <c r="B223" t="inlineStr">
        <is>
          <t>2023-034</t>
        </is>
      </c>
      <c r="C223">
        <f>_xlfn.XLOOKUP(Table2[[#This Row],[JOB]],Table13[JOB '#1],Table13[JOB DESC],)</f>
        <v/>
      </c>
      <c r="D223" t="inlineStr">
        <is>
          <t>ET-43</t>
        </is>
      </c>
      <c r="E223">
        <f>_xlfn.XLOOKUP(Table2[[#This Row],[ASSET ID]],ALL!$B:$B,ALL!$C:$C,)</f>
        <v/>
      </c>
      <c r="F223">
        <f>IFERROR(_xlfn.XLOOKUP(Table2[[#This Row],[ASSET ID]],FLEET7[Asset],FLEET7[Employee],),"")</f>
        <v/>
      </c>
      <c r="G223" t="n">
        <v>0.4</v>
      </c>
      <c r="H223" t="inlineStr">
        <is>
          <t>9000 100F / CC NEEDED</t>
        </is>
      </c>
      <c r="K223">
        <f>_xlfn.XLOOKUP(Table2[[#This Row],[ASSET ID]],Table7[Equip '#],Table7[Rate],)</f>
        <v/>
      </c>
      <c r="L223">
        <f>Table2[[#This Row],[INTERNAL MONTHLY RATE]]*Table2[[#This Row],[UNIT ALLOCATION]]</f>
        <v/>
      </c>
      <c r="M223">
        <f>IF(ISBLANK(Table2[[#This Row],[REVISION]]), Table2[[#This Row],[UNIT ALLOCATION]] * Table2[[#This Row],[INTERNAL MONTHLY RATE]], Table2[[#This Row],[INTERNAL MONTHLY RATE]] * Table2[[#This Row],[REVISION]])</f>
        <v/>
      </c>
      <c r="N223">
        <f>Table2[[#This Row],[RATE X ALLOCATION]]-Table2[[#This Row],[RATE X REVISION]]</f>
        <v/>
      </c>
    </row>
    <row r="224">
      <c r="A224">
        <f>_xlfn.XLOOKUP(Table2[[#This Row],[JOB]],Table13[JOB '#2],Table13[DIVISION '#],)</f>
        <v/>
      </c>
      <c r="B224" t="inlineStr">
        <is>
          <t>2023-034</t>
        </is>
      </c>
      <c r="C224">
        <f>_xlfn.XLOOKUP(Table2[[#This Row],[JOB]],Table13[JOB '#1],Table13[JOB DESC],)</f>
        <v/>
      </c>
      <c r="D224" t="inlineStr">
        <is>
          <t>ME-31</t>
        </is>
      </c>
      <c r="E224">
        <f>_xlfn.XLOOKUP(Table2[[#This Row],[ASSET ID]],ALL!$B:$B,ALL!$C:$C,)</f>
        <v/>
      </c>
      <c r="F224">
        <f>IFERROR(_xlfn.XLOOKUP(Table2[[#This Row],[ASSET ID]],FLEET7[Asset],FLEET7[Employee],),"")</f>
        <v/>
      </c>
      <c r="G224" t="n">
        <v>0.26</v>
      </c>
      <c r="H224" t="inlineStr">
        <is>
          <t>9000 100F / CC NEEDED</t>
        </is>
      </c>
      <c r="K224">
        <f>_xlfn.XLOOKUP(Table2[[#This Row],[ASSET ID]],Table7[Equip '#],Table7[Rate],)</f>
        <v/>
      </c>
      <c r="L224">
        <f>Table2[[#This Row],[INTERNAL MONTHLY RATE]]*Table2[[#This Row],[UNIT ALLOCATION]]</f>
        <v/>
      </c>
      <c r="M224">
        <f>IF(ISBLANK(Table2[[#This Row],[REVISION]]), Table2[[#This Row],[UNIT ALLOCATION]] * Table2[[#This Row],[INTERNAL MONTHLY RATE]], Table2[[#This Row],[INTERNAL MONTHLY RATE]] * Table2[[#This Row],[REVISION]])</f>
        <v/>
      </c>
      <c r="N224">
        <f>Table2[[#This Row],[RATE X ALLOCATION]]-Table2[[#This Row],[RATE X REVISION]]</f>
        <v/>
      </c>
    </row>
    <row r="225">
      <c r="A225">
        <f>_xlfn.XLOOKUP(Table2[[#This Row],[JOB]],Table13[JOB '#2],Table13[DIVISION '#],)</f>
        <v/>
      </c>
      <c r="B225" t="inlineStr">
        <is>
          <t>2023-034</t>
        </is>
      </c>
      <c r="C225">
        <f>_xlfn.XLOOKUP(Table2[[#This Row],[JOB]],Table13[JOB '#1],Table13[JOB DESC],)</f>
        <v/>
      </c>
      <c r="D225" t="inlineStr">
        <is>
          <t>ME-32</t>
        </is>
      </c>
      <c r="E225">
        <f>_xlfn.XLOOKUP(Table2[[#This Row],[ASSET ID]],ALL!$B:$B,ALL!$C:$C,)</f>
        <v/>
      </c>
      <c r="F225">
        <f>IFERROR(_xlfn.XLOOKUP(Table2[[#This Row],[ASSET ID]],FLEET7[Asset],FLEET7[Employee],),"")</f>
        <v/>
      </c>
      <c r="G225" t="n">
        <v>0.73</v>
      </c>
      <c r="H225" t="inlineStr">
        <is>
          <t>9000 100F / CC NEEDED</t>
        </is>
      </c>
      <c r="K225">
        <f>_xlfn.XLOOKUP(Table2[[#This Row],[ASSET ID]],Table7[Equip '#],Table7[Rate],)</f>
        <v/>
      </c>
      <c r="L225">
        <f>Table2[[#This Row],[INTERNAL MONTHLY RATE]]*Table2[[#This Row],[UNIT ALLOCATION]]</f>
        <v/>
      </c>
      <c r="M225">
        <f>IF(ISBLANK(Table2[[#This Row],[REVISION]]), Table2[[#This Row],[UNIT ALLOCATION]] * Table2[[#This Row],[INTERNAL MONTHLY RATE]], Table2[[#This Row],[INTERNAL MONTHLY RATE]] * Table2[[#This Row],[REVISION]])</f>
        <v/>
      </c>
      <c r="N225">
        <f>Table2[[#This Row],[RATE X ALLOCATION]]-Table2[[#This Row],[RATE X REVISION]]</f>
        <v/>
      </c>
    </row>
    <row r="226">
      <c r="A226">
        <f>_xlfn.XLOOKUP(Table2[[#This Row],[JOB]],Table13[JOB '#2],Table13[DIVISION '#],)</f>
        <v/>
      </c>
      <c r="B226" t="inlineStr">
        <is>
          <t>2023-034</t>
        </is>
      </c>
      <c r="C226">
        <f>_xlfn.XLOOKUP(Table2[[#This Row],[JOB]],Table13[JOB '#1],Table13[JOB DESC],)</f>
        <v/>
      </c>
      <c r="D226" t="inlineStr">
        <is>
          <t>ME-39</t>
        </is>
      </c>
      <c r="E226">
        <f>_xlfn.XLOOKUP(Table2[[#This Row],[ASSET ID]],ALL!$B:$B,ALL!$C:$C,)</f>
        <v/>
      </c>
      <c r="F226">
        <f>IFERROR(_xlfn.XLOOKUP(Table2[[#This Row],[ASSET ID]],FLEET7[Asset],FLEET7[Employee],),"")</f>
        <v/>
      </c>
      <c r="G226" t="n">
        <v>0.05</v>
      </c>
      <c r="H226" t="inlineStr">
        <is>
          <t>9000 100F / CC NEEDED</t>
        </is>
      </c>
      <c r="K226">
        <f>_xlfn.XLOOKUP(Table2[[#This Row],[ASSET ID]],Table7[Equip '#],Table7[Rate],)</f>
        <v/>
      </c>
      <c r="L226">
        <f>Table2[[#This Row],[INTERNAL MONTHLY RATE]]*Table2[[#This Row],[UNIT ALLOCATION]]</f>
        <v/>
      </c>
      <c r="M226">
        <f>IF(ISBLANK(Table2[[#This Row],[REVISION]]), Table2[[#This Row],[UNIT ALLOCATION]] * Table2[[#This Row],[INTERNAL MONTHLY RATE]], Table2[[#This Row],[INTERNAL MONTHLY RATE]] * Table2[[#This Row],[REVISION]])</f>
        <v/>
      </c>
      <c r="N226">
        <f>Table2[[#This Row],[RATE X ALLOCATION]]-Table2[[#This Row],[RATE X REVISION]]</f>
        <v/>
      </c>
    </row>
    <row r="227">
      <c r="A227">
        <f>_xlfn.XLOOKUP(Table2[[#This Row],[JOB]],Table13[JOB '#2],Table13[DIVISION '#],)</f>
        <v/>
      </c>
      <c r="B227" t="inlineStr">
        <is>
          <t>2023-034</t>
        </is>
      </c>
      <c r="C227">
        <f>_xlfn.XLOOKUP(Table2[[#This Row],[JOB]],Table13[JOB '#1],Table13[JOB DESC],)</f>
        <v/>
      </c>
      <c r="D227" t="inlineStr">
        <is>
          <t>ME-55</t>
        </is>
      </c>
      <c r="E227">
        <f>_xlfn.XLOOKUP(Table2[[#This Row],[ASSET ID]],ALL!$B:$B,ALL!$C:$C,)</f>
        <v/>
      </c>
      <c r="F227">
        <f>IFERROR(_xlfn.XLOOKUP(Table2[[#This Row],[ASSET ID]],FLEET7[Asset],FLEET7[Employee],),"")</f>
        <v/>
      </c>
      <c r="G227" t="n">
        <v>0.15</v>
      </c>
      <c r="H227" t="inlineStr">
        <is>
          <t>9000 100F / CC NEEDED</t>
        </is>
      </c>
      <c r="K227">
        <f>_xlfn.XLOOKUP(Table2[[#This Row],[ASSET ID]],Table7[Equip '#],Table7[Rate],)</f>
        <v/>
      </c>
      <c r="L227">
        <f>Table2[[#This Row],[INTERNAL MONTHLY RATE]]*Table2[[#This Row],[UNIT ALLOCATION]]</f>
        <v/>
      </c>
      <c r="M227">
        <f>IF(ISBLANK(Table2[[#This Row],[REVISION]]), Table2[[#This Row],[UNIT ALLOCATION]] * Table2[[#This Row],[INTERNAL MONTHLY RATE]], Table2[[#This Row],[INTERNAL MONTHLY RATE]] * Table2[[#This Row],[REVISION]])</f>
        <v/>
      </c>
      <c r="N227">
        <f>Table2[[#This Row],[RATE X ALLOCATION]]-Table2[[#This Row],[RATE X REVISION]]</f>
        <v/>
      </c>
    </row>
    <row r="228">
      <c r="A228">
        <f>_xlfn.XLOOKUP(Table2[[#This Row],[JOB]],Table13[JOB '#2],Table13[DIVISION '#],)</f>
        <v/>
      </c>
      <c r="B228" t="inlineStr">
        <is>
          <t>2023-034</t>
        </is>
      </c>
      <c r="C228">
        <f>_xlfn.XLOOKUP(Table2[[#This Row],[JOB]],Table13[JOB '#1],Table13[JOB DESC],)</f>
        <v/>
      </c>
      <c r="D228" t="inlineStr">
        <is>
          <t>ME-56</t>
        </is>
      </c>
      <c r="E228">
        <f>_xlfn.XLOOKUP(Table2[[#This Row],[ASSET ID]],ALL!$B:$B,ALL!$C:$C,)</f>
        <v/>
      </c>
      <c r="F228">
        <f>IFERROR(_xlfn.XLOOKUP(Table2[[#This Row],[ASSET ID]],FLEET7[Asset],FLEET7[Employee],),"")</f>
        <v/>
      </c>
      <c r="G228" t="n">
        <v>0.09</v>
      </c>
      <c r="H228" t="inlineStr">
        <is>
          <t>9000 100F / CC NEEDED</t>
        </is>
      </c>
      <c r="K228">
        <f>_xlfn.XLOOKUP(Table2[[#This Row],[ASSET ID]],Table7[Equip '#],Table7[Rate],)</f>
        <v/>
      </c>
      <c r="L228">
        <f>Table2[[#This Row],[INTERNAL MONTHLY RATE]]*Table2[[#This Row],[UNIT ALLOCATION]]</f>
        <v/>
      </c>
      <c r="M228">
        <f>IF(ISBLANK(Table2[[#This Row],[REVISION]]), Table2[[#This Row],[UNIT ALLOCATION]] * Table2[[#This Row],[INTERNAL MONTHLY RATE]], Table2[[#This Row],[INTERNAL MONTHLY RATE]] * Table2[[#This Row],[REVISION]])</f>
        <v/>
      </c>
      <c r="N228">
        <f>Table2[[#This Row],[RATE X ALLOCATION]]-Table2[[#This Row],[RATE X REVISION]]</f>
        <v/>
      </c>
    </row>
    <row r="229">
      <c r="A229">
        <f>_xlfn.XLOOKUP(Table2[[#This Row],[JOB]],Table13[JOB '#2],Table13[DIVISION '#],)</f>
        <v/>
      </c>
      <c r="B229" t="inlineStr">
        <is>
          <t>2023-034</t>
        </is>
      </c>
      <c r="C229">
        <f>_xlfn.XLOOKUP(Table2[[#This Row],[JOB]],Table13[JOB '#1],Table13[JOB DESC],)</f>
        <v/>
      </c>
      <c r="D229" t="inlineStr">
        <is>
          <t>ME-58</t>
        </is>
      </c>
      <c r="E229">
        <f>_xlfn.XLOOKUP(Table2[[#This Row],[ASSET ID]],ALL!$B:$B,ALL!$C:$C,)</f>
        <v/>
      </c>
      <c r="F229">
        <f>IFERROR(_xlfn.XLOOKUP(Table2[[#This Row],[ASSET ID]],FLEET7[Asset],FLEET7[Employee],),"")</f>
        <v/>
      </c>
      <c r="G229" t="n">
        <v>0.04</v>
      </c>
      <c r="H229" t="inlineStr">
        <is>
          <t>9000 100F / CC NEEDED</t>
        </is>
      </c>
      <c r="K229">
        <f>_xlfn.XLOOKUP(Table2[[#This Row],[ASSET ID]],Table7[Equip '#],Table7[Rate],)</f>
        <v/>
      </c>
      <c r="L229">
        <f>Table2[[#This Row],[INTERNAL MONTHLY RATE]]*Table2[[#This Row],[UNIT ALLOCATION]]</f>
        <v/>
      </c>
      <c r="M229">
        <f>IF(ISBLANK(Table2[[#This Row],[REVISION]]), Table2[[#This Row],[UNIT ALLOCATION]] * Table2[[#This Row],[INTERNAL MONTHLY RATE]], Table2[[#This Row],[INTERNAL MONTHLY RATE]] * Table2[[#This Row],[REVISION]])</f>
        <v/>
      </c>
      <c r="N229">
        <f>Table2[[#This Row],[RATE X ALLOCATION]]-Table2[[#This Row],[RATE X REVISION]]</f>
        <v/>
      </c>
    </row>
    <row r="230">
      <c r="A230">
        <f>_xlfn.XLOOKUP(Table2[[#This Row],[JOB]],Table13[JOB '#2],Table13[DIVISION '#],)</f>
        <v/>
      </c>
      <c r="B230" t="inlineStr">
        <is>
          <t>2023-034</t>
        </is>
      </c>
      <c r="C230">
        <f>_xlfn.XLOOKUP(Table2[[#This Row],[JOB]],Table13[JOB '#1],Table13[JOB DESC],)</f>
        <v/>
      </c>
      <c r="D230" t="inlineStr">
        <is>
          <t>ME-59</t>
        </is>
      </c>
      <c r="E230">
        <f>_xlfn.XLOOKUP(Table2[[#This Row],[ASSET ID]],ALL!$B:$B,ALL!$C:$C,)</f>
        <v/>
      </c>
      <c r="F230">
        <f>IFERROR(_xlfn.XLOOKUP(Table2[[#This Row],[ASSET ID]],FLEET7[Asset],FLEET7[Employee],),"")</f>
        <v/>
      </c>
      <c r="G230" t="n">
        <v>0.15</v>
      </c>
      <c r="H230" t="inlineStr">
        <is>
          <t>9000 100F / CC NEEDED</t>
        </is>
      </c>
      <c r="K230">
        <f>_xlfn.XLOOKUP(Table2[[#This Row],[ASSET ID]],Table7[Equip '#],Table7[Rate],)</f>
        <v/>
      </c>
      <c r="L230">
        <f>Table2[[#This Row],[INTERNAL MONTHLY RATE]]*Table2[[#This Row],[UNIT ALLOCATION]]</f>
        <v/>
      </c>
      <c r="M230">
        <f>IF(ISBLANK(Table2[[#This Row],[REVISION]]), Table2[[#This Row],[UNIT ALLOCATION]] * Table2[[#This Row],[INTERNAL MONTHLY RATE]], Table2[[#This Row],[INTERNAL MONTHLY RATE]] * Table2[[#This Row],[REVISION]])</f>
        <v/>
      </c>
      <c r="N230">
        <f>Table2[[#This Row],[RATE X ALLOCATION]]-Table2[[#This Row],[RATE X REVISION]]</f>
        <v/>
      </c>
    </row>
    <row r="231">
      <c r="A231">
        <f>_xlfn.XLOOKUP(Table2[[#This Row],[JOB]],Table13[JOB '#2],Table13[DIVISION '#],)</f>
        <v/>
      </c>
      <c r="B231" t="inlineStr">
        <is>
          <t>2023-034</t>
        </is>
      </c>
      <c r="C231">
        <f>_xlfn.XLOOKUP(Table2[[#This Row],[JOB]],Table13[JOB '#1],Table13[JOB DESC],)</f>
        <v/>
      </c>
      <c r="D231" t="inlineStr">
        <is>
          <t>ML-03</t>
        </is>
      </c>
      <c r="E231">
        <f>_xlfn.XLOOKUP(Table2[[#This Row],[ASSET ID]],ALL!$B:$B,ALL!$C:$C,)</f>
        <v/>
      </c>
      <c r="F231">
        <f>IFERROR(_xlfn.XLOOKUP(Table2[[#This Row],[ASSET ID]],FLEET7[Asset],FLEET7[Employee],),"")</f>
        <v/>
      </c>
      <c r="G231" t="n">
        <v>0.15</v>
      </c>
      <c r="H231" t="inlineStr">
        <is>
          <t>9000 100F / CC NEEDED</t>
        </is>
      </c>
      <c r="K231">
        <f>_xlfn.XLOOKUP(Table2[[#This Row],[ASSET ID]],Table7[Equip '#],Table7[Rate],)</f>
        <v/>
      </c>
      <c r="L231">
        <f>Table2[[#This Row],[INTERNAL MONTHLY RATE]]*Table2[[#This Row],[UNIT ALLOCATION]]</f>
        <v/>
      </c>
      <c r="M231">
        <f>IF(ISBLANK(Table2[[#This Row],[REVISION]]), Table2[[#This Row],[UNIT ALLOCATION]] * Table2[[#This Row],[INTERNAL MONTHLY RATE]], Table2[[#This Row],[INTERNAL MONTHLY RATE]] * Table2[[#This Row],[REVISION]])</f>
        <v/>
      </c>
      <c r="N231">
        <f>Table2[[#This Row],[RATE X ALLOCATION]]-Table2[[#This Row],[RATE X REVISION]]</f>
        <v/>
      </c>
    </row>
    <row r="232">
      <c r="A232">
        <f>_xlfn.XLOOKUP(Table2[[#This Row],[JOB]],Table13[JOB '#2],Table13[DIVISION '#],)</f>
        <v/>
      </c>
      <c r="B232" t="inlineStr">
        <is>
          <t>2023-034</t>
        </is>
      </c>
      <c r="C232">
        <f>_xlfn.XLOOKUP(Table2[[#This Row],[JOB]],Table13[JOB '#1],Table13[JOB DESC],)</f>
        <v/>
      </c>
      <c r="D232" t="inlineStr">
        <is>
          <t>MT-09</t>
        </is>
      </c>
      <c r="E232">
        <f>_xlfn.XLOOKUP(Table2[[#This Row],[ASSET ID]],ALL!$B:$B,ALL!$C:$C,)</f>
        <v/>
      </c>
      <c r="F232">
        <f>IFERROR(_xlfn.XLOOKUP(Table2[[#This Row],[ASSET ID]],FLEET7[Asset],FLEET7[Employee],),"")</f>
        <v/>
      </c>
      <c r="G232" t="n">
        <v>0.25</v>
      </c>
      <c r="H232" t="inlineStr">
        <is>
          <t>9000 100F / CC NEEDED</t>
        </is>
      </c>
      <c r="K232">
        <f>_xlfn.XLOOKUP(Table2[[#This Row],[ASSET ID]],Table7[Equip '#],Table7[Rate],)</f>
        <v/>
      </c>
      <c r="L232">
        <f>Table2[[#This Row],[INTERNAL MONTHLY RATE]]*Table2[[#This Row],[UNIT ALLOCATION]]</f>
        <v/>
      </c>
      <c r="M232">
        <f>IF(ISBLANK(Table2[[#This Row],[REVISION]]), Table2[[#This Row],[UNIT ALLOCATION]] * Table2[[#This Row],[INTERNAL MONTHLY RATE]], Table2[[#This Row],[INTERNAL MONTHLY RATE]] * Table2[[#This Row],[REVISION]])</f>
        <v/>
      </c>
      <c r="N232">
        <f>Table2[[#This Row],[RATE X ALLOCATION]]-Table2[[#This Row],[RATE X REVISION]]</f>
        <v/>
      </c>
    </row>
    <row r="233">
      <c r="A233">
        <f>_xlfn.XLOOKUP(Table2[[#This Row],[JOB]],Table13[JOB '#2],Table13[DIVISION '#],)</f>
        <v/>
      </c>
      <c r="B233" t="inlineStr">
        <is>
          <t>2023-034</t>
        </is>
      </c>
      <c r="C233">
        <f>_xlfn.XLOOKUP(Table2[[#This Row],[JOB]],Table13[JOB '#1],Table13[JOB DESC],)</f>
        <v/>
      </c>
      <c r="D233" t="inlineStr">
        <is>
          <t>PT-156</t>
        </is>
      </c>
      <c r="E233">
        <f>_xlfn.XLOOKUP(Table2[[#This Row],[ASSET ID]],ALL!$B:$B,ALL!$C:$C,)</f>
        <v/>
      </c>
      <c r="F233">
        <f>IFERROR(_xlfn.XLOOKUP(Table2[[#This Row],[ASSET ID]],FLEET7[Asset],FLEET7[Employee],),"")</f>
        <v/>
      </c>
      <c r="G233" t="n">
        <v>0.34</v>
      </c>
      <c r="H233" t="inlineStr">
        <is>
          <t>9000 100F / CC NEEDED</t>
        </is>
      </c>
      <c r="K233">
        <f>_xlfn.XLOOKUP(Table2[[#This Row],[ASSET ID]],Table7[Equip '#],Table7[Rate],)</f>
        <v/>
      </c>
      <c r="L233">
        <f>Table2[[#This Row],[INTERNAL MONTHLY RATE]]*Table2[[#This Row],[UNIT ALLOCATION]]</f>
        <v/>
      </c>
      <c r="M233">
        <f>IF(ISBLANK(Table2[[#This Row],[REVISION]]), Table2[[#This Row],[UNIT ALLOCATION]] * Table2[[#This Row],[INTERNAL MONTHLY RATE]], Table2[[#This Row],[INTERNAL MONTHLY RATE]] * Table2[[#This Row],[REVISION]])</f>
        <v/>
      </c>
      <c r="N233">
        <f>Table2[[#This Row],[RATE X ALLOCATION]]-Table2[[#This Row],[RATE X REVISION]]</f>
        <v/>
      </c>
    </row>
    <row r="234">
      <c r="A234">
        <f>_xlfn.XLOOKUP(Table2[[#This Row],[JOB]],Table13[JOB '#2],Table13[DIVISION '#],)</f>
        <v/>
      </c>
      <c r="B234" t="inlineStr">
        <is>
          <t>2023-034</t>
        </is>
      </c>
      <c r="C234">
        <f>_xlfn.XLOOKUP(Table2[[#This Row],[JOB]],Table13[JOB '#1],Table13[JOB DESC],)</f>
        <v/>
      </c>
      <c r="D234" t="inlineStr">
        <is>
          <t>PT-167</t>
        </is>
      </c>
      <c r="E234">
        <f>_xlfn.XLOOKUP(Table2[[#This Row],[ASSET ID]],ALL!$B:$B,ALL!$C:$C,)</f>
        <v/>
      </c>
      <c r="F234">
        <f>IFERROR(_xlfn.XLOOKUP(Table2[[#This Row],[ASSET ID]],FLEET7[Asset],FLEET7[Employee],),"")</f>
        <v/>
      </c>
      <c r="G234" t="n">
        <v>0.6</v>
      </c>
      <c r="H234" t="inlineStr">
        <is>
          <t>9000 100F / CC NEEDED</t>
        </is>
      </c>
      <c r="K234">
        <f>_xlfn.XLOOKUP(Table2[[#This Row],[ASSET ID]],Table7[Equip '#],Table7[Rate],)</f>
        <v/>
      </c>
      <c r="L234">
        <f>Table2[[#This Row],[INTERNAL MONTHLY RATE]]*Table2[[#This Row],[UNIT ALLOCATION]]</f>
        <v/>
      </c>
      <c r="M234">
        <f>IF(ISBLANK(Table2[[#This Row],[REVISION]]), Table2[[#This Row],[UNIT ALLOCATION]] * Table2[[#This Row],[INTERNAL MONTHLY RATE]], Table2[[#This Row],[INTERNAL MONTHLY RATE]] * Table2[[#This Row],[REVISION]])</f>
        <v/>
      </c>
      <c r="N234">
        <f>Table2[[#This Row],[RATE X ALLOCATION]]-Table2[[#This Row],[RATE X REVISION]]</f>
        <v/>
      </c>
    </row>
    <row r="235">
      <c r="A235">
        <f>_xlfn.XLOOKUP(Table2[[#This Row],[JOB]],Table13[JOB '#2],Table13[DIVISION '#],)</f>
        <v/>
      </c>
      <c r="B235" t="inlineStr">
        <is>
          <t>2023-034</t>
        </is>
      </c>
      <c r="C235">
        <f>_xlfn.XLOOKUP(Table2[[#This Row],[JOB]],Table13[JOB '#1],Table13[JOB DESC],)</f>
        <v/>
      </c>
      <c r="D235" t="inlineStr">
        <is>
          <t>PT-168</t>
        </is>
      </c>
      <c r="E235">
        <f>_xlfn.XLOOKUP(Table2[[#This Row],[ASSET ID]],ALL!$B:$B,ALL!$C:$C,)</f>
        <v/>
      </c>
      <c r="F235">
        <f>IFERROR(_xlfn.XLOOKUP(Table2[[#This Row],[ASSET ID]],FLEET7[Asset],FLEET7[Employee],),"")</f>
        <v/>
      </c>
      <c r="G235" t="n">
        <v>0.43</v>
      </c>
      <c r="H235" t="inlineStr">
        <is>
          <t>9000 100F / CC NEEDED</t>
        </is>
      </c>
      <c r="K235">
        <f>_xlfn.XLOOKUP(Table2[[#This Row],[ASSET ID]],Table7[Equip '#],Table7[Rate],)</f>
        <v/>
      </c>
      <c r="L235">
        <f>Table2[[#This Row],[INTERNAL MONTHLY RATE]]*Table2[[#This Row],[UNIT ALLOCATION]]</f>
        <v/>
      </c>
      <c r="M235">
        <f>IF(ISBLANK(Table2[[#This Row],[REVISION]]), Table2[[#This Row],[UNIT ALLOCATION]] * Table2[[#This Row],[INTERNAL MONTHLY RATE]], Table2[[#This Row],[INTERNAL MONTHLY RATE]] * Table2[[#This Row],[REVISION]])</f>
        <v/>
      </c>
      <c r="N235">
        <f>Table2[[#This Row],[RATE X ALLOCATION]]-Table2[[#This Row],[RATE X REVISION]]</f>
        <v/>
      </c>
    </row>
    <row r="236">
      <c r="A236">
        <f>_xlfn.XLOOKUP(Table2[[#This Row],[JOB]],Table13[JOB '#2],Table13[DIVISION '#],)</f>
        <v/>
      </c>
      <c r="B236" t="inlineStr">
        <is>
          <t>2023-034</t>
        </is>
      </c>
      <c r="C236">
        <f>_xlfn.XLOOKUP(Table2[[#This Row],[JOB]],Table13[JOB '#1],Table13[JOB DESC],)</f>
        <v/>
      </c>
      <c r="D236" t="inlineStr">
        <is>
          <t>PT-173</t>
        </is>
      </c>
      <c r="E236">
        <f>_xlfn.XLOOKUP(Table2[[#This Row],[ASSET ID]],ALL!$B:$B,ALL!$C:$C,)</f>
        <v/>
      </c>
      <c r="F236">
        <f>IFERROR(_xlfn.XLOOKUP(Table2[[#This Row],[ASSET ID]],FLEET7[Asset],FLEET7[Employee],),"")</f>
        <v/>
      </c>
      <c r="G236" t="n">
        <v>0.1</v>
      </c>
      <c r="H236" t="inlineStr">
        <is>
          <t>9000 100F / CC NEEDED</t>
        </is>
      </c>
      <c r="K236">
        <f>_xlfn.XLOOKUP(Table2[[#This Row],[ASSET ID]],Table7[Equip '#],Table7[Rate],)</f>
        <v/>
      </c>
      <c r="L236">
        <f>Table2[[#This Row],[INTERNAL MONTHLY RATE]]*Table2[[#This Row],[UNIT ALLOCATION]]</f>
        <v/>
      </c>
      <c r="M236">
        <f>IF(ISBLANK(Table2[[#This Row],[REVISION]]), Table2[[#This Row],[UNIT ALLOCATION]] * Table2[[#This Row],[INTERNAL MONTHLY RATE]], Table2[[#This Row],[INTERNAL MONTHLY RATE]] * Table2[[#This Row],[REVISION]])</f>
        <v/>
      </c>
      <c r="N236">
        <f>Table2[[#This Row],[RATE X ALLOCATION]]-Table2[[#This Row],[RATE X REVISION]]</f>
        <v/>
      </c>
    </row>
    <row r="237">
      <c r="A237">
        <f>_xlfn.XLOOKUP(Table2[[#This Row],[JOB]],Table13[JOB '#2],Table13[DIVISION '#],)</f>
        <v/>
      </c>
      <c r="B237" t="inlineStr">
        <is>
          <t>2023-034</t>
        </is>
      </c>
      <c r="C237">
        <f>_xlfn.XLOOKUP(Table2[[#This Row],[JOB]],Table13[JOB '#1],Table13[JOB DESC],)</f>
        <v/>
      </c>
      <c r="D237" t="inlineStr">
        <is>
          <t>PT-177</t>
        </is>
      </c>
      <c r="E237">
        <f>_xlfn.XLOOKUP(Table2[[#This Row],[ASSET ID]],ALL!$B:$B,ALL!$C:$C,)</f>
        <v/>
      </c>
      <c r="F237">
        <f>IFERROR(_xlfn.XLOOKUP(Table2[[#This Row],[ASSET ID]],FLEET7[Asset],FLEET7[Employee],),"")</f>
        <v/>
      </c>
      <c r="G237" t="n">
        <v>0.59</v>
      </c>
      <c r="H237" t="inlineStr">
        <is>
          <t>9000 100F / CC NEEDED</t>
        </is>
      </c>
      <c r="K237">
        <f>_xlfn.XLOOKUP(Table2[[#This Row],[ASSET ID]],Table7[Equip '#],Table7[Rate],)</f>
        <v/>
      </c>
      <c r="L237">
        <f>Table2[[#This Row],[INTERNAL MONTHLY RATE]]*Table2[[#This Row],[UNIT ALLOCATION]]</f>
        <v/>
      </c>
      <c r="M237">
        <f>IF(ISBLANK(Table2[[#This Row],[REVISION]]), Table2[[#This Row],[UNIT ALLOCATION]] * Table2[[#This Row],[INTERNAL MONTHLY RATE]], Table2[[#This Row],[INTERNAL MONTHLY RATE]] * Table2[[#This Row],[REVISION]])</f>
        <v/>
      </c>
      <c r="N237">
        <f>Table2[[#This Row],[RATE X ALLOCATION]]-Table2[[#This Row],[RATE X REVISION]]</f>
        <v/>
      </c>
    </row>
    <row r="238">
      <c r="A238">
        <f>_xlfn.XLOOKUP(Table2[[#This Row],[JOB]],Table13[JOB '#2],Table13[DIVISION '#],)</f>
        <v/>
      </c>
      <c r="B238" t="inlineStr">
        <is>
          <t>2023-034</t>
        </is>
      </c>
      <c r="C238">
        <f>_xlfn.XLOOKUP(Table2[[#This Row],[JOB]],Table13[JOB '#1],Table13[JOB DESC],)</f>
        <v/>
      </c>
      <c r="D238" t="inlineStr">
        <is>
          <t>PT-187</t>
        </is>
      </c>
      <c r="E238">
        <f>_xlfn.XLOOKUP(Table2[[#This Row],[ASSET ID]],ALL!$B:$B,ALL!$C:$C,)</f>
        <v/>
      </c>
      <c r="F238">
        <f>IFERROR(_xlfn.XLOOKUP(Table2[[#This Row],[ASSET ID]],FLEET7[Asset],FLEET7[Employee],),"")</f>
        <v/>
      </c>
      <c r="G238" t="n">
        <v>0.05</v>
      </c>
      <c r="H238" t="inlineStr">
        <is>
          <t>9000 100F / CC NEEDED</t>
        </is>
      </c>
      <c r="K238">
        <f>_xlfn.XLOOKUP(Table2[[#This Row],[ASSET ID]],Table7[Equip '#],Table7[Rate],)</f>
        <v/>
      </c>
      <c r="L238">
        <f>Table2[[#This Row],[INTERNAL MONTHLY RATE]]*Table2[[#This Row],[UNIT ALLOCATION]]</f>
        <v/>
      </c>
      <c r="M238">
        <f>IF(ISBLANK(Table2[[#This Row],[REVISION]]), Table2[[#This Row],[UNIT ALLOCATION]] * Table2[[#This Row],[INTERNAL MONTHLY RATE]], Table2[[#This Row],[INTERNAL MONTHLY RATE]] * Table2[[#This Row],[REVISION]])</f>
        <v/>
      </c>
      <c r="N238">
        <f>Table2[[#This Row],[RATE X ALLOCATION]]-Table2[[#This Row],[RATE X REVISION]]</f>
        <v/>
      </c>
    </row>
    <row r="239">
      <c r="A239">
        <f>_xlfn.XLOOKUP(Table2[[#This Row],[JOB]],Table13[JOB '#2],Table13[DIVISION '#],)</f>
        <v/>
      </c>
      <c r="B239" t="inlineStr">
        <is>
          <t>2023-034</t>
        </is>
      </c>
      <c r="C239">
        <f>_xlfn.XLOOKUP(Table2[[#This Row],[JOB]],Table13[JOB '#1],Table13[JOB DESC],)</f>
        <v/>
      </c>
      <c r="D239" t="inlineStr">
        <is>
          <t>PT-193</t>
        </is>
      </c>
      <c r="E239">
        <f>_xlfn.XLOOKUP(Table2[[#This Row],[ASSET ID]],ALL!$B:$B,ALL!$C:$C,)</f>
        <v/>
      </c>
      <c r="F239">
        <f>IFERROR(_xlfn.XLOOKUP(Table2[[#This Row],[ASSET ID]],FLEET7[Asset],FLEET7[Employee],),"")</f>
        <v/>
      </c>
      <c r="G239" t="n">
        <v>0.15</v>
      </c>
      <c r="H239" t="inlineStr">
        <is>
          <t>9000 100F / CC NEEDED</t>
        </is>
      </c>
      <c r="K239">
        <f>_xlfn.XLOOKUP(Table2[[#This Row],[ASSET ID]],Table7[Equip '#],Table7[Rate],)</f>
        <v/>
      </c>
      <c r="L239">
        <f>Table2[[#This Row],[INTERNAL MONTHLY RATE]]*Table2[[#This Row],[UNIT ALLOCATION]]</f>
        <v/>
      </c>
      <c r="M239">
        <f>IF(ISBLANK(Table2[[#This Row],[REVISION]]), Table2[[#This Row],[UNIT ALLOCATION]] * Table2[[#This Row],[INTERNAL MONTHLY RATE]], Table2[[#This Row],[INTERNAL MONTHLY RATE]] * Table2[[#This Row],[REVISION]])</f>
        <v/>
      </c>
      <c r="N239">
        <f>Table2[[#This Row],[RATE X ALLOCATION]]-Table2[[#This Row],[RATE X REVISION]]</f>
        <v/>
      </c>
    </row>
    <row r="240">
      <c r="A240">
        <f>_xlfn.XLOOKUP(Table2[[#This Row],[JOB]],Table13[JOB '#2],Table13[DIVISION '#],)</f>
        <v/>
      </c>
      <c r="B240" t="inlineStr">
        <is>
          <t>2023-034</t>
        </is>
      </c>
      <c r="C240">
        <f>_xlfn.XLOOKUP(Table2[[#This Row],[JOB]],Table13[JOB '#1],Table13[JOB DESC],)</f>
        <v/>
      </c>
      <c r="D240" t="inlineStr">
        <is>
          <t>PT-208</t>
        </is>
      </c>
      <c r="E240">
        <f>_xlfn.XLOOKUP(Table2[[#This Row],[ASSET ID]],ALL!$B:$B,ALL!$C:$C,)</f>
        <v/>
      </c>
      <c r="F240">
        <f>IFERROR(_xlfn.XLOOKUP(Table2[[#This Row],[ASSET ID]],FLEET7[Asset],FLEET7[Employee],),"")</f>
        <v/>
      </c>
      <c r="G240" t="n">
        <v>0.27</v>
      </c>
      <c r="H240" t="inlineStr">
        <is>
          <t>9000 100F / CC NEEDED</t>
        </is>
      </c>
      <c r="K240">
        <f>_xlfn.XLOOKUP(Table2[[#This Row],[ASSET ID]],Table7[Equip '#],Table7[Rate],)</f>
        <v/>
      </c>
      <c r="L240">
        <f>Table2[[#This Row],[INTERNAL MONTHLY RATE]]*Table2[[#This Row],[UNIT ALLOCATION]]</f>
        <v/>
      </c>
      <c r="M240">
        <f>IF(ISBLANK(Table2[[#This Row],[REVISION]]), Table2[[#This Row],[UNIT ALLOCATION]] * Table2[[#This Row],[INTERNAL MONTHLY RATE]], Table2[[#This Row],[INTERNAL MONTHLY RATE]] * Table2[[#This Row],[REVISION]])</f>
        <v/>
      </c>
      <c r="N240">
        <f>Table2[[#This Row],[RATE X ALLOCATION]]-Table2[[#This Row],[RATE X REVISION]]</f>
        <v/>
      </c>
    </row>
    <row r="241">
      <c r="A241">
        <f>_xlfn.XLOOKUP(Table2[[#This Row],[JOB]],Table13[JOB '#2],Table13[DIVISION '#],)</f>
        <v/>
      </c>
      <c r="B241" t="inlineStr">
        <is>
          <t>2023-034</t>
        </is>
      </c>
      <c r="C241">
        <f>_xlfn.XLOOKUP(Table2[[#This Row],[JOB]],Table13[JOB '#1],Table13[JOB DESC],)</f>
        <v/>
      </c>
      <c r="D241" t="inlineStr">
        <is>
          <t>PT-224</t>
        </is>
      </c>
      <c r="E241">
        <f>_xlfn.XLOOKUP(Table2[[#This Row],[ASSET ID]],ALL!$B:$B,ALL!$C:$C,)</f>
        <v/>
      </c>
      <c r="F241">
        <f>IFERROR(_xlfn.XLOOKUP(Table2[[#This Row],[ASSET ID]],FLEET7[Asset],FLEET7[Employee],),"")</f>
        <v/>
      </c>
      <c r="G241" t="n">
        <v>0.05</v>
      </c>
      <c r="H241" t="inlineStr">
        <is>
          <t>9000 100F / CC NEEDED</t>
        </is>
      </c>
      <c r="K241">
        <f>_xlfn.XLOOKUP(Table2[[#This Row],[ASSET ID]],Table7[Equip '#],Table7[Rate],)</f>
        <v/>
      </c>
      <c r="L241">
        <f>Table2[[#This Row],[INTERNAL MONTHLY RATE]]*Table2[[#This Row],[UNIT ALLOCATION]]</f>
        <v/>
      </c>
      <c r="M241">
        <f>IF(ISBLANK(Table2[[#This Row],[REVISION]]), Table2[[#This Row],[UNIT ALLOCATION]] * Table2[[#This Row],[INTERNAL MONTHLY RATE]], Table2[[#This Row],[INTERNAL MONTHLY RATE]] * Table2[[#This Row],[REVISION]])</f>
        <v/>
      </c>
      <c r="N241">
        <f>Table2[[#This Row],[RATE X ALLOCATION]]-Table2[[#This Row],[RATE X REVISION]]</f>
        <v/>
      </c>
    </row>
    <row r="242">
      <c r="A242">
        <f>_xlfn.XLOOKUP(Table2[[#This Row],[JOB]],Table13[JOB '#2],Table13[DIVISION '#],)</f>
        <v/>
      </c>
      <c r="B242" t="inlineStr">
        <is>
          <t>2023-034</t>
        </is>
      </c>
      <c r="C242">
        <f>_xlfn.XLOOKUP(Table2[[#This Row],[JOB]],Table13[JOB '#1],Table13[JOB DESC],)</f>
        <v/>
      </c>
      <c r="D242" t="inlineStr">
        <is>
          <t>PT-227</t>
        </is>
      </c>
      <c r="E242">
        <f>_xlfn.XLOOKUP(Table2[[#This Row],[ASSET ID]],ALL!$B:$B,ALL!$C:$C,)</f>
        <v/>
      </c>
      <c r="F242">
        <f>IFERROR(_xlfn.XLOOKUP(Table2[[#This Row],[ASSET ID]],FLEET7[Asset],FLEET7[Employee],),"")</f>
        <v/>
      </c>
      <c r="G242" t="n">
        <v>0.4</v>
      </c>
      <c r="H242" t="inlineStr">
        <is>
          <t>9000 100F / CC NEEDED</t>
        </is>
      </c>
      <c r="K242">
        <f>_xlfn.XLOOKUP(Table2[[#This Row],[ASSET ID]],Table7[Equip '#],Table7[Rate],)</f>
        <v/>
      </c>
      <c r="L242">
        <f>Table2[[#This Row],[INTERNAL MONTHLY RATE]]*Table2[[#This Row],[UNIT ALLOCATION]]</f>
        <v/>
      </c>
      <c r="M242">
        <f>IF(ISBLANK(Table2[[#This Row],[REVISION]]), Table2[[#This Row],[UNIT ALLOCATION]] * Table2[[#This Row],[INTERNAL MONTHLY RATE]], Table2[[#This Row],[INTERNAL MONTHLY RATE]] * Table2[[#This Row],[REVISION]])</f>
        <v/>
      </c>
      <c r="N242">
        <f>Table2[[#This Row],[RATE X ALLOCATION]]-Table2[[#This Row],[RATE X REVISION]]</f>
        <v/>
      </c>
    </row>
    <row r="243">
      <c r="A243">
        <f>_xlfn.XLOOKUP(Table2[[#This Row],[JOB]],Table13[JOB '#2],Table13[DIVISION '#],)</f>
        <v/>
      </c>
      <c r="B243" t="inlineStr">
        <is>
          <t>2023-034</t>
        </is>
      </c>
      <c r="C243">
        <f>_xlfn.XLOOKUP(Table2[[#This Row],[JOB]],Table13[JOB '#1],Table13[JOB DESC],)</f>
        <v/>
      </c>
      <c r="D243" t="inlineStr">
        <is>
          <t>PT-228</t>
        </is>
      </c>
      <c r="E243">
        <f>_xlfn.XLOOKUP(Table2[[#This Row],[ASSET ID]],ALL!$B:$B,ALL!$C:$C,)</f>
        <v/>
      </c>
      <c r="F243">
        <f>IFERROR(_xlfn.XLOOKUP(Table2[[#This Row],[ASSET ID]],FLEET7[Asset],FLEET7[Employee],),"")</f>
        <v/>
      </c>
      <c r="G243" t="n">
        <v>0.07000000000000001</v>
      </c>
      <c r="H243" t="inlineStr">
        <is>
          <t>9000 100F / CC NEEDED</t>
        </is>
      </c>
      <c r="K243">
        <f>_xlfn.XLOOKUP(Table2[[#This Row],[ASSET ID]],Table7[Equip '#],Table7[Rate],)</f>
        <v/>
      </c>
      <c r="L243">
        <f>Table2[[#This Row],[INTERNAL MONTHLY RATE]]*Table2[[#This Row],[UNIT ALLOCATION]]</f>
        <v/>
      </c>
      <c r="M243">
        <f>IF(ISBLANK(Table2[[#This Row],[REVISION]]), Table2[[#This Row],[UNIT ALLOCATION]] * Table2[[#This Row],[INTERNAL MONTHLY RATE]], Table2[[#This Row],[INTERNAL MONTHLY RATE]] * Table2[[#This Row],[REVISION]])</f>
        <v/>
      </c>
      <c r="N243">
        <f>Table2[[#This Row],[RATE X ALLOCATION]]-Table2[[#This Row],[RATE X REVISION]]</f>
        <v/>
      </c>
    </row>
    <row r="244">
      <c r="A244">
        <f>_xlfn.XLOOKUP(Table2[[#This Row],[JOB]],Table13[JOB '#2],Table13[DIVISION '#],)</f>
        <v/>
      </c>
      <c r="B244" t="inlineStr">
        <is>
          <t>2023-034</t>
        </is>
      </c>
      <c r="C244">
        <f>_xlfn.XLOOKUP(Table2[[#This Row],[JOB]],Table13[JOB '#1],Table13[JOB DESC],)</f>
        <v/>
      </c>
      <c r="D244" t="inlineStr">
        <is>
          <t>PT-244</t>
        </is>
      </c>
      <c r="E244">
        <f>_xlfn.XLOOKUP(Table2[[#This Row],[ASSET ID]],ALL!$B:$B,ALL!$C:$C,)</f>
        <v/>
      </c>
      <c r="F244">
        <f>IFERROR(_xlfn.XLOOKUP(Table2[[#This Row],[ASSET ID]],FLEET7[Asset],FLEET7[Employee],),"")</f>
        <v/>
      </c>
      <c r="G244" t="n">
        <v>0.08</v>
      </c>
      <c r="H244" t="inlineStr">
        <is>
          <t>9000 100F / CC NEEDED</t>
        </is>
      </c>
      <c r="K244">
        <f>_xlfn.XLOOKUP(Table2[[#This Row],[ASSET ID]],Table7[Equip '#],Table7[Rate],)</f>
        <v/>
      </c>
      <c r="L244">
        <f>Table2[[#This Row],[INTERNAL MONTHLY RATE]]*Table2[[#This Row],[UNIT ALLOCATION]]</f>
        <v/>
      </c>
      <c r="M244">
        <f>IF(ISBLANK(Table2[[#This Row],[REVISION]]), Table2[[#This Row],[UNIT ALLOCATION]] * Table2[[#This Row],[INTERNAL MONTHLY RATE]], Table2[[#This Row],[INTERNAL MONTHLY RATE]] * Table2[[#This Row],[REVISION]])</f>
        <v/>
      </c>
      <c r="N244">
        <f>Table2[[#This Row],[RATE X ALLOCATION]]-Table2[[#This Row],[RATE X REVISION]]</f>
        <v/>
      </c>
    </row>
    <row r="245">
      <c r="A245">
        <f>_xlfn.XLOOKUP(Table2[[#This Row],[JOB]],Table13[JOB '#2],Table13[DIVISION '#],)</f>
        <v/>
      </c>
      <c r="B245" t="inlineStr">
        <is>
          <t>2023-034</t>
        </is>
      </c>
      <c r="C245">
        <f>_xlfn.XLOOKUP(Table2[[#This Row],[JOB]],Table13[JOB '#1],Table13[JOB DESC],)</f>
        <v/>
      </c>
      <c r="D245" t="inlineStr">
        <is>
          <t>PT-247</t>
        </is>
      </c>
      <c r="E245">
        <f>_xlfn.XLOOKUP(Table2[[#This Row],[ASSET ID]],ALL!$B:$B,ALL!$C:$C,)</f>
        <v/>
      </c>
      <c r="F245">
        <f>IFERROR(_xlfn.XLOOKUP(Table2[[#This Row],[ASSET ID]],FLEET7[Asset],FLEET7[Employee],),"")</f>
        <v/>
      </c>
      <c r="G245" t="n">
        <v>0.27</v>
      </c>
      <c r="H245" t="inlineStr">
        <is>
          <t>9000 100F / CC NEEDED</t>
        </is>
      </c>
      <c r="K245">
        <f>_xlfn.XLOOKUP(Table2[[#This Row],[ASSET ID]],Table7[Equip '#],Table7[Rate],)</f>
        <v/>
      </c>
      <c r="L245">
        <f>Table2[[#This Row],[INTERNAL MONTHLY RATE]]*Table2[[#This Row],[UNIT ALLOCATION]]</f>
        <v/>
      </c>
      <c r="M245">
        <f>IF(ISBLANK(Table2[[#This Row],[REVISION]]), Table2[[#This Row],[UNIT ALLOCATION]] * Table2[[#This Row],[INTERNAL MONTHLY RATE]], Table2[[#This Row],[INTERNAL MONTHLY RATE]] * Table2[[#This Row],[REVISION]])</f>
        <v/>
      </c>
      <c r="N245">
        <f>Table2[[#This Row],[RATE X ALLOCATION]]-Table2[[#This Row],[RATE X REVISION]]</f>
        <v/>
      </c>
    </row>
    <row r="246">
      <c r="A246">
        <f>_xlfn.XLOOKUP(Table2[[#This Row],[JOB]],Table13[JOB '#2],Table13[DIVISION '#],)</f>
        <v/>
      </c>
      <c r="B246" t="inlineStr">
        <is>
          <t>2023-034</t>
        </is>
      </c>
      <c r="C246">
        <f>_xlfn.XLOOKUP(Table2[[#This Row],[JOB]],Table13[JOB '#1],Table13[JOB DESC],)</f>
        <v/>
      </c>
      <c r="D246" t="inlineStr">
        <is>
          <t>PT-252</t>
        </is>
      </c>
      <c r="E246">
        <f>_xlfn.XLOOKUP(Table2[[#This Row],[ASSET ID]],ALL!$B:$B,ALL!$C:$C,)</f>
        <v/>
      </c>
      <c r="F246">
        <f>IFERROR(_xlfn.XLOOKUP(Table2[[#This Row],[ASSET ID]],FLEET7[Asset],FLEET7[Employee],),"")</f>
        <v/>
      </c>
      <c r="G246" t="n">
        <v>0.09</v>
      </c>
      <c r="H246" t="inlineStr">
        <is>
          <t>9000 100F / CC NEEDED</t>
        </is>
      </c>
      <c r="K246">
        <f>_xlfn.XLOOKUP(Table2[[#This Row],[ASSET ID]],Table7[Equip '#],Table7[Rate],)</f>
        <v/>
      </c>
      <c r="L246">
        <f>Table2[[#This Row],[INTERNAL MONTHLY RATE]]*Table2[[#This Row],[UNIT ALLOCATION]]</f>
        <v/>
      </c>
      <c r="M246">
        <f>IF(ISBLANK(Table2[[#This Row],[REVISION]]), Table2[[#This Row],[UNIT ALLOCATION]] * Table2[[#This Row],[INTERNAL MONTHLY RATE]], Table2[[#This Row],[INTERNAL MONTHLY RATE]] * Table2[[#This Row],[REVISION]])</f>
        <v/>
      </c>
      <c r="N246">
        <f>Table2[[#This Row],[RATE X ALLOCATION]]-Table2[[#This Row],[RATE X REVISION]]</f>
        <v/>
      </c>
    </row>
    <row r="247">
      <c r="A247">
        <f>_xlfn.XLOOKUP(Table2[[#This Row],[JOB]],Table13[JOB '#2],Table13[DIVISION '#],)</f>
        <v/>
      </c>
      <c r="B247" t="inlineStr">
        <is>
          <t>2023-034</t>
        </is>
      </c>
      <c r="C247">
        <f>_xlfn.XLOOKUP(Table2[[#This Row],[JOB]],Table13[JOB '#1],Table13[JOB DESC],)</f>
        <v/>
      </c>
      <c r="D247" t="inlineStr">
        <is>
          <t>PT-268</t>
        </is>
      </c>
      <c r="E247">
        <f>_xlfn.XLOOKUP(Table2[[#This Row],[ASSET ID]],ALL!$B:$B,ALL!$C:$C,)</f>
        <v/>
      </c>
      <c r="F247">
        <f>IFERROR(_xlfn.XLOOKUP(Table2[[#This Row],[ASSET ID]],FLEET7[Asset],FLEET7[Employee],),"")</f>
        <v/>
      </c>
      <c r="G247" t="n">
        <v>0.15</v>
      </c>
      <c r="H247" t="inlineStr">
        <is>
          <t>9000 100F / CC NEEDED</t>
        </is>
      </c>
      <c r="K247">
        <f>_xlfn.XLOOKUP(Table2[[#This Row],[ASSET ID]],Table7[Equip '#],Table7[Rate],)</f>
        <v/>
      </c>
      <c r="L247">
        <f>Table2[[#This Row],[INTERNAL MONTHLY RATE]]*Table2[[#This Row],[UNIT ALLOCATION]]</f>
        <v/>
      </c>
      <c r="M247">
        <f>IF(ISBLANK(Table2[[#This Row],[REVISION]]), Table2[[#This Row],[UNIT ALLOCATION]] * Table2[[#This Row],[INTERNAL MONTHLY RATE]], Table2[[#This Row],[INTERNAL MONTHLY RATE]] * Table2[[#This Row],[REVISION]])</f>
        <v/>
      </c>
      <c r="N247">
        <f>Table2[[#This Row],[RATE X ALLOCATION]]-Table2[[#This Row],[RATE X REVISION]]</f>
        <v/>
      </c>
    </row>
    <row r="248">
      <c r="A248">
        <f>_xlfn.XLOOKUP(Table2[[#This Row],[JOB]],Table13[JOB '#2],Table13[DIVISION '#],)</f>
        <v/>
      </c>
      <c r="B248" t="inlineStr">
        <is>
          <t>2023-034</t>
        </is>
      </c>
      <c r="C248">
        <f>_xlfn.XLOOKUP(Table2[[#This Row],[JOB]],Table13[JOB '#1],Table13[JOB DESC],)</f>
        <v/>
      </c>
      <c r="D248" t="inlineStr">
        <is>
          <t>PT-269</t>
        </is>
      </c>
      <c r="E248">
        <f>_xlfn.XLOOKUP(Table2[[#This Row],[ASSET ID]],ALL!$B:$B,ALL!$C:$C,)</f>
        <v/>
      </c>
      <c r="F248">
        <f>IFERROR(_xlfn.XLOOKUP(Table2[[#This Row],[ASSET ID]],FLEET7[Asset],FLEET7[Employee],),"")</f>
        <v/>
      </c>
      <c r="G248" t="n">
        <v>0.16</v>
      </c>
      <c r="H248" t="inlineStr">
        <is>
          <t>9000 100F / CC NEEDED</t>
        </is>
      </c>
      <c r="K248">
        <f>_xlfn.XLOOKUP(Table2[[#This Row],[ASSET ID]],Table7[Equip '#],Table7[Rate],)</f>
        <v/>
      </c>
      <c r="L248">
        <f>Table2[[#This Row],[INTERNAL MONTHLY RATE]]*Table2[[#This Row],[UNIT ALLOCATION]]</f>
        <v/>
      </c>
      <c r="M248">
        <f>IF(ISBLANK(Table2[[#This Row],[REVISION]]), Table2[[#This Row],[UNIT ALLOCATION]] * Table2[[#This Row],[INTERNAL MONTHLY RATE]], Table2[[#This Row],[INTERNAL MONTHLY RATE]] * Table2[[#This Row],[REVISION]])</f>
        <v/>
      </c>
      <c r="N248">
        <f>Table2[[#This Row],[RATE X ALLOCATION]]-Table2[[#This Row],[RATE X REVISION]]</f>
        <v/>
      </c>
    </row>
    <row r="249">
      <c r="A249">
        <f>_xlfn.XLOOKUP(Table2[[#This Row],[JOB]],Table13[JOB '#2],Table13[DIVISION '#],)</f>
        <v/>
      </c>
      <c r="B249" t="inlineStr">
        <is>
          <t>2023-034</t>
        </is>
      </c>
      <c r="C249">
        <f>_xlfn.XLOOKUP(Table2[[#This Row],[JOB]],Table13[JOB '#1],Table13[JOB DESC],)</f>
        <v/>
      </c>
      <c r="D249" t="inlineStr">
        <is>
          <t>PT-274</t>
        </is>
      </c>
      <c r="E249">
        <f>_xlfn.XLOOKUP(Table2[[#This Row],[ASSET ID]],ALL!$B:$B,ALL!$C:$C,)</f>
        <v/>
      </c>
      <c r="F249">
        <f>IFERROR(_xlfn.XLOOKUP(Table2[[#This Row],[ASSET ID]],FLEET7[Asset],FLEET7[Employee],),"")</f>
        <v/>
      </c>
      <c r="G249" t="n">
        <v>0.11</v>
      </c>
      <c r="H249" t="inlineStr">
        <is>
          <t>9000 100F / CC NEEDED</t>
        </is>
      </c>
      <c r="K249">
        <f>_xlfn.XLOOKUP(Table2[[#This Row],[ASSET ID]],Table7[Equip '#],Table7[Rate],)</f>
        <v/>
      </c>
      <c r="L249">
        <f>Table2[[#This Row],[INTERNAL MONTHLY RATE]]*Table2[[#This Row],[UNIT ALLOCATION]]</f>
        <v/>
      </c>
      <c r="M249">
        <f>IF(ISBLANK(Table2[[#This Row],[REVISION]]), Table2[[#This Row],[UNIT ALLOCATION]] * Table2[[#This Row],[INTERNAL MONTHLY RATE]], Table2[[#This Row],[INTERNAL MONTHLY RATE]] * Table2[[#This Row],[REVISION]])</f>
        <v/>
      </c>
      <c r="N249">
        <f>Table2[[#This Row],[RATE X ALLOCATION]]-Table2[[#This Row],[RATE X REVISION]]</f>
        <v/>
      </c>
    </row>
    <row r="250">
      <c r="A250">
        <f>_xlfn.XLOOKUP(Table2[[#This Row],[JOB]],Table13[JOB '#2],Table13[DIVISION '#],)</f>
        <v/>
      </c>
      <c r="B250" t="inlineStr">
        <is>
          <t>2023-034</t>
        </is>
      </c>
      <c r="C250">
        <f>_xlfn.XLOOKUP(Table2[[#This Row],[JOB]],Table13[JOB '#1],Table13[JOB DESC],)</f>
        <v/>
      </c>
      <c r="D250" t="inlineStr">
        <is>
          <t>PT-278</t>
        </is>
      </c>
      <c r="E250">
        <f>_xlfn.XLOOKUP(Table2[[#This Row],[ASSET ID]],ALL!$B:$B,ALL!$C:$C,)</f>
        <v/>
      </c>
      <c r="F250">
        <f>IFERROR(_xlfn.XLOOKUP(Table2[[#This Row],[ASSET ID]],FLEET7[Asset],FLEET7[Employee],),"")</f>
        <v/>
      </c>
      <c r="G250" t="n">
        <v>0.1</v>
      </c>
      <c r="H250" t="inlineStr">
        <is>
          <t>9000 100F / CC NEEDED</t>
        </is>
      </c>
      <c r="K250">
        <f>_xlfn.XLOOKUP(Table2[[#This Row],[ASSET ID]],Table7[Equip '#],Table7[Rate],)</f>
        <v/>
      </c>
      <c r="L250">
        <f>Table2[[#This Row],[INTERNAL MONTHLY RATE]]*Table2[[#This Row],[UNIT ALLOCATION]]</f>
        <v/>
      </c>
      <c r="M250">
        <f>IF(ISBLANK(Table2[[#This Row],[REVISION]]), Table2[[#This Row],[UNIT ALLOCATION]] * Table2[[#This Row],[INTERNAL MONTHLY RATE]], Table2[[#This Row],[INTERNAL MONTHLY RATE]] * Table2[[#This Row],[REVISION]])</f>
        <v/>
      </c>
      <c r="N250">
        <f>Table2[[#This Row],[RATE X ALLOCATION]]-Table2[[#This Row],[RATE X REVISION]]</f>
        <v/>
      </c>
    </row>
    <row r="251">
      <c r="A251">
        <f>_xlfn.XLOOKUP(Table2[[#This Row],[JOB]],Table13[JOB '#2],Table13[DIVISION '#],)</f>
        <v/>
      </c>
      <c r="B251" t="inlineStr">
        <is>
          <t>2023-034</t>
        </is>
      </c>
      <c r="C251">
        <f>_xlfn.XLOOKUP(Table2[[#This Row],[JOB]],Table13[JOB '#1],Table13[JOB DESC],)</f>
        <v/>
      </c>
      <c r="D251" t="inlineStr">
        <is>
          <t>SDT-01</t>
        </is>
      </c>
      <c r="E251">
        <f>_xlfn.XLOOKUP(Table2[[#This Row],[ASSET ID]],ALL!$B:$B,ALL!$C:$C,)</f>
        <v/>
      </c>
      <c r="F251">
        <f>IFERROR(_xlfn.XLOOKUP(Table2[[#This Row],[ASSET ID]],FLEET7[Asset],FLEET7[Employee],),"")</f>
        <v/>
      </c>
      <c r="G251" t="n">
        <v>0.07000000000000001</v>
      </c>
      <c r="H251" t="inlineStr">
        <is>
          <t>9000 100F / CC NEEDED</t>
        </is>
      </c>
      <c r="K251">
        <f>_xlfn.XLOOKUP(Table2[[#This Row],[ASSET ID]],Table7[Equip '#],Table7[Rate],)</f>
        <v/>
      </c>
      <c r="L251">
        <f>Table2[[#This Row],[INTERNAL MONTHLY RATE]]*Table2[[#This Row],[UNIT ALLOCATION]]</f>
        <v/>
      </c>
      <c r="M251">
        <f>IF(ISBLANK(Table2[[#This Row],[REVISION]]), Table2[[#This Row],[UNIT ALLOCATION]] * Table2[[#This Row],[INTERNAL MONTHLY RATE]], Table2[[#This Row],[INTERNAL MONTHLY RATE]] * Table2[[#This Row],[REVISION]])</f>
        <v/>
      </c>
      <c r="N251">
        <f>Table2[[#This Row],[RATE X ALLOCATION]]-Table2[[#This Row],[RATE X REVISION]]</f>
        <v/>
      </c>
    </row>
    <row r="252">
      <c r="A252">
        <f>_xlfn.XLOOKUP(Table2[[#This Row],[JOB]],Table13[JOB '#2],Table13[DIVISION '#],)</f>
        <v/>
      </c>
      <c r="B252" t="inlineStr">
        <is>
          <t>2023-034</t>
        </is>
      </c>
      <c r="C252">
        <f>_xlfn.XLOOKUP(Table2[[#This Row],[JOB]],Table13[JOB '#1],Table13[JOB DESC],)</f>
        <v/>
      </c>
      <c r="D252" t="inlineStr">
        <is>
          <t>SFB-03</t>
        </is>
      </c>
      <c r="E252">
        <f>_xlfn.XLOOKUP(Table2[[#This Row],[ASSET ID]],ALL!$B:$B,ALL!$C:$C,)</f>
        <v/>
      </c>
      <c r="F252">
        <f>IFERROR(_xlfn.XLOOKUP(Table2[[#This Row],[ASSET ID]],FLEET7[Asset],FLEET7[Employee],),"")</f>
        <v/>
      </c>
      <c r="G252" t="n">
        <v>0.27</v>
      </c>
      <c r="H252" t="inlineStr">
        <is>
          <t>9000 100F / CC NEEDED</t>
        </is>
      </c>
      <c r="K252">
        <f>_xlfn.XLOOKUP(Table2[[#This Row],[ASSET ID]],Table7[Equip '#],Table7[Rate],)</f>
        <v/>
      </c>
      <c r="L252">
        <f>Table2[[#This Row],[INTERNAL MONTHLY RATE]]*Table2[[#This Row],[UNIT ALLOCATION]]</f>
        <v/>
      </c>
      <c r="M252">
        <f>IF(ISBLANK(Table2[[#This Row],[REVISION]]), Table2[[#This Row],[UNIT ALLOCATION]] * Table2[[#This Row],[INTERNAL MONTHLY RATE]], Table2[[#This Row],[INTERNAL MONTHLY RATE]] * Table2[[#This Row],[REVISION]])</f>
        <v/>
      </c>
      <c r="N252">
        <f>Table2[[#This Row],[RATE X ALLOCATION]]-Table2[[#This Row],[RATE X REVISION]]</f>
        <v/>
      </c>
    </row>
    <row r="253">
      <c r="A253">
        <f>_xlfn.XLOOKUP(Table2[[#This Row],[JOB]],Table13[JOB '#2],Table13[DIVISION '#],)</f>
        <v/>
      </c>
      <c r="B253" t="inlineStr">
        <is>
          <t>2023-034</t>
        </is>
      </c>
      <c r="C253">
        <f>_xlfn.XLOOKUP(Table2[[#This Row],[JOB]],Table13[JOB '#1],Table13[JOB DESC],)</f>
        <v/>
      </c>
      <c r="D253" t="inlineStr">
        <is>
          <t>SFB-12</t>
        </is>
      </c>
      <c r="E253">
        <f>_xlfn.XLOOKUP(Table2[[#This Row],[ASSET ID]],ALL!$B:$B,ALL!$C:$C,)</f>
        <v/>
      </c>
      <c r="F253">
        <f>IFERROR(_xlfn.XLOOKUP(Table2[[#This Row],[ASSET ID]],FLEET7[Asset],FLEET7[Employee],),"")</f>
        <v/>
      </c>
      <c r="G253" t="n">
        <v>0.31</v>
      </c>
      <c r="H253" t="inlineStr">
        <is>
          <t>9000 100F / CC NEEDED</t>
        </is>
      </c>
      <c r="K253">
        <f>_xlfn.XLOOKUP(Table2[[#This Row],[ASSET ID]],Table7[Equip '#],Table7[Rate],)</f>
        <v/>
      </c>
      <c r="L253">
        <f>Table2[[#This Row],[INTERNAL MONTHLY RATE]]*Table2[[#This Row],[UNIT ALLOCATION]]</f>
        <v/>
      </c>
      <c r="M253">
        <f>IF(ISBLANK(Table2[[#This Row],[REVISION]]), Table2[[#This Row],[UNIT ALLOCATION]] * Table2[[#This Row],[INTERNAL MONTHLY RATE]], Table2[[#This Row],[INTERNAL MONTHLY RATE]] * Table2[[#This Row],[REVISION]])</f>
        <v/>
      </c>
      <c r="N253">
        <f>Table2[[#This Row],[RATE X ALLOCATION]]-Table2[[#This Row],[RATE X REVISION]]</f>
        <v/>
      </c>
    </row>
    <row r="254">
      <c r="A254">
        <f>_xlfn.XLOOKUP(Table2[[#This Row],[JOB]],Table13[JOB '#2],Table13[DIVISION '#],)</f>
        <v/>
      </c>
      <c r="B254" t="inlineStr">
        <is>
          <t>2023-034</t>
        </is>
      </c>
      <c r="C254">
        <f>_xlfn.XLOOKUP(Table2[[#This Row],[JOB]],Table13[JOB '#1],Table13[JOB DESC],)</f>
        <v/>
      </c>
      <c r="D254" t="inlineStr">
        <is>
          <t>SFB-13</t>
        </is>
      </c>
      <c r="E254">
        <f>_xlfn.XLOOKUP(Table2[[#This Row],[ASSET ID]],ALL!$B:$B,ALL!$C:$C,)</f>
        <v/>
      </c>
      <c r="F254">
        <f>IFERROR(_xlfn.XLOOKUP(Table2[[#This Row],[ASSET ID]],FLEET7[Asset],FLEET7[Employee],),"")</f>
        <v/>
      </c>
      <c r="G254" t="n">
        <v>0.37</v>
      </c>
      <c r="H254" t="inlineStr">
        <is>
          <t>9000 100F / CC NEEDED</t>
        </is>
      </c>
      <c r="K254">
        <f>_xlfn.XLOOKUP(Table2[[#This Row],[ASSET ID]],Table7[Equip '#],Table7[Rate],)</f>
        <v/>
      </c>
      <c r="L254">
        <f>Table2[[#This Row],[INTERNAL MONTHLY RATE]]*Table2[[#This Row],[UNIT ALLOCATION]]</f>
        <v/>
      </c>
      <c r="M254">
        <f>IF(ISBLANK(Table2[[#This Row],[REVISION]]), Table2[[#This Row],[UNIT ALLOCATION]] * Table2[[#This Row],[INTERNAL MONTHLY RATE]], Table2[[#This Row],[INTERNAL MONTHLY RATE]] * Table2[[#This Row],[REVISION]])</f>
        <v/>
      </c>
      <c r="N254">
        <f>Table2[[#This Row],[RATE X ALLOCATION]]-Table2[[#This Row],[RATE X REVISION]]</f>
        <v/>
      </c>
    </row>
    <row r="255">
      <c r="A255">
        <f>_xlfn.XLOOKUP(Table2[[#This Row],[JOB]],Table13[JOB '#2],Table13[DIVISION '#],)</f>
        <v/>
      </c>
      <c r="B255" t="inlineStr">
        <is>
          <t>2023-034</t>
        </is>
      </c>
      <c r="C255">
        <f>_xlfn.XLOOKUP(Table2[[#This Row],[JOB]],Table13[JOB '#1],Table13[JOB DESC],)</f>
        <v/>
      </c>
      <c r="D255" t="inlineStr">
        <is>
          <t>SFB-14</t>
        </is>
      </c>
      <c r="E255">
        <f>_xlfn.XLOOKUP(Table2[[#This Row],[ASSET ID]],ALL!$B:$B,ALL!$C:$C,)</f>
        <v/>
      </c>
      <c r="F255">
        <f>IFERROR(_xlfn.XLOOKUP(Table2[[#This Row],[ASSET ID]],FLEET7[Asset],FLEET7[Employee],),"")</f>
        <v/>
      </c>
      <c r="G255" t="n">
        <v>0.34</v>
      </c>
      <c r="H255" t="inlineStr">
        <is>
          <t>9000 100F / CC NEEDED</t>
        </is>
      </c>
      <c r="K255">
        <f>_xlfn.XLOOKUP(Table2[[#This Row],[ASSET ID]],Table7[Equip '#],Table7[Rate],)</f>
        <v/>
      </c>
      <c r="L255">
        <f>Table2[[#This Row],[INTERNAL MONTHLY RATE]]*Table2[[#This Row],[UNIT ALLOCATION]]</f>
        <v/>
      </c>
      <c r="M255">
        <f>IF(ISBLANK(Table2[[#This Row],[REVISION]]), Table2[[#This Row],[UNIT ALLOCATION]] * Table2[[#This Row],[INTERNAL MONTHLY RATE]], Table2[[#This Row],[INTERNAL MONTHLY RATE]] * Table2[[#This Row],[REVISION]])</f>
        <v/>
      </c>
      <c r="N255">
        <f>Table2[[#This Row],[RATE X ALLOCATION]]-Table2[[#This Row],[RATE X REVISION]]</f>
        <v/>
      </c>
    </row>
    <row r="256">
      <c r="A256">
        <f>_xlfn.XLOOKUP(Table2[[#This Row],[JOB]],Table13[JOB '#2],Table13[DIVISION '#],)</f>
        <v/>
      </c>
      <c r="B256" t="inlineStr">
        <is>
          <t>2023-034</t>
        </is>
      </c>
      <c r="C256">
        <f>_xlfn.XLOOKUP(Table2[[#This Row],[JOB]],Table13[JOB '#1],Table13[JOB DESC],)</f>
        <v/>
      </c>
      <c r="D256" t="inlineStr">
        <is>
          <t>SFB-16</t>
        </is>
      </c>
      <c r="E256">
        <f>_xlfn.XLOOKUP(Table2[[#This Row],[ASSET ID]],ALL!$B:$B,ALL!$C:$C,)</f>
        <v/>
      </c>
      <c r="F256">
        <f>IFERROR(_xlfn.XLOOKUP(Table2[[#This Row],[ASSET ID]],FLEET7[Asset],FLEET7[Employee],),"")</f>
        <v/>
      </c>
      <c r="G256" t="n">
        <v>0.2</v>
      </c>
      <c r="H256" t="inlineStr">
        <is>
          <t>9000 100F / CC NEEDED</t>
        </is>
      </c>
      <c r="K256">
        <f>_xlfn.XLOOKUP(Table2[[#This Row],[ASSET ID]],Table7[Equip '#],Table7[Rate],)</f>
        <v/>
      </c>
      <c r="L256">
        <f>Table2[[#This Row],[INTERNAL MONTHLY RATE]]*Table2[[#This Row],[UNIT ALLOCATION]]</f>
        <v/>
      </c>
      <c r="M256">
        <f>IF(ISBLANK(Table2[[#This Row],[REVISION]]), Table2[[#This Row],[UNIT ALLOCATION]] * Table2[[#This Row],[INTERNAL MONTHLY RATE]], Table2[[#This Row],[INTERNAL MONTHLY RATE]] * Table2[[#This Row],[REVISION]])</f>
        <v/>
      </c>
      <c r="N256">
        <f>Table2[[#This Row],[RATE X ALLOCATION]]-Table2[[#This Row],[RATE X REVISION]]</f>
        <v/>
      </c>
    </row>
    <row r="257">
      <c r="A257">
        <f>_xlfn.XLOOKUP(Table2[[#This Row],[JOB]],Table13[JOB '#2],Table13[DIVISION '#],)</f>
        <v/>
      </c>
      <c r="B257" t="inlineStr">
        <is>
          <t>2023-034</t>
        </is>
      </c>
      <c r="C257">
        <f>_xlfn.XLOOKUP(Table2[[#This Row],[JOB]],Table13[JOB '#1],Table13[JOB DESC],)</f>
        <v/>
      </c>
      <c r="D257" t="inlineStr">
        <is>
          <t>SFB-22</t>
        </is>
      </c>
      <c r="E257">
        <f>_xlfn.XLOOKUP(Table2[[#This Row],[ASSET ID]],ALL!$B:$B,ALL!$C:$C,)</f>
        <v/>
      </c>
      <c r="F257">
        <f>IFERROR(_xlfn.XLOOKUP(Table2[[#This Row],[ASSET ID]],FLEET7[Asset],FLEET7[Employee],),"")</f>
        <v/>
      </c>
      <c r="G257" t="n">
        <v>0.05</v>
      </c>
      <c r="H257" t="inlineStr">
        <is>
          <t>9000 100F / CC NEEDED</t>
        </is>
      </c>
      <c r="K257">
        <f>_xlfn.XLOOKUP(Table2[[#This Row],[ASSET ID]],Table7[Equip '#],Table7[Rate],)</f>
        <v/>
      </c>
      <c r="L257">
        <f>Table2[[#This Row],[INTERNAL MONTHLY RATE]]*Table2[[#This Row],[UNIT ALLOCATION]]</f>
        <v/>
      </c>
      <c r="M257">
        <f>IF(ISBLANK(Table2[[#This Row],[REVISION]]), Table2[[#This Row],[UNIT ALLOCATION]] * Table2[[#This Row],[INTERNAL MONTHLY RATE]], Table2[[#This Row],[INTERNAL MONTHLY RATE]] * Table2[[#This Row],[REVISION]])</f>
        <v/>
      </c>
      <c r="N257">
        <f>Table2[[#This Row],[RATE X ALLOCATION]]-Table2[[#This Row],[RATE X REVISION]]</f>
        <v/>
      </c>
    </row>
    <row r="258">
      <c r="A258">
        <f>_xlfn.XLOOKUP(Table2[[#This Row],[JOB]],Table13[JOB '#2],Table13[DIVISION '#],)</f>
        <v/>
      </c>
      <c r="B258" t="inlineStr">
        <is>
          <t>2023-034</t>
        </is>
      </c>
      <c r="C258">
        <f>_xlfn.XLOOKUP(Table2[[#This Row],[JOB]],Table13[JOB '#1],Table13[JOB DESC],)</f>
        <v/>
      </c>
      <c r="D258" t="inlineStr">
        <is>
          <t>SFB-22</t>
        </is>
      </c>
      <c r="E258">
        <f>_xlfn.XLOOKUP(Table2[[#This Row],[ASSET ID]],ALL!$B:$B,ALL!$C:$C,)</f>
        <v/>
      </c>
      <c r="F258">
        <f>IFERROR(_xlfn.XLOOKUP(Table2[[#This Row],[ASSET ID]],FLEET7[Asset],FLEET7[Employee],),"")</f>
        <v/>
      </c>
      <c r="G258" t="n">
        <v>0.5</v>
      </c>
      <c r="H258" t="inlineStr">
        <is>
          <t>9000 100F / CC NEEDED</t>
        </is>
      </c>
      <c r="K258">
        <f>_xlfn.XLOOKUP(Table2[[#This Row],[ASSET ID]],Table7[Equip '#],Table7[Rate],)</f>
        <v/>
      </c>
      <c r="L258">
        <f>Table2[[#This Row],[INTERNAL MONTHLY RATE]]*Table2[[#This Row],[UNIT ALLOCATION]]</f>
        <v/>
      </c>
      <c r="M258">
        <f>IF(ISBLANK(Table2[[#This Row],[REVISION]]), Table2[[#This Row],[UNIT ALLOCATION]] * Table2[[#This Row],[INTERNAL MONTHLY RATE]], Table2[[#This Row],[INTERNAL MONTHLY RATE]] * Table2[[#This Row],[REVISION]])</f>
        <v/>
      </c>
      <c r="N258">
        <f>Table2[[#This Row],[RATE X ALLOCATION]]-Table2[[#This Row],[RATE X REVISION]]</f>
        <v/>
      </c>
    </row>
    <row r="259">
      <c r="A259">
        <f>_xlfn.XLOOKUP(Table2[[#This Row],[JOB]],Table13[JOB '#2],Table13[DIVISION '#],)</f>
        <v/>
      </c>
      <c r="B259" t="inlineStr">
        <is>
          <t>2023-034</t>
        </is>
      </c>
      <c r="C259">
        <f>_xlfn.XLOOKUP(Table2[[#This Row],[JOB]],Table13[JOB '#1],Table13[JOB DESC],)</f>
        <v/>
      </c>
      <c r="D259" t="inlineStr">
        <is>
          <t>SS-24</t>
        </is>
      </c>
      <c r="E259">
        <f>_xlfn.XLOOKUP(Table2[[#This Row],[ASSET ID]],ALL!$B:$B,ALL!$C:$C,)</f>
        <v/>
      </c>
      <c r="F259">
        <f>IFERROR(_xlfn.XLOOKUP(Table2[[#This Row],[ASSET ID]],FLEET7[Asset],FLEET7[Employee],),"")</f>
        <v/>
      </c>
      <c r="G259" t="n">
        <v>0.1</v>
      </c>
      <c r="H259" t="inlineStr">
        <is>
          <t>9000 100F / CC NEEDED</t>
        </is>
      </c>
      <c r="K259">
        <f>_xlfn.XLOOKUP(Table2[[#This Row],[ASSET ID]],Table7[Equip '#],Table7[Rate],)</f>
        <v/>
      </c>
      <c r="L259">
        <f>Table2[[#This Row],[INTERNAL MONTHLY RATE]]*Table2[[#This Row],[UNIT ALLOCATION]]</f>
        <v/>
      </c>
      <c r="M259">
        <f>IF(ISBLANK(Table2[[#This Row],[REVISION]]), Table2[[#This Row],[UNIT ALLOCATION]] * Table2[[#This Row],[INTERNAL MONTHLY RATE]], Table2[[#This Row],[INTERNAL MONTHLY RATE]] * Table2[[#This Row],[REVISION]])</f>
        <v/>
      </c>
      <c r="N259">
        <f>Table2[[#This Row],[RATE X ALLOCATION]]-Table2[[#This Row],[RATE X REVISION]]</f>
        <v/>
      </c>
    </row>
    <row r="260">
      <c r="A260">
        <f>_xlfn.XLOOKUP(Table2[[#This Row],[JOB]],Table13[JOB '#2],Table13[DIVISION '#],)</f>
        <v/>
      </c>
      <c r="B260" t="inlineStr">
        <is>
          <t>2023-034</t>
        </is>
      </c>
      <c r="C260">
        <f>_xlfn.XLOOKUP(Table2[[#This Row],[JOB]],Table13[JOB '#1],Table13[JOB DESC],)</f>
        <v/>
      </c>
      <c r="D260" t="inlineStr">
        <is>
          <t>WT-08</t>
        </is>
      </c>
      <c r="E260">
        <f>_xlfn.XLOOKUP(Table2[[#This Row],[ASSET ID]],ALL!$B:$B,ALL!$C:$C,)</f>
        <v/>
      </c>
      <c r="F260">
        <f>IFERROR(_xlfn.XLOOKUP(Table2[[#This Row],[ASSET ID]],FLEET7[Asset],FLEET7[Employee],),"")</f>
        <v/>
      </c>
      <c r="G260" t="n">
        <v>0.1</v>
      </c>
      <c r="H260" t="inlineStr">
        <is>
          <t>9000 100F / CC NEEDED</t>
        </is>
      </c>
      <c r="K260">
        <f>_xlfn.XLOOKUP(Table2[[#This Row],[ASSET ID]],Table7[Equip '#],Table7[Rate],)</f>
        <v/>
      </c>
      <c r="L260">
        <f>Table2[[#This Row],[INTERNAL MONTHLY RATE]]*Table2[[#This Row],[UNIT ALLOCATION]]</f>
        <v/>
      </c>
      <c r="M260">
        <f>IF(ISBLANK(Table2[[#This Row],[REVISION]]), Table2[[#This Row],[UNIT ALLOCATION]] * Table2[[#This Row],[INTERNAL MONTHLY RATE]], Table2[[#This Row],[INTERNAL MONTHLY RATE]] * Table2[[#This Row],[REVISION]])</f>
        <v/>
      </c>
      <c r="N260">
        <f>Table2[[#This Row],[RATE X ALLOCATION]]-Table2[[#This Row],[RATE X REVISION]]</f>
        <v/>
      </c>
    </row>
    <row r="261">
      <c r="A261">
        <f>_xlfn.XLOOKUP(Table2[[#This Row],[JOB]],Table13[JOB '#2],Table13[DIVISION '#],)</f>
        <v/>
      </c>
      <c r="B261" t="inlineStr">
        <is>
          <t>2023-035</t>
        </is>
      </c>
      <c r="C261">
        <f>_xlfn.XLOOKUP(Table2[[#This Row],[JOB]],Table13[JOB '#1],Table13[JOB DESC],)</f>
        <v/>
      </c>
      <c r="D261" t="inlineStr">
        <is>
          <t>BH-15</t>
        </is>
      </c>
      <c r="E261">
        <f>_xlfn.XLOOKUP(Table2[[#This Row],[ASSET ID]],ALL!$B:$B,ALL!$C:$C,)</f>
        <v/>
      </c>
      <c r="F261">
        <f>IFERROR(_xlfn.XLOOKUP(Table2[[#This Row],[ASSET ID]],FLEET7[Asset],FLEET7[Employee],),"")</f>
        <v/>
      </c>
      <c r="G261" t="n">
        <v>0.5</v>
      </c>
      <c r="H261" t="inlineStr">
        <is>
          <t>9000 100F / CC NEEDED</t>
        </is>
      </c>
      <c r="K261">
        <f>_xlfn.XLOOKUP(Table2[[#This Row],[ASSET ID]],Table7[Equip '#],Table7[Rate],)</f>
        <v/>
      </c>
      <c r="L261">
        <f>Table2[[#This Row],[INTERNAL MONTHLY RATE]]*Table2[[#This Row],[UNIT ALLOCATION]]</f>
        <v/>
      </c>
      <c r="M261">
        <f>IF(ISBLANK(Table2[[#This Row],[REVISION]]), Table2[[#This Row],[UNIT ALLOCATION]] * Table2[[#This Row],[INTERNAL MONTHLY RATE]], Table2[[#This Row],[INTERNAL MONTHLY RATE]] * Table2[[#This Row],[REVISION]])</f>
        <v/>
      </c>
      <c r="N261">
        <f>Table2[[#This Row],[RATE X ALLOCATION]]-Table2[[#This Row],[RATE X REVISION]]</f>
        <v/>
      </c>
    </row>
    <row r="262">
      <c r="A262">
        <f>_xlfn.XLOOKUP(Table2[[#This Row],[JOB]],Table13[JOB '#2],Table13[DIVISION '#],)</f>
        <v/>
      </c>
      <c r="B262" t="inlineStr">
        <is>
          <t>2023-035</t>
        </is>
      </c>
      <c r="C262">
        <f>_xlfn.XLOOKUP(Table2[[#This Row],[JOB]],Table13[JOB '#1],Table13[JOB DESC],)</f>
        <v/>
      </c>
      <c r="D262" t="inlineStr">
        <is>
          <t>ET-03</t>
        </is>
      </c>
      <c r="E262">
        <f>_xlfn.XLOOKUP(Table2[[#This Row],[ASSET ID]],ALL!$B:$B,ALL!$C:$C,)</f>
        <v/>
      </c>
      <c r="F262">
        <f>IFERROR(_xlfn.XLOOKUP(Table2[[#This Row],[ASSET ID]],FLEET7[Asset],FLEET7[Employee],),"")</f>
        <v/>
      </c>
      <c r="G262" t="n">
        <v>0.18</v>
      </c>
      <c r="H262" t="inlineStr">
        <is>
          <t>9000 100F / CC NEEDED</t>
        </is>
      </c>
      <c r="K262">
        <f>_xlfn.XLOOKUP(Table2[[#This Row],[ASSET ID]],Table7[Equip '#],Table7[Rate],)</f>
        <v/>
      </c>
      <c r="L262">
        <f>Table2[[#This Row],[INTERNAL MONTHLY RATE]]*Table2[[#This Row],[UNIT ALLOCATION]]</f>
        <v/>
      </c>
      <c r="M262">
        <f>IF(ISBLANK(Table2[[#This Row],[REVISION]]), Table2[[#This Row],[UNIT ALLOCATION]] * Table2[[#This Row],[INTERNAL MONTHLY RATE]], Table2[[#This Row],[INTERNAL MONTHLY RATE]] * Table2[[#This Row],[REVISION]])</f>
        <v/>
      </c>
      <c r="N262">
        <f>Table2[[#This Row],[RATE X ALLOCATION]]-Table2[[#This Row],[RATE X REVISION]]</f>
        <v/>
      </c>
    </row>
    <row r="263">
      <c r="A263">
        <f>_xlfn.XLOOKUP(Table2[[#This Row],[JOB]],Table13[JOB '#2],Table13[DIVISION '#],)</f>
        <v/>
      </c>
      <c r="B263" t="inlineStr">
        <is>
          <t>2023-035</t>
        </is>
      </c>
      <c r="C263">
        <f>_xlfn.XLOOKUP(Table2[[#This Row],[JOB]],Table13[JOB '#1],Table13[JOB DESC],)</f>
        <v/>
      </c>
      <c r="D263" t="inlineStr">
        <is>
          <t>ET-20</t>
        </is>
      </c>
      <c r="E263">
        <f>_xlfn.XLOOKUP(Table2[[#This Row],[ASSET ID]],ALL!$B:$B,ALL!$C:$C,)</f>
        <v/>
      </c>
      <c r="F263">
        <f>IFERROR(_xlfn.XLOOKUP(Table2[[#This Row],[ASSET ID]],FLEET7[Asset],FLEET7[Employee],),"")</f>
        <v/>
      </c>
      <c r="G263" t="n">
        <v>0.1</v>
      </c>
      <c r="H263" t="inlineStr">
        <is>
          <t>9000 100F / CC NEEDED</t>
        </is>
      </c>
      <c r="K263">
        <f>_xlfn.XLOOKUP(Table2[[#This Row],[ASSET ID]],Table7[Equip '#],Table7[Rate],)</f>
        <v/>
      </c>
      <c r="L263">
        <f>Table2[[#This Row],[INTERNAL MONTHLY RATE]]*Table2[[#This Row],[UNIT ALLOCATION]]</f>
        <v/>
      </c>
      <c r="M263">
        <f>IF(ISBLANK(Table2[[#This Row],[REVISION]]), Table2[[#This Row],[UNIT ALLOCATION]] * Table2[[#This Row],[INTERNAL MONTHLY RATE]], Table2[[#This Row],[INTERNAL MONTHLY RATE]] * Table2[[#This Row],[REVISION]])</f>
        <v/>
      </c>
      <c r="N263">
        <f>Table2[[#This Row],[RATE X ALLOCATION]]-Table2[[#This Row],[RATE X REVISION]]</f>
        <v/>
      </c>
    </row>
    <row r="264">
      <c r="A264">
        <f>_xlfn.XLOOKUP(Table2[[#This Row],[JOB]],Table13[JOB '#2],Table13[DIVISION '#],)</f>
        <v/>
      </c>
      <c r="B264" t="inlineStr">
        <is>
          <t>2023-035</t>
        </is>
      </c>
      <c r="C264">
        <f>_xlfn.XLOOKUP(Table2[[#This Row],[JOB]],Table13[JOB '#1],Table13[JOB DESC],)</f>
        <v/>
      </c>
      <c r="D264" t="inlineStr">
        <is>
          <t>ET-34</t>
        </is>
      </c>
      <c r="E264">
        <f>_xlfn.XLOOKUP(Table2[[#This Row],[ASSET ID]],ALL!$B:$B,ALL!$C:$C,)</f>
        <v/>
      </c>
      <c r="F264">
        <f>IFERROR(_xlfn.XLOOKUP(Table2[[#This Row],[ASSET ID]],FLEET7[Asset],FLEET7[Employee],),"")</f>
        <v/>
      </c>
      <c r="G264" t="n">
        <v>1</v>
      </c>
      <c r="H264" t="inlineStr">
        <is>
          <t>9000 100F / CC NEEDED</t>
        </is>
      </c>
      <c r="K264">
        <f>_xlfn.XLOOKUP(Table2[[#This Row],[ASSET ID]],Table7[Equip '#],Table7[Rate],)</f>
        <v/>
      </c>
      <c r="L264">
        <f>Table2[[#This Row],[INTERNAL MONTHLY RATE]]*Table2[[#This Row],[UNIT ALLOCATION]]</f>
        <v/>
      </c>
      <c r="M264">
        <f>IF(ISBLANK(Table2[[#This Row],[REVISION]]), Table2[[#This Row],[UNIT ALLOCATION]] * Table2[[#This Row],[INTERNAL MONTHLY RATE]], Table2[[#This Row],[INTERNAL MONTHLY RATE]] * Table2[[#This Row],[REVISION]])</f>
        <v/>
      </c>
      <c r="N264">
        <f>Table2[[#This Row],[RATE X ALLOCATION]]-Table2[[#This Row],[RATE X REVISION]]</f>
        <v/>
      </c>
    </row>
    <row r="265">
      <c r="A265">
        <f>_xlfn.XLOOKUP(Table2[[#This Row],[JOB]],Table13[JOB '#2],Table13[DIVISION '#],)</f>
        <v/>
      </c>
      <c r="B265" t="inlineStr">
        <is>
          <t>2023-035</t>
        </is>
      </c>
      <c r="C265">
        <f>_xlfn.XLOOKUP(Table2[[#This Row],[JOB]],Table13[JOB '#1],Table13[JOB DESC],)</f>
        <v/>
      </c>
      <c r="D265" t="inlineStr">
        <is>
          <t>ET-36</t>
        </is>
      </c>
      <c r="E265">
        <f>_xlfn.XLOOKUP(Table2[[#This Row],[ASSET ID]],ALL!$B:$B,ALL!$C:$C,)</f>
        <v/>
      </c>
      <c r="F265">
        <f>IFERROR(_xlfn.XLOOKUP(Table2[[#This Row],[ASSET ID]],FLEET7[Asset],FLEET7[Employee],),"")</f>
        <v/>
      </c>
      <c r="G265" t="n">
        <v>0.1</v>
      </c>
      <c r="H265" t="inlineStr">
        <is>
          <t>9000 100F / CC NEEDED</t>
        </is>
      </c>
      <c r="K265">
        <f>_xlfn.XLOOKUP(Table2[[#This Row],[ASSET ID]],Table7[Equip '#],Table7[Rate],)</f>
        <v/>
      </c>
      <c r="L265">
        <f>Table2[[#This Row],[INTERNAL MONTHLY RATE]]*Table2[[#This Row],[UNIT ALLOCATION]]</f>
        <v/>
      </c>
      <c r="M265">
        <f>IF(ISBLANK(Table2[[#This Row],[REVISION]]), Table2[[#This Row],[UNIT ALLOCATION]] * Table2[[#This Row],[INTERNAL MONTHLY RATE]], Table2[[#This Row],[INTERNAL MONTHLY RATE]] * Table2[[#This Row],[REVISION]])</f>
        <v/>
      </c>
      <c r="N265">
        <f>Table2[[#This Row],[RATE X ALLOCATION]]-Table2[[#This Row],[RATE X REVISION]]</f>
        <v/>
      </c>
    </row>
    <row r="266">
      <c r="A266">
        <f>_xlfn.XLOOKUP(Table2[[#This Row],[JOB]],Table13[JOB '#2],Table13[DIVISION '#],)</f>
        <v/>
      </c>
      <c r="B266" t="inlineStr">
        <is>
          <t>2023-035</t>
        </is>
      </c>
      <c r="C266">
        <f>_xlfn.XLOOKUP(Table2[[#This Row],[JOB]],Table13[JOB '#1],Table13[JOB DESC],)</f>
        <v/>
      </c>
      <c r="D266" t="inlineStr">
        <is>
          <t>LP-115</t>
        </is>
      </c>
      <c r="E266">
        <f>_xlfn.XLOOKUP(Table2[[#This Row],[ASSET ID]],ALL!$B:$B,ALL!$C:$C,)</f>
        <v/>
      </c>
      <c r="F266">
        <f>IFERROR(_xlfn.XLOOKUP(Table2[[#This Row],[ASSET ID]],FLEET7[Asset],FLEET7[Employee],),"")</f>
        <v/>
      </c>
      <c r="G266" t="n">
        <v>1</v>
      </c>
      <c r="H266" t="inlineStr">
        <is>
          <t>9000 100F / CC NEEDED</t>
        </is>
      </c>
      <c r="I266" t="n">
        <v>0</v>
      </c>
      <c r="J266" t="inlineStr">
        <is>
          <t>In yard, not used</t>
        </is>
      </c>
      <c r="K266">
        <f>_xlfn.XLOOKUP(Table2[[#This Row],[ASSET ID]],Table7[Equip '#],Table7[Rate],)</f>
        <v/>
      </c>
      <c r="L266">
        <f>Table2[[#This Row],[INTERNAL MONTHLY RATE]]*Table2[[#This Row],[UNIT ALLOCATION]]</f>
        <v/>
      </c>
      <c r="M266">
        <f>IF(ISBLANK(Table2[[#This Row],[REVISION]]), Table2[[#This Row],[UNIT ALLOCATION]] * Table2[[#This Row],[INTERNAL MONTHLY RATE]], Table2[[#This Row],[INTERNAL MONTHLY RATE]] * Table2[[#This Row],[REVISION]])</f>
        <v/>
      </c>
      <c r="N266">
        <f>Table2[[#This Row],[RATE X ALLOCATION]]-Table2[[#This Row],[RATE X REVISION]]</f>
        <v/>
      </c>
    </row>
    <row r="267">
      <c r="A267">
        <f>_xlfn.XLOOKUP(Table2[[#This Row],[JOB]],Table13[JOB '#2],Table13[DIVISION '#],)</f>
        <v/>
      </c>
      <c r="B267" t="inlineStr">
        <is>
          <t>2023-035</t>
        </is>
      </c>
      <c r="C267">
        <f>_xlfn.XLOOKUP(Table2[[#This Row],[JOB]],Table13[JOB '#1],Table13[JOB DESC],)</f>
        <v/>
      </c>
      <c r="D267" t="inlineStr">
        <is>
          <t>PT-108</t>
        </is>
      </c>
      <c r="E267">
        <f>_xlfn.XLOOKUP(Table2[[#This Row],[ASSET ID]],ALL!$B:$B,ALL!$C:$C,)</f>
        <v/>
      </c>
      <c r="F267">
        <f>IFERROR(_xlfn.XLOOKUP(Table2[[#This Row],[ASSET ID]],FLEET7[Asset],FLEET7[Employee],),"")</f>
        <v/>
      </c>
      <c r="G267" t="n">
        <v>0.28</v>
      </c>
      <c r="H267" t="inlineStr">
        <is>
          <t>9000 100F / CC NEEDED</t>
        </is>
      </c>
      <c r="K267">
        <f>_xlfn.XLOOKUP(Table2[[#This Row],[ASSET ID]],Table7[Equip '#],Table7[Rate],)</f>
        <v/>
      </c>
      <c r="L267">
        <f>Table2[[#This Row],[INTERNAL MONTHLY RATE]]*Table2[[#This Row],[UNIT ALLOCATION]]</f>
        <v/>
      </c>
      <c r="M267">
        <f>IF(ISBLANK(Table2[[#This Row],[REVISION]]), Table2[[#This Row],[UNIT ALLOCATION]] * Table2[[#This Row],[INTERNAL MONTHLY RATE]], Table2[[#This Row],[INTERNAL MONTHLY RATE]] * Table2[[#This Row],[REVISION]])</f>
        <v/>
      </c>
      <c r="N267">
        <f>Table2[[#This Row],[RATE X ALLOCATION]]-Table2[[#This Row],[RATE X REVISION]]</f>
        <v/>
      </c>
    </row>
    <row r="268">
      <c r="A268">
        <f>_xlfn.XLOOKUP(Table2[[#This Row],[JOB]],Table13[JOB '#2],Table13[DIVISION '#],)</f>
        <v/>
      </c>
      <c r="B268" t="inlineStr">
        <is>
          <t>2023-035</t>
        </is>
      </c>
      <c r="C268">
        <f>_xlfn.XLOOKUP(Table2[[#This Row],[JOB]],Table13[JOB '#1],Table13[JOB DESC],)</f>
        <v/>
      </c>
      <c r="D268" t="inlineStr">
        <is>
          <t>PT-160</t>
        </is>
      </c>
      <c r="E268">
        <f>_xlfn.XLOOKUP(Table2[[#This Row],[ASSET ID]],ALL!$B:$B,ALL!$C:$C,)</f>
        <v/>
      </c>
      <c r="F268">
        <f>IFERROR(_xlfn.XLOOKUP(Table2[[#This Row],[ASSET ID]],FLEET7[Asset],FLEET7[Employee],),"")</f>
        <v/>
      </c>
      <c r="G268" t="n">
        <v>0.46</v>
      </c>
      <c r="H268" t="inlineStr">
        <is>
          <t>9000 100F / CC NEEDED</t>
        </is>
      </c>
      <c r="K268">
        <f>_xlfn.XLOOKUP(Table2[[#This Row],[ASSET ID]],Table7[Equip '#],Table7[Rate],)</f>
        <v/>
      </c>
      <c r="L268">
        <f>Table2[[#This Row],[INTERNAL MONTHLY RATE]]*Table2[[#This Row],[UNIT ALLOCATION]]</f>
        <v/>
      </c>
      <c r="M268">
        <f>IF(ISBLANK(Table2[[#This Row],[REVISION]]), Table2[[#This Row],[UNIT ALLOCATION]] * Table2[[#This Row],[INTERNAL MONTHLY RATE]], Table2[[#This Row],[INTERNAL MONTHLY RATE]] * Table2[[#This Row],[REVISION]])</f>
        <v/>
      </c>
      <c r="N268">
        <f>Table2[[#This Row],[RATE X ALLOCATION]]-Table2[[#This Row],[RATE X REVISION]]</f>
        <v/>
      </c>
    </row>
    <row r="269">
      <c r="A269">
        <f>_xlfn.XLOOKUP(Table2[[#This Row],[JOB]],Table13[JOB '#2],Table13[DIVISION '#],)</f>
        <v/>
      </c>
      <c r="B269" t="inlineStr">
        <is>
          <t>2023-035</t>
        </is>
      </c>
      <c r="C269">
        <f>_xlfn.XLOOKUP(Table2[[#This Row],[JOB]],Table13[JOB '#1],Table13[JOB DESC],)</f>
        <v/>
      </c>
      <c r="D269" t="inlineStr">
        <is>
          <t>PT-190</t>
        </is>
      </c>
      <c r="E269">
        <f>_xlfn.XLOOKUP(Table2[[#This Row],[ASSET ID]],ALL!$B:$B,ALL!$C:$C,)</f>
        <v/>
      </c>
      <c r="F269">
        <f>IFERROR(_xlfn.XLOOKUP(Table2[[#This Row],[ASSET ID]],FLEET7[Asset],FLEET7[Employee],),"")</f>
        <v/>
      </c>
      <c r="G269" t="n">
        <v>0.31</v>
      </c>
      <c r="H269" t="inlineStr">
        <is>
          <t>9000 100F / CC NEEDED</t>
        </is>
      </c>
      <c r="K269">
        <f>_xlfn.XLOOKUP(Table2[[#This Row],[ASSET ID]],Table7[Equip '#],Table7[Rate],)</f>
        <v/>
      </c>
      <c r="L269">
        <f>Table2[[#This Row],[INTERNAL MONTHLY RATE]]*Table2[[#This Row],[UNIT ALLOCATION]]</f>
        <v/>
      </c>
      <c r="M269">
        <f>IF(ISBLANK(Table2[[#This Row],[REVISION]]), Table2[[#This Row],[UNIT ALLOCATION]] * Table2[[#This Row],[INTERNAL MONTHLY RATE]], Table2[[#This Row],[INTERNAL MONTHLY RATE]] * Table2[[#This Row],[REVISION]])</f>
        <v/>
      </c>
      <c r="N269">
        <f>Table2[[#This Row],[RATE X ALLOCATION]]-Table2[[#This Row],[RATE X REVISION]]</f>
        <v/>
      </c>
    </row>
    <row r="270">
      <c r="A270">
        <f>_xlfn.XLOOKUP(Table2[[#This Row],[JOB]],Table13[JOB '#2],Table13[DIVISION '#],)</f>
        <v/>
      </c>
      <c r="B270" t="inlineStr">
        <is>
          <t>2023-035</t>
        </is>
      </c>
      <c r="C270">
        <f>_xlfn.XLOOKUP(Table2[[#This Row],[JOB]],Table13[JOB '#1],Table13[JOB DESC],)</f>
        <v/>
      </c>
      <c r="D270" t="inlineStr">
        <is>
          <t>PT-201</t>
        </is>
      </c>
      <c r="E270">
        <f>_xlfn.XLOOKUP(Table2[[#This Row],[ASSET ID]],ALL!$B:$B,ALL!$C:$C,)</f>
        <v/>
      </c>
      <c r="F270">
        <f>IFERROR(_xlfn.XLOOKUP(Table2[[#This Row],[ASSET ID]],FLEET7[Asset],FLEET7[Employee],),"")</f>
        <v/>
      </c>
      <c r="G270" t="n">
        <v>0.05</v>
      </c>
      <c r="H270" t="inlineStr">
        <is>
          <t>9000 100F / CC NEEDED</t>
        </is>
      </c>
      <c r="K270">
        <f>_xlfn.XLOOKUP(Table2[[#This Row],[ASSET ID]],Table7[Equip '#],Table7[Rate],)</f>
        <v/>
      </c>
      <c r="L270">
        <f>Table2[[#This Row],[INTERNAL MONTHLY RATE]]*Table2[[#This Row],[UNIT ALLOCATION]]</f>
        <v/>
      </c>
      <c r="M270">
        <f>IF(ISBLANK(Table2[[#This Row],[REVISION]]), Table2[[#This Row],[UNIT ALLOCATION]] * Table2[[#This Row],[INTERNAL MONTHLY RATE]], Table2[[#This Row],[INTERNAL MONTHLY RATE]] * Table2[[#This Row],[REVISION]])</f>
        <v/>
      </c>
      <c r="N270">
        <f>Table2[[#This Row],[RATE X ALLOCATION]]-Table2[[#This Row],[RATE X REVISION]]</f>
        <v/>
      </c>
    </row>
    <row r="271">
      <c r="A271">
        <f>_xlfn.XLOOKUP(Table2[[#This Row],[JOB]],Table13[JOB '#2],Table13[DIVISION '#],)</f>
        <v/>
      </c>
      <c r="B271" t="inlineStr">
        <is>
          <t>2023-035</t>
        </is>
      </c>
      <c r="C271">
        <f>_xlfn.XLOOKUP(Table2[[#This Row],[JOB]],Table13[JOB '#1],Table13[JOB DESC],)</f>
        <v/>
      </c>
      <c r="D271" t="inlineStr">
        <is>
          <t>PT-229</t>
        </is>
      </c>
      <c r="E271">
        <f>_xlfn.XLOOKUP(Table2[[#This Row],[ASSET ID]],ALL!$B:$B,ALL!$C:$C,)</f>
        <v/>
      </c>
      <c r="F271">
        <f>IFERROR(_xlfn.XLOOKUP(Table2[[#This Row],[ASSET ID]],FLEET7[Asset],FLEET7[Employee],),"")</f>
        <v/>
      </c>
      <c r="G271" t="n">
        <v>0.28</v>
      </c>
      <c r="H271" t="inlineStr">
        <is>
          <t>9000 100F / CC NEEDED</t>
        </is>
      </c>
      <c r="K271">
        <f>_xlfn.XLOOKUP(Table2[[#This Row],[ASSET ID]],Table7[Equip '#],Table7[Rate],)</f>
        <v/>
      </c>
      <c r="L271">
        <f>Table2[[#This Row],[INTERNAL MONTHLY RATE]]*Table2[[#This Row],[UNIT ALLOCATION]]</f>
        <v/>
      </c>
      <c r="M271">
        <f>IF(ISBLANK(Table2[[#This Row],[REVISION]]), Table2[[#This Row],[UNIT ALLOCATION]] * Table2[[#This Row],[INTERNAL MONTHLY RATE]], Table2[[#This Row],[INTERNAL MONTHLY RATE]] * Table2[[#This Row],[REVISION]])</f>
        <v/>
      </c>
      <c r="N271">
        <f>Table2[[#This Row],[RATE X ALLOCATION]]-Table2[[#This Row],[RATE X REVISION]]</f>
        <v/>
      </c>
    </row>
    <row r="272">
      <c r="A272">
        <f>_xlfn.XLOOKUP(Table2[[#This Row],[JOB]],Table13[JOB '#2],Table13[DIVISION '#],)</f>
        <v/>
      </c>
      <c r="B272" t="inlineStr">
        <is>
          <t>2023-035</t>
        </is>
      </c>
      <c r="C272">
        <f>_xlfn.XLOOKUP(Table2[[#This Row],[JOB]],Table13[JOB '#1],Table13[JOB DESC],)</f>
        <v/>
      </c>
      <c r="D272" t="inlineStr">
        <is>
          <t>PT-235</t>
        </is>
      </c>
      <c r="E272">
        <f>_xlfn.XLOOKUP(Table2[[#This Row],[ASSET ID]],ALL!$B:$B,ALL!$C:$C,)</f>
        <v/>
      </c>
      <c r="F272">
        <f>IFERROR(_xlfn.XLOOKUP(Table2[[#This Row],[ASSET ID]],FLEET7[Asset],FLEET7[Employee],),"")</f>
        <v/>
      </c>
      <c r="G272" t="n">
        <v>0.36</v>
      </c>
      <c r="H272" t="inlineStr">
        <is>
          <t>9000 100F / CC NEEDED</t>
        </is>
      </c>
      <c r="K272">
        <f>_xlfn.XLOOKUP(Table2[[#This Row],[ASSET ID]],Table7[Equip '#],Table7[Rate],)</f>
        <v/>
      </c>
      <c r="L272">
        <f>Table2[[#This Row],[INTERNAL MONTHLY RATE]]*Table2[[#This Row],[UNIT ALLOCATION]]</f>
        <v/>
      </c>
      <c r="M272">
        <f>IF(ISBLANK(Table2[[#This Row],[REVISION]]), Table2[[#This Row],[UNIT ALLOCATION]] * Table2[[#This Row],[INTERNAL MONTHLY RATE]], Table2[[#This Row],[INTERNAL MONTHLY RATE]] * Table2[[#This Row],[REVISION]])</f>
        <v/>
      </c>
      <c r="N272">
        <f>Table2[[#This Row],[RATE X ALLOCATION]]-Table2[[#This Row],[RATE X REVISION]]</f>
        <v/>
      </c>
    </row>
    <row r="273">
      <c r="A273">
        <f>_xlfn.XLOOKUP(Table2[[#This Row],[JOB]],Table13[JOB '#2],Table13[DIVISION '#],)</f>
        <v/>
      </c>
      <c r="B273" t="inlineStr">
        <is>
          <t>2023-035</t>
        </is>
      </c>
      <c r="C273">
        <f>_xlfn.XLOOKUP(Table2[[#This Row],[JOB]],Table13[JOB '#1],Table13[JOB DESC],)</f>
        <v/>
      </c>
      <c r="D273" t="inlineStr">
        <is>
          <t>PT-246</t>
        </is>
      </c>
      <c r="E273">
        <f>_xlfn.XLOOKUP(Table2[[#This Row],[ASSET ID]],ALL!$B:$B,ALL!$C:$C,)</f>
        <v/>
      </c>
      <c r="F273">
        <f>IFERROR(_xlfn.XLOOKUP(Table2[[#This Row],[ASSET ID]],FLEET7[Asset],FLEET7[Employee],),"")</f>
        <v/>
      </c>
      <c r="G273" t="n">
        <v>0.77</v>
      </c>
      <c r="H273" t="inlineStr">
        <is>
          <t>9000 100F / CC NEEDED</t>
        </is>
      </c>
      <c r="K273">
        <f>_xlfn.XLOOKUP(Table2[[#This Row],[ASSET ID]],Table7[Equip '#],Table7[Rate],)</f>
        <v/>
      </c>
      <c r="L273">
        <f>Table2[[#This Row],[INTERNAL MONTHLY RATE]]*Table2[[#This Row],[UNIT ALLOCATION]]</f>
        <v/>
      </c>
      <c r="M273">
        <f>IF(ISBLANK(Table2[[#This Row],[REVISION]]), Table2[[#This Row],[UNIT ALLOCATION]] * Table2[[#This Row],[INTERNAL MONTHLY RATE]], Table2[[#This Row],[INTERNAL MONTHLY RATE]] * Table2[[#This Row],[REVISION]])</f>
        <v/>
      </c>
      <c r="N273">
        <f>Table2[[#This Row],[RATE X ALLOCATION]]-Table2[[#This Row],[RATE X REVISION]]</f>
        <v/>
      </c>
    </row>
    <row r="274">
      <c r="A274">
        <f>_xlfn.XLOOKUP(Table2[[#This Row],[JOB]],Table13[JOB '#2],Table13[DIVISION '#],)</f>
        <v/>
      </c>
      <c r="B274" t="inlineStr">
        <is>
          <t>2023-035</t>
        </is>
      </c>
      <c r="C274">
        <f>_xlfn.XLOOKUP(Table2[[#This Row],[JOB]],Table13[JOB '#1],Table13[JOB DESC],)</f>
        <v/>
      </c>
      <c r="D274" t="inlineStr">
        <is>
          <t>PT-92</t>
        </is>
      </c>
      <c r="E274">
        <f>_xlfn.XLOOKUP(Table2[[#This Row],[ASSET ID]],ALL!$B:$B,ALL!$C:$C,)</f>
        <v/>
      </c>
      <c r="F274">
        <f>IFERROR(_xlfn.XLOOKUP(Table2[[#This Row],[ASSET ID]],FLEET7[Asset],FLEET7[Employee],),"")</f>
        <v/>
      </c>
      <c r="G274" t="n">
        <v>0.05</v>
      </c>
      <c r="H274" t="inlineStr">
        <is>
          <t>9000 100F / CC NEEDED</t>
        </is>
      </c>
      <c r="K274">
        <f>_xlfn.XLOOKUP(Table2[[#This Row],[ASSET ID]],Table7[Equip '#],Table7[Rate],)</f>
        <v/>
      </c>
      <c r="L274">
        <f>Table2[[#This Row],[INTERNAL MONTHLY RATE]]*Table2[[#This Row],[UNIT ALLOCATION]]</f>
        <v/>
      </c>
      <c r="M274">
        <f>IF(ISBLANK(Table2[[#This Row],[REVISION]]), Table2[[#This Row],[UNIT ALLOCATION]] * Table2[[#This Row],[INTERNAL MONTHLY RATE]], Table2[[#This Row],[INTERNAL MONTHLY RATE]] * Table2[[#This Row],[REVISION]])</f>
        <v/>
      </c>
      <c r="N274">
        <f>Table2[[#This Row],[RATE X ALLOCATION]]-Table2[[#This Row],[RATE X REVISION]]</f>
        <v/>
      </c>
    </row>
    <row r="275">
      <c r="A275">
        <f>_xlfn.XLOOKUP(Table2[[#This Row],[JOB]],Table13[JOB '#2],Table13[DIVISION '#],)</f>
        <v/>
      </c>
      <c r="B275" t="inlineStr">
        <is>
          <t>2023-035</t>
        </is>
      </c>
      <c r="C275">
        <f>_xlfn.XLOOKUP(Table2[[#This Row],[JOB]],Table13[JOB '#1],Table13[JOB DESC],)</f>
        <v/>
      </c>
      <c r="D275" t="inlineStr">
        <is>
          <t>SFB-11</t>
        </is>
      </c>
      <c r="E275">
        <f>_xlfn.XLOOKUP(Table2[[#This Row],[ASSET ID]],ALL!$B:$B,ALL!$C:$C,)</f>
        <v/>
      </c>
      <c r="F275">
        <f>IFERROR(_xlfn.XLOOKUP(Table2[[#This Row],[ASSET ID]],FLEET7[Asset],FLEET7[Employee],),"")</f>
        <v/>
      </c>
      <c r="G275" t="n">
        <v>1</v>
      </c>
      <c r="H275" t="inlineStr">
        <is>
          <t>9000 100F / CC NEEDED</t>
        </is>
      </c>
      <c r="K275">
        <f>_xlfn.XLOOKUP(Table2[[#This Row],[ASSET ID]],Table7[Equip '#],Table7[Rate],)</f>
        <v/>
      </c>
      <c r="L275">
        <f>Table2[[#This Row],[INTERNAL MONTHLY RATE]]*Table2[[#This Row],[UNIT ALLOCATION]]</f>
        <v/>
      </c>
      <c r="M275">
        <f>IF(ISBLANK(Table2[[#This Row],[REVISION]]), Table2[[#This Row],[UNIT ALLOCATION]] * Table2[[#This Row],[INTERNAL MONTHLY RATE]], Table2[[#This Row],[INTERNAL MONTHLY RATE]] * Table2[[#This Row],[REVISION]])</f>
        <v/>
      </c>
      <c r="N275">
        <f>Table2[[#This Row],[RATE X ALLOCATION]]-Table2[[#This Row],[RATE X REVISION]]</f>
        <v/>
      </c>
    </row>
    <row r="276">
      <c r="A276">
        <f>_xlfn.XLOOKUP(Table2[[#This Row],[JOB]],Table13[JOB '#2],Table13[DIVISION '#],)</f>
        <v/>
      </c>
      <c r="B276" t="inlineStr">
        <is>
          <t>2023-035</t>
        </is>
      </c>
      <c r="C276">
        <f>_xlfn.XLOOKUP(Table2[[#This Row],[JOB]],Table13[JOB '#1],Table13[JOB DESC],)</f>
        <v/>
      </c>
      <c r="D276" t="inlineStr">
        <is>
          <t>TH-02</t>
        </is>
      </c>
      <c r="E276">
        <f>_xlfn.XLOOKUP(Table2[[#This Row],[ASSET ID]],ALL!$B:$B,ALL!$C:$C,)</f>
        <v/>
      </c>
      <c r="F276">
        <f>IFERROR(_xlfn.XLOOKUP(Table2[[#This Row],[ASSET ID]],FLEET7[Asset],FLEET7[Employee],),"")</f>
        <v/>
      </c>
      <c r="G276" t="n">
        <v>0.5</v>
      </c>
      <c r="H276" t="inlineStr">
        <is>
          <t>9000 100F / CC NEEDED</t>
        </is>
      </c>
      <c r="K276">
        <f>_xlfn.XLOOKUP(Table2[[#This Row],[ASSET ID]],Table7[Equip '#],Table7[Rate],)</f>
        <v/>
      </c>
      <c r="L276">
        <f>Table2[[#This Row],[INTERNAL MONTHLY RATE]]*Table2[[#This Row],[UNIT ALLOCATION]]</f>
        <v/>
      </c>
      <c r="M276">
        <f>IF(ISBLANK(Table2[[#This Row],[REVISION]]), Table2[[#This Row],[UNIT ALLOCATION]] * Table2[[#This Row],[INTERNAL MONTHLY RATE]], Table2[[#This Row],[INTERNAL MONTHLY RATE]] * Table2[[#This Row],[REVISION]])</f>
        <v/>
      </c>
      <c r="N276">
        <f>Table2[[#This Row],[RATE X ALLOCATION]]-Table2[[#This Row],[RATE X REVISION]]</f>
        <v/>
      </c>
    </row>
    <row r="277">
      <c r="A277">
        <f>_xlfn.XLOOKUP(Table2[[#This Row],[JOB]],Table13[JOB '#2],Table13[DIVISION '#],)</f>
        <v/>
      </c>
      <c r="B277" t="inlineStr">
        <is>
          <t>2023-035</t>
        </is>
      </c>
      <c r="C277">
        <f>_xlfn.XLOOKUP(Table2[[#This Row],[JOB]],Table13[JOB '#1],Table13[JOB DESC],)</f>
        <v/>
      </c>
      <c r="D277" t="inlineStr">
        <is>
          <t>TH-11</t>
        </is>
      </c>
      <c r="E277">
        <f>_xlfn.XLOOKUP(Table2[[#This Row],[ASSET ID]],ALL!$B:$B,ALL!$C:$C,)</f>
        <v/>
      </c>
      <c r="F277">
        <f>IFERROR(_xlfn.XLOOKUP(Table2[[#This Row],[ASSET ID]],FLEET7[Asset],FLEET7[Employee],),"")</f>
        <v/>
      </c>
      <c r="G277" t="n">
        <v>0.5</v>
      </c>
      <c r="H277" t="inlineStr">
        <is>
          <t>9000 100F / CC NEEDED</t>
        </is>
      </c>
      <c r="K277">
        <f>_xlfn.XLOOKUP(Table2[[#This Row],[ASSET ID]],Table7[Equip '#],Table7[Rate],)</f>
        <v/>
      </c>
      <c r="L277">
        <f>Table2[[#This Row],[INTERNAL MONTHLY RATE]]*Table2[[#This Row],[UNIT ALLOCATION]]</f>
        <v/>
      </c>
      <c r="M277">
        <f>IF(ISBLANK(Table2[[#This Row],[REVISION]]), Table2[[#This Row],[UNIT ALLOCATION]] * Table2[[#This Row],[INTERNAL MONTHLY RATE]], Table2[[#This Row],[INTERNAL MONTHLY RATE]] * Table2[[#This Row],[REVISION]])</f>
        <v/>
      </c>
      <c r="N277">
        <f>Table2[[#This Row],[RATE X ALLOCATION]]-Table2[[#This Row],[RATE X REVISION]]</f>
        <v/>
      </c>
    </row>
    <row r="278">
      <c r="A278">
        <f>_xlfn.XLOOKUP(Table2[[#This Row],[JOB]],Table13[JOB '#2],Table13[DIVISION '#],)</f>
        <v/>
      </c>
      <c r="B278" t="inlineStr">
        <is>
          <t>2023-036</t>
        </is>
      </c>
      <c r="C278">
        <f>_xlfn.XLOOKUP(Table2[[#This Row],[JOB]],Table13[JOB '#1],Table13[JOB DESC],)</f>
        <v/>
      </c>
      <c r="D278" t="inlineStr">
        <is>
          <t>14T-45</t>
        </is>
      </c>
      <c r="E278">
        <f>_xlfn.XLOOKUP(Table2[[#This Row],[ASSET ID]],ALL!$B:$B,ALL!$C:$C,)</f>
        <v/>
      </c>
      <c r="F278">
        <f>IFERROR(_xlfn.XLOOKUP(Table2[[#This Row],[ASSET ID]],FLEET7[Asset],FLEET7[Employee],),"")</f>
        <v/>
      </c>
      <c r="G278" t="n">
        <v>0.08</v>
      </c>
      <c r="H278" t="inlineStr">
        <is>
          <t>9000 100M</t>
        </is>
      </c>
      <c r="K278">
        <f>_xlfn.XLOOKUP(Table2[[#This Row],[ASSET ID]],Table7[Equip '#],Table7[Rate],)</f>
        <v/>
      </c>
      <c r="L278">
        <f>Table2[[#This Row],[INTERNAL MONTHLY RATE]]*Table2[[#This Row],[UNIT ALLOCATION]]</f>
        <v/>
      </c>
      <c r="M278">
        <f>IF(ISBLANK(Table2[[#This Row],[REVISION]]), Table2[[#This Row],[UNIT ALLOCATION]] * Table2[[#This Row],[INTERNAL MONTHLY RATE]], Table2[[#This Row],[INTERNAL MONTHLY RATE]] * Table2[[#This Row],[REVISION]])</f>
        <v/>
      </c>
      <c r="N278">
        <f>Table2[[#This Row],[RATE X ALLOCATION]]-Table2[[#This Row],[RATE X REVISION]]</f>
        <v/>
      </c>
    </row>
    <row r="279">
      <c r="A279">
        <f>_xlfn.XLOOKUP(Table2[[#This Row],[JOB]],Table13[JOB '#2],Table13[DIVISION '#],)</f>
        <v/>
      </c>
      <c r="B279" t="inlineStr">
        <is>
          <t>2023-036</t>
        </is>
      </c>
      <c r="C279">
        <f>_xlfn.XLOOKUP(Table2[[#This Row],[JOB]],Table13[JOB '#1],Table13[JOB DESC],)</f>
        <v/>
      </c>
      <c r="D279" t="inlineStr">
        <is>
          <t>ET-36</t>
        </is>
      </c>
      <c r="E279">
        <f>_xlfn.XLOOKUP(Table2[[#This Row],[ASSET ID]],ALL!$B:$B,ALL!$C:$C,)</f>
        <v/>
      </c>
      <c r="F279">
        <f>IFERROR(_xlfn.XLOOKUP(Table2[[#This Row],[ASSET ID]],FLEET7[Asset],FLEET7[Employee],),"")</f>
        <v/>
      </c>
      <c r="G279" t="n">
        <v>0.26</v>
      </c>
      <c r="H279" t="inlineStr">
        <is>
          <t>9000 100M</t>
        </is>
      </c>
      <c r="K279">
        <f>_xlfn.XLOOKUP(Table2[[#This Row],[ASSET ID]],Table7[Equip '#],Table7[Rate],)</f>
        <v/>
      </c>
      <c r="L279">
        <f>Table2[[#This Row],[INTERNAL MONTHLY RATE]]*Table2[[#This Row],[UNIT ALLOCATION]]</f>
        <v/>
      </c>
      <c r="M279">
        <f>IF(ISBLANK(Table2[[#This Row],[REVISION]]), Table2[[#This Row],[UNIT ALLOCATION]] * Table2[[#This Row],[INTERNAL MONTHLY RATE]], Table2[[#This Row],[INTERNAL MONTHLY RATE]] * Table2[[#This Row],[REVISION]])</f>
        <v/>
      </c>
      <c r="N279">
        <f>Table2[[#This Row],[RATE X ALLOCATION]]-Table2[[#This Row],[RATE X REVISION]]</f>
        <v/>
      </c>
    </row>
    <row r="280">
      <c r="A280">
        <f>_xlfn.XLOOKUP(Table2[[#This Row],[JOB]],Table13[JOB '#2],Table13[DIVISION '#],)</f>
        <v/>
      </c>
      <c r="B280" t="inlineStr">
        <is>
          <t>2023-036</t>
        </is>
      </c>
      <c r="C280">
        <f>_xlfn.XLOOKUP(Table2[[#This Row],[JOB]],Table13[JOB '#1],Table13[JOB DESC],)</f>
        <v/>
      </c>
      <c r="D280" t="inlineStr">
        <is>
          <t>ME-42</t>
        </is>
      </c>
      <c r="E280">
        <f>_xlfn.XLOOKUP(Table2[[#This Row],[ASSET ID]],ALL!$B:$B,ALL!$C:$C,)</f>
        <v/>
      </c>
      <c r="F280">
        <f>IFERROR(_xlfn.XLOOKUP(Table2[[#This Row],[ASSET ID]],FLEET7[Asset],FLEET7[Employee],),"")</f>
        <v/>
      </c>
      <c r="G280" t="n">
        <v>0.5</v>
      </c>
      <c r="H280" t="inlineStr">
        <is>
          <t>6185 6005A</t>
        </is>
      </c>
      <c r="I280" t="n">
        <v>0.25</v>
      </c>
      <c r="J280" t="inlineStr">
        <is>
          <t>Work was 3 days</t>
        </is>
      </c>
      <c r="K280">
        <f>_xlfn.XLOOKUP(Table2[[#This Row],[ASSET ID]],Table7[Equip '#],Table7[Rate],)</f>
        <v/>
      </c>
      <c r="L280">
        <f>Table2[[#This Row],[INTERNAL MONTHLY RATE]]*Table2[[#This Row],[UNIT ALLOCATION]]</f>
        <v/>
      </c>
      <c r="M280">
        <f>IF(ISBLANK(Table2[[#This Row],[REVISION]]), Table2[[#This Row],[UNIT ALLOCATION]] * Table2[[#This Row],[INTERNAL MONTHLY RATE]], Table2[[#This Row],[INTERNAL MONTHLY RATE]] * Table2[[#This Row],[REVISION]])</f>
        <v/>
      </c>
      <c r="N280">
        <f>Table2[[#This Row],[RATE X ALLOCATION]]-Table2[[#This Row],[RATE X REVISION]]</f>
        <v/>
      </c>
    </row>
    <row r="281">
      <c r="A281">
        <f>_xlfn.XLOOKUP(Table2[[#This Row],[JOB]],Table13[JOB '#2],Table13[DIVISION '#],)</f>
        <v/>
      </c>
      <c r="B281" t="inlineStr">
        <is>
          <t>2023-036</t>
        </is>
      </c>
      <c r="C281">
        <f>_xlfn.XLOOKUP(Table2[[#This Row],[JOB]],Table13[JOB '#1],Table13[JOB DESC],)</f>
        <v/>
      </c>
      <c r="D281" t="inlineStr">
        <is>
          <t>PT-108</t>
        </is>
      </c>
      <c r="E281">
        <f>_xlfn.XLOOKUP(Table2[[#This Row],[ASSET ID]],ALL!$B:$B,ALL!$C:$C,)</f>
        <v/>
      </c>
      <c r="F281">
        <f>IFERROR(_xlfn.XLOOKUP(Table2[[#This Row],[ASSET ID]],FLEET7[Asset],FLEET7[Employee],),"")</f>
        <v/>
      </c>
      <c r="G281" t="n">
        <v>0.05</v>
      </c>
      <c r="H281" t="inlineStr">
        <is>
          <t>502 6001B</t>
        </is>
      </c>
      <c r="K281">
        <f>_xlfn.XLOOKUP(Table2[[#This Row],[ASSET ID]],Table7[Equip '#],Table7[Rate],)</f>
        <v/>
      </c>
      <c r="L281">
        <f>Table2[[#This Row],[INTERNAL MONTHLY RATE]]*Table2[[#This Row],[UNIT ALLOCATION]]</f>
        <v/>
      </c>
      <c r="M281">
        <f>IF(ISBLANK(Table2[[#This Row],[REVISION]]), Table2[[#This Row],[UNIT ALLOCATION]] * Table2[[#This Row],[INTERNAL MONTHLY RATE]], Table2[[#This Row],[INTERNAL MONTHLY RATE]] * Table2[[#This Row],[REVISION]])</f>
        <v/>
      </c>
      <c r="N281">
        <f>Table2[[#This Row],[RATE X ALLOCATION]]-Table2[[#This Row],[RATE X REVISION]]</f>
        <v/>
      </c>
    </row>
    <row r="282">
      <c r="A282">
        <f>_xlfn.XLOOKUP(Table2[[#This Row],[JOB]],Table13[JOB '#2],Table13[DIVISION '#],)</f>
        <v/>
      </c>
      <c r="B282" t="inlineStr">
        <is>
          <t>2023-036</t>
        </is>
      </c>
      <c r="C282">
        <f>_xlfn.XLOOKUP(Table2[[#This Row],[JOB]],Table13[JOB '#1],Table13[JOB DESC],)</f>
        <v/>
      </c>
      <c r="D282" t="inlineStr">
        <is>
          <t>PT-190</t>
        </is>
      </c>
      <c r="E282">
        <f>_xlfn.XLOOKUP(Table2[[#This Row],[ASSET ID]],ALL!$B:$B,ALL!$C:$C,)</f>
        <v/>
      </c>
      <c r="F282">
        <f>IFERROR(_xlfn.XLOOKUP(Table2[[#This Row],[ASSET ID]],FLEET7[Asset],FLEET7[Employee],),"")</f>
        <v/>
      </c>
      <c r="G282" t="n">
        <v>0.05</v>
      </c>
      <c r="H282" t="inlineStr">
        <is>
          <t>502 6001B</t>
        </is>
      </c>
      <c r="K282">
        <f>_xlfn.XLOOKUP(Table2[[#This Row],[ASSET ID]],Table7[Equip '#],Table7[Rate],)</f>
        <v/>
      </c>
      <c r="L282">
        <f>Table2[[#This Row],[INTERNAL MONTHLY RATE]]*Table2[[#This Row],[UNIT ALLOCATION]]</f>
        <v/>
      </c>
      <c r="M282">
        <f>IF(ISBLANK(Table2[[#This Row],[REVISION]]), Table2[[#This Row],[UNIT ALLOCATION]] * Table2[[#This Row],[INTERNAL MONTHLY RATE]], Table2[[#This Row],[INTERNAL MONTHLY RATE]] * Table2[[#This Row],[REVISION]])</f>
        <v/>
      </c>
      <c r="N282">
        <f>Table2[[#This Row],[RATE X ALLOCATION]]-Table2[[#This Row],[RATE X REVISION]]</f>
        <v/>
      </c>
    </row>
    <row r="283">
      <c r="A283">
        <f>_xlfn.XLOOKUP(Table2[[#This Row],[JOB]],Table13[JOB '#2],Table13[DIVISION '#],)</f>
        <v/>
      </c>
      <c r="B283" t="inlineStr">
        <is>
          <t>2024-003</t>
        </is>
      </c>
      <c r="C283">
        <f>_xlfn.XLOOKUP(Table2[[#This Row],[JOB]],Table13[JOB '#1],Table13[JOB DESC],)</f>
        <v/>
      </c>
      <c r="D283" t="inlineStr">
        <is>
          <t>ET-12</t>
        </is>
      </c>
      <c r="E283">
        <f>_xlfn.XLOOKUP(Table2[[#This Row],[ASSET ID]],ALL!$B:$B,ALL!$C:$C,)</f>
        <v/>
      </c>
      <c r="F283">
        <f>IFERROR(_xlfn.XLOOKUP(Table2[[#This Row],[ASSET ID]],FLEET7[Asset],FLEET7[Employee],),"")</f>
        <v/>
      </c>
      <c r="G283" t="n">
        <v>0.2</v>
      </c>
      <c r="H283" t="inlineStr">
        <is>
          <t>9000 100F / CC NEEDED</t>
        </is>
      </c>
      <c r="K283">
        <f>_xlfn.XLOOKUP(Table2[[#This Row],[ASSET ID]],Table7[Equip '#],Table7[Rate],)</f>
        <v/>
      </c>
      <c r="L283">
        <f>Table2[[#This Row],[INTERNAL MONTHLY RATE]]*Table2[[#This Row],[UNIT ALLOCATION]]</f>
        <v/>
      </c>
      <c r="M283">
        <f>IF(ISBLANK(Table2[[#This Row],[REVISION]]), Table2[[#This Row],[UNIT ALLOCATION]] * Table2[[#This Row],[INTERNAL MONTHLY RATE]], Table2[[#This Row],[INTERNAL MONTHLY RATE]] * Table2[[#This Row],[REVISION]])</f>
        <v/>
      </c>
      <c r="N283">
        <f>Table2[[#This Row],[RATE X ALLOCATION]]-Table2[[#This Row],[RATE X REVISION]]</f>
        <v/>
      </c>
    </row>
    <row r="284">
      <c r="A284">
        <f>_xlfn.XLOOKUP(Table2[[#This Row],[JOB]],Table13[JOB '#2],Table13[DIVISION '#],)</f>
        <v/>
      </c>
      <c r="B284" t="inlineStr">
        <is>
          <t>2024-003</t>
        </is>
      </c>
      <c r="C284">
        <f>_xlfn.XLOOKUP(Table2[[#This Row],[JOB]],Table13[JOB '#1],Table13[JOB DESC],)</f>
        <v/>
      </c>
      <c r="D284" t="inlineStr">
        <is>
          <t>ET-31</t>
        </is>
      </c>
      <c r="E284">
        <f>_xlfn.XLOOKUP(Table2[[#This Row],[ASSET ID]],ALL!$B:$B,ALL!$C:$C,)</f>
        <v/>
      </c>
      <c r="F284">
        <f>IFERROR(_xlfn.XLOOKUP(Table2[[#This Row],[ASSET ID]],FLEET7[Asset],FLEET7[Employee],),"")</f>
        <v/>
      </c>
      <c r="G284" t="n">
        <v>0.09</v>
      </c>
      <c r="H284" t="inlineStr">
        <is>
          <t>9000 100F / CC NEEDED</t>
        </is>
      </c>
      <c r="K284">
        <f>_xlfn.XLOOKUP(Table2[[#This Row],[ASSET ID]],Table7[Equip '#],Table7[Rate],)</f>
        <v/>
      </c>
      <c r="L284">
        <f>Table2[[#This Row],[INTERNAL MONTHLY RATE]]*Table2[[#This Row],[UNIT ALLOCATION]]</f>
        <v/>
      </c>
      <c r="M284">
        <f>IF(ISBLANK(Table2[[#This Row],[REVISION]]), Table2[[#This Row],[UNIT ALLOCATION]] * Table2[[#This Row],[INTERNAL MONTHLY RATE]], Table2[[#This Row],[INTERNAL MONTHLY RATE]] * Table2[[#This Row],[REVISION]])</f>
        <v/>
      </c>
      <c r="N284">
        <f>Table2[[#This Row],[RATE X ALLOCATION]]-Table2[[#This Row],[RATE X REVISION]]</f>
        <v/>
      </c>
    </row>
    <row r="285">
      <c r="A285">
        <f>_xlfn.XLOOKUP(Table2[[#This Row],[JOB]],Table13[JOB '#2],Table13[DIVISION '#],)</f>
        <v/>
      </c>
      <c r="B285" t="inlineStr">
        <is>
          <t>2024-003</t>
        </is>
      </c>
      <c r="C285">
        <f>_xlfn.XLOOKUP(Table2[[#This Row],[JOB]],Table13[JOB '#1],Table13[JOB DESC],)</f>
        <v/>
      </c>
      <c r="D285" t="inlineStr">
        <is>
          <t>MT-07</t>
        </is>
      </c>
      <c r="E285">
        <f>_xlfn.XLOOKUP(Table2[[#This Row],[ASSET ID]],ALL!$B:$B,ALL!$C:$C,)</f>
        <v/>
      </c>
      <c r="F285">
        <f>IFERROR(_xlfn.XLOOKUP(Table2[[#This Row],[ASSET ID]],FLEET7[Asset],FLEET7[Employee],),"")</f>
        <v/>
      </c>
      <c r="G285" t="n">
        <v>0.25</v>
      </c>
      <c r="H285" t="inlineStr">
        <is>
          <t>9000 100F / CC NEEDED</t>
        </is>
      </c>
      <c r="K285">
        <f>_xlfn.XLOOKUP(Table2[[#This Row],[ASSET ID]],Table7[Equip '#],Table7[Rate],)</f>
        <v/>
      </c>
      <c r="L285">
        <f>Table2[[#This Row],[INTERNAL MONTHLY RATE]]*Table2[[#This Row],[UNIT ALLOCATION]]</f>
        <v/>
      </c>
      <c r="M285">
        <f>IF(ISBLANK(Table2[[#This Row],[REVISION]]), Table2[[#This Row],[UNIT ALLOCATION]] * Table2[[#This Row],[INTERNAL MONTHLY RATE]], Table2[[#This Row],[INTERNAL MONTHLY RATE]] * Table2[[#This Row],[REVISION]])</f>
        <v/>
      </c>
      <c r="N285">
        <f>Table2[[#This Row],[RATE X ALLOCATION]]-Table2[[#This Row],[RATE X REVISION]]</f>
        <v/>
      </c>
    </row>
    <row r="286">
      <c r="A286">
        <f>_xlfn.XLOOKUP(Table2[[#This Row],[JOB]],Table13[JOB '#2],Table13[DIVISION '#],)</f>
        <v/>
      </c>
      <c r="B286" t="inlineStr">
        <is>
          <t>2024-003</t>
        </is>
      </c>
      <c r="C286">
        <f>_xlfn.XLOOKUP(Table2[[#This Row],[JOB]],Table13[JOB '#1],Table13[JOB DESC],)</f>
        <v/>
      </c>
      <c r="D286" t="inlineStr">
        <is>
          <t>PT-165</t>
        </is>
      </c>
      <c r="E286">
        <f>_xlfn.XLOOKUP(Table2[[#This Row],[ASSET ID]],ALL!$B:$B,ALL!$C:$C,)</f>
        <v/>
      </c>
      <c r="F286">
        <f>IFERROR(_xlfn.XLOOKUP(Table2[[#This Row],[ASSET ID]],FLEET7[Asset],FLEET7[Employee],),"")</f>
        <v/>
      </c>
      <c r="G286" t="n">
        <v>1</v>
      </c>
      <c r="H286" t="inlineStr">
        <is>
          <t>9000 100F / CC NEEDED</t>
        </is>
      </c>
      <c r="K286">
        <f>_xlfn.XLOOKUP(Table2[[#This Row],[ASSET ID]],Table7[Equip '#],Table7[Rate],)</f>
        <v/>
      </c>
      <c r="L286">
        <f>Table2[[#This Row],[INTERNAL MONTHLY RATE]]*Table2[[#This Row],[UNIT ALLOCATION]]</f>
        <v/>
      </c>
      <c r="M286">
        <f>IF(ISBLANK(Table2[[#This Row],[REVISION]]), Table2[[#This Row],[UNIT ALLOCATION]] * Table2[[#This Row],[INTERNAL MONTHLY RATE]], Table2[[#This Row],[INTERNAL MONTHLY RATE]] * Table2[[#This Row],[REVISION]])</f>
        <v/>
      </c>
      <c r="N286">
        <f>Table2[[#This Row],[RATE X ALLOCATION]]-Table2[[#This Row],[RATE X REVISION]]</f>
        <v/>
      </c>
    </row>
    <row r="287">
      <c r="A287">
        <f>_xlfn.XLOOKUP(Table2[[#This Row],[JOB]],Table13[JOB '#2],Table13[DIVISION '#],)</f>
        <v/>
      </c>
      <c r="B287" t="inlineStr">
        <is>
          <t>2024-003</t>
        </is>
      </c>
      <c r="C287">
        <f>_xlfn.XLOOKUP(Table2[[#This Row],[JOB]],Table13[JOB '#1],Table13[JOB DESC],)</f>
        <v/>
      </c>
      <c r="D287" t="inlineStr">
        <is>
          <t>PT-166</t>
        </is>
      </c>
      <c r="E287">
        <f>_xlfn.XLOOKUP(Table2[[#This Row],[ASSET ID]],ALL!$B:$B,ALL!$C:$C,)</f>
        <v/>
      </c>
      <c r="F287">
        <f>IFERROR(_xlfn.XLOOKUP(Table2[[#This Row],[ASSET ID]],FLEET7[Asset],FLEET7[Employee],),"")</f>
        <v/>
      </c>
      <c r="G287" t="n">
        <v>0.12</v>
      </c>
      <c r="H287" t="inlineStr">
        <is>
          <t>9000 100F / CC NEEDED</t>
        </is>
      </c>
      <c r="K287">
        <f>_xlfn.XLOOKUP(Table2[[#This Row],[ASSET ID]],Table7[Equip '#],Table7[Rate],)</f>
        <v/>
      </c>
      <c r="L287">
        <f>Table2[[#This Row],[INTERNAL MONTHLY RATE]]*Table2[[#This Row],[UNIT ALLOCATION]]</f>
        <v/>
      </c>
      <c r="M287">
        <f>IF(ISBLANK(Table2[[#This Row],[REVISION]]), Table2[[#This Row],[UNIT ALLOCATION]] * Table2[[#This Row],[INTERNAL MONTHLY RATE]], Table2[[#This Row],[INTERNAL MONTHLY RATE]] * Table2[[#This Row],[REVISION]])</f>
        <v/>
      </c>
      <c r="N287">
        <f>Table2[[#This Row],[RATE X ALLOCATION]]-Table2[[#This Row],[RATE X REVISION]]</f>
        <v/>
      </c>
    </row>
    <row r="288">
      <c r="A288">
        <f>_xlfn.XLOOKUP(Table2[[#This Row],[JOB]],Table13[JOB '#2],Table13[DIVISION '#],)</f>
        <v/>
      </c>
      <c r="B288" t="inlineStr">
        <is>
          <t>2024-003</t>
        </is>
      </c>
      <c r="C288">
        <f>_xlfn.XLOOKUP(Table2[[#This Row],[JOB]],Table13[JOB '#1],Table13[JOB DESC],)</f>
        <v/>
      </c>
      <c r="D288" t="inlineStr">
        <is>
          <t>PT-202</t>
        </is>
      </c>
      <c r="E288">
        <f>_xlfn.XLOOKUP(Table2[[#This Row],[ASSET ID]],ALL!$B:$B,ALL!$C:$C,)</f>
        <v/>
      </c>
      <c r="F288">
        <f>IFERROR(_xlfn.XLOOKUP(Table2[[#This Row],[ASSET ID]],FLEET7[Asset],FLEET7[Employee],),"")</f>
        <v/>
      </c>
      <c r="G288" t="n">
        <v>0.04</v>
      </c>
      <c r="H288" t="inlineStr">
        <is>
          <t>9000 100F / CC NEEDED</t>
        </is>
      </c>
      <c r="K288">
        <f>_xlfn.XLOOKUP(Table2[[#This Row],[ASSET ID]],Table7[Equip '#],Table7[Rate],)</f>
        <v/>
      </c>
      <c r="L288">
        <f>Table2[[#This Row],[INTERNAL MONTHLY RATE]]*Table2[[#This Row],[UNIT ALLOCATION]]</f>
        <v/>
      </c>
      <c r="M288">
        <f>IF(ISBLANK(Table2[[#This Row],[REVISION]]), Table2[[#This Row],[UNIT ALLOCATION]] * Table2[[#This Row],[INTERNAL MONTHLY RATE]], Table2[[#This Row],[INTERNAL MONTHLY RATE]] * Table2[[#This Row],[REVISION]])</f>
        <v/>
      </c>
      <c r="N288">
        <f>Table2[[#This Row],[RATE X ALLOCATION]]-Table2[[#This Row],[RATE X REVISION]]</f>
        <v/>
      </c>
    </row>
    <row r="289">
      <c r="A289">
        <f>_xlfn.XLOOKUP(Table2[[#This Row],[JOB]],Table13[JOB '#2],Table13[DIVISION '#],)</f>
        <v/>
      </c>
      <c r="B289" t="inlineStr">
        <is>
          <t>2024-003</t>
        </is>
      </c>
      <c r="C289">
        <f>_xlfn.XLOOKUP(Table2[[#This Row],[JOB]],Table13[JOB '#1],Table13[JOB DESC],)</f>
        <v/>
      </c>
      <c r="D289" t="inlineStr">
        <is>
          <t>PT-207</t>
        </is>
      </c>
      <c r="E289">
        <f>_xlfn.XLOOKUP(Table2[[#This Row],[ASSET ID]],ALL!$B:$B,ALL!$C:$C,)</f>
        <v/>
      </c>
      <c r="F289">
        <f>IFERROR(_xlfn.XLOOKUP(Table2[[#This Row],[ASSET ID]],FLEET7[Asset],FLEET7[Employee],),"")</f>
        <v/>
      </c>
      <c r="G289" t="n">
        <v>0.09</v>
      </c>
      <c r="H289" t="inlineStr">
        <is>
          <t>9000 100F / CC NEEDED</t>
        </is>
      </c>
      <c r="K289">
        <f>_xlfn.XLOOKUP(Table2[[#This Row],[ASSET ID]],Table7[Equip '#],Table7[Rate],)</f>
        <v/>
      </c>
      <c r="L289">
        <f>Table2[[#This Row],[INTERNAL MONTHLY RATE]]*Table2[[#This Row],[UNIT ALLOCATION]]</f>
        <v/>
      </c>
      <c r="M289">
        <f>IF(ISBLANK(Table2[[#This Row],[REVISION]]), Table2[[#This Row],[UNIT ALLOCATION]] * Table2[[#This Row],[INTERNAL MONTHLY RATE]], Table2[[#This Row],[INTERNAL MONTHLY RATE]] * Table2[[#This Row],[REVISION]])</f>
        <v/>
      </c>
      <c r="N289">
        <f>Table2[[#This Row],[RATE X ALLOCATION]]-Table2[[#This Row],[RATE X REVISION]]</f>
        <v/>
      </c>
    </row>
    <row r="290">
      <c r="A290">
        <f>_xlfn.XLOOKUP(Table2[[#This Row],[JOB]],Table13[JOB '#2],Table13[DIVISION '#],)</f>
        <v/>
      </c>
      <c r="B290" t="inlineStr">
        <is>
          <t>2024-003</t>
        </is>
      </c>
      <c r="C290">
        <f>_xlfn.XLOOKUP(Table2[[#This Row],[JOB]],Table13[JOB '#1],Table13[JOB DESC],)</f>
        <v/>
      </c>
      <c r="D290" t="inlineStr">
        <is>
          <t>PT-268</t>
        </is>
      </c>
      <c r="E290">
        <f>_xlfn.XLOOKUP(Table2[[#This Row],[ASSET ID]],ALL!$B:$B,ALL!$C:$C,)</f>
        <v/>
      </c>
      <c r="F290">
        <f>IFERROR(_xlfn.XLOOKUP(Table2[[#This Row],[ASSET ID]],FLEET7[Asset],FLEET7[Employee],),"")</f>
        <v/>
      </c>
      <c r="G290" t="n">
        <v>0.15</v>
      </c>
      <c r="H290" t="inlineStr">
        <is>
          <t>9000 100F / CC NEEDED</t>
        </is>
      </c>
      <c r="K290">
        <f>_xlfn.XLOOKUP(Table2[[#This Row],[ASSET ID]],Table7[Equip '#],Table7[Rate],)</f>
        <v/>
      </c>
      <c r="L290">
        <f>Table2[[#This Row],[INTERNAL MONTHLY RATE]]*Table2[[#This Row],[UNIT ALLOCATION]]</f>
        <v/>
      </c>
      <c r="M290">
        <f>IF(ISBLANK(Table2[[#This Row],[REVISION]]), Table2[[#This Row],[UNIT ALLOCATION]] * Table2[[#This Row],[INTERNAL MONTHLY RATE]], Table2[[#This Row],[INTERNAL MONTHLY RATE]] * Table2[[#This Row],[REVISION]])</f>
        <v/>
      </c>
      <c r="N290">
        <f>Table2[[#This Row],[RATE X ALLOCATION]]-Table2[[#This Row],[RATE X REVISION]]</f>
        <v/>
      </c>
    </row>
    <row r="291">
      <c r="A291">
        <f>_xlfn.XLOOKUP(Table2[[#This Row],[JOB]],Table13[JOB '#2],Table13[DIVISION '#],)</f>
        <v/>
      </c>
      <c r="B291" t="inlineStr">
        <is>
          <t>2024-003</t>
        </is>
      </c>
      <c r="C291">
        <f>_xlfn.XLOOKUP(Table2[[#This Row],[JOB]],Table13[JOB '#1],Table13[JOB DESC],)</f>
        <v/>
      </c>
      <c r="D291" t="inlineStr">
        <is>
          <t>PT-282</t>
        </is>
      </c>
      <c r="E291">
        <f>_xlfn.XLOOKUP(Table2[[#This Row],[ASSET ID]],ALL!$B:$B,ALL!$C:$C,)</f>
        <v/>
      </c>
      <c r="F291">
        <f>IFERROR(_xlfn.XLOOKUP(Table2[[#This Row],[ASSET ID]],FLEET7[Asset],FLEET7[Employee],),"")</f>
        <v/>
      </c>
      <c r="G291" t="n">
        <v>0.18</v>
      </c>
      <c r="H291" t="inlineStr">
        <is>
          <t>9000 100F / CC NEEDED</t>
        </is>
      </c>
      <c r="K291">
        <f>_xlfn.XLOOKUP(Table2[[#This Row],[ASSET ID]],Table7[Equip '#],Table7[Rate],)</f>
        <v/>
      </c>
      <c r="L291">
        <f>Table2[[#This Row],[INTERNAL MONTHLY RATE]]*Table2[[#This Row],[UNIT ALLOCATION]]</f>
        <v/>
      </c>
      <c r="M291">
        <f>IF(ISBLANK(Table2[[#This Row],[REVISION]]), Table2[[#This Row],[UNIT ALLOCATION]] * Table2[[#This Row],[INTERNAL MONTHLY RATE]], Table2[[#This Row],[INTERNAL MONTHLY RATE]] * Table2[[#This Row],[REVISION]])</f>
        <v/>
      </c>
      <c r="N291">
        <f>Table2[[#This Row],[RATE X ALLOCATION]]-Table2[[#This Row],[RATE X REVISION]]</f>
        <v/>
      </c>
    </row>
    <row r="292">
      <c r="A292">
        <f>_xlfn.XLOOKUP(Table2[[#This Row],[JOB]],Table13[JOB '#2],Table13[DIVISION '#],)</f>
        <v/>
      </c>
      <c r="B292" t="inlineStr">
        <is>
          <t>2024-003</t>
        </is>
      </c>
      <c r="C292">
        <f>_xlfn.XLOOKUP(Table2[[#This Row],[JOB]],Table13[JOB '#1],Table13[JOB DESC],)</f>
        <v/>
      </c>
      <c r="D292" t="inlineStr">
        <is>
          <t>SFB-16</t>
        </is>
      </c>
      <c r="E292">
        <f>_xlfn.XLOOKUP(Table2[[#This Row],[ASSET ID]],ALL!$B:$B,ALL!$C:$C,)</f>
        <v/>
      </c>
      <c r="F292">
        <f>IFERROR(_xlfn.XLOOKUP(Table2[[#This Row],[ASSET ID]],FLEET7[Asset],FLEET7[Employee],),"")</f>
        <v/>
      </c>
      <c r="G292" t="n">
        <v>0.15</v>
      </c>
      <c r="H292" t="inlineStr">
        <is>
          <t>9000 100F / CC NEEDED</t>
        </is>
      </c>
      <c r="K292">
        <f>_xlfn.XLOOKUP(Table2[[#This Row],[ASSET ID]],Table7[Equip '#],Table7[Rate],)</f>
        <v/>
      </c>
      <c r="L292">
        <f>Table2[[#This Row],[INTERNAL MONTHLY RATE]]*Table2[[#This Row],[UNIT ALLOCATION]]</f>
        <v/>
      </c>
      <c r="M292">
        <f>IF(ISBLANK(Table2[[#This Row],[REVISION]]), Table2[[#This Row],[UNIT ALLOCATION]] * Table2[[#This Row],[INTERNAL MONTHLY RATE]], Table2[[#This Row],[INTERNAL MONTHLY RATE]] * Table2[[#This Row],[REVISION]])</f>
        <v/>
      </c>
      <c r="N292">
        <f>Table2[[#This Row],[RATE X ALLOCATION]]-Table2[[#This Row],[RATE X REVISION]]</f>
        <v/>
      </c>
    </row>
    <row r="293">
      <c r="A293">
        <f>_xlfn.XLOOKUP(Table2[[#This Row],[JOB]],Table13[JOB '#2],Table13[DIVISION '#],)</f>
        <v/>
      </c>
      <c r="B293" t="inlineStr">
        <is>
          <t>2024-003</t>
        </is>
      </c>
      <c r="C293">
        <f>_xlfn.XLOOKUP(Table2[[#This Row],[JOB]],Table13[JOB '#1],Table13[JOB DESC],)</f>
        <v/>
      </c>
      <c r="D293" t="inlineStr">
        <is>
          <t>SS-28</t>
        </is>
      </c>
      <c r="E293">
        <f>_xlfn.XLOOKUP(Table2[[#This Row],[ASSET ID]],ALL!$B:$B,ALL!$C:$C,)</f>
        <v/>
      </c>
      <c r="F293">
        <f>IFERROR(_xlfn.XLOOKUP(Table2[[#This Row],[ASSET ID]],FLEET7[Asset],FLEET7[Employee],),"")</f>
        <v/>
      </c>
      <c r="G293" t="n">
        <v>0.5</v>
      </c>
      <c r="H293" t="inlineStr">
        <is>
          <t>9000 100F / CC NEEDED</t>
        </is>
      </c>
      <c r="K293">
        <f>_xlfn.XLOOKUP(Table2[[#This Row],[ASSET ID]],Table7[Equip '#],Table7[Rate],)</f>
        <v/>
      </c>
      <c r="L293">
        <f>Table2[[#This Row],[INTERNAL MONTHLY RATE]]*Table2[[#This Row],[UNIT ALLOCATION]]</f>
        <v/>
      </c>
      <c r="M293">
        <f>IF(ISBLANK(Table2[[#This Row],[REVISION]]), Table2[[#This Row],[UNIT ALLOCATION]] * Table2[[#This Row],[INTERNAL MONTHLY RATE]], Table2[[#This Row],[INTERNAL MONTHLY RATE]] * Table2[[#This Row],[REVISION]])</f>
        <v/>
      </c>
      <c r="N293">
        <f>Table2[[#This Row],[RATE X ALLOCATION]]-Table2[[#This Row],[RATE X REVISION]]</f>
        <v/>
      </c>
    </row>
    <row r="294">
      <c r="A294">
        <f>_xlfn.XLOOKUP(Table2[[#This Row],[JOB]],Table13[JOB '#2],Table13[DIVISION '#],)</f>
        <v/>
      </c>
      <c r="B294" t="inlineStr">
        <is>
          <t>2024-003</t>
        </is>
      </c>
      <c r="C294">
        <f>_xlfn.XLOOKUP(Table2[[#This Row],[JOB]],Table13[JOB '#1],Table13[JOB DESC],)</f>
        <v/>
      </c>
      <c r="D294" t="inlineStr">
        <is>
          <t>WL-02</t>
        </is>
      </c>
      <c r="E294">
        <f>_xlfn.XLOOKUP(Table2[[#This Row],[ASSET ID]],ALL!$B:$B,ALL!$C:$C,)</f>
        <v/>
      </c>
      <c r="F294">
        <f>IFERROR(_xlfn.XLOOKUP(Table2[[#This Row],[ASSET ID]],FLEET7[Asset],FLEET7[Employee],),"")</f>
        <v/>
      </c>
      <c r="G294" t="n">
        <v>0.5</v>
      </c>
      <c r="H294" t="inlineStr">
        <is>
          <t>9000 100F / CC NEEDED</t>
        </is>
      </c>
      <c r="K294">
        <f>_xlfn.XLOOKUP(Table2[[#This Row],[ASSET ID]],Table7[Equip '#],Table7[Rate],)</f>
        <v/>
      </c>
      <c r="L294">
        <f>Table2[[#This Row],[INTERNAL MONTHLY RATE]]*Table2[[#This Row],[UNIT ALLOCATION]]</f>
        <v/>
      </c>
      <c r="M294">
        <f>IF(ISBLANK(Table2[[#This Row],[REVISION]]), Table2[[#This Row],[UNIT ALLOCATION]] * Table2[[#This Row],[INTERNAL MONTHLY RATE]], Table2[[#This Row],[INTERNAL MONTHLY RATE]] * Table2[[#This Row],[REVISION]])</f>
        <v/>
      </c>
      <c r="N294">
        <f>Table2[[#This Row],[RATE X ALLOCATION]]-Table2[[#This Row],[RATE X REVISION]]</f>
        <v/>
      </c>
    </row>
    <row r="295">
      <c r="A295">
        <f>_xlfn.XLOOKUP(Table2[[#This Row],[JOB]],Table13[JOB '#2],Table13[DIVISION '#],)</f>
        <v/>
      </c>
      <c r="B295" t="inlineStr">
        <is>
          <t>2024-004</t>
        </is>
      </c>
      <c r="C295">
        <f>_xlfn.XLOOKUP(Table2[[#This Row],[JOB]],Table13[JOB '#1],Table13[JOB DESC],)</f>
        <v/>
      </c>
      <c r="D295" t="inlineStr">
        <is>
          <t>30T-01</t>
        </is>
      </c>
      <c r="E295">
        <f>_xlfn.XLOOKUP(Table2[[#This Row],[ASSET ID]],ALL!$B:$B,ALL!$C:$C,)</f>
        <v/>
      </c>
      <c r="F295">
        <f>IFERROR(_xlfn.XLOOKUP(Table2[[#This Row],[ASSET ID]],FLEET7[Asset],FLEET7[Employee],),"")</f>
        <v/>
      </c>
      <c r="G295" t="n">
        <v>1</v>
      </c>
      <c r="H295" t="inlineStr">
        <is>
          <t>9000 100M</t>
        </is>
      </c>
      <c r="K295">
        <f>_xlfn.XLOOKUP(Table2[[#This Row],[ASSET ID]],Table7[Equip '#],Table7[Rate],)</f>
        <v/>
      </c>
      <c r="L295">
        <f>Table2[[#This Row],[INTERNAL MONTHLY RATE]]*Table2[[#This Row],[UNIT ALLOCATION]]</f>
        <v/>
      </c>
      <c r="M295">
        <f>IF(ISBLANK(Table2[[#This Row],[REVISION]]), Table2[[#This Row],[UNIT ALLOCATION]] * Table2[[#This Row],[INTERNAL MONTHLY RATE]], Table2[[#This Row],[INTERNAL MONTHLY RATE]] * Table2[[#This Row],[REVISION]])</f>
        <v/>
      </c>
      <c r="N295">
        <f>Table2[[#This Row],[RATE X ALLOCATION]]-Table2[[#This Row],[RATE X REVISION]]</f>
        <v/>
      </c>
    </row>
    <row r="296">
      <c r="A296">
        <f>_xlfn.XLOOKUP(Table2[[#This Row],[JOB]],Table13[JOB '#2],Table13[DIVISION '#],)</f>
        <v/>
      </c>
      <c r="B296" t="inlineStr">
        <is>
          <t>2024-004</t>
        </is>
      </c>
      <c r="C296">
        <f>_xlfn.XLOOKUP(Table2[[#This Row],[JOB]],Table13[JOB '#1],Table13[JOB DESC],)</f>
        <v/>
      </c>
      <c r="D296" t="inlineStr">
        <is>
          <t>BH-17</t>
        </is>
      </c>
      <c r="E296">
        <f>_xlfn.XLOOKUP(Table2[[#This Row],[ASSET ID]],ALL!$B:$B,ALL!$C:$C,)</f>
        <v/>
      </c>
      <c r="F296">
        <f>IFERROR(_xlfn.XLOOKUP(Table2[[#This Row],[ASSET ID]],FLEET7[Asset],FLEET7[Employee],),"")</f>
        <v/>
      </c>
      <c r="G296" t="n">
        <v>1</v>
      </c>
      <c r="H296" t="inlineStr">
        <is>
          <t>9000 100F / CC NEEDED</t>
        </is>
      </c>
      <c r="K296">
        <f>_xlfn.XLOOKUP(Table2[[#This Row],[ASSET ID]],Table7[Equip '#],Table7[Rate],)</f>
        <v/>
      </c>
      <c r="L296">
        <f>Table2[[#This Row],[INTERNAL MONTHLY RATE]]*Table2[[#This Row],[UNIT ALLOCATION]]</f>
        <v/>
      </c>
      <c r="M296">
        <f>IF(ISBLANK(Table2[[#This Row],[REVISION]]), Table2[[#This Row],[UNIT ALLOCATION]] * Table2[[#This Row],[INTERNAL MONTHLY RATE]], Table2[[#This Row],[INTERNAL MONTHLY RATE]] * Table2[[#This Row],[REVISION]])</f>
        <v/>
      </c>
      <c r="N296">
        <f>Table2[[#This Row],[RATE X ALLOCATION]]-Table2[[#This Row],[RATE X REVISION]]</f>
        <v/>
      </c>
    </row>
    <row r="297">
      <c r="A297">
        <f>_xlfn.XLOOKUP(Table2[[#This Row],[JOB]],Table13[JOB '#2],Table13[DIVISION '#],)</f>
        <v/>
      </c>
      <c r="B297" t="inlineStr">
        <is>
          <t>2024-004</t>
        </is>
      </c>
      <c r="C297">
        <f>_xlfn.XLOOKUP(Table2[[#This Row],[JOB]],Table13[JOB '#1],Table13[JOB DESC],)</f>
        <v/>
      </c>
      <c r="D297" t="inlineStr">
        <is>
          <t>CT-28</t>
        </is>
      </c>
      <c r="E297">
        <f>_xlfn.XLOOKUP(Table2[[#This Row],[ASSET ID]],ALL!$B:$B,ALL!$C:$C,)</f>
        <v/>
      </c>
      <c r="F297">
        <f>IFERROR(_xlfn.XLOOKUP(Table2[[#This Row],[ASSET ID]],FLEET7[Asset],FLEET7[Employee],),"")</f>
        <v/>
      </c>
      <c r="G297" t="n">
        <v>1</v>
      </c>
      <c r="H297" t="inlineStr">
        <is>
          <t>9000 100F / CC NEEDED</t>
        </is>
      </c>
      <c r="K297">
        <f>_xlfn.XLOOKUP(Table2[[#This Row],[ASSET ID]],Table7[Equip '#],Table7[Rate],)</f>
        <v/>
      </c>
      <c r="L297">
        <f>Table2[[#This Row],[INTERNAL MONTHLY RATE]]*Table2[[#This Row],[UNIT ALLOCATION]]</f>
        <v/>
      </c>
      <c r="M297">
        <f>IF(ISBLANK(Table2[[#This Row],[REVISION]]), Table2[[#This Row],[UNIT ALLOCATION]] * Table2[[#This Row],[INTERNAL MONTHLY RATE]], Table2[[#This Row],[INTERNAL MONTHLY RATE]] * Table2[[#This Row],[REVISION]])</f>
        <v/>
      </c>
      <c r="N297">
        <f>Table2[[#This Row],[RATE X ALLOCATION]]-Table2[[#This Row],[RATE X REVISION]]</f>
        <v/>
      </c>
    </row>
    <row r="298">
      <c r="A298">
        <f>_xlfn.XLOOKUP(Table2[[#This Row],[JOB]],Table13[JOB '#2],Table13[DIVISION '#],)</f>
        <v/>
      </c>
      <c r="B298" t="inlineStr">
        <is>
          <t>2024-004</t>
        </is>
      </c>
      <c r="C298">
        <f>_xlfn.XLOOKUP(Table2[[#This Row],[JOB]],Table13[JOB '#1],Table13[JOB DESC],)</f>
        <v/>
      </c>
      <c r="D298" t="inlineStr">
        <is>
          <t>DT-12</t>
        </is>
      </c>
      <c r="E298">
        <f>_xlfn.XLOOKUP(Table2[[#This Row],[ASSET ID]],ALL!$B:$B,ALL!$C:$C,)</f>
        <v/>
      </c>
      <c r="F298">
        <f>IFERROR(_xlfn.XLOOKUP(Table2[[#This Row],[ASSET ID]],FLEET7[Asset],FLEET7[Employee],),"")</f>
        <v/>
      </c>
      <c r="G298" t="n">
        <v>0.5</v>
      </c>
      <c r="H298" t="inlineStr">
        <is>
          <t>9000 100F / CC NEEDED</t>
        </is>
      </c>
      <c r="K298">
        <f>_xlfn.XLOOKUP(Table2[[#This Row],[ASSET ID]],Table7[Equip '#],Table7[Rate],)</f>
        <v/>
      </c>
      <c r="L298">
        <f>Table2[[#This Row],[INTERNAL MONTHLY RATE]]*Table2[[#This Row],[UNIT ALLOCATION]]</f>
        <v/>
      </c>
      <c r="M298">
        <f>IF(ISBLANK(Table2[[#This Row],[REVISION]]), Table2[[#This Row],[UNIT ALLOCATION]] * Table2[[#This Row],[INTERNAL MONTHLY RATE]], Table2[[#This Row],[INTERNAL MONTHLY RATE]] * Table2[[#This Row],[REVISION]])</f>
        <v/>
      </c>
      <c r="N298">
        <f>Table2[[#This Row],[RATE X ALLOCATION]]-Table2[[#This Row],[RATE X REVISION]]</f>
        <v/>
      </c>
    </row>
    <row r="299">
      <c r="A299">
        <f>_xlfn.XLOOKUP(Table2[[#This Row],[JOB]],Table13[JOB '#2],Table13[DIVISION '#],)</f>
        <v/>
      </c>
      <c r="B299" t="inlineStr">
        <is>
          <t>2024-004</t>
        </is>
      </c>
      <c r="C299">
        <f>_xlfn.XLOOKUP(Table2[[#This Row],[JOB]],Table13[JOB '#1],Table13[JOB DESC],)</f>
        <v/>
      </c>
      <c r="D299" t="inlineStr">
        <is>
          <t>DT-13</t>
        </is>
      </c>
      <c r="E299">
        <f>_xlfn.XLOOKUP(Table2[[#This Row],[ASSET ID]],ALL!$B:$B,ALL!$C:$C,)</f>
        <v/>
      </c>
      <c r="F299">
        <f>IFERROR(_xlfn.XLOOKUP(Table2[[#This Row],[ASSET ID]],FLEET7[Asset],FLEET7[Employee],),"")</f>
        <v/>
      </c>
      <c r="G299" t="n">
        <v>1</v>
      </c>
      <c r="H299" t="inlineStr">
        <is>
          <t>9000 100F / CC NEEDED</t>
        </is>
      </c>
      <c r="K299">
        <f>_xlfn.XLOOKUP(Table2[[#This Row],[ASSET ID]],Table7[Equip '#],Table7[Rate],)</f>
        <v/>
      </c>
      <c r="L299">
        <f>Table2[[#This Row],[INTERNAL MONTHLY RATE]]*Table2[[#This Row],[UNIT ALLOCATION]]</f>
        <v/>
      </c>
      <c r="M299">
        <f>IF(ISBLANK(Table2[[#This Row],[REVISION]]), Table2[[#This Row],[UNIT ALLOCATION]] * Table2[[#This Row],[INTERNAL MONTHLY RATE]], Table2[[#This Row],[INTERNAL MONTHLY RATE]] * Table2[[#This Row],[REVISION]])</f>
        <v/>
      </c>
      <c r="N299">
        <f>Table2[[#This Row],[RATE X ALLOCATION]]-Table2[[#This Row],[RATE X REVISION]]</f>
        <v/>
      </c>
    </row>
    <row r="300">
      <c r="A300">
        <f>_xlfn.XLOOKUP(Table2[[#This Row],[JOB]],Table13[JOB '#2],Table13[DIVISION '#],)</f>
        <v/>
      </c>
      <c r="B300" t="inlineStr">
        <is>
          <t>2024-004</t>
        </is>
      </c>
      <c r="C300">
        <f>_xlfn.XLOOKUP(Table2[[#This Row],[JOB]],Table13[JOB '#1],Table13[JOB DESC],)</f>
        <v/>
      </c>
      <c r="D300" t="inlineStr">
        <is>
          <t>ET-04</t>
        </is>
      </c>
      <c r="E300">
        <f>_xlfn.XLOOKUP(Table2[[#This Row],[ASSET ID]],ALL!$B:$B,ALL!$C:$C,)</f>
        <v/>
      </c>
      <c r="F300">
        <f>IFERROR(_xlfn.XLOOKUP(Table2[[#This Row],[ASSET ID]],FLEET7[Asset],FLEET7[Employee],),"")</f>
        <v/>
      </c>
      <c r="G300" t="n">
        <v>1</v>
      </c>
      <c r="H300" t="inlineStr">
        <is>
          <t>9000 100F / CC NEEDED</t>
        </is>
      </c>
      <c r="K300">
        <f>_xlfn.XLOOKUP(Table2[[#This Row],[ASSET ID]],Table7[Equip '#],Table7[Rate],)</f>
        <v/>
      </c>
      <c r="L300">
        <f>Table2[[#This Row],[INTERNAL MONTHLY RATE]]*Table2[[#This Row],[UNIT ALLOCATION]]</f>
        <v/>
      </c>
      <c r="M300">
        <f>IF(ISBLANK(Table2[[#This Row],[REVISION]]), Table2[[#This Row],[UNIT ALLOCATION]] * Table2[[#This Row],[INTERNAL MONTHLY RATE]], Table2[[#This Row],[INTERNAL MONTHLY RATE]] * Table2[[#This Row],[REVISION]])</f>
        <v/>
      </c>
      <c r="N300">
        <f>Table2[[#This Row],[RATE X ALLOCATION]]-Table2[[#This Row],[RATE X REVISION]]</f>
        <v/>
      </c>
    </row>
    <row r="301">
      <c r="A301">
        <f>_xlfn.XLOOKUP(Table2[[#This Row],[JOB]],Table13[JOB '#2],Table13[DIVISION '#],)</f>
        <v/>
      </c>
      <c r="B301" t="inlineStr">
        <is>
          <t>2024-004</t>
        </is>
      </c>
      <c r="C301">
        <f>_xlfn.XLOOKUP(Table2[[#This Row],[JOB]],Table13[JOB '#1],Table13[JOB DESC],)</f>
        <v/>
      </c>
      <c r="D301" t="inlineStr">
        <is>
          <t>ET-07</t>
        </is>
      </c>
      <c r="E301">
        <f>_xlfn.XLOOKUP(Table2[[#This Row],[ASSET ID]],ALL!$B:$B,ALL!$C:$C,)</f>
        <v/>
      </c>
      <c r="F301">
        <f>IFERROR(_xlfn.XLOOKUP(Table2[[#This Row],[ASSET ID]],FLEET7[Asset],FLEET7[Employee],),"")</f>
        <v/>
      </c>
      <c r="G301" t="n">
        <v>1</v>
      </c>
      <c r="H301" t="inlineStr">
        <is>
          <t>9000 100F / CC NEEDED</t>
        </is>
      </c>
      <c r="K301">
        <f>_xlfn.XLOOKUP(Table2[[#This Row],[ASSET ID]],Table7[Equip '#],Table7[Rate],)</f>
        <v/>
      </c>
      <c r="L301">
        <f>Table2[[#This Row],[INTERNAL MONTHLY RATE]]*Table2[[#This Row],[UNIT ALLOCATION]]</f>
        <v/>
      </c>
      <c r="M301">
        <f>IF(ISBLANK(Table2[[#This Row],[REVISION]]), Table2[[#This Row],[UNIT ALLOCATION]] * Table2[[#This Row],[INTERNAL MONTHLY RATE]], Table2[[#This Row],[INTERNAL MONTHLY RATE]] * Table2[[#This Row],[REVISION]])</f>
        <v/>
      </c>
      <c r="N301">
        <f>Table2[[#This Row],[RATE X ALLOCATION]]-Table2[[#This Row],[RATE X REVISION]]</f>
        <v/>
      </c>
    </row>
    <row r="302">
      <c r="A302">
        <f>_xlfn.XLOOKUP(Table2[[#This Row],[JOB]],Table13[JOB '#2],Table13[DIVISION '#],)</f>
        <v/>
      </c>
      <c r="B302" t="inlineStr">
        <is>
          <t>2024-004</t>
        </is>
      </c>
      <c r="C302">
        <f>_xlfn.XLOOKUP(Table2[[#This Row],[JOB]],Table13[JOB '#1],Table13[JOB DESC],)</f>
        <v/>
      </c>
      <c r="D302" t="inlineStr">
        <is>
          <t>ET-15</t>
        </is>
      </c>
      <c r="E302">
        <f>_xlfn.XLOOKUP(Table2[[#This Row],[ASSET ID]],ALL!$B:$B,ALL!$C:$C,)</f>
        <v/>
      </c>
      <c r="F302">
        <f>IFERROR(_xlfn.XLOOKUP(Table2[[#This Row],[ASSET ID]],FLEET7[Asset],FLEET7[Employee],),"")</f>
        <v/>
      </c>
      <c r="G302" t="n">
        <v>0.1</v>
      </c>
      <c r="H302" t="inlineStr">
        <is>
          <t>9000 100F / CC NEEDED</t>
        </is>
      </c>
      <c r="K302">
        <f>_xlfn.XLOOKUP(Table2[[#This Row],[ASSET ID]],Table7[Equip '#],Table7[Rate],)</f>
        <v/>
      </c>
      <c r="L302">
        <f>Table2[[#This Row],[INTERNAL MONTHLY RATE]]*Table2[[#This Row],[UNIT ALLOCATION]]</f>
        <v/>
      </c>
      <c r="M302">
        <f>IF(ISBLANK(Table2[[#This Row],[REVISION]]), Table2[[#This Row],[UNIT ALLOCATION]] * Table2[[#This Row],[INTERNAL MONTHLY RATE]], Table2[[#This Row],[INTERNAL MONTHLY RATE]] * Table2[[#This Row],[REVISION]])</f>
        <v/>
      </c>
      <c r="N302">
        <f>Table2[[#This Row],[RATE X ALLOCATION]]-Table2[[#This Row],[RATE X REVISION]]</f>
        <v/>
      </c>
    </row>
    <row r="303">
      <c r="A303">
        <f>_xlfn.XLOOKUP(Table2[[#This Row],[JOB]],Table13[JOB '#2],Table13[DIVISION '#],)</f>
        <v/>
      </c>
      <c r="B303" t="inlineStr">
        <is>
          <t>2024-004</t>
        </is>
      </c>
      <c r="C303">
        <f>_xlfn.XLOOKUP(Table2[[#This Row],[JOB]],Table13[JOB '#1],Table13[JOB DESC],)</f>
        <v/>
      </c>
      <c r="D303" t="inlineStr">
        <is>
          <t>ET-29</t>
        </is>
      </c>
      <c r="E303">
        <f>_xlfn.XLOOKUP(Table2[[#This Row],[ASSET ID]],ALL!$B:$B,ALL!$C:$C,)</f>
        <v/>
      </c>
      <c r="F303">
        <f>IFERROR(_xlfn.XLOOKUP(Table2[[#This Row],[ASSET ID]],FLEET7[Asset],FLEET7[Employee],),"")</f>
        <v/>
      </c>
      <c r="G303" t="n">
        <v>1</v>
      </c>
      <c r="H303" t="inlineStr">
        <is>
          <t>9000 100F / CC NEEDED</t>
        </is>
      </c>
      <c r="K303">
        <f>_xlfn.XLOOKUP(Table2[[#This Row],[ASSET ID]],Table7[Equip '#],Table7[Rate],)</f>
        <v/>
      </c>
      <c r="L303">
        <f>Table2[[#This Row],[INTERNAL MONTHLY RATE]]*Table2[[#This Row],[UNIT ALLOCATION]]</f>
        <v/>
      </c>
      <c r="M303">
        <f>IF(ISBLANK(Table2[[#This Row],[REVISION]]), Table2[[#This Row],[UNIT ALLOCATION]] * Table2[[#This Row],[INTERNAL MONTHLY RATE]], Table2[[#This Row],[INTERNAL MONTHLY RATE]] * Table2[[#This Row],[REVISION]])</f>
        <v/>
      </c>
      <c r="N303">
        <f>Table2[[#This Row],[RATE X ALLOCATION]]-Table2[[#This Row],[RATE X REVISION]]</f>
        <v/>
      </c>
    </row>
    <row r="304">
      <c r="A304">
        <f>_xlfn.XLOOKUP(Table2[[#This Row],[JOB]],Table13[JOB '#2],Table13[DIVISION '#],)</f>
        <v/>
      </c>
      <c r="B304" t="inlineStr">
        <is>
          <t>2024-004</t>
        </is>
      </c>
      <c r="C304">
        <f>_xlfn.XLOOKUP(Table2[[#This Row],[JOB]],Table13[JOB '#1],Table13[JOB DESC],)</f>
        <v/>
      </c>
      <c r="D304" t="inlineStr">
        <is>
          <t>ET-33</t>
        </is>
      </c>
      <c r="E304">
        <f>_xlfn.XLOOKUP(Table2[[#This Row],[ASSET ID]],ALL!$B:$B,ALL!$C:$C,)</f>
        <v/>
      </c>
      <c r="F304">
        <f>IFERROR(_xlfn.XLOOKUP(Table2[[#This Row],[ASSET ID]],FLEET7[Asset],FLEET7[Employee],),"")</f>
        <v/>
      </c>
      <c r="G304" t="n">
        <v>1</v>
      </c>
      <c r="H304" t="inlineStr">
        <is>
          <t>9000 100F / CC NEEDED</t>
        </is>
      </c>
      <c r="K304">
        <f>_xlfn.XLOOKUP(Table2[[#This Row],[ASSET ID]],Table7[Equip '#],Table7[Rate],)</f>
        <v/>
      </c>
      <c r="L304">
        <f>Table2[[#This Row],[INTERNAL MONTHLY RATE]]*Table2[[#This Row],[UNIT ALLOCATION]]</f>
        <v/>
      </c>
      <c r="M304">
        <f>IF(ISBLANK(Table2[[#This Row],[REVISION]]), Table2[[#This Row],[UNIT ALLOCATION]] * Table2[[#This Row],[INTERNAL MONTHLY RATE]], Table2[[#This Row],[INTERNAL MONTHLY RATE]] * Table2[[#This Row],[REVISION]])</f>
        <v/>
      </c>
      <c r="N304">
        <f>Table2[[#This Row],[RATE X ALLOCATION]]-Table2[[#This Row],[RATE X REVISION]]</f>
        <v/>
      </c>
    </row>
    <row r="305">
      <c r="A305">
        <f>_xlfn.XLOOKUP(Table2[[#This Row],[JOB]],Table13[JOB '#2],Table13[DIVISION '#],)</f>
        <v/>
      </c>
      <c r="B305" t="inlineStr">
        <is>
          <t>2024-004</t>
        </is>
      </c>
      <c r="C305">
        <f>_xlfn.XLOOKUP(Table2[[#This Row],[JOB]],Table13[JOB '#1],Table13[JOB DESC],)</f>
        <v/>
      </c>
      <c r="D305" t="inlineStr">
        <is>
          <t>ET-35</t>
        </is>
      </c>
      <c r="E305">
        <f>_xlfn.XLOOKUP(Table2[[#This Row],[ASSET ID]],ALL!$B:$B,ALL!$C:$C,)</f>
        <v/>
      </c>
      <c r="F305">
        <f>IFERROR(_xlfn.XLOOKUP(Table2[[#This Row],[ASSET ID]],FLEET7[Asset],FLEET7[Employee],),"")</f>
        <v/>
      </c>
      <c r="G305" t="n">
        <v>1</v>
      </c>
      <c r="H305" t="inlineStr">
        <is>
          <t>9000 100F / CC NEEDED</t>
        </is>
      </c>
      <c r="K305">
        <f>_xlfn.XLOOKUP(Table2[[#This Row],[ASSET ID]],Table7[Equip '#],Table7[Rate],)</f>
        <v/>
      </c>
      <c r="L305">
        <f>Table2[[#This Row],[INTERNAL MONTHLY RATE]]*Table2[[#This Row],[UNIT ALLOCATION]]</f>
        <v/>
      </c>
      <c r="M305">
        <f>IF(ISBLANK(Table2[[#This Row],[REVISION]]), Table2[[#This Row],[UNIT ALLOCATION]] * Table2[[#This Row],[INTERNAL MONTHLY RATE]], Table2[[#This Row],[INTERNAL MONTHLY RATE]] * Table2[[#This Row],[REVISION]])</f>
        <v/>
      </c>
      <c r="N305">
        <f>Table2[[#This Row],[RATE X ALLOCATION]]-Table2[[#This Row],[RATE X REVISION]]</f>
        <v/>
      </c>
    </row>
    <row r="306">
      <c r="A306">
        <f>_xlfn.XLOOKUP(Table2[[#This Row],[JOB]],Table13[JOB '#2],Table13[DIVISION '#],)</f>
        <v/>
      </c>
      <c r="B306" t="inlineStr">
        <is>
          <t>2024-004</t>
        </is>
      </c>
      <c r="C306">
        <f>_xlfn.XLOOKUP(Table2[[#This Row],[JOB]],Table13[JOB '#1],Table13[JOB DESC],)</f>
        <v/>
      </c>
      <c r="D306" t="inlineStr">
        <is>
          <t>ET-38</t>
        </is>
      </c>
      <c r="E306">
        <f>_xlfn.XLOOKUP(Table2[[#This Row],[ASSET ID]],ALL!$B:$B,ALL!$C:$C,)</f>
        <v/>
      </c>
      <c r="F306">
        <f>IFERROR(_xlfn.XLOOKUP(Table2[[#This Row],[ASSET ID]],FLEET7[Asset],FLEET7[Employee],),"")</f>
        <v/>
      </c>
      <c r="G306" t="n">
        <v>1</v>
      </c>
      <c r="H306" t="inlineStr">
        <is>
          <t>9000 100F / CC NEEDED</t>
        </is>
      </c>
      <c r="K306">
        <f>_xlfn.XLOOKUP(Table2[[#This Row],[ASSET ID]],Table7[Equip '#],Table7[Rate],)</f>
        <v/>
      </c>
      <c r="L306">
        <f>Table2[[#This Row],[INTERNAL MONTHLY RATE]]*Table2[[#This Row],[UNIT ALLOCATION]]</f>
        <v/>
      </c>
      <c r="M306">
        <f>IF(ISBLANK(Table2[[#This Row],[REVISION]]), Table2[[#This Row],[UNIT ALLOCATION]] * Table2[[#This Row],[INTERNAL MONTHLY RATE]], Table2[[#This Row],[INTERNAL MONTHLY RATE]] * Table2[[#This Row],[REVISION]])</f>
        <v/>
      </c>
      <c r="N306">
        <f>Table2[[#This Row],[RATE X ALLOCATION]]-Table2[[#This Row],[RATE X REVISION]]</f>
        <v/>
      </c>
    </row>
    <row r="307">
      <c r="A307">
        <f>_xlfn.XLOOKUP(Table2[[#This Row],[JOB]],Table13[JOB '#2],Table13[DIVISION '#],)</f>
        <v/>
      </c>
      <c r="B307" t="inlineStr">
        <is>
          <t>2024-004</t>
        </is>
      </c>
      <c r="C307">
        <f>_xlfn.XLOOKUP(Table2[[#This Row],[JOB]],Table13[JOB '#1],Table13[JOB DESC],)</f>
        <v/>
      </c>
      <c r="D307" t="inlineStr">
        <is>
          <t>EX-31</t>
        </is>
      </c>
      <c r="E307">
        <f>_xlfn.XLOOKUP(Table2[[#This Row],[ASSET ID]],ALL!$B:$B,ALL!$C:$C,)</f>
        <v/>
      </c>
      <c r="F307">
        <f>IFERROR(_xlfn.XLOOKUP(Table2[[#This Row],[ASSET ID]],FLEET7[Asset],FLEET7[Employee],),"")</f>
        <v/>
      </c>
      <c r="G307" t="n">
        <v>1</v>
      </c>
      <c r="H307" t="inlineStr">
        <is>
          <t>9000 100F / CC NEEDED</t>
        </is>
      </c>
      <c r="K307">
        <f>_xlfn.XLOOKUP(Table2[[#This Row],[ASSET ID]],Table7[Equip '#],Table7[Rate],)</f>
        <v/>
      </c>
      <c r="L307">
        <f>Table2[[#This Row],[INTERNAL MONTHLY RATE]]*Table2[[#This Row],[UNIT ALLOCATION]]</f>
        <v/>
      </c>
      <c r="M307">
        <f>IF(ISBLANK(Table2[[#This Row],[REVISION]]), Table2[[#This Row],[UNIT ALLOCATION]] * Table2[[#This Row],[INTERNAL MONTHLY RATE]], Table2[[#This Row],[INTERNAL MONTHLY RATE]] * Table2[[#This Row],[REVISION]])</f>
        <v/>
      </c>
      <c r="N307">
        <f>Table2[[#This Row],[RATE X ALLOCATION]]-Table2[[#This Row],[RATE X REVISION]]</f>
        <v/>
      </c>
    </row>
    <row r="308">
      <c r="A308">
        <f>_xlfn.XLOOKUP(Table2[[#This Row],[JOB]],Table13[JOB '#2],Table13[DIVISION '#],)</f>
        <v/>
      </c>
      <c r="B308" t="inlineStr">
        <is>
          <t>2024-004</t>
        </is>
      </c>
      <c r="C308">
        <f>_xlfn.XLOOKUP(Table2[[#This Row],[JOB]],Table13[JOB '#1],Table13[JOB DESC],)</f>
        <v/>
      </c>
      <c r="D308" t="inlineStr">
        <is>
          <t>EX-38</t>
        </is>
      </c>
      <c r="E308">
        <f>_xlfn.XLOOKUP(Table2[[#This Row],[ASSET ID]],ALL!$B:$B,ALL!$C:$C,)</f>
        <v/>
      </c>
      <c r="F308">
        <f>IFERROR(_xlfn.XLOOKUP(Table2[[#This Row],[ASSET ID]],FLEET7[Asset],FLEET7[Employee],),"")</f>
        <v/>
      </c>
      <c r="G308" t="n">
        <v>0.45</v>
      </c>
      <c r="H308" t="inlineStr">
        <is>
          <t>9000 100F / CC NEEDED</t>
        </is>
      </c>
      <c r="K308">
        <f>_xlfn.XLOOKUP(Table2[[#This Row],[ASSET ID]],Table7[Equip '#],Table7[Rate],)</f>
        <v/>
      </c>
      <c r="L308">
        <f>Table2[[#This Row],[INTERNAL MONTHLY RATE]]*Table2[[#This Row],[UNIT ALLOCATION]]</f>
        <v/>
      </c>
      <c r="M308">
        <f>IF(ISBLANK(Table2[[#This Row],[REVISION]]), Table2[[#This Row],[UNIT ALLOCATION]] * Table2[[#This Row],[INTERNAL MONTHLY RATE]], Table2[[#This Row],[INTERNAL MONTHLY RATE]] * Table2[[#This Row],[REVISION]])</f>
        <v/>
      </c>
      <c r="N308">
        <f>Table2[[#This Row],[RATE X ALLOCATION]]-Table2[[#This Row],[RATE X REVISION]]</f>
        <v/>
      </c>
    </row>
    <row r="309">
      <c r="A309">
        <f>_xlfn.XLOOKUP(Table2[[#This Row],[JOB]],Table13[JOB '#2],Table13[DIVISION '#],)</f>
        <v/>
      </c>
      <c r="B309" t="inlineStr">
        <is>
          <t>2024-004</t>
        </is>
      </c>
      <c r="C309">
        <f>_xlfn.XLOOKUP(Table2[[#This Row],[JOB]],Table13[JOB '#1],Table13[JOB DESC],)</f>
        <v/>
      </c>
      <c r="D309" t="inlineStr">
        <is>
          <t>EX-41</t>
        </is>
      </c>
      <c r="E309">
        <f>_xlfn.XLOOKUP(Table2[[#This Row],[ASSET ID]],ALL!$B:$B,ALL!$C:$C,)</f>
        <v/>
      </c>
      <c r="F309">
        <f>IFERROR(_xlfn.XLOOKUP(Table2[[#This Row],[ASSET ID]],FLEET7[Asset],FLEET7[Employee],),"")</f>
        <v/>
      </c>
      <c r="G309" t="n">
        <v>0.18</v>
      </c>
      <c r="H309" t="inlineStr">
        <is>
          <t>9000 100F / CC NEEDED</t>
        </is>
      </c>
      <c r="K309">
        <f>_xlfn.XLOOKUP(Table2[[#This Row],[ASSET ID]],Table7[Equip '#],Table7[Rate],)</f>
        <v/>
      </c>
      <c r="L309">
        <f>Table2[[#This Row],[INTERNAL MONTHLY RATE]]*Table2[[#This Row],[UNIT ALLOCATION]]</f>
        <v/>
      </c>
      <c r="M309">
        <f>IF(ISBLANK(Table2[[#This Row],[REVISION]]), Table2[[#This Row],[UNIT ALLOCATION]] * Table2[[#This Row],[INTERNAL MONTHLY RATE]], Table2[[#This Row],[INTERNAL MONTHLY RATE]] * Table2[[#This Row],[REVISION]])</f>
        <v/>
      </c>
      <c r="N309">
        <f>Table2[[#This Row],[RATE X ALLOCATION]]-Table2[[#This Row],[RATE X REVISION]]</f>
        <v/>
      </c>
    </row>
    <row r="310">
      <c r="A310">
        <f>_xlfn.XLOOKUP(Table2[[#This Row],[JOB]],Table13[JOB '#2],Table13[DIVISION '#],)</f>
        <v/>
      </c>
      <c r="B310" t="inlineStr">
        <is>
          <t>2024-004</t>
        </is>
      </c>
      <c r="C310">
        <f>_xlfn.XLOOKUP(Table2[[#This Row],[JOB]],Table13[JOB '#1],Table13[JOB DESC],)</f>
        <v/>
      </c>
      <c r="D310" t="inlineStr">
        <is>
          <t>EX-62</t>
        </is>
      </c>
      <c r="E310">
        <f>_xlfn.XLOOKUP(Table2[[#This Row],[ASSET ID]],ALL!$B:$B,ALL!$C:$C,)</f>
        <v/>
      </c>
      <c r="F310">
        <f>IFERROR(_xlfn.XLOOKUP(Table2[[#This Row],[ASSET ID]],FLEET7[Asset],FLEET7[Employee],),"")</f>
        <v/>
      </c>
      <c r="G310" t="n">
        <v>1</v>
      </c>
      <c r="H310" t="inlineStr">
        <is>
          <t>9000 100F / CC NEEDED</t>
        </is>
      </c>
      <c r="K310">
        <f>_xlfn.XLOOKUP(Table2[[#This Row],[ASSET ID]],Table7[Equip '#],Table7[Rate],)</f>
        <v/>
      </c>
      <c r="L310">
        <f>Table2[[#This Row],[INTERNAL MONTHLY RATE]]*Table2[[#This Row],[UNIT ALLOCATION]]</f>
        <v/>
      </c>
      <c r="M310">
        <f>IF(ISBLANK(Table2[[#This Row],[REVISION]]), Table2[[#This Row],[UNIT ALLOCATION]] * Table2[[#This Row],[INTERNAL MONTHLY RATE]], Table2[[#This Row],[INTERNAL MONTHLY RATE]] * Table2[[#This Row],[REVISION]])</f>
        <v/>
      </c>
      <c r="N310">
        <f>Table2[[#This Row],[RATE X ALLOCATION]]-Table2[[#This Row],[RATE X REVISION]]</f>
        <v/>
      </c>
    </row>
    <row r="311">
      <c r="A311">
        <f>_xlfn.XLOOKUP(Table2[[#This Row],[JOB]],Table13[JOB '#2],Table13[DIVISION '#],)</f>
        <v/>
      </c>
      <c r="B311" t="inlineStr">
        <is>
          <t>2024-004</t>
        </is>
      </c>
      <c r="C311">
        <f>_xlfn.XLOOKUP(Table2[[#This Row],[JOB]],Table13[JOB '#1],Table13[JOB DESC],)</f>
        <v/>
      </c>
      <c r="D311" t="inlineStr">
        <is>
          <t>EX-77</t>
        </is>
      </c>
      <c r="E311">
        <f>_xlfn.XLOOKUP(Table2[[#This Row],[ASSET ID]],ALL!$B:$B,ALL!$C:$C,)</f>
        <v/>
      </c>
      <c r="F311">
        <f>IFERROR(_xlfn.XLOOKUP(Table2[[#This Row],[ASSET ID]],FLEET7[Asset],FLEET7[Employee],),"")</f>
        <v/>
      </c>
      <c r="G311" t="n">
        <v>1</v>
      </c>
      <c r="H311" t="inlineStr">
        <is>
          <t>9000 100F / CC NEEDED</t>
        </is>
      </c>
      <c r="K311">
        <f>_xlfn.XLOOKUP(Table2[[#This Row],[ASSET ID]],Table7[Equip '#],Table7[Rate],)</f>
        <v/>
      </c>
      <c r="L311">
        <f>Table2[[#This Row],[INTERNAL MONTHLY RATE]]*Table2[[#This Row],[UNIT ALLOCATION]]</f>
        <v/>
      </c>
      <c r="M311">
        <f>IF(ISBLANK(Table2[[#This Row],[REVISION]]), Table2[[#This Row],[UNIT ALLOCATION]] * Table2[[#This Row],[INTERNAL MONTHLY RATE]], Table2[[#This Row],[INTERNAL MONTHLY RATE]] * Table2[[#This Row],[REVISION]])</f>
        <v/>
      </c>
      <c r="N311">
        <f>Table2[[#This Row],[RATE X ALLOCATION]]-Table2[[#This Row],[RATE X REVISION]]</f>
        <v/>
      </c>
    </row>
    <row r="312">
      <c r="A312">
        <f>_xlfn.XLOOKUP(Table2[[#This Row],[JOB]],Table13[JOB '#2],Table13[DIVISION '#],)</f>
        <v/>
      </c>
      <c r="B312" t="inlineStr">
        <is>
          <t>2024-004</t>
        </is>
      </c>
      <c r="C312">
        <f>_xlfn.XLOOKUP(Table2[[#This Row],[JOB]],Table13[JOB '#1],Table13[JOB DESC],)</f>
        <v/>
      </c>
      <c r="D312" t="inlineStr">
        <is>
          <t>ME-37</t>
        </is>
      </c>
      <c r="E312">
        <f>_xlfn.XLOOKUP(Table2[[#This Row],[ASSET ID]],ALL!$B:$B,ALL!$C:$C,)</f>
        <v/>
      </c>
      <c r="F312">
        <f>IFERROR(_xlfn.XLOOKUP(Table2[[#This Row],[ASSET ID]],FLEET7[Asset],FLEET7[Employee],),"")</f>
        <v/>
      </c>
      <c r="G312" t="n">
        <v>0.25</v>
      </c>
      <c r="H312" t="inlineStr">
        <is>
          <t>9000 100F / CC NEEDED</t>
        </is>
      </c>
      <c r="K312">
        <f>_xlfn.XLOOKUP(Table2[[#This Row],[ASSET ID]],Table7[Equip '#],Table7[Rate],)</f>
        <v/>
      </c>
      <c r="L312">
        <f>Table2[[#This Row],[INTERNAL MONTHLY RATE]]*Table2[[#This Row],[UNIT ALLOCATION]]</f>
        <v/>
      </c>
      <c r="M312">
        <f>IF(ISBLANK(Table2[[#This Row],[REVISION]]), Table2[[#This Row],[UNIT ALLOCATION]] * Table2[[#This Row],[INTERNAL MONTHLY RATE]], Table2[[#This Row],[INTERNAL MONTHLY RATE]] * Table2[[#This Row],[REVISION]])</f>
        <v/>
      </c>
      <c r="N312">
        <f>Table2[[#This Row],[RATE X ALLOCATION]]-Table2[[#This Row],[RATE X REVISION]]</f>
        <v/>
      </c>
    </row>
    <row r="313">
      <c r="A313">
        <f>_xlfn.XLOOKUP(Table2[[#This Row],[JOB]],Table13[JOB '#2],Table13[DIVISION '#],)</f>
        <v/>
      </c>
      <c r="B313" t="inlineStr">
        <is>
          <t>2024-004</t>
        </is>
      </c>
      <c r="C313">
        <f>_xlfn.XLOOKUP(Table2[[#This Row],[JOB]],Table13[JOB '#1],Table13[JOB DESC],)</f>
        <v/>
      </c>
      <c r="D313" t="inlineStr">
        <is>
          <t>MT-14</t>
        </is>
      </c>
      <c r="E313">
        <f>_xlfn.XLOOKUP(Table2[[#This Row],[ASSET ID]],ALL!$B:$B,ALL!$C:$C,)</f>
        <v/>
      </c>
      <c r="F313">
        <f>IFERROR(_xlfn.XLOOKUP(Table2[[#This Row],[ASSET ID]],FLEET7[Asset],FLEET7[Employee],),"")</f>
        <v/>
      </c>
      <c r="G313" t="n">
        <v>0.06</v>
      </c>
      <c r="H313" t="inlineStr">
        <is>
          <t>9000 100F / CC NEEDED</t>
        </is>
      </c>
      <c r="K313">
        <f>_xlfn.XLOOKUP(Table2[[#This Row],[ASSET ID]],Table7[Equip '#],Table7[Rate],)</f>
        <v/>
      </c>
      <c r="L313">
        <f>Table2[[#This Row],[INTERNAL MONTHLY RATE]]*Table2[[#This Row],[UNIT ALLOCATION]]</f>
        <v/>
      </c>
      <c r="M313">
        <f>IF(ISBLANK(Table2[[#This Row],[REVISION]]), Table2[[#This Row],[UNIT ALLOCATION]] * Table2[[#This Row],[INTERNAL MONTHLY RATE]], Table2[[#This Row],[INTERNAL MONTHLY RATE]] * Table2[[#This Row],[REVISION]])</f>
        <v/>
      </c>
      <c r="N313">
        <f>Table2[[#This Row],[RATE X ALLOCATION]]-Table2[[#This Row],[RATE X REVISION]]</f>
        <v/>
      </c>
    </row>
    <row r="314">
      <c r="A314">
        <f>_xlfn.XLOOKUP(Table2[[#This Row],[JOB]],Table13[JOB '#2],Table13[DIVISION '#],)</f>
        <v/>
      </c>
      <c r="B314" t="inlineStr">
        <is>
          <t>2024-004</t>
        </is>
      </c>
      <c r="C314">
        <f>_xlfn.XLOOKUP(Table2[[#This Row],[JOB]],Table13[JOB '#1],Table13[JOB DESC],)</f>
        <v/>
      </c>
      <c r="D314" t="inlineStr">
        <is>
          <t>MT-15</t>
        </is>
      </c>
      <c r="E314">
        <f>_xlfn.XLOOKUP(Table2[[#This Row],[ASSET ID]],ALL!$B:$B,ALL!$C:$C,)</f>
        <v/>
      </c>
      <c r="F314">
        <f>IFERROR(_xlfn.XLOOKUP(Table2[[#This Row],[ASSET ID]],FLEET7[Asset],FLEET7[Employee],),"")</f>
        <v/>
      </c>
      <c r="G314" t="n">
        <v>0.1</v>
      </c>
      <c r="H314" t="inlineStr">
        <is>
          <t>9000 100F / CC NEEDED</t>
        </is>
      </c>
      <c r="K314">
        <f>_xlfn.XLOOKUP(Table2[[#This Row],[ASSET ID]],Table7[Equip '#],Table7[Rate],)</f>
        <v/>
      </c>
      <c r="L314">
        <f>Table2[[#This Row],[INTERNAL MONTHLY RATE]]*Table2[[#This Row],[UNIT ALLOCATION]]</f>
        <v/>
      </c>
      <c r="M314">
        <f>IF(ISBLANK(Table2[[#This Row],[REVISION]]), Table2[[#This Row],[UNIT ALLOCATION]] * Table2[[#This Row],[INTERNAL MONTHLY RATE]], Table2[[#This Row],[INTERNAL MONTHLY RATE]] * Table2[[#This Row],[REVISION]])</f>
        <v/>
      </c>
      <c r="N314">
        <f>Table2[[#This Row],[RATE X ALLOCATION]]-Table2[[#This Row],[RATE X REVISION]]</f>
        <v/>
      </c>
    </row>
    <row r="315">
      <c r="A315">
        <f>_xlfn.XLOOKUP(Table2[[#This Row],[JOB]],Table13[JOB '#2],Table13[DIVISION '#],)</f>
        <v/>
      </c>
      <c r="B315" t="inlineStr">
        <is>
          <t>2024-004</t>
        </is>
      </c>
      <c r="C315">
        <f>_xlfn.XLOOKUP(Table2[[#This Row],[JOB]],Table13[JOB '#1],Table13[JOB DESC],)</f>
        <v/>
      </c>
      <c r="D315" t="inlineStr">
        <is>
          <t>MT-15</t>
        </is>
      </c>
      <c r="E315">
        <f>_xlfn.XLOOKUP(Table2[[#This Row],[ASSET ID]],ALL!$B:$B,ALL!$C:$C,)</f>
        <v/>
      </c>
      <c r="F315">
        <f>IFERROR(_xlfn.XLOOKUP(Table2[[#This Row],[ASSET ID]],FLEET7[Asset],FLEET7[Employee],),"")</f>
        <v/>
      </c>
      <c r="G315" t="n">
        <v>0.1</v>
      </c>
      <c r="H315" t="inlineStr">
        <is>
          <t>9000 100F / CC NEEDED</t>
        </is>
      </c>
      <c r="K315">
        <f>_xlfn.XLOOKUP(Table2[[#This Row],[ASSET ID]],Table7[Equip '#],Table7[Rate],)</f>
        <v/>
      </c>
      <c r="L315">
        <f>Table2[[#This Row],[INTERNAL MONTHLY RATE]]*Table2[[#This Row],[UNIT ALLOCATION]]</f>
        <v/>
      </c>
      <c r="M315">
        <f>IF(ISBLANK(Table2[[#This Row],[REVISION]]), Table2[[#This Row],[UNIT ALLOCATION]] * Table2[[#This Row],[INTERNAL MONTHLY RATE]], Table2[[#This Row],[INTERNAL MONTHLY RATE]] * Table2[[#This Row],[REVISION]])</f>
        <v/>
      </c>
      <c r="N315">
        <f>Table2[[#This Row],[RATE X ALLOCATION]]-Table2[[#This Row],[RATE X REVISION]]</f>
        <v/>
      </c>
    </row>
    <row r="316">
      <c r="A316">
        <f>_xlfn.XLOOKUP(Table2[[#This Row],[JOB]],Table13[JOB '#2],Table13[DIVISION '#],)</f>
        <v/>
      </c>
      <c r="B316" t="inlineStr">
        <is>
          <t>2024-004</t>
        </is>
      </c>
      <c r="C316">
        <f>_xlfn.XLOOKUP(Table2[[#This Row],[JOB]],Table13[JOB '#1],Table13[JOB DESC],)</f>
        <v/>
      </c>
      <c r="D316" t="inlineStr">
        <is>
          <t>PT-172</t>
        </is>
      </c>
      <c r="E316">
        <f>_xlfn.XLOOKUP(Table2[[#This Row],[ASSET ID]],ALL!$B:$B,ALL!$C:$C,)</f>
        <v/>
      </c>
      <c r="F316">
        <f>IFERROR(_xlfn.XLOOKUP(Table2[[#This Row],[ASSET ID]],FLEET7[Asset],FLEET7[Employee],),"")</f>
        <v/>
      </c>
      <c r="G316" t="n">
        <v>0.05</v>
      </c>
      <c r="H316" t="inlineStr">
        <is>
          <t>9000 100F / CC NEEDED</t>
        </is>
      </c>
      <c r="K316">
        <f>_xlfn.XLOOKUP(Table2[[#This Row],[ASSET ID]],Table7[Equip '#],Table7[Rate],)</f>
        <v/>
      </c>
      <c r="L316">
        <f>Table2[[#This Row],[INTERNAL MONTHLY RATE]]*Table2[[#This Row],[UNIT ALLOCATION]]</f>
        <v/>
      </c>
      <c r="M316">
        <f>IF(ISBLANK(Table2[[#This Row],[REVISION]]), Table2[[#This Row],[UNIT ALLOCATION]] * Table2[[#This Row],[INTERNAL MONTHLY RATE]], Table2[[#This Row],[INTERNAL MONTHLY RATE]] * Table2[[#This Row],[REVISION]])</f>
        <v/>
      </c>
      <c r="N316">
        <f>Table2[[#This Row],[RATE X ALLOCATION]]-Table2[[#This Row],[RATE X REVISION]]</f>
        <v/>
      </c>
    </row>
    <row r="317">
      <c r="A317">
        <f>_xlfn.XLOOKUP(Table2[[#This Row],[JOB]],Table13[JOB '#2],Table13[DIVISION '#],)</f>
        <v/>
      </c>
      <c r="B317" t="inlineStr">
        <is>
          <t>2024-004</t>
        </is>
      </c>
      <c r="C317">
        <f>_xlfn.XLOOKUP(Table2[[#This Row],[JOB]],Table13[JOB '#1],Table13[JOB DESC],)</f>
        <v/>
      </c>
      <c r="D317" t="inlineStr">
        <is>
          <t>PT-173</t>
        </is>
      </c>
      <c r="E317">
        <f>_xlfn.XLOOKUP(Table2[[#This Row],[ASSET ID]],ALL!$B:$B,ALL!$C:$C,)</f>
        <v/>
      </c>
      <c r="F317">
        <f>IFERROR(_xlfn.XLOOKUP(Table2[[#This Row],[ASSET ID]],FLEET7[Asset],FLEET7[Employee],),"")</f>
        <v/>
      </c>
      <c r="G317" t="n">
        <v>0.46</v>
      </c>
      <c r="H317" t="inlineStr">
        <is>
          <t>9000 100F / CC NEEDED</t>
        </is>
      </c>
      <c r="K317">
        <f>_xlfn.XLOOKUP(Table2[[#This Row],[ASSET ID]],Table7[Equip '#],Table7[Rate],)</f>
        <v/>
      </c>
      <c r="L317">
        <f>Table2[[#This Row],[INTERNAL MONTHLY RATE]]*Table2[[#This Row],[UNIT ALLOCATION]]</f>
        <v/>
      </c>
      <c r="M317">
        <f>IF(ISBLANK(Table2[[#This Row],[REVISION]]), Table2[[#This Row],[UNIT ALLOCATION]] * Table2[[#This Row],[INTERNAL MONTHLY RATE]], Table2[[#This Row],[INTERNAL MONTHLY RATE]] * Table2[[#This Row],[REVISION]])</f>
        <v/>
      </c>
      <c r="N317">
        <f>Table2[[#This Row],[RATE X ALLOCATION]]-Table2[[#This Row],[RATE X REVISION]]</f>
        <v/>
      </c>
    </row>
    <row r="318">
      <c r="A318">
        <f>_xlfn.XLOOKUP(Table2[[#This Row],[JOB]],Table13[JOB '#2],Table13[DIVISION '#],)</f>
        <v/>
      </c>
      <c r="B318" t="inlineStr">
        <is>
          <t>2024-004</t>
        </is>
      </c>
      <c r="C318">
        <f>_xlfn.XLOOKUP(Table2[[#This Row],[JOB]],Table13[JOB '#1],Table13[JOB DESC],)</f>
        <v/>
      </c>
      <c r="D318" t="inlineStr">
        <is>
          <t>PT-180</t>
        </is>
      </c>
      <c r="E318">
        <f>_xlfn.XLOOKUP(Table2[[#This Row],[ASSET ID]],ALL!$B:$B,ALL!$C:$C,)</f>
        <v/>
      </c>
      <c r="F318">
        <f>IFERROR(_xlfn.XLOOKUP(Table2[[#This Row],[ASSET ID]],FLEET7[Asset],FLEET7[Employee],),"")</f>
        <v/>
      </c>
      <c r="G318" t="n">
        <v>0.2</v>
      </c>
      <c r="H318" t="inlineStr">
        <is>
          <t>9000 100F / CC NEEDED</t>
        </is>
      </c>
      <c r="K318">
        <f>_xlfn.XLOOKUP(Table2[[#This Row],[ASSET ID]],Table7[Equip '#],Table7[Rate],)</f>
        <v/>
      </c>
      <c r="L318">
        <f>Table2[[#This Row],[INTERNAL MONTHLY RATE]]*Table2[[#This Row],[UNIT ALLOCATION]]</f>
        <v/>
      </c>
      <c r="M318">
        <f>IF(ISBLANK(Table2[[#This Row],[REVISION]]), Table2[[#This Row],[UNIT ALLOCATION]] * Table2[[#This Row],[INTERNAL MONTHLY RATE]], Table2[[#This Row],[INTERNAL MONTHLY RATE]] * Table2[[#This Row],[REVISION]])</f>
        <v/>
      </c>
      <c r="N318">
        <f>Table2[[#This Row],[RATE X ALLOCATION]]-Table2[[#This Row],[RATE X REVISION]]</f>
        <v/>
      </c>
    </row>
    <row r="319">
      <c r="A319">
        <f>_xlfn.XLOOKUP(Table2[[#This Row],[JOB]],Table13[JOB '#2],Table13[DIVISION '#],)</f>
        <v/>
      </c>
      <c r="B319" t="inlineStr">
        <is>
          <t>2024-004</t>
        </is>
      </c>
      <c r="C319">
        <f>_xlfn.XLOOKUP(Table2[[#This Row],[JOB]],Table13[JOB '#1],Table13[JOB DESC],)</f>
        <v/>
      </c>
      <c r="D319" t="inlineStr">
        <is>
          <t>PT-202</t>
        </is>
      </c>
      <c r="E319">
        <f>_xlfn.XLOOKUP(Table2[[#This Row],[ASSET ID]],ALL!$B:$B,ALL!$C:$C,)</f>
        <v/>
      </c>
      <c r="F319">
        <f>IFERROR(_xlfn.XLOOKUP(Table2[[#This Row],[ASSET ID]],FLEET7[Asset],FLEET7[Employee],),"")</f>
        <v/>
      </c>
      <c r="G319" t="n">
        <v>0.03</v>
      </c>
      <c r="H319" t="inlineStr">
        <is>
          <t>9000 100F / CC NEEDED</t>
        </is>
      </c>
      <c r="K319">
        <f>_xlfn.XLOOKUP(Table2[[#This Row],[ASSET ID]],Table7[Equip '#],Table7[Rate],)</f>
        <v/>
      </c>
      <c r="L319">
        <f>Table2[[#This Row],[INTERNAL MONTHLY RATE]]*Table2[[#This Row],[UNIT ALLOCATION]]</f>
        <v/>
      </c>
      <c r="M319">
        <f>IF(ISBLANK(Table2[[#This Row],[REVISION]]), Table2[[#This Row],[UNIT ALLOCATION]] * Table2[[#This Row],[INTERNAL MONTHLY RATE]], Table2[[#This Row],[INTERNAL MONTHLY RATE]] * Table2[[#This Row],[REVISION]])</f>
        <v/>
      </c>
      <c r="N319">
        <f>Table2[[#This Row],[RATE X ALLOCATION]]-Table2[[#This Row],[RATE X REVISION]]</f>
        <v/>
      </c>
    </row>
    <row r="320">
      <c r="A320">
        <f>_xlfn.XLOOKUP(Table2[[#This Row],[JOB]],Table13[JOB '#2],Table13[DIVISION '#],)</f>
        <v/>
      </c>
      <c r="B320" t="inlineStr">
        <is>
          <t>2024-004</t>
        </is>
      </c>
      <c r="C320">
        <f>_xlfn.XLOOKUP(Table2[[#This Row],[JOB]],Table13[JOB '#1],Table13[JOB DESC],)</f>
        <v/>
      </c>
      <c r="D320" t="inlineStr">
        <is>
          <t>PT-213</t>
        </is>
      </c>
      <c r="E320">
        <f>_xlfn.XLOOKUP(Table2[[#This Row],[ASSET ID]],ALL!$B:$B,ALL!$C:$C,)</f>
        <v/>
      </c>
      <c r="F320">
        <f>IFERROR(_xlfn.XLOOKUP(Table2[[#This Row],[ASSET ID]],FLEET7[Asset],FLEET7[Employee],),"")</f>
        <v/>
      </c>
      <c r="G320" t="n">
        <v>0.93</v>
      </c>
      <c r="H320" t="inlineStr">
        <is>
          <t>9000 100F / CC NEEDED</t>
        </is>
      </c>
      <c r="K320">
        <f>_xlfn.XLOOKUP(Table2[[#This Row],[ASSET ID]],Table7[Equip '#],Table7[Rate],)</f>
        <v/>
      </c>
      <c r="L320">
        <f>Table2[[#This Row],[INTERNAL MONTHLY RATE]]*Table2[[#This Row],[UNIT ALLOCATION]]</f>
        <v/>
      </c>
      <c r="M320">
        <f>IF(ISBLANK(Table2[[#This Row],[REVISION]]), Table2[[#This Row],[UNIT ALLOCATION]] * Table2[[#This Row],[INTERNAL MONTHLY RATE]], Table2[[#This Row],[INTERNAL MONTHLY RATE]] * Table2[[#This Row],[REVISION]])</f>
        <v/>
      </c>
      <c r="N320">
        <f>Table2[[#This Row],[RATE X ALLOCATION]]-Table2[[#This Row],[RATE X REVISION]]</f>
        <v/>
      </c>
    </row>
    <row r="321">
      <c r="A321">
        <f>_xlfn.XLOOKUP(Table2[[#This Row],[JOB]],Table13[JOB '#2],Table13[DIVISION '#],)</f>
        <v/>
      </c>
      <c r="B321" t="inlineStr">
        <is>
          <t>2024-004</t>
        </is>
      </c>
      <c r="C321">
        <f>_xlfn.XLOOKUP(Table2[[#This Row],[JOB]],Table13[JOB '#1],Table13[JOB DESC],)</f>
        <v/>
      </c>
      <c r="D321" t="inlineStr">
        <is>
          <t>PT-215</t>
        </is>
      </c>
      <c r="E321">
        <f>_xlfn.XLOOKUP(Table2[[#This Row],[ASSET ID]],ALL!$B:$B,ALL!$C:$C,)</f>
        <v/>
      </c>
      <c r="F321">
        <f>IFERROR(_xlfn.XLOOKUP(Table2[[#This Row],[ASSET ID]],FLEET7[Asset],FLEET7[Employee],),"")</f>
        <v/>
      </c>
      <c r="G321" t="n">
        <v>0.06</v>
      </c>
      <c r="H321" t="inlineStr">
        <is>
          <t>9000 100F / CC NEEDED</t>
        </is>
      </c>
      <c r="K321">
        <f>_xlfn.XLOOKUP(Table2[[#This Row],[ASSET ID]],Table7[Equip '#],Table7[Rate],)</f>
        <v/>
      </c>
      <c r="L321">
        <f>Table2[[#This Row],[INTERNAL MONTHLY RATE]]*Table2[[#This Row],[UNIT ALLOCATION]]</f>
        <v/>
      </c>
      <c r="M321">
        <f>IF(ISBLANK(Table2[[#This Row],[REVISION]]), Table2[[#This Row],[UNIT ALLOCATION]] * Table2[[#This Row],[INTERNAL MONTHLY RATE]], Table2[[#This Row],[INTERNAL MONTHLY RATE]] * Table2[[#This Row],[REVISION]])</f>
        <v/>
      </c>
      <c r="N321">
        <f>Table2[[#This Row],[RATE X ALLOCATION]]-Table2[[#This Row],[RATE X REVISION]]</f>
        <v/>
      </c>
    </row>
    <row r="322">
      <c r="A322">
        <f>_xlfn.XLOOKUP(Table2[[#This Row],[JOB]],Table13[JOB '#2],Table13[DIVISION '#],)</f>
        <v/>
      </c>
      <c r="B322" t="inlineStr">
        <is>
          <t>2024-004</t>
        </is>
      </c>
      <c r="C322">
        <f>_xlfn.XLOOKUP(Table2[[#This Row],[JOB]],Table13[JOB '#1],Table13[JOB DESC],)</f>
        <v/>
      </c>
      <c r="D322" t="inlineStr">
        <is>
          <t>PT-218</t>
        </is>
      </c>
      <c r="E322">
        <f>_xlfn.XLOOKUP(Table2[[#This Row],[ASSET ID]],ALL!$B:$B,ALL!$C:$C,)</f>
        <v/>
      </c>
      <c r="F322">
        <f>IFERROR(_xlfn.XLOOKUP(Table2[[#This Row],[ASSET ID]],FLEET7[Asset],FLEET7[Employee],),"")</f>
        <v/>
      </c>
      <c r="G322" t="n">
        <v>0.35</v>
      </c>
      <c r="H322" t="inlineStr">
        <is>
          <t>9000 100F / CC NEEDED</t>
        </is>
      </c>
      <c r="K322">
        <f>_xlfn.XLOOKUP(Table2[[#This Row],[ASSET ID]],Table7[Equip '#],Table7[Rate],)</f>
        <v/>
      </c>
      <c r="L322">
        <f>Table2[[#This Row],[INTERNAL MONTHLY RATE]]*Table2[[#This Row],[UNIT ALLOCATION]]</f>
        <v/>
      </c>
      <c r="M322">
        <f>IF(ISBLANK(Table2[[#This Row],[REVISION]]), Table2[[#This Row],[UNIT ALLOCATION]] * Table2[[#This Row],[INTERNAL MONTHLY RATE]], Table2[[#This Row],[INTERNAL MONTHLY RATE]] * Table2[[#This Row],[REVISION]])</f>
        <v/>
      </c>
      <c r="N322">
        <f>Table2[[#This Row],[RATE X ALLOCATION]]-Table2[[#This Row],[RATE X REVISION]]</f>
        <v/>
      </c>
    </row>
    <row r="323">
      <c r="A323">
        <f>_xlfn.XLOOKUP(Table2[[#This Row],[JOB]],Table13[JOB '#2],Table13[DIVISION '#],)</f>
        <v/>
      </c>
      <c r="B323" t="inlineStr">
        <is>
          <t>2024-004</t>
        </is>
      </c>
      <c r="C323">
        <f>_xlfn.XLOOKUP(Table2[[#This Row],[JOB]],Table13[JOB '#1],Table13[JOB DESC],)</f>
        <v/>
      </c>
      <c r="D323" t="inlineStr">
        <is>
          <t>PT-219</t>
        </is>
      </c>
      <c r="E323">
        <f>_xlfn.XLOOKUP(Table2[[#This Row],[ASSET ID]],ALL!$B:$B,ALL!$C:$C,)</f>
        <v/>
      </c>
      <c r="F323">
        <f>IFERROR(_xlfn.XLOOKUP(Table2[[#This Row],[ASSET ID]],FLEET7[Asset],FLEET7[Employee],),"")</f>
        <v/>
      </c>
      <c r="G323" t="n">
        <v>1</v>
      </c>
      <c r="H323" t="inlineStr">
        <is>
          <t>9000 100F / CC NEEDED</t>
        </is>
      </c>
      <c r="K323">
        <f>_xlfn.XLOOKUP(Table2[[#This Row],[ASSET ID]],Table7[Equip '#],Table7[Rate],)</f>
        <v/>
      </c>
      <c r="L323">
        <f>Table2[[#This Row],[INTERNAL MONTHLY RATE]]*Table2[[#This Row],[UNIT ALLOCATION]]</f>
        <v/>
      </c>
      <c r="M323">
        <f>IF(ISBLANK(Table2[[#This Row],[REVISION]]), Table2[[#This Row],[UNIT ALLOCATION]] * Table2[[#This Row],[INTERNAL MONTHLY RATE]], Table2[[#This Row],[INTERNAL MONTHLY RATE]] * Table2[[#This Row],[REVISION]])</f>
        <v/>
      </c>
      <c r="N323">
        <f>Table2[[#This Row],[RATE X ALLOCATION]]-Table2[[#This Row],[RATE X REVISION]]</f>
        <v/>
      </c>
    </row>
    <row r="324">
      <c r="A324">
        <f>_xlfn.XLOOKUP(Table2[[#This Row],[JOB]],Table13[JOB '#2],Table13[DIVISION '#],)</f>
        <v/>
      </c>
      <c r="B324" t="inlineStr">
        <is>
          <t>2024-004</t>
        </is>
      </c>
      <c r="C324">
        <f>_xlfn.XLOOKUP(Table2[[#This Row],[JOB]],Table13[JOB '#1],Table13[JOB DESC],)</f>
        <v/>
      </c>
      <c r="D324" t="inlineStr">
        <is>
          <t>PT-228</t>
        </is>
      </c>
      <c r="E324">
        <f>_xlfn.XLOOKUP(Table2[[#This Row],[ASSET ID]],ALL!$B:$B,ALL!$C:$C,)</f>
        <v/>
      </c>
      <c r="F324">
        <f>IFERROR(_xlfn.XLOOKUP(Table2[[#This Row],[ASSET ID]],FLEET7[Asset],FLEET7[Employee],),"")</f>
        <v/>
      </c>
      <c r="G324" t="n">
        <v>0.93</v>
      </c>
      <c r="H324" t="inlineStr">
        <is>
          <t>9000 100F / CC NEEDED</t>
        </is>
      </c>
      <c r="K324">
        <f>_xlfn.XLOOKUP(Table2[[#This Row],[ASSET ID]],Table7[Equip '#],Table7[Rate],)</f>
        <v/>
      </c>
      <c r="L324">
        <f>Table2[[#This Row],[INTERNAL MONTHLY RATE]]*Table2[[#This Row],[UNIT ALLOCATION]]</f>
        <v/>
      </c>
      <c r="M324">
        <f>IF(ISBLANK(Table2[[#This Row],[REVISION]]), Table2[[#This Row],[UNIT ALLOCATION]] * Table2[[#This Row],[INTERNAL MONTHLY RATE]], Table2[[#This Row],[INTERNAL MONTHLY RATE]] * Table2[[#This Row],[REVISION]])</f>
        <v/>
      </c>
      <c r="N324">
        <f>Table2[[#This Row],[RATE X ALLOCATION]]-Table2[[#This Row],[RATE X REVISION]]</f>
        <v/>
      </c>
    </row>
    <row r="325">
      <c r="A325">
        <f>_xlfn.XLOOKUP(Table2[[#This Row],[JOB]],Table13[JOB '#2],Table13[DIVISION '#],)</f>
        <v/>
      </c>
      <c r="B325" t="inlineStr">
        <is>
          <t>2024-004</t>
        </is>
      </c>
      <c r="C325">
        <f>_xlfn.XLOOKUP(Table2[[#This Row],[JOB]],Table13[JOB '#1],Table13[JOB DESC],)</f>
        <v/>
      </c>
      <c r="D325" t="inlineStr">
        <is>
          <t>PT-240</t>
        </is>
      </c>
      <c r="E325">
        <f>_xlfn.XLOOKUP(Table2[[#This Row],[ASSET ID]],ALL!$B:$B,ALL!$C:$C,)</f>
        <v/>
      </c>
      <c r="F325">
        <f>IFERROR(_xlfn.XLOOKUP(Table2[[#This Row],[ASSET ID]],FLEET7[Asset],FLEET7[Employee],),"")</f>
        <v/>
      </c>
      <c r="G325" t="n">
        <v>0.5</v>
      </c>
      <c r="H325" t="inlineStr">
        <is>
          <t>9000 100F / CC NEEDED</t>
        </is>
      </c>
      <c r="K325">
        <f>_xlfn.XLOOKUP(Table2[[#This Row],[ASSET ID]],Table7[Equip '#],Table7[Rate],)</f>
        <v/>
      </c>
      <c r="L325">
        <f>Table2[[#This Row],[INTERNAL MONTHLY RATE]]*Table2[[#This Row],[UNIT ALLOCATION]]</f>
        <v/>
      </c>
      <c r="M325">
        <f>IF(ISBLANK(Table2[[#This Row],[REVISION]]), Table2[[#This Row],[UNIT ALLOCATION]] * Table2[[#This Row],[INTERNAL MONTHLY RATE]], Table2[[#This Row],[INTERNAL MONTHLY RATE]] * Table2[[#This Row],[REVISION]])</f>
        <v/>
      </c>
      <c r="N325">
        <f>Table2[[#This Row],[RATE X ALLOCATION]]-Table2[[#This Row],[RATE X REVISION]]</f>
        <v/>
      </c>
    </row>
    <row r="326">
      <c r="A326">
        <f>_xlfn.XLOOKUP(Table2[[#This Row],[JOB]],Table13[JOB '#2],Table13[DIVISION '#],)</f>
        <v/>
      </c>
      <c r="B326" t="inlineStr">
        <is>
          <t>2024-004</t>
        </is>
      </c>
      <c r="C326">
        <f>_xlfn.XLOOKUP(Table2[[#This Row],[JOB]],Table13[JOB '#1],Table13[JOB DESC],)</f>
        <v/>
      </c>
      <c r="D326" t="inlineStr">
        <is>
          <t>PT-268</t>
        </is>
      </c>
      <c r="E326">
        <f>_xlfn.XLOOKUP(Table2[[#This Row],[ASSET ID]],ALL!$B:$B,ALL!$C:$C,)</f>
        <v/>
      </c>
      <c r="F326">
        <f>IFERROR(_xlfn.XLOOKUP(Table2[[#This Row],[ASSET ID]],FLEET7[Asset],FLEET7[Employee],),"")</f>
        <v/>
      </c>
      <c r="G326" t="n">
        <v>0.15</v>
      </c>
      <c r="H326" t="inlineStr">
        <is>
          <t>9000 100F / CC NEEDED</t>
        </is>
      </c>
      <c r="K326">
        <f>_xlfn.XLOOKUP(Table2[[#This Row],[ASSET ID]],Table7[Equip '#],Table7[Rate],)</f>
        <v/>
      </c>
      <c r="L326">
        <f>Table2[[#This Row],[INTERNAL MONTHLY RATE]]*Table2[[#This Row],[UNIT ALLOCATION]]</f>
        <v/>
      </c>
      <c r="M326">
        <f>IF(ISBLANK(Table2[[#This Row],[REVISION]]), Table2[[#This Row],[UNIT ALLOCATION]] * Table2[[#This Row],[INTERNAL MONTHLY RATE]], Table2[[#This Row],[INTERNAL MONTHLY RATE]] * Table2[[#This Row],[REVISION]])</f>
        <v/>
      </c>
      <c r="N326">
        <f>Table2[[#This Row],[RATE X ALLOCATION]]-Table2[[#This Row],[RATE X REVISION]]</f>
        <v/>
      </c>
    </row>
    <row r="327">
      <c r="A327">
        <f>_xlfn.XLOOKUP(Table2[[#This Row],[JOB]],Table13[JOB '#2],Table13[DIVISION '#],)</f>
        <v/>
      </c>
      <c r="B327" t="inlineStr">
        <is>
          <t>2024-004</t>
        </is>
      </c>
      <c r="C327">
        <f>_xlfn.XLOOKUP(Table2[[#This Row],[JOB]],Table13[JOB '#1],Table13[JOB DESC],)</f>
        <v/>
      </c>
      <c r="D327" t="inlineStr">
        <is>
          <t>PT-276</t>
        </is>
      </c>
      <c r="E327">
        <f>_xlfn.XLOOKUP(Table2[[#This Row],[ASSET ID]],ALL!$B:$B,ALL!$C:$C,)</f>
        <v/>
      </c>
      <c r="F327">
        <f>IFERROR(_xlfn.XLOOKUP(Table2[[#This Row],[ASSET ID]],FLEET7[Asset],FLEET7[Employee],),"")</f>
        <v/>
      </c>
      <c r="G327" t="n">
        <v>0.25</v>
      </c>
      <c r="H327" t="inlineStr">
        <is>
          <t>9000 100F / CC NEEDED</t>
        </is>
      </c>
      <c r="K327">
        <f>_xlfn.XLOOKUP(Table2[[#This Row],[ASSET ID]],Table7[Equip '#],Table7[Rate],)</f>
        <v/>
      </c>
      <c r="L327">
        <f>Table2[[#This Row],[INTERNAL MONTHLY RATE]]*Table2[[#This Row],[UNIT ALLOCATION]]</f>
        <v/>
      </c>
      <c r="M327">
        <f>IF(ISBLANK(Table2[[#This Row],[REVISION]]), Table2[[#This Row],[UNIT ALLOCATION]] * Table2[[#This Row],[INTERNAL MONTHLY RATE]], Table2[[#This Row],[INTERNAL MONTHLY RATE]] * Table2[[#This Row],[REVISION]])</f>
        <v/>
      </c>
      <c r="N327">
        <f>Table2[[#This Row],[RATE X ALLOCATION]]-Table2[[#This Row],[RATE X REVISION]]</f>
        <v/>
      </c>
    </row>
    <row r="328">
      <c r="A328">
        <f>_xlfn.XLOOKUP(Table2[[#This Row],[JOB]],Table13[JOB '#2],Table13[DIVISION '#],)</f>
        <v/>
      </c>
      <c r="B328" t="inlineStr">
        <is>
          <t>2024-004</t>
        </is>
      </c>
      <c r="C328">
        <f>_xlfn.XLOOKUP(Table2[[#This Row],[JOB]],Table13[JOB '#1],Table13[JOB DESC],)</f>
        <v/>
      </c>
      <c r="D328" t="inlineStr">
        <is>
          <t>PT-277</t>
        </is>
      </c>
      <c r="E328">
        <f>_xlfn.XLOOKUP(Table2[[#This Row],[ASSET ID]],ALL!$B:$B,ALL!$C:$C,)</f>
        <v/>
      </c>
      <c r="F328">
        <f>IFERROR(_xlfn.XLOOKUP(Table2[[#This Row],[ASSET ID]],FLEET7[Asset],FLEET7[Employee],),"")</f>
        <v/>
      </c>
      <c r="G328" t="n">
        <v>0.2</v>
      </c>
      <c r="H328" t="inlineStr">
        <is>
          <t>9000 100F / CC NEEDED</t>
        </is>
      </c>
      <c r="K328">
        <f>_xlfn.XLOOKUP(Table2[[#This Row],[ASSET ID]],Table7[Equip '#],Table7[Rate],)</f>
        <v/>
      </c>
      <c r="L328">
        <f>Table2[[#This Row],[INTERNAL MONTHLY RATE]]*Table2[[#This Row],[UNIT ALLOCATION]]</f>
        <v/>
      </c>
      <c r="M328">
        <f>IF(ISBLANK(Table2[[#This Row],[REVISION]]), Table2[[#This Row],[UNIT ALLOCATION]] * Table2[[#This Row],[INTERNAL MONTHLY RATE]], Table2[[#This Row],[INTERNAL MONTHLY RATE]] * Table2[[#This Row],[REVISION]])</f>
        <v/>
      </c>
      <c r="N328">
        <f>Table2[[#This Row],[RATE X ALLOCATION]]-Table2[[#This Row],[RATE X REVISION]]</f>
        <v/>
      </c>
    </row>
    <row r="329">
      <c r="A329">
        <f>_xlfn.XLOOKUP(Table2[[#This Row],[JOB]],Table13[JOB '#2],Table13[DIVISION '#],)</f>
        <v/>
      </c>
      <c r="B329" t="inlineStr">
        <is>
          <t>2024-004</t>
        </is>
      </c>
      <c r="C329">
        <f>_xlfn.XLOOKUP(Table2[[#This Row],[JOB]],Table13[JOB '#1],Table13[JOB DESC],)</f>
        <v/>
      </c>
      <c r="D329" t="inlineStr">
        <is>
          <t>PT-278</t>
        </is>
      </c>
      <c r="E329">
        <f>_xlfn.XLOOKUP(Table2[[#This Row],[ASSET ID]],ALL!$B:$B,ALL!$C:$C,)</f>
        <v/>
      </c>
      <c r="F329">
        <f>IFERROR(_xlfn.XLOOKUP(Table2[[#This Row],[ASSET ID]],FLEET7[Asset],FLEET7[Employee],),"")</f>
        <v/>
      </c>
      <c r="G329" t="n">
        <v>0.35</v>
      </c>
      <c r="H329" t="inlineStr">
        <is>
          <t>9000 100F / CC NEEDED</t>
        </is>
      </c>
      <c r="K329">
        <f>_xlfn.XLOOKUP(Table2[[#This Row],[ASSET ID]],Table7[Equip '#],Table7[Rate],)</f>
        <v/>
      </c>
      <c r="L329">
        <f>Table2[[#This Row],[INTERNAL MONTHLY RATE]]*Table2[[#This Row],[UNIT ALLOCATION]]</f>
        <v/>
      </c>
      <c r="M329">
        <f>IF(ISBLANK(Table2[[#This Row],[REVISION]]), Table2[[#This Row],[UNIT ALLOCATION]] * Table2[[#This Row],[INTERNAL MONTHLY RATE]], Table2[[#This Row],[INTERNAL MONTHLY RATE]] * Table2[[#This Row],[REVISION]])</f>
        <v/>
      </c>
      <c r="N329">
        <f>Table2[[#This Row],[RATE X ALLOCATION]]-Table2[[#This Row],[RATE X REVISION]]</f>
        <v/>
      </c>
    </row>
    <row r="330">
      <c r="A330">
        <f>_xlfn.XLOOKUP(Table2[[#This Row],[JOB]],Table13[JOB '#2],Table13[DIVISION '#],)</f>
        <v/>
      </c>
      <c r="B330" t="inlineStr">
        <is>
          <t>2024-004</t>
        </is>
      </c>
      <c r="C330">
        <f>_xlfn.XLOOKUP(Table2[[#This Row],[JOB]],Table13[JOB '#1],Table13[JOB DESC],)</f>
        <v/>
      </c>
      <c r="D330" t="inlineStr">
        <is>
          <t>SS-26</t>
        </is>
      </c>
      <c r="E330">
        <f>_xlfn.XLOOKUP(Table2[[#This Row],[ASSET ID]],ALL!$B:$B,ALL!$C:$C,)</f>
        <v/>
      </c>
      <c r="F330">
        <f>IFERROR(_xlfn.XLOOKUP(Table2[[#This Row],[ASSET ID]],FLEET7[Asset],FLEET7[Employee],),"")</f>
        <v/>
      </c>
      <c r="G330" t="n">
        <v>1</v>
      </c>
      <c r="H330" t="inlineStr">
        <is>
          <t>9000 100F / CC NEEDED</t>
        </is>
      </c>
      <c r="K330">
        <f>_xlfn.XLOOKUP(Table2[[#This Row],[ASSET ID]],Table7[Equip '#],Table7[Rate],)</f>
        <v/>
      </c>
      <c r="L330">
        <f>Table2[[#This Row],[INTERNAL MONTHLY RATE]]*Table2[[#This Row],[UNIT ALLOCATION]]</f>
        <v/>
      </c>
      <c r="M330">
        <f>IF(ISBLANK(Table2[[#This Row],[REVISION]]), Table2[[#This Row],[UNIT ALLOCATION]] * Table2[[#This Row],[INTERNAL MONTHLY RATE]], Table2[[#This Row],[INTERNAL MONTHLY RATE]] * Table2[[#This Row],[REVISION]])</f>
        <v/>
      </c>
      <c r="N330">
        <f>Table2[[#This Row],[RATE X ALLOCATION]]-Table2[[#This Row],[RATE X REVISION]]</f>
        <v/>
      </c>
    </row>
    <row r="331">
      <c r="A331">
        <f>_xlfn.XLOOKUP(Table2[[#This Row],[JOB]],Table13[JOB '#2],Table13[DIVISION '#],)</f>
        <v/>
      </c>
      <c r="B331" t="inlineStr">
        <is>
          <t>2024-004</t>
        </is>
      </c>
      <c r="C331">
        <f>_xlfn.XLOOKUP(Table2[[#This Row],[JOB]],Table13[JOB '#1],Table13[JOB DESC],)</f>
        <v/>
      </c>
      <c r="D331" t="inlineStr">
        <is>
          <t>SS-27</t>
        </is>
      </c>
      <c r="E331">
        <f>_xlfn.XLOOKUP(Table2[[#This Row],[ASSET ID]],ALL!$B:$B,ALL!$C:$C,)</f>
        <v/>
      </c>
      <c r="F331">
        <f>IFERROR(_xlfn.XLOOKUP(Table2[[#This Row],[ASSET ID]],FLEET7[Asset],FLEET7[Employee],),"")</f>
        <v/>
      </c>
      <c r="G331" t="n">
        <v>1</v>
      </c>
      <c r="H331" t="inlineStr">
        <is>
          <t>9000 100F / CC NEEDED</t>
        </is>
      </c>
      <c r="K331">
        <f>_xlfn.XLOOKUP(Table2[[#This Row],[ASSET ID]],Table7[Equip '#],Table7[Rate],)</f>
        <v/>
      </c>
      <c r="L331">
        <f>Table2[[#This Row],[INTERNAL MONTHLY RATE]]*Table2[[#This Row],[UNIT ALLOCATION]]</f>
        <v/>
      </c>
      <c r="M331">
        <f>IF(ISBLANK(Table2[[#This Row],[REVISION]]), Table2[[#This Row],[UNIT ALLOCATION]] * Table2[[#This Row],[INTERNAL MONTHLY RATE]], Table2[[#This Row],[INTERNAL MONTHLY RATE]] * Table2[[#This Row],[REVISION]])</f>
        <v/>
      </c>
      <c r="N331">
        <f>Table2[[#This Row],[RATE X ALLOCATION]]-Table2[[#This Row],[RATE X REVISION]]</f>
        <v/>
      </c>
    </row>
    <row r="332">
      <c r="A332">
        <f>_xlfn.XLOOKUP(Table2[[#This Row],[JOB]],Table13[JOB '#2],Table13[DIVISION '#],)</f>
        <v/>
      </c>
      <c r="B332" t="inlineStr">
        <is>
          <t>2024-004</t>
        </is>
      </c>
      <c r="C332">
        <f>_xlfn.XLOOKUP(Table2[[#This Row],[JOB]],Table13[JOB '#1],Table13[JOB DESC],)</f>
        <v/>
      </c>
      <c r="D332" t="inlineStr">
        <is>
          <t>SS-37</t>
        </is>
      </c>
      <c r="E332">
        <f>_xlfn.XLOOKUP(Table2[[#This Row],[ASSET ID]],ALL!$B:$B,ALL!$C:$C,)</f>
        <v/>
      </c>
      <c r="F332">
        <f>IFERROR(_xlfn.XLOOKUP(Table2[[#This Row],[ASSET ID]],FLEET7[Asset],FLEET7[Employee],),"")</f>
        <v/>
      </c>
      <c r="G332" t="n">
        <v>1</v>
      </c>
      <c r="H332" t="inlineStr">
        <is>
          <t>9000 100F / CC NEEDED</t>
        </is>
      </c>
      <c r="K332">
        <f>_xlfn.XLOOKUP(Table2[[#This Row],[ASSET ID]],Table7[Equip '#],Table7[Rate],)</f>
        <v/>
      </c>
      <c r="L332">
        <f>Table2[[#This Row],[INTERNAL MONTHLY RATE]]*Table2[[#This Row],[UNIT ALLOCATION]]</f>
        <v/>
      </c>
      <c r="M332">
        <f>IF(ISBLANK(Table2[[#This Row],[REVISION]]), Table2[[#This Row],[UNIT ALLOCATION]] * Table2[[#This Row],[INTERNAL MONTHLY RATE]], Table2[[#This Row],[INTERNAL MONTHLY RATE]] * Table2[[#This Row],[REVISION]])</f>
        <v/>
      </c>
      <c r="N332">
        <f>Table2[[#This Row],[RATE X ALLOCATION]]-Table2[[#This Row],[RATE X REVISION]]</f>
        <v/>
      </c>
    </row>
    <row r="333">
      <c r="A333">
        <f>_xlfn.XLOOKUP(Table2[[#This Row],[JOB]],Table13[JOB '#2],Table13[DIVISION '#],)</f>
        <v/>
      </c>
      <c r="B333" t="inlineStr">
        <is>
          <t>2024-004</t>
        </is>
      </c>
      <c r="C333">
        <f>_xlfn.XLOOKUP(Table2[[#This Row],[JOB]],Table13[JOB '#1],Table13[JOB DESC],)</f>
        <v/>
      </c>
      <c r="D333" t="inlineStr">
        <is>
          <t>SS-38</t>
        </is>
      </c>
      <c r="E333">
        <f>_xlfn.XLOOKUP(Table2[[#This Row],[ASSET ID]],ALL!$B:$B,ALL!$C:$C,)</f>
        <v/>
      </c>
      <c r="F333">
        <f>IFERROR(_xlfn.XLOOKUP(Table2[[#This Row],[ASSET ID]],FLEET7[Asset],FLEET7[Employee],),"")</f>
        <v/>
      </c>
      <c r="G333" t="n">
        <v>1</v>
      </c>
      <c r="H333" t="inlineStr">
        <is>
          <t>9000 100F / CC NEEDED</t>
        </is>
      </c>
      <c r="K333">
        <f>_xlfn.XLOOKUP(Table2[[#This Row],[ASSET ID]],Table7[Equip '#],Table7[Rate],)</f>
        <v/>
      </c>
      <c r="L333">
        <f>Table2[[#This Row],[INTERNAL MONTHLY RATE]]*Table2[[#This Row],[UNIT ALLOCATION]]</f>
        <v/>
      </c>
      <c r="M333">
        <f>IF(ISBLANK(Table2[[#This Row],[REVISION]]), Table2[[#This Row],[UNIT ALLOCATION]] * Table2[[#This Row],[INTERNAL MONTHLY RATE]], Table2[[#This Row],[INTERNAL MONTHLY RATE]] * Table2[[#This Row],[REVISION]])</f>
        <v/>
      </c>
      <c r="N333">
        <f>Table2[[#This Row],[RATE X ALLOCATION]]-Table2[[#This Row],[RATE X REVISION]]</f>
        <v/>
      </c>
    </row>
    <row r="334">
      <c r="A334">
        <f>_xlfn.XLOOKUP(Table2[[#This Row],[JOB]],Table13[JOB '#2],Table13[DIVISION '#],)</f>
        <v/>
      </c>
      <c r="B334" t="inlineStr">
        <is>
          <t>2024-012</t>
        </is>
      </c>
      <c r="C334">
        <f>_xlfn.XLOOKUP(Table2[[#This Row],[JOB]],Table13[JOB '#1],Table13[JOB DESC],)</f>
        <v/>
      </c>
      <c r="D334" t="inlineStr">
        <is>
          <t>AC-26</t>
        </is>
      </c>
      <c r="E334">
        <f>_xlfn.XLOOKUP(Table2[[#This Row],[ASSET ID]],ALL!$B:$B,ALL!$C:$C,)</f>
        <v/>
      </c>
      <c r="F334">
        <f>IFERROR(_xlfn.XLOOKUP(Table2[[#This Row],[ASSET ID]],FLEET7[Asset],FLEET7[Employee],),"")</f>
        <v/>
      </c>
      <c r="G334" t="n">
        <v>1</v>
      </c>
      <c r="H334" t="inlineStr">
        <is>
          <t>9000 100F / CC NEEDED</t>
        </is>
      </c>
      <c r="K334">
        <f>_xlfn.XLOOKUP(Table2[[#This Row],[ASSET ID]],Table7[Equip '#],Table7[Rate],)</f>
        <v/>
      </c>
      <c r="L334">
        <f>Table2[[#This Row],[INTERNAL MONTHLY RATE]]*Table2[[#This Row],[UNIT ALLOCATION]]</f>
        <v/>
      </c>
      <c r="M334">
        <f>IF(ISBLANK(Table2[[#This Row],[REVISION]]), Table2[[#This Row],[UNIT ALLOCATION]] * Table2[[#This Row],[INTERNAL MONTHLY RATE]], Table2[[#This Row],[INTERNAL MONTHLY RATE]] * Table2[[#This Row],[REVISION]])</f>
        <v/>
      </c>
      <c r="N334">
        <f>Table2[[#This Row],[RATE X ALLOCATION]]-Table2[[#This Row],[RATE X REVISION]]</f>
        <v/>
      </c>
    </row>
    <row r="335">
      <c r="A335">
        <f>_xlfn.XLOOKUP(Table2[[#This Row],[JOB]],Table13[JOB '#2],Table13[DIVISION '#],)</f>
        <v/>
      </c>
      <c r="B335" t="inlineStr">
        <is>
          <t>2024-012</t>
        </is>
      </c>
      <c r="C335">
        <f>_xlfn.XLOOKUP(Table2[[#This Row],[JOB]],Table13[JOB '#1],Table13[JOB DESC],)</f>
        <v/>
      </c>
      <c r="D335" t="inlineStr">
        <is>
          <t>BRO-10</t>
        </is>
      </c>
      <c r="E335">
        <f>_xlfn.XLOOKUP(Table2[[#This Row],[ASSET ID]],ALL!$B:$B,ALL!$C:$C,)</f>
        <v/>
      </c>
      <c r="F335">
        <f>IFERROR(_xlfn.XLOOKUP(Table2[[#This Row],[ASSET ID]],FLEET7[Asset],FLEET7[Employee],),"")</f>
        <v/>
      </c>
      <c r="G335" t="n">
        <v>1</v>
      </c>
      <c r="H335" t="inlineStr">
        <is>
          <t>9000 100F / CC NEEDED</t>
        </is>
      </c>
      <c r="K335">
        <f>_xlfn.XLOOKUP(Table2[[#This Row],[ASSET ID]],Table7[Equip '#],Table7[Rate],)</f>
        <v/>
      </c>
      <c r="L335">
        <f>Table2[[#This Row],[INTERNAL MONTHLY RATE]]*Table2[[#This Row],[UNIT ALLOCATION]]</f>
        <v/>
      </c>
      <c r="M335">
        <f>IF(ISBLANK(Table2[[#This Row],[REVISION]]), Table2[[#This Row],[UNIT ALLOCATION]] * Table2[[#This Row],[INTERNAL MONTHLY RATE]], Table2[[#This Row],[INTERNAL MONTHLY RATE]] * Table2[[#This Row],[REVISION]])</f>
        <v/>
      </c>
      <c r="N335">
        <f>Table2[[#This Row],[RATE X ALLOCATION]]-Table2[[#This Row],[RATE X REVISION]]</f>
        <v/>
      </c>
    </row>
    <row r="336">
      <c r="A336">
        <f>_xlfn.XLOOKUP(Table2[[#This Row],[JOB]],Table13[JOB '#2],Table13[DIVISION '#],)</f>
        <v/>
      </c>
      <c r="B336" t="inlineStr">
        <is>
          <t>2024-012</t>
        </is>
      </c>
      <c r="C336">
        <f>_xlfn.XLOOKUP(Table2[[#This Row],[JOB]],Table13[JOB '#1],Table13[JOB DESC],)</f>
        <v/>
      </c>
      <c r="D336" t="inlineStr">
        <is>
          <t>CFM-01</t>
        </is>
      </c>
      <c r="E336">
        <f>_xlfn.XLOOKUP(Table2[[#This Row],[ASSET ID]],ALL!$B:$B,ALL!$C:$C,)</f>
        <v/>
      </c>
      <c r="F336">
        <f>IFERROR(_xlfn.XLOOKUP(Table2[[#This Row],[ASSET ID]],FLEET7[Asset],FLEET7[Employee],),"")</f>
        <v/>
      </c>
      <c r="G336" t="n">
        <v>1</v>
      </c>
      <c r="H336" t="inlineStr">
        <is>
          <t>9000 100F / CC NEEDED</t>
        </is>
      </c>
      <c r="K336">
        <f>_xlfn.XLOOKUP(Table2[[#This Row],[ASSET ID]],Table7[Equip '#],Table7[Rate],)</f>
        <v/>
      </c>
      <c r="L336">
        <f>Table2[[#This Row],[INTERNAL MONTHLY RATE]]*Table2[[#This Row],[UNIT ALLOCATION]]</f>
        <v/>
      </c>
      <c r="M336">
        <f>IF(ISBLANK(Table2[[#This Row],[REVISION]]), Table2[[#This Row],[UNIT ALLOCATION]] * Table2[[#This Row],[INTERNAL MONTHLY RATE]], Table2[[#This Row],[INTERNAL MONTHLY RATE]] * Table2[[#This Row],[REVISION]])</f>
        <v/>
      </c>
      <c r="N336">
        <f>Table2[[#This Row],[RATE X ALLOCATION]]-Table2[[#This Row],[RATE X REVISION]]</f>
        <v/>
      </c>
    </row>
    <row r="337">
      <c r="A337">
        <f>_xlfn.XLOOKUP(Table2[[#This Row],[JOB]],Table13[JOB '#2],Table13[DIVISION '#],)</f>
        <v/>
      </c>
      <c r="B337" t="inlineStr">
        <is>
          <t>2024-012</t>
        </is>
      </c>
      <c r="C337">
        <f>_xlfn.XLOOKUP(Table2[[#This Row],[JOB]],Table13[JOB '#1],Table13[JOB DESC],)</f>
        <v/>
      </c>
      <c r="D337" t="inlineStr">
        <is>
          <t>CP-01</t>
        </is>
      </c>
      <c r="E337">
        <f>_xlfn.XLOOKUP(Table2[[#This Row],[ASSET ID]],ALL!$B:$B,ALL!$C:$C,)</f>
        <v/>
      </c>
      <c r="F337">
        <f>IFERROR(_xlfn.XLOOKUP(Table2[[#This Row],[ASSET ID]],FLEET7[Asset],FLEET7[Employee],),"")</f>
        <v/>
      </c>
      <c r="G337" t="n">
        <v>0.6</v>
      </c>
      <c r="H337" t="inlineStr">
        <is>
          <t>9000 100F / CC NEEDED</t>
        </is>
      </c>
      <c r="K337">
        <f>_xlfn.XLOOKUP(Table2[[#This Row],[ASSET ID]],Table7[Equip '#],Table7[Rate],)</f>
        <v/>
      </c>
      <c r="L337">
        <f>Table2[[#This Row],[INTERNAL MONTHLY RATE]]*Table2[[#This Row],[UNIT ALLOCATION]]</f>
        <v/>
      </c>
      <c r="M337">
        <f>IF(ISBLANK(Table2[[#This Row],[REVISION]]), Table2[[#This Row],[UNIT ALLOCATION]] * Table2[[#This Row],[INTERNAL MONTHLY RATE]], Table2[[#This Row],[INTERNAL MONTHLY RATE]] * Table2[[#This Row],[REVISION]])</f>
        <v/>
      </c>
      <c r="N337">
        <f>Table2[[#This Row],[RATE X ALLOCATION]]-Table2[[#This Row],[RATE X REVISION]]</f>
        <v/>
      </c>
    </row>
    <row r="338">
      <c r="A338">
        <f>_xlfn.XLOOKUP(Table2[[#This Row],[JOB]],Table13[JOB '#2],Table13[DIVISION '#],)</f>
        <v/>
      </c>
      <c r="B338" t="inlineStr">
        <is>
          <t>2024-012</t>
        </is>
      </c>
      <c r="C338">
        <f>_xlfn.XLOOKUP(Table2[[#This Row],[JOB]],Table13[JOB '#1],Table13[JOB DESC],)</f>
        <v/>
      </c>
      <c r="D338" t="inlineStr">
        <is>
          <t>CT-27</t>
        </is>
      </c>
      <c r="E338">
        <f>_xlfn.XLOOKUP(Table2[[#This Row],[ASSET ID]],ALL!$B:$B,ALL!$C:$C,)</f>
        <v/>
      </c>
      <c r="F338">
        <f>IFERROR(_xlfn.XLOOKUP(Table2[[#This Row],[ASSET ID]],FLEET7[Asset],FLEET7[Employee],),"")</f>
        <v/>
      </c>
      <c r="G338" t="n">
        <v>0.84</v>
      </c>
      <c r="H338" t="inlineStr">
        <is>
          <t>9000 100F / CC NEEDED</t>
        </is>
      </c>
      <c r="K338">
        <f>_xlfn.XLOOKUP(Table2[[#This Row],[ASSET ID]],Table7[Equip '#],Table7[Rate],)</f>
        <v/>
      </c>
      <c r="L338">
        <f>Table2[[#This Row],[INTERNAL MONTHLY RATE]]*Table2[[#This Row],[UNIT ALLOCATION]]</f>
        <v/>
      </c>
      <c r="M338">
        <f>IF(ISBLANK(Table2[[#This Row],[REVISION]]), Table2[[#This Row],[UNIT ALLOCATION]] * Table2[[#This Row],[INTERNAL MONTHLY RATE]], Table2[[#This Row],[INTERNAL MONTHLY RATE]] * Table2[[#This Row],[REVISION]])</f>
        <v/>
      </c>
      <c r="N338">
        <f>Table2[[#This Row],[RATE X ALLOCATION]]-Table2[[#This Row],[RATE X REVISION]]</f>
        <v/>
      </c>
    </row>
    <row r="339">
      <c r="A339">
        <f>_xlfn.XLOOKUP(Table2[[#This Row],[JOB]],Table13[JOB '#2],Table13[DIVISION '#],)</f>
        <v/>
      </c>
      <c r="B339" t="inlineStr">
        <is>
          <t>2024-012</t>
        </is>
      </c>
      <c r="C339">
        <f>_xlfn.XLOOKUP(Table2[[#This Row],[JOB]],Table13[JOB '#1],Table13[JOB DESC],)</f>
        <v/>
      </c>
      <c r="D339" t="inlineStr">
        <is>
          <t>D-18</t>
        </is>
      </c>
      <c r="E339">
        <f>_xlfn.XLOOKUP(Table2[[#This Row],[ASSET ID]],ALL!$B:$B,ALL!$C:$C,)</f>
        <v/>
      </c>
      <c r="F339">
        <f>IFERROR(_xlfn.XLOOKUP(Table2[[#This Row],[ASSET ID]],FLEET7[Asset],FLEET7[Employee],),"")</f>
        <v/>
      </c>
      <c r="G339" t="n">
        <v>1</v>
      </c>
      <c r="H339" t="inlineStr">
        <is>
          <t>9000 100F / CC NEEDED</t>
        </is>
      </c>
      <c r="K339">
        <f>_xlfn.XLOOKUP(Table2[[#This Row],[ASSET ID]],Table7[Equip '#],Table7[Rate],)</f>
        <v/>
      </c>
      <c r="L339">
        <f>Table2[[#This Row],[INTERNAL MONTHLY RATE]]*Table2[[#This Row],[UNIT ALLOCATION]]</f>
        <v/>
      </c>
      <c r="M339">
        <f>IF(ISBLANK(Table2[[#This Row],[REVISION]]), Table2[[#This Row],[UNIT ALLOCATION]] * Table2[[#This Row],[INTERNAL MONTHLY RATE]], Table2[[#This Row],[INTERNAL MONTHLY RATE]] * Table2[[#This Row],[REVISION]])</f>
        <v/>
      </c>
      <c r="N339">
        <f>Table2[[#This Row],[RATE X ALLOCATION]]-Table2[[#This Row],[RATE X REVISION]]</f>
        <v/>
      </c>
    </row>
    <row r="340">
      <c r="A340">
        <f>_xlfn.XLOOKUP(Table2[[#This Row],[JOB]],Table13[JOB '#2],Table13[DIVISION '#],)</f>
        <v/>
      </c>
      <c r="B340" t="inlineStr">
        <is>
          <t>2024-012</t>
        </is>
      </c>
      <c r="C340">
        <f>_xlfn.XLOOKUP(Table2[[#This Row],[JOB]],Table13[JOB '#1],Table13[JOB DESC],)</f>
        <v/>
      </c>
      <c r="D340" t="inlineStr">
        <is>
          <t>ET-12</t>
        </is>
      </c>
      <c r="E340">
        <f>_xlfn.XLOOKUP(Table2[[#This Row],[ASSET ID]],ALL!$B:$B,ALL!$C:$C,)</f>
        <v/>
      </c>
      <c r="F340">
        <f>IFERROR(_xlfn.XLOOKUP(Table2[[#This Row],[ASSET ID]],FLEET7[Asset],FLEET7[Employee],),"")</f>
        <v/>
      </c>
      <c r="G340" t="n">
        <v>0.8</v>
      </c>
      <c r="H340" t="inlineStr">
        <is>
          <t>9000 100F / CC NEEDED</t>
        </is>
      </c>
      <c r="K340">
        <f>_xlfn.XLOOKUP(Table2[[#This Row],[ASSET ID]],Table7[Equip '#],Table7[Rate],)</f>
        <v/>
      </c>
      <c r="L340">
        <f>Table2[[#This Row],[INTERNAL MONTHLY RATE]]*Table2[[#This Row],[UNIT ALLOCATION]]</f>
        <v/>
      </c>
      <c r="M340">
        <f>IF(ISBLANK(Table2[[#This Row],[REVISION]]), Table2[[#This Row],[UNIT ALLOCATION]] * Table2[[#This Row],[INTERNAL MONTHLY RATE]], Table2[[#This Row],[INTERNAL MONTHLY RATE]] * Table2[[#This Row],[REVISION]])</f>
        <v/>
      </c>
      <c r="N340">
        <f>Table2[[#This Row],[RATE X ALLOCATION]]-Table2[[#This Row],[RATE X REVISION]]</f>
        <v/>
      </c>
    </row>
    <row r="341">
      <c r="A341">
        <f>_xlfn.XLOOKUP(Table2[[#This Row],[JOB]],Table13[JOB '#2],Table13[DIVISION '#],)</f>
        <v/>
      </c>
      <c r="B341" t="inlineStr">
        <is>
          <t>2024-012</t>
        </is>
      </c>
      <c r="C341">
        <f>_xlfn.XLOOKUP(Table2[[#This Row],[JOB]],Table13[JOB '#1],Table13[JOB DESC],)</f>
        <v/>
      </c>
      <c r="D341" t="inlineStr">
        <is>
          <t>ET-15</t>
        </is>
      </c>
      <c r="E341">
        <f>_xlfn.XLOOKUP(Table2[[#This Row],[ASSET ID]],ALL!$B:$B,ALL!$C:$C,)</f>
        <v/>
      </c>
      <c r="F341">
        <f>IFERROR(_xlfn.XLOOKUP(Table2[[#This Row],[ASSET ID]],FLEET7[Asset],FLEET7[Employee],),"")</f>
        <v/>
      </c>
      <c r="G341" t="n">
        <v>0.1</v>
      </c>
      <c r="H341" t="inlineStr">
        <is>
          <t>9000 100F / CC NEEDED</t>
        </is>
      </c>
      <c r="K341">
        <f>_xlfn.XLOOKUP(Table2[[#This Row],[ASSET ID]],Table7[Equip '#],Table7[Rate],)</f>
        <v/>
      </c>
      <c r="L341">
        <f>Table2[[#This Row],[INTERNAL MONTHLY RATE]]*Table2[[#This Row],[UNIT ALLOCATION]]</f>
        <v/>
      </c>
      <c r="M341">
        <f>IF(ISBLANK(Table2[[#This Row],[REVISION]]), Table2[[#This Row],[UNIT ALLOCATION]] * Table2[[#This Row],[INTERNAL MONTHLY RATE]], Table2[[#This Row],[INTERNAL MONTHLY RATE]] * Table2[[#This Row],[REVISION]])</f>
        <v/>
      </c>
      <c r="N341">
        <f>Table2[[#This Row],[RATE X ALLOCATION]]-Table2[[#This Row],[RATE X REVISION]]</f>
        <v/>
      </c>
    </row>
    <row r="342">
      <c r="A342">
        <f>_xlfn.XLOOKUP(Table2[[#This Row],[JOB]],Table13[JOB '#2],Table13[DIVISION '#],)</f>
        <v/>
      </c>
      <c r="B342" t="inlineStr">
        <is>
          <t>2024-012</t>
        </is>
      </c>
      <c r="C342">
        <f>_xlfn.XLOOKUP(Table2[[#This Row],[JOB]],Table13[JOB '#1],Table13[JOB DESC],)</f>
        <v/>
      </c>
      <c r="D342" t="inlineStr">
        <is>
          <t>ET-23</t>
        </is>
      </c>
      <c r="E342">
        <f>_xlfn.XLOOKUP(Table2[[#This Row],[ASSET ID]],ALL!$B:$B,ALL!$C:$C,)</f>
        <v/>
      </c>
      <c r="F342">
        <f>IFERROR(_xlfn.XLOOKUP(Table2[[#This Row],[ASSET ID]],FLEET7[Asset],FLEET7[Employee],),"")</f>
        <v/>
      </c>
      <c r="G342" t="n">
        <v>0.29</v>
      </c>
      <c r="H342" t="inlineStr">
        <is>
          <t>9000 100F / CC NEEDED</t>
        </is>
      </c>
      <c r="K342">
        <f>_xlfn.XLOOKUP(Table2[[#This Row],[ASSET ID]],Table7[Equip '#],Table7[Rate],)</f>
        <v/>
      </c>
      <c r="L342">
        <f>Table2[[#This Row],[INTERNAL MONTHLY RATE]]*Table2[[#This Row],[UNIT ALLOCATION]]</f>
        <v/>
      </c>
      <c r="M342">
        <f>IF(ISBLANK(Table2[[#This Row],[REVISION]]), Table2[[#This Row],[UNIT ALLOCATION]] * Table2[[#This Row],[INTERNAL MONTHLY RATE]], Table2[[#This Row],[INTERNAL MONTHLY RATE]] * Table2[[#This Row],[REVISION]])</f>
        <v/>
      </c>
      <c r="N342">
        <f>Table2[[#This Row],[RATE X ALLOCATION]]-Table2[[#This Row],[RATE X REVISION]]</f>
        <v/>
      </c>
    </row>
    <row r="343">
      <c r="A343">
        <f>_xlfn.XLOOKUP(Table2[[#This Row],[JOB]],Table13[JOB '#2],Table13[DIVISION '#],)</f>
        <v/>
      </c>
      <c r="B343" t="inlineStr">
        <is>
          <t>2024-012</t>
        </is>
      </c>
      <c r="C343">
        <f>_xlfn.XLOOKUP(Table2[[#This Row],[JOB]],Table13[JOB '#1],Table13[JOB DESC],)</f>
        <v/>
      </c>
      <c r="D343" t="inlineStr">
        <is>
          <t>ET-24</t>
        </is>
      </c>
      <c r="E343">
        <f>_xlfn.XLOOKUP(Table2[[#This Row],[ASSET ID]],ALL!$B:$B,ALL!$C:$C,)</f>
        <v/>
      </c>
      <c r="F343">
        <f>IFERROR(_xlfn.XLOOKUP(Table2[[#This Row],[ASSET ID]],FLEET7[Asset],FLEET7[Employee],),"")</f>
        <v/>
      </c>
      <c r="G343" t="n">
        <v>1</v>
      </c>
      <c r="H343" t="inlineStr">
        <is>
          <t>9000 100F / CC NEEDED</t>
        </is>
      </c>
      <c r="K343">
        <f>_xlfn.XLOOKUP(Table2[[#This Row],[ASSET ID]],Table7[Equip '#],Table7[Rate],)</f>
        <v/>
      </c>
      <c r="L343">
        <f>Table2[[#This Row],[INTERNAL MONTHLY RATE]]*Table2[[#This Row],[UNIT ALLOCATION]]</f>
        <v/>
      </c>
      <c r="M343">
        <f>IF(ISBLANK(Table2[[#This Row],[REVISION]]), Table2[[#This Row],[UNIT ALLOCATION]] * Table2[[#This Row],[INTERNAL MONTHLY RATE]], Table2[[#This Row],[INTERNAL MONTHLY RATE]] * Table2[[#This Row],[REVISION]])</f>
        <v/>
      </c>
      <c r="N343">
        <f>Table2[[#This Row],[RATE X ALLOCATION]]-Table2[[#This Row],[RATE X REVISION]]</f>
        <v/>
      </c>
    </row>
    <row r="344">
      <c r="A344">
        <f>_xlfn.XLOOKUP(Table2[[#This Row],[JOB]],Table13[JOB '#2],Table13[DIVISION '#],)</f>
        <v/>
      </c>
      <c r="B344" t="inlineStr">
        <is>
          <t>2024-012</t>
        </is>
      </c>
      <c r="C344">
        <f>_xlfn.XLOOKUP(Table2[[#This Row],[JOB]],Table13[JOB '#1],Table13[JOB DESC],)</f>
        <v/>
      </c>
      <c r="D344" t="inlineStr">
        <is>
          <t>ET-26</t>
        </is>
      </c>
      <c r="E344">
        <f>_xlfn.XLOOKUP(Table2[[#This Row],[ASSET ID]],ALL!$B:$B,ALL!$C:$C,)</f>
        <v/>
      </c>
      <c r="F344">
        <f>IFERROR(_xlfn.XLOOKUP(Table2[[#This Row],[ASSET ID]],FLEET7[Asset],FLEET7[Employee],),"")</f>
        <v/>
      </c>
      <c r="G344" t="n">
        <v>0.27</v>
      </c>
      <c r="H344" t="inlineStr">
        <is>
          <t>9000 100F / CC NEEDED</t>
        </is>
      </c>
      <c r="K344">
        <f>_xlfn.XLOOKUP(Table2[[#This Row],[ASSET ID]],Table7[Equip '#],Table7[Rate],)</f>
        <v/>
      </c>
      <c r="L344">
        <f>Table2[[#This Row],[INTERNAL MONTHLY RATE]]*Table2[[#This Row],[UNIT ALLOCATION]]</f>
        <v/>
      </c>
      <c r="M344">
        <f>IF(ISBLANK(Table2[[#This Row],[REVISION]]), Table2[[#This Row],[UNIT ALLOCATION]] * Table2[[#This Row],[INTERNAL MONTHLY RATE]], Table2[[#This Row],[INTERNAL MONTHLY RATE]] * Table2[[#This Row],[REVISION]])</f>
        <v/>
      </c>
      <c r="N344">
        <f>Table2[[#This Row],[RATE X ALLOCATION]]-Table2[[#This Row],[RATE X REVISION]]</f>
        <v/>
      </c>
    </row>
    <row r="345">
      <c r="A345">
        <f>_xlfn.XLOOKUP(Table2[[#This Row],[JOB]],Table13[JOB '#2],Table13[DIVISION '#],)</f>
        <v/>
      </c>
      <c r="B345" t="inlineStr">
        <is>
          <t>2024-012</t>
        </is>
      </c>
      <c r="C345">
        <f>_xlfn.XLOOKUP(Table2[[#This Row],[JOB]],Table13[JOB '#1],Table13[JOB DESC],)</f>
        <v/>
      </c>
      <c r="D345" t="inlineStr">
        <is>
          <t>ET-31</t>
        </is>
      </c>
      <c r="E345">
        <f>_xlfn.XLOOKUP(Table2[[#This Row],[ASSET ID]],ALL!$B:$B,ALL!$C:$C,)</f>
        <v/>
      </c>
      <c r="F345">
        <f>IFERROR(_xlfn.XLOOKUP(Table2[[#This Row],[ASSET ID]],FLEET7[Asset],FLEET7[Employee],),"")</f>
        <v/>
      </c>
      <c r="G345" t="n">
        <v>0.91</v>
      </c>
      <c r="H345" t="inlineStr">
        <is>
          <t>9000 100F / CC NEEDED</t>
        </is>
      </c>
      <c r="K345">
        <f>_xlfn.XLOOKUP(Table2[[#This Row],[ASSET ID]],Table7[Equip '#],Table7[Rate],)</f>
        <v/>
      </c>
      <c r="L345">
        <f>Table2[[#This Row],[INTERNAL MONTHLY RATE]]*Table2[[#This Row],[UNIT ALLOCATION]]</f>
        <v/>
      </c>
      <c r="M345">
        <f>IF(ISBLANK(Table2[[#This Row],[REVISION]]), Table2[[#This Row],[UNIT ALLOCATION]] * Table2[[#This Row],[INTERNAL MONTHLY RATE]], Table2[[#This Row],[INTERNAL MONTHLY RATE]] * Table2[[#This Row],[REVISION]])</f>
        <v/>
      </c>
      <c r="N345">
        <f>Table2[[#This Row],[RATE X ALLOCATION]]-Table2[[#This Row],[RATE X REVISION]]</f>
        <v/>
      </c>
    </row>
    <row r="346">
      <c r="A346">
        <f>_xlfn.XLOOKUP(Table2[[#This Row],[JOB]],Table13[JOB '#2],Table13[DIVISION '#],)</f>
        <v/>
      </c>
      <c r="B346" t="inlineStr">
        <is>
          <t>2024-012</t>
        </is>
      </c>
      <c r="C346">
        <f>_xlfn.XLOOKUP(Table2[[#This Row],[JOB]],Table13[JOB '#1],Table13[JOB DESC],)</f>
        <v/>
      </c>
      <c r="D346" t="inlineStr">
        <is>
          <t>ET-37</t>
        </is>
      </c>
      <c r="E346">
        <f>_xlfn.XLOOKUP(Table2[[#This Row],[ASSET ID]],ALL!$B:$B,ALL!$C:$C,)</f>
        <v/>
      </c>
      <c r="F346">
        <f>IFERROR(_xlfn.XLOOKUP(Table2[[#This Row],[ASSET ID]],FLEET7[Asset],FLEET7[Employee],),"")</f>
        <v/>
      </c>
      <c r="G346" t="n">
        <v>0.18</v>
      </c>
      <c r="H346" t="inlineStr">
        <is>
          <t>9000 100F / CC NEEDED</t>
        </is>
      </c>
      <c r="K346">
        <f>_xlfn.XLOOKUP(Table2[[#This Row],[ASSET ID]],Table7[Equip '#],Table7[Rate],)</f>
        <v/>
      </c>
      <c r="L346">
        <f>Table2[[#This Row],[INTERNAL MONTHLY RATE]]*Table2[[#This Row],[UNIT ALLOCATION]]</f>
        <v/>
      </c>
      <c r="M346">
        <f>IF(ISBLANK(Table2[[#This Row],[REVISION]]), Table2[[#This Row],[UNIT ALLOCATION]] * Table2[[#This Row],[INTERNAL MONTHLY RATE]], Table2[[#This Row],[INTERNAL MONTHLY RATE]] * Table2[[#This Row],[REVISION]])</f>
        <v/>
      </c>
      <c r="N346">
        <f>Table2[[#This Row],[RATE X ALLOCATION]]-Table2[[#This Row],[RATE X REVISION]]</f>
        <v/>
      </c>
    </row>
    <row r="347">
      <c r="A347">
        <f>_xlfn.XLOOKUP(Table2[[#This Row],[JOB]],Table13[JOB '#2],Table13[DIVISION '#],)</f>
        <v/>
      </c>
      <c r="B347" t="inlineStr">
        <is>
          <t>2024-012</t>
        </is>
      </c>
      <c r="C347">
        <f>_xlfn.XLOOKUP(Table2[[#This Row],[JOB]],Table13[JOB '#1],Table13[JOB DESC],)</f>
        <v/>
      </c>
      <c r="D347" t="inlineStr">
        <is>
          <t>ET-39</t>
        </is>
      </c>
      <c r="E347">
        <f>_xlfn.XLOOKUP(Table2[[#This Row],[ASSET ID]],ALL!$B:$B,ALL!$C:$C,)</f>
        <v/>
      </c>
      <c r="F347">
        <f>IFERROR(_xlfn.XLOOKUP(Table2[[#This Row],[ASSET ID]],FLEET7[Asset],FLEET7[Employee],),"")</f>
        <v/>
      </c>
      <c r="G347" t="n">
        <v>1</v>
      </c>
      <c r="H347" t="inlineStr">
        <is>
          <t>9000 100F / CC NEEDED</t>
        </is>
      </c>
      <c r="K347">
        <f>_xlfn.XLOOKUP(Table2[[#This Row],[ASSET ID]],Table7[Equip '#],Table7[Rate],)</f>
        <v/>
      </c>
      <c r="L347">
        <f>Table2[[#This Row],[INTERNAL MONTHLY RATE]]*Table2[[#This Row],[UNIT ALLOCATION]]</f>
        <v/>
      </c>
      <c r="M347">
        <f>IF(ISBLANK(Table2[[#This Row],[REVISION]]), Table2[[#This Row],[UNIT ALLOCATION]] * Table2[[#This Row],[INTERNAL MONTHLY RATE]], Table2[[#This Row],[INTERNAL MONTHLY RATE]] * Table2[[#This Row],[REVISION]])</f>
        <v/>
      </c>
      <c r="N347">
        <f>Table2[[#This Row],[RATE X ALLOCATION]]-Table2[[#This Row],[RATE X REVISION]]</f>
        <v/>
      </c>
    </row>
    <row r="348">
      <c r="A348">
        <f>_xlfn.XLOOKUP(Table2[[#This Row],[JOB]],Table13[JOB '#2],Table13[DIVISION '#],)</f>
        <v/>
      </c>
      <c r="B348" t="inlineStr">
        <is>
          <t>2024-012</t>
        </is>
      </c>
      <c r="C348">
        <f>_xlfn.XLOOKUP(Table2[[#This Row],[JOB]],Table13[JOB '#1],Table13[JOB DESC],)</f>
        <v/>
      </c>
      <c r="D348" t="inlineStr">
        <is>
          <t>EX-52</t>
        </is>
      </c>
      <c r="E348">
        <f>_xlfn.XLOOKUP(Table2[[#This Row],[ASSET ID]],ALL!$B:$B,ALL!$C:$C,)</f>
        <v/>
      </c>
      <c r="F348">
        <f>IFERROR(_xlfn.XLOOKUP(Table2[[#This Row],[ASSET ID]],FLEET7[Asset],FLEET7[Employee],),"")</f>
        <v/>
      </c>
      <c r="G348" t="n">
        <v>1</v>
      </c>
      <c r="H348" t="inlineStr">
        <is>
          <t>9000 100F / CC NEEDED</t>
        </is>
      </c>
      <c r="K348">
        <f>_xlfn.XLOOKUP(Table2[[#This Row],[ASSET ID]],Table7[Equip '#],Table7[Rate],)</f>
        <v/>
      </c>
      <c r="L348">
        <f>Table2[[#This Row],[INTERNAL MONTHLY RATE]]*Table2[[#This Row],[UNIT ALLOCATION]]</f>
        <v/>
      </c>
      <c r="M348">
        <f>IF(ISBLANK(Table2[[#This Row],[REVISION]]), Table2[[#This Row],[UNIT ALLOCATION]] * Table2[[#This Row],[INTERNAL MONTHLY RATE]], Table2[[#This Row],[INTERNAL MONTHLY RATE]] * Table2[[#This Row],[REVISION]])</f>
        <v/>
      </c>
      <c r="N348">
        <f>Table2[[#This Row],[RATE X ALLOCATION]]-Table2[[#This Row],[RATE X REVISION]]</f>
        <v/>
      </c>
    </row>
    <row r="349">
      <c r="A349">
        <f>_xlfn.XLOOKUP(Table2[[#This Row],[JOB]],Table13[JOB '#2],Table13[DIVISION '#],)</f>
        <v/>
      </c>
      <c r="B349" t="inlineStr">
        <is>
          <t>2024-012</t>
        </is>
      </c>
      <c r="C349">
        <f>_xlfn.XLOOKUP(Table2[[#This Row],[JOB]],Table13[JOB '#1],Table13[JOB DESC],)</f>
        <v/>
      </c>
      <c r="D349" t="inlineStr">
        <is>
          <t>LP-114</t>
        </is>
      </c>
      <c r="E349">
        <f>_xlfn.XLOOKUP(Table2[[#This Row],[ASSET ID]],ALL!$B:$B,ALL!$C:$C,)</f>
        <v/>
      </c>
      <c r="F349">
        <f>IFERROR(_xlfn.XLOOKUP(Table2[[#This Row],[ASSET ID]],FLEET7[Asset],FLEET7[Employee],),"")</f>
        <v/>
      </c>
      <c r="G349" t="n">
        <v>1</v>
      </c>
      <c r="H349" t="inlineStr">
        <is>
          <t>9000 100F / CC NEEDED</t>
        </is>
      </c>
      <c r="K349">
        <f>_xlfn.XLOOKUP(Table2[[#This Row],[ASSET ID]],Table7[Equip '#],Table7[Rate],)</f>
        <v/>
      </c>
      <c r="L349">
        <f>Table2[[#This Row],[INTERNAL MONTHLY RATE]]*Table2[[#This Row],[UNIT ALLOCATION]]</f>
        <v/>
      </c>
      <c r="M349">
        <f>IF(ISBLANK(Table2[[#This Row],[REVISION]]), Table2[[#This Row],[UNIT ALLOCATION]] * Table2[[#This Row],[INTERNAL MONTHLY RATE]], Table2[[#This Row],[INTERNAL MONTHLY RATE]] * Table2[[#This Row],[REVISION]])</f>
        <v/>
      </c>
      <c r="N349">
        <f>Table2[[#This Row],[RATE X ALLOCATION]]-Table2[[#This Row],[RATE X REVISION]]</f>
        <v/>
      </c>
    </row>
    <row r="350">
      <c r="A350">
        <f>_xlfn.XLOOKUP(Table2[[#This Row],[JOB]],Table13[JOB '#2],Table13[DIVISION '#],)</f>
        <v/>
      </c>
      <c r="B350" t="inlineStr">
        <is>
          <t>2024-012</t>
        </is>
      </c>
      <c r="C350">
        <f>_xlfn.XLOOKUP(Table2[[#This Row],[JOB]],Table13[JOB '#1],Table13[JOB DESC],)</f>
        <v/>
      </c>
      <c r="D350" t="inlineStr">
        <is>
          <t>MT-14</t>
        </is>
      </c>
      <c r="E350">
        <f>_xlfn.XLOOKUP(Table2[[#This Row],[ASSET ID]],ALL!$B:$B,ALL!$C:$C,)</f>
        <v/>
      </c>
      <c r="F350">
        <f>IFERROR(_xlfn.XLOOKUP(Table2[[#This Row],[ASSET ID]],FLEET7[Asset],FLEET7[Employee],),"")</f>
        <v/>
      </c>
      <c r="G350" t="n">
        <v>0.05</v>
      </c>
      <c r="H350" t="inlineStr">
        <is>
          <t>9000 100F / CC NEEDED</t>
        </is>
      </c>
      <c r="K350">
        <f>_xlfn.XLOOKUP(Table2[[#This Row],[ASSET ID]],Table7[Equip '#],Table7[Rate],)</f>
        <v/>
      </c>
      <c r="L350">
        <f>Table2[[#This Row],[INTERNAL MONTHLY RATE]]*Table2[[#This Row],[UNIT ALLOCATION]]</f>
        <v/>
      </c>
      <c r="M350">
        <f>IF(ISBLANK(Table2[[#This Row],[REVISION]]), Table2[[#This Row],[UNIT ALLOCATION]] * Table2[[#This Row],[INTERNAL MONTHLY RATE]], Table2[[#This Row],[INTERNAL MONTHLY RATE]] * Table2[[#This Row],[REVISION]])</f>
        <v/>
      </c>
      <c r="N350">
        <f>Table2[[#This Row],[RATE X ALLOCATION]]-Table2[[#This Row],[RATE X REVISION]]</f>
        <v/>
      </c>
    </row>
    <row r="351">
      <c r="A351">
        <f>_xlfn.XLOOKUP(Table2[[#This Row],[JOB]],Table13[JOB '#2],Table13[DIVISION '#],)</f>
        <v/>
      </c>
      <c r="B351" t="inlineStr">
        <is>
          <t>2024-012</t>
        </is>
      </c>
      <c r="C351">
        <f>_xlfn.XLOOKUP(Table2[[#This Row],[JOB]],Table13[JOB '#1],Table13[JOB DESC],)</f>
        <v/>
      </c>
      <c r="D351" t="inlineStr">
        <is>
          <t>MT-15</t>
        </is>
      </c>
      <c r="E351">
        <f>_xlfn.XLOOKUP(Table2[[#This Row],[ASSET ID]],ALL!$B:$B,ALL!$C:$C,)</f>
        <v/>
      </c>
      <c r="F351">
        <f>IFERROR(_xlfn.XLOOKUP(Table2[[#This Row],[ASSET ID]],FLEET7[Asset],FLEET7[Employee],),"")</f>
        <v/>
      </c>
      <c r="G351" t="n">
        <v>0.1</v>
      </c>
      <c r="H351" t="inlineStr">
        <is>
          <t>9000 100F / CC NEEDED</t>
        </is>
      </c>
      <c r="K351">
        <f>_xlfn.XLOOKUP(Table2[[#This Row],[ASSET ID]],Table7[Equip '#],Table7[Rate],)</f>
        <v/>
      </c>
      <c r="L351">
        <f>Table2[[#This Row],[INTERNAL MONTHLY RATE]]*Table2[[#This Row],[UNIT ALLOCATION]]</f>
        <v/>
      </c>
      <c r="M351">
        <f>IF(ISBLANK(Table2[[#This Row],[REVISION]]), Table2[[#This Row],[UNIT ALLOCATION]] * Table2[[#This Row],[INTERNAL MONTHLY RATE]], Table2[[#This Row],[INTERNAL MONTHLY RATE]] * Table2[[#This Row],[REVISION]])</f>
        <v/>
      </c>
      <c r="N351">
        <f>Table2[[#This Row],[RATE X ALLOCATION]]-Table2[[#This Row],[RATE X REVISION]]</f>
        <v/>
      </c>
    </row>
    <row r="352">
      <c r="A352">
        <f>_xlfn.XLOOKUP(Table2[[#This Row],[JOB]],Table13[JOB '#2],Table13[DIVISION '#],)</f>
        <v/>
      </c>
      <c r="B352" t="inlineStr">
        <is>
          <t>2024-012</t>
        </is>
      </c>
      <c r="C352">
        <f>_xlfn.XLOOKUP(Table2[[#This Row],[JOB]],Table13[JOB '#1],Table13[JOB DESC],)</f>
        <v/>
      </c>
      <c r="D352" t="inlineStr">
        <is>
          <t>PT-156</t>
        </is>
      </c>
      <c r="E352">
        <f>_xlfn.XLOOKUP(Table2[[#This Row],[ASSET ID]],ALL!$B:$B,ALL!$C:$C,)</f>
        <v/>
      </c>
      <c r="F352">
        <f>IFERROR(_xlfn.XLOOKUP(Table2[[#This Row],[ASSET ID]],FLEET7[Asset],FLEET7[Employee],),"")</f>
        <v/>
      </c>
      <c r="G352" t="n">
        <v>0.15</v>
      </c>
      <c r="H352" t="inlineStr">
        <is>
          <t>9000 100F / CC NEEDED</t>
        </is>
      </c>
      <c r="K352">
        <f>_xlfn.XLOOKUP(Table2[[#This Row],[ASSET ID]],Table7[Equip '#],Table7[Rate],)</f>
        <v/>
      </c>
      <c r="L352">
        <f>Table2[[#This Row],[INTERNAL MONTHLY RATE]]*Table2[[#This Row],[UNIT ALLOCATION]]</f>
        <v/>
      </c>
      <c r="M352">
        <f>IF(ISBLANK(Table2[[#This Row],[REVISION]]), Table2[[#This Row],[UNIT ALLOCATION]] * Table2[[#This Row],[INTERNAL MONTHLY RATE]], Table2[[#This Row],[INTERNAL MONTHLY RATE]] * Table2[[#This Row],[REVISION]])</f>
        <v/>
      </c>
      <c r="N352">
        <f>Table2[[#This Row],[RATE X ALLOCATION]]-Table2[[#This Row],[RATE X REVISION]]</f>
        <v/>
      </c>
    </row>
    <row r="353">
      <c r="A353">
        <f>_xlfn.XLOOKUP(Table2[[#This Row],[JOB]],Table13[JOB '#2],Table13[DIVISION '#],)</f>
        <v/>
      </c>
      <c r="B353" t="inlineStr">
        <is>
          <t>2024-012</t>
        </is>
      </c>
      <c r="C353">
        <f>_xlfn.XLOOKUP(Table2[[#This Row],[JOB]],Table13[JOB '#1],Table13[JOB DESC],)</f>
        <v/>
      </c>
      <c r="D353" t="inlineStr">
        <is>
          <t>PT-166</t>
        </is>
      </c>
      <c r="E353">
        <f>_xlfn.XLOOKUP(Table2[[#This Row],[ASSET ID]],ALL!$B:$B,ALL!$C:$C,)</f>
        <v/>
      </c>
      <c r="F353">
        <f>IFERROR(_xlfn.XLOOKUP(Table2[[#This Row],[ASSET ID]],FLEET7[Asset],FLEET7[Employee],),"")</f>
        <v/>
      </c>
      <c r="G353" t="n">
        <v>0.43</v>
      </c>
      <c r="H353" t="inlineStr">
        <is>
          <t>9000 100F / CC NEEDED</t>
        </is>
      </c>
      <c r="K353">
        <f>_xlfn.XLOOKUP(Table2[[#This Row],[ASSET ID]],Table7[Equip '#],Table7[Rate],)</f>
        <v/>
      </c>
      <c r="L353">
        <f>Table2[[#This Row],[INTERNAL MONTHLY RATE]]*Table2[[#This Row],[UNIT ALLOCATION]]</f>
        <v/>
      </c>
      <c r="M353">
        <f>IF(ISBLANK(Table2[[#This Row],[REVISION]]), Table2[[#This Row],[UNIT ALLOCATION]] * Table2[[#This Row],[INTERNAL MONTHLY RATE]], Table2[[#This Row],[INTERNAL MONTHLY RATE]] * Table2[[#This Row],[REVISION]])</f>
        <v/>
      </c>
      <c r="N353">
        <f>Table2[[#This Row],[RATE X ALLOCATION]]-Table2[[#This Row],[RATE X REVISION]]</f>
        <v/>
      </c>
    </row>
    <row r="354">
      <c r="A354">
        <f>_xlfn.XLOOKUP(Table2[[#This Row],[JOB]],Table13[JOB '#2],Table13[DIVISION '#],)</f>
        <v/>
      </c>
      <c r="B354" t="inlineStr">
        <is>
          <t>2024-012</t>
        </is>
      </c>
      <c r="C354">
        <f>_xlfn.XLOOKUP(Table2[[#This Row],[JOB]],Table13[JOB '#1],Table13[JOB DESC],)</f>
        <v/>
      </c>
      <c r="D354" t="inlineStr">
        <is>
          <t>PT-173</t>
        </is>
      </c>
      <c r="E354">
        <f>_xlfn.XLOOKUP(Table2[[#This Row],[ASSET ID]],ALL!$B:$B,ALL!$C:$C,)</f>
        <v/>
      </c>
      <c r="F354">
        <f>IFERROR(_xlfn.XLOOKUP(Table2[[#This Row],[ASSET ID]],FLEET7[Asset],FLEET7[Employee],),"")</f>
        <v/>
      </c>
      <c r="G354" t="n">
        <v>0.32</v>
      </c>
      <c r="H354" t="inlineStr">
        <is>
          <t>9000 100F / CC NEEDED</t>
        </is>
      </c>
      <c r="K354">
        <f>_xlfn.XLOOKUP(Table2[[#This Row],[ASSET ID]],Table7[Equip '#],Table7[Rate],)</f>
        <v/>
      </c>
      <c r="L354">
        <f>Table2[[#This Row],[INTERNAL MONTHLY RATE]]*Table2[[#This Row],[UNIT ALLOCATION]]</f>
        <v/>
      </c>
      <c r="M354">
        <f>IF(ISBLANK(Table2[[#This Row],[REVISION]]), Table2[[#This Row],[UNIT ALLOCATION]] * Table2[[#This Row],[INTERNAL MONTHLY RATE]], Table2[[#This Row],[INTERNAL MONTHLY RATE]] * Table2[[#This Row],[REVISION]])</f>
        <v/>
      </c>
      <c r="N354">
        <f>Table2[[#This Row],[RATE X ALLOCATION]]-Table2[[#This Row],[RATE X REVISION]]</f>
        <v/>
      </c>
    </row>
    <row r="355">
      <c r="A355">
        <f>_xlfn.XLOOKUP(Table2[[#This Row],[JOB]],Table13[JOB '#2],Table13[DIVISION '#],)</f>
        <v/>
      </c>
      <c r="B355" t="inlineStr">
        <is>
          <t>2024-012</t>
        </is>
      </c>
      <c r="C355">
        <f>_xlfn.XLOOKUP(Table2[[#This Row],[JOB]],Table13[JOB '#1],Table13[JOB DESC],)</f>
        <v/>
      </c>
      <c r="D355" t="inlineStr">
        <is>
          <t>PT-202</t>
        </is>
      </c>
      <c r="E355">
        <f>_xlfn.XLOOKUP(Table2[[#This Row],[ASSET ID]],ALL!$B:$B,ALL!$C:$C,)</f>
        <v/>
      </c>
      <c r="F355">
        <f>IFERROR(_xlfn.XLOOKUP(Table2[[#This Row],[ASSET ID]],FLEET7[Asset],FLEET7[Employee],),"")</f>
        <v/>
      </c>
      <c r="G355" t="n">
        <v>0.93</v>
      </c>
      <c r="H355" t="inlineStr">
        <is>
          <t>9000 100F / CC NEEDED</t>
        </is>
      </c>
      <c r="K355">
        <f>_xlfn.XLOOKUP(Table2[[#This Row],[ASSET ID]],Table7[Equip '#],Table7[Rate],)</f>
        <v/>
      </c>
      <c r="L355">
        <f>Table2[[#This Row],[INTERNAL MONTHLY RATE]]*Table2[[#This Row],[UNIT ALLOCATION]]</f>
        <v/>
      </c>
      <c r="M355">
        <f>IF(ISBLANK(Table2[[#This Row],[REVISION]]), Table2[[#This Row],[UNIT ALLOCATION]] * Table2[[#This Row],[INTERNAL MONTHLY RATE]], Table2[[#This Row],[INTERNAL MONTHLY RATE]] * Table2[[#This Row],[REVISION]])</f>
        <v/>
      </c>
      <c r="N355">
        <f>Table2[[#This Row],[RATE X ALLOCATION]]-Table2[[#This Row],[RATE X REVISION]]</f>
        <v/>
      </c>
    </row>
    <row r="356">
      <c r="A356">
        <f>_xlfn.XLOOKUP(Table2[[#This Row],[JOB]],Table13[JOB '#2],Table13[DIVISION '#],)</f>
        <v/>
      </c>
      <c r="B356" t="inlineStr">
        <is>
          <t>2024-012</t>
        </is>
      </c>
      <c r="C356">
        <f>_xlfn.XLOOKUP(Table2[[#This Row],[JOB]],Table13[JOB '#1],Table13[JOB DESC],)</f>
        <v/>
      </c>
      <c r="D356" t="inlineStr">
        <is>
          <t>PT-207</t>
        </is>
      </c>
      <c r="E356">
        <f>_xlfn.XLOOKUP(Table2[[#This Row],[ASSET ID]],ALL!$B:$B,ALL!$C:$C,)</f>
        <v/>
      </c>
      <c r="F356">
        <f>IFERROR(_xlfn.XLOOKUP(Table2[[#This Row],[ASSET ID]],FLEET7[Asset],FLEET7[Employee],),"")</f>
        <v/>
      </c>
      <c r="G356" t="n">
        <v>0.76</v>
      </c>
      <c r="H356" t="inlineStr">
        <is>
          <t>9000 100F / CC NEEDED</t>
        </is>
      </c>
      <c r="K356">
        <f>_xlfn.XLOOKUP(Table2[[#This Row],[ASSET ID]],Table7[Equip '#],Table7[Rate],)</f>
        <v/>
      </c>
      <c r="L356">
        <f>Table2[[#This Row],[INTERNAL MONTHLY RATE]]*Table2[[#This Row],[UNIT ALLOCATION]]</f>
        <v/>
      </c>
      <c r="M356">
        <f>IF(ISBLANK(Table2[[#This Row],[REVISION]]), Table2[[#This Row],[UNIT ALLOCATION]] * Table2[[#This Row],[INTERNAL MONTHLY RATE]], Table2[[#This Row],[INTERNAL MONTHLY RATE]] * Table2[[#This Row],[REVISION]])</f>
        <v/>
      </c>
      <c r="N356">
        <f>Table2[[#This Row],[RATE X ALLOCATION]]-Table2[[#This Row],[RATE X REVISION]]</f>
        <v/>
      </c>
    </row>
    <row r="357">
      <c r="A357">
        <f>_xlfn.XLOOKUP(Table2[[#This Row],[JOB]],Table13[JOB '#2],Table13[DIVISION '#],)</f>
        <v/>
      </c>
      <c r="B357" t="inlineStr">
        <is>
          <t>2024-012</t>
        </is>
      </c>
      <c r="C357">
        <f>_xlfn.XLOOKUP(Table2[[#This Row],[JOB]],Table13[JOB '#1],Table13[JOB DESC],)</f>
        <v/>
      </c>
      <c r="D357" t="inlineStr">
        <is>
          <t>PT-226</t>
        </is>
      </c>
      <c r="E357">
        <f>_xlfn.XLOOKUP(Table2[[#This Row],[ASSET ID]],ALL!$B:$B,ALL!$C:$C,)</f>
        <v/>
      </c>
      <c r="F357">
        <f>IFERROR(_xlfn.XLOOKUP(Table2[[#This Row],[ASSET ID]],FLEET7[Asset],FLEET7[Employee],),"")</f>
        <v/>
      </c>
      <c r="G357" t="n">
        <v>0.09</v>
      </c>
      <c r="H357" t="inlineStr">
        <is>
          <t>9000 100F / CC NEEDED</t>
        </is>
      </c>
      <c r="K357">
        <f>_xlfn.XLOOKUP(Table2[[#This Row],[ASSET ID]],Table7[Equip '#],Table7[Rate],)</f>
        <v/>
      </c>
      <c r="L357">
        <f>Table2[[#This Row],[INTERNAL MONTHLY RATE]]*Table2[[#This Row],[UNIT ALLOCATION]]</f>
        <v/>
      </c>
      <c r="M357">
        <f>IF(ISBLANK(Table2[[#This Row],[REVISION]]), Table2[[#This Row],[UNIT ALLOCATION]] * Table2[[#This Row],[INTERNAL MONTHLY RATE]], Table2[[#This Row],[INTERNAL MONTHLY RATE]] * Table2[[#This Row],[REVISION]])</f>
        <v/>
      </c>
      <c r="N357">
        <f>Table2[[#This Row],[RATE X ALLOCATION]]-Table2[[#This Row],[RATE X REVISION]]</f>
        <v/>
      </c>
    </row>
    <row r="358">
      <c r="A358">
        <f>_xlfn.XLOOKUP(Table2[[#This Row],[JOB]],Table13[JOB '#2],Table13[DIVISION '#],)</f>
        <v/>
      </c>
      <c r="B358" t="inlineStr">
        <is>
          <t>2024-012</t>
        </is>
      </c>
      <c r="C358">
        <f>_xlfn.XLOOKUP(Table2[[#This Row],[JOB]],Table13[JOB '#1],Table13[JOB DESC],)</f>
        <v/>
      </c>
      <c r="D358" t="inlineStr">
        <is>
          <t>PT-268</t>
        </is>
      </c>
      <c r="E358">
        <f>_xlfn.XLOOKUP(Table2[[#This Row],[ASSET ID]],ALL!$B:$B,ALL!$C:$C,)</f>
        <v/>
      </c>
      <c r="F358">
        <f>IFERROR(_xlfn.XLOOKUP(Table2[[#This Row],[ASSET ID]],FLEET7[Asset],FLEET7[Employee],),"")</f>
        <v/>
      </c>
      <c r="G358" t="n">
        <v>0.25</v>
      </c>
      <c r="H358" t="inlineStr">
        <is>
          <t>9000 100F / CC NEEDED</t>
        </is>
      </c>
      <c r="K358">
        <f>_xlfn.XLOOKUP(Table2[[#This Row],[ASSET ID]],Table7[Equip '#],Table7[Rate],)</f>
        <v/>
      </c>
      <c r="L358">
        <f>Table2[[#This Row],[INTERNAL MONTHLY RATE]]*Table2[[#This Row],[UNIT ALLOCATION]]</f>
        <v/>
      </c>
      <c r="M358">
        <f>IF(ISBLANK(Table2[[#This Row],[REVISION]]), Table2[[#This Row],[UNIT ALLOCATION]] * Table2[[#This Row],[INTERNAL MONTHLY RATE]], Table2[[#This Row],[INTERNAL MONTHLY RATE]] * Table2[[#This Row],[REVISION]])</f>
        <v/>
      </c>
      <c r="N358">
        <f>Table2[[#This Row],[RATE X ALLOCATION]]-Table2[[#This Row],[RATE X REVISION]]</f>
        <v/>
      </c>
    </row>
    <row r="359">
      <c r="A359">
        <f>_xlfn.XLOOKUP(Table2[[#This Row],[JOB]],Table13[JOB '#2],Table13[DIVISION '#],)</f>
        <v/>
      </c>
      <c r="B359" t="inlineStr">
        <is>
          <t>2024-012</t>
        </is>
      </c>
      <c r="C359">
        <f>_xlfn.XLOOKUP(Table2[[#This Row],[JOB]],Table13[JOB '#1],Table13[JOB DESC],)</f>
        <v/>
      </c>
      <c r="D359" t="inlineStr">
        <is>
          <t>PT-277</t>
        </is>
      </c>
      <c r="E359">
        <f>_xlfn.XLOOKUP(Table2[[#This Row],[ASSET ID]],ALL!$B:$B,ALL!$C:$C,)</f>
        <v/>
      </c>
      <c r="F359">
        <f>IFERROR(_xlfn.XLOOKUP(Table2[[#This Row],[ASSET ID]],FLEET7[Asset],FLEET7[Employee],),"")</f>
        <v/>
      </c>
      <c r="G359" t="n">
        <v>0.15</v>
      </c>
      <c r="H359" t="inlineStr">
        <is>
          <t>9000 100F / CC NEEDED</t>
        </is>
      </c>
      <c r="K359">
        <f>_xlfn.XLOOKUP(Table2[[#This Row],[ASSET ID]],Table7[Equip '#],Table7[Rate],)</f>
        <v/>
      </c>
      <c r="L359">
        <f>Table2[[#This Row],[INTERNAL MONTHLY RATE]]*Table2[[#This Row],[UNIT ALLOCATION]]</f>
        <v/>
      </c>
      <c r="M359">
        <f>IF(ISBLANK(Table2[[#This Row],[REVISION]]), Table2[[#This Row],[UNIT ALLOCATION]] * Table2[[#This Row],[INTERNAL MONTHLY RATE]], Table2[[#This Row],[INTERNAL MONTHLY RATE]] * Table2[[#This Row],[REVISION]])</f>
        <v/>
      </c>
      <c r="N359">
        <f>Table2[[#This Row],[RATE X ALLOCATION]]-Table2[[#This Row],[RATE X REVISION]]</f>
        <v/>
      </c>
    </row>
    <row r="360">
      <c r="A360">
        <f>_xlfn.XLOOKUP(Table2[[#This Row],[JOB]],Table13[JOB '#2],Table13[DIVISION '#],)</f>
        <v/>
      </c>
      <c r="B360" t="inlineStr">
        <is>
          <t>2024-012</t>
        </is>
      </c>
      <c r="C360">
        <f>_xlfn.XLOOKUP(Table2[[#This Row],[JOB]],Table13[JOB '#1],Table13[JOB DESC],)</f>
        <v/>
      </c>
      <c r="D360" t="inlineStr">
        <is>
          <t>PT-278</t>
        </is>
      </c>
      <c r="E360">
        <f>_xlfn.XLOOKUP(Table2[[#This Row],[ASSET ID]],ALL!$B:$B,ALL!$C:$C,)</f>
        <v/>
      </c>
      <c r="F360">
        <f>IFERROR(_xlfn.XLOOKUP(Table2[[#This Row],[ASSET ID]],FLEET7[Asset],FLEET7[Employee],),"")</f>
        <v/>
      </c>
      <c r="G360" t="n">
        <v>0.07000000000000001</v>
      </c>
      <c r="H360" t="inlineStr">
        <is>
          <t>9000 100F / CC NEEDED</t>
        </is>
      </c>
      <c r="K360">
        <f>_xlfn.XLOOKUP(Table2[[#This Row],[ASSET ID]],Table7[Equip '#],Table7[Rate],)</f>
        <v/>
      </c>
      <c r="L360">
        <f>Table2[[#This Row],[INTERNAL MONTHLY RATE]]*Table2[[#This Row],[UNIT ALLOCATION]]</f>
        <v/>
      </c>
      <c r="M360">
        <f>IF(ISBLANK(Table2[[#This Row],[REVISION]]), Table2[[#This Row],[UNIT ALLOCATION]] * Table2[[#This Row],[INTERNAL MONTHLY RATE]], Table2[[#This Row],[INTERNAL MONTHLY RATE]] * Table2[[#This Row],[REVISION]])</f>
        <v/>
      </c>
      <c r="N360">
        <f>Table2[[#This Row],[RATE X ALLOCATION]]-Table2[[#This Row],[RATE X REVISION]]</f>
        <v/>
      </c>
    </row>
    <row r="361">
      <c r="A361">
        <f>_xlfn.XLOOKUP(Table2[[#This Row],[JOB]],Table13[JOB '#2],Table13[DIVISION '#],)</f>
        <v/>
      </c>
      <c r="B361" t="inlineStr">
        <is>
          <t>2024-012</t>
        </is>
      </c>
      <c r="C361">
        <f>_xlfn.XLOOKUP(Table2[[#This Row],[JOB]],Table13[JOB '#1],Table13[JOB DESC],)</f>
        <v/>
      </c>
      <c r="D361" t="inlineStr">
        <is>
          <t>PT-279</t>
        </is>
      </c>
      <c r="E361">
        <f>_xlfn.XLOOKUP(Table2[[#This Row],[ASSET ID]],ALL!$B:$B,ALL!$C:$C,)</f>
        <v/>
      </c>
      <c r="F361">
        <f>IFERROR(_xlfn.XLOOKUP(Table2[[#This Row],[ASSET ID]],FLEET7[Asset],FLEET7[Employee],),"")</f>
        <v/>
      </c>
      <c r="G361" t="n">
        <v>0.1</v>
      </c>
      <c r="H361" t="inlineStr">
        <is>
          <t>9000 100F / CC NEEDED</t>
        </is>
      </c>
      <c r="K361">
        <f>_xlfn.XLOOKUP(Table2[[#This Row],[ASSET ID]],Table7[Equip '#],Table7[Rate],)</f>
        <v/>
      </c>
      <c r="L361">
        <f>Table2[[#This Row],[INTERNAL MONTHLY RATE]]*Table2[[#This Row],[UNIT ALLOCATION]]</f>
        <v/>
      </c>
      <c r="M361">
        <f>IF(ISBLANK(Table2[[#This Row],[REVISION]]), Table2[[#This Row],[UNIT ALLOCATION]] * Table2[[#This Row],[INTERNAL MONTHLY RATE]], Table2[[#This Row],[INTERNAL MONTHLY RATE]] * Table2[[#This Row],[REVISION]])</f>
        <v/>
      </c>
      <c r="N361">
        <f>Table2[[#This Row],[RATE X ALLOCATION]]-Table2[[#This Row],[RATE X REVISION]]</f>
        <v/>
      </c>
    </row>
    <row r="362">
      <c r="A362">
        <f>_xlfn.XLOOKUP(Table2[[#This Row],[JOB]],Table13[JOB '#2],Table13[DIVISION '#],)</f>
        <v/>
      </c>
      <c r="B362" t="inlineStr">
        <is>
          <t>2024-012</t>
        </is>
      </c>
      <c r="C362">
        <f>_xlfn.XLOOKUP(Table2[[#This Row],[JOB]],Table13[JOB '#1],Table13[JOB DESC],)</f>
        <v/>
      </c>
      <c r="D362" t="inlineStr">
        <is>
          <t>PT-282</t>
        </is>
      </c>
      <c r="E362">
        <f>_xlfn.XLOOKUP(Table2[[#This Row],[ASSET ID]],ALL!$B:$B,ALL!$C:$C,)</f>
        <v/>
      </c>
      <c r="F362">
        <f>IFERROR(_xlfn.XLOOKUP(Table2[[#This Row],[ASSET ID]],FLEET7[Asset],FLEET7[Employee],),"")</f>
        <v/>
      </c>
      <c r="G362" t="n">
        <v>0.5</v>
      </c>
      <c r="H362" t="inlineStr">
        <is>
          <t>9000 100F / CC NEEDED</t>
        </is>
      </c>
      <c r="K362">
        <f>_xlfn.XLOOKUP(Table2[[#This Row],[ASSET ID]],Table7[Equip '#],Table7[Rate],)</f>
        <v/>
      </c>
      <c r="L362">
        <f>Table2[[#This Row],[INTERNAL MONTHLY RATE]]*Table2[[#This Row],[UNIT ALLOCATION]]</f>
        <v/>
      </c>
      <c r="M362">
        <f>IF(ISBLANK(Table2[[#This Row],[REVISION]]), Table2[[#This Row],[UNIT ALLOCATION]] * Table2[[#This Row],[INTERNAL MONTHLY RATE]], Table2[[#This Row],[INTERNAL MONTHLY RATE]] * Table2[[#This Row],[REVISION]])</f>
        <v/>
      </c>
      <c r="N362">
        <f>Table2[[#This Row],[RATE X ALLOCATION]]-Table2[[#This Row],[RATE X REVISION]]</f>
        <v/>
      </c>
    </row>
    <row r="363">
      <c r="A363">
        <f>_xlfn.XLOOKUP(Table2[[#This Row],[JOB]],Table13[JOB '#2],Table13[DIVISION '#],)</f>
        <v/>
      </c>
      <c r="B363" t="inlineStr">
        <is>
          <t>2024-012</t>
        </is>
      </c>
      <c r="C363">
        <f>_xlfn.XLOOKUP(Table2[[#This Row],[JOB]],Table13[JOB '#1],Table13[JOB DESC],)</f>
        <v/>
      </c>
      <c r="D363" t="inlineStr">
        <is>
          <t>R-21</t>
        </is>
      </c>
      <c r="E363">
        <f>_xlfn.XLOOKUP(Table2[[#This Row],[ASSET ID]],ALL!$B:$B,ALL!$C:$C,)</f>
        <v/>
      </c>
      <c r="F363">
        <f>IFERROR(_xlfn.XLOOKUP(Table2[[#This Row],[ASSET ID]],FLEET7[Asset],FLEET7[Employee],),"")</f>
        <v/>
      </c>
      <c r="G363" t="n">
        <v>0.59</v>
      </c>
      <c r="H363" t="inlineStr">
        <is>
          <t>9000 100F / CC NEEDED</t>
        </is>
      </c>
      <c r="K363">
        <f>_xlfn.XLOOKUP(Table2[[#This Row],[ASSET ID]],Table7[Equip '#],Table7[Rate],)</f>
        <v/>
      </c>
      <c r="L363">
        <f>Table2[[#This Row],[INTERNAL MONTHLY RATE]]*Table2[[#This Row],[UNIT ALLOCATION]]</f>
        <v/>
      </c>
      <c r="M363">
        <f>IF(ISBLANK(Table2[[#This Row],[REVISION]]), Table2[[#This Row],[UNIT ALLOCATION]] * Table2[[#This Row],[INTERNAL MONTHLY RATE]], Table2[[#This Row],[INTERNAL MONTHLY RATE]] * Table2[[#This Row],[REVISION]])</f>
        <v/>
      </c>
      <c r="N363">
        <f>Table2[[#This Row],[RATE X ALLOCATION]]-Table2[[#This Row],[RATE X REVISION]]</f>
        <v/>
      </c>
    </row>
    <row r="364">
      <c r="A364">
        <f>_xlfn.XLOOKUP(Table2[[#This Row],[JOB]],Table13[JOB '#2],Table13[DIVISION '#],)</f>
        <v/>
      </c>
      <c r="B364" t="inlineStr">
        <is>
          <t>2024-012</t>
        </is>
      </c>
      <c r="C364">
        <f>_xlfn.XLOOKUP(Table2[[#This Row],[JOB]],Table13[JOB '#1],Table13[JOB DESC],)</f>
        <v/>
      </c>
      <c r="D364" t="inlineStr">
        <is>
          <t>R-23</t>
        </is>
      </c>
      <c r="E364">
        <f>_xlfn.XLOOKUP(Table2[[#This Row],[ASSET ID]],ALL!$B:$B,ALL!$C:$C,)</f>
        <v/>
      </c>
      <c r="F364">
        <f>IFERROR(_xlfn.XLOOKUP(Table2[[#This Row],[ASSET ID]],FLEET7[Asset],FLEET7[Employee],),"")</f>
        <v/>
      </c>
      <c r="G364" t="n">
        <v>0.48</v>
      </c>
      <c r="H364" t="inlineStr">
        <is>
          <t>9000 100F / CC NEEDED</t>
        </is>
      </c>
      <c r="K364">
        <f>_xlfn.XLOOKUP(Table2[[#This Row],[ASSET ID]],Table7[Equip '#],Table7[Rate],)</f>
        <v/>
      </c>
      <c r="L364">
        <f>Table2[[#This Row],[INTERNAL MONTHLY RATE]]*Table2[[#This Row],[UNIT ALLOCATION]]</f>
        <v/>
      </c>
      <c r="M364">
        <f>IF(ISBLANK(Table2[[#This Row],[REVISION]]), Table2[[#This Row],[UNIT ALLOCATION]] * Table2[[#This Row],[INTERNAL MONTHLY RATE]], Table2[[#This Row],[INTERNAL MONTHLY RATE]] * Table2[[#This Row],[REVISION]])</f>
        <v/>
      </c>
      <c r="N364">
        <f>Table2[[#This Row],[RATE X ALLOCATION]]-Table2[[#This Row],[RATE X REVISION]]</f>
        <v/>
      </c>
    </row>
    <row r="365">
      <c r="A365">
        <f>_xlfn.XLOOKUP(Table2[[#This Row],[JOB]],Table13[JOB '#2],Table13[DIVISION '#],)</f>
        <v/>
      </c>
      <c r="B365" t="inlineStr">
        <is>
          <t>2024-012</t>
        </is>
      </c>
      <c r="C365">
        <f>_xlfn.XLOOKUP(Table2[[#This Row],[JOB]],Table13[JOB '#1],Table13[JOB DESC],)</f>
        <v/>
      </c>
      <c r="D365" t="inlineStr">
        <is>
          <t>R-27</t>
        </is>
      </c>
      <c r="E365">
        <f>_xlfn.XLOOKUP(Table2[[#This Row],[ASSET ID]],ALL!$B:$B,ALL!$C:$C,)</f>
        <v/>
      </c>
      <c r="F365">
        <f>IFERROR(_xlfn.XLOOKUP(Table2[[#This Row],[ASSET ID]],FLEET7[Asset],FLEET7[Employee],),"")</f>
        <v/>
      </c>
      <c r="G365" t="n">
        <v>1</v>
      </c>
      <c r="H365" t="inlineStr">
        <is>
          <t>9000 100F / CC NEEDED</t>
        </is>
      </c>
      <c r="K365">
        <f>_xlfn.XLOOKUP(Table2[[#This Row],[ASSET ID]],Table7[Equip '#],Table7[Rate],)</f>
        <v/>
      </c>
      <c r="L365">
        <f>Table2[[#This Row],[INTERNAL MONTHLY RATE]]*Table2[[#This Row],[UNIT ALLOCATION]]</f>
        <v/>
      </c>
      <c r="M365">
        <f>IF(ISBLANK(Table2[[#This Row],[REVISION]]), Table2[[#This Row],[UNIT ALLOCATION]] * Table2[[#This Row],[INTERNAL MONTHLY RATE]], Table2[[#This Row],[INTERNAL MONTHLY RATE]] * Table2[[#This Row],[REVISION]])</f>
        <v/>
      </c>
      <c r="N365">
        <f>Table2[[#This Row],[RATE X ALLOCATION]]-Table2[[#This Row],[RATE X REVISION]]</f>
        <v/>
      </c>
    </row>
    <row r="366">
      <c r="A366">
        <f>_xlfn.XLOOKUP(Table2[[#This Row],[JOB]],Table13[JOB '#2],Table13[DIVISION '#],)</f>
        <v/>
      </c>
      <c r="B366" t="inlineStr">
        <is>
          <t>2024-012</t>
        </is>
      </c>
      <c r="C366">
        <f>_xlfn.XLOOKUP(Table2[[#This Row],[JOB]],Table13[JOB '#1],Table13[JOB DESC],)</f>
        <v/>
      </c>
      <c r="D366" t="inlineStr">
        <is>
          <t>R-32</t>
        </is>
      </c>
      <c r="E366">
        <f>_xlfn.XLOOKUP(Table2[[#This Row],[ASSET ID]],ALL!$B:$B,ALL!$C:$C,)</f>
        <v/>
      </c>
      <c r="F366">
        <f>IFERROR(_xlfn.XLOOKUP(Table2[[#This Row],[ASSET ID]],FLEET7[Asset],FLEET7[Employee],),"")</f>
        <v/>
      </c>
      <c r="G366" t="n">
        <v>0.65</v>
      </c>
      <c r="H366" t="inlineStr">
        <is>
          <t>9000 100F / CC NEEDED</t>
        </is>
      </c>
      <c r="K366">
        <f>_xlfn.XLOOKUP(Table2[[#This Row],[ASSET ID]],Table7[Equip '#],Table7[Rate],)</f>
        <v/>
      </c>
      <c r="L366">
        <f>Table2[[#This Row],[INTERNAL MONTHLY RATE]]*Table2[[#This Row],[UNIT ALLOCATION]]</f>
        <v/>
      </c>
      <c r="M366">
        <f>IF(ISBLANK(Table2[[#This Row],[REVISION]]), Table2[[#This Row],[UNIT ALLOCATION]] * Table2[[#This Row],[INTERNAL MONTHLY RATE]], Table2[[#This Row],[INTERNAL MONTHLY RATE]] * Table2[[#This Row],[REVISION]])</f>
        <v/>
      </c>
      <c r="N366">
        <f>Table2[[#This Row],[RATE X ALLOCATION]]-Table2[[#This Row],[RATE X REVISION]]</f>
        <v/>
      </c>
    </row>
    <row r="367">
      <c r="A367">
        <f>_xlfn.XLOOKUP(Table2[[#This Row],[JOB]],Table13[JOB '#2],Table13[DIVISION '#],)</f>
        <v/>
      </c>
      <c r="B367" t="inlineStr">
        <is>
          <t>2024-012</t>
        </is>
      </c>
      <c r="C367">
        <f>_xlfn.XLOOKUP(Table2[[#This Row],[JOB]],Table13[JOB '#1],Table13[JOB DESC],)</f>
        <v/>
      </c>
      <c r="D367" t="inlineStr">
        <is>
          <t>RTC-03</t>
        </is>
      </c>
      <c r="E367">
        <f>_xlfn.XLOOKUP(Table2[[#This Row],[ASSET ID]],ALL!$B:$B,ALL!$C:$C,)</f>
        <v/>
      </c>
      <c r="F367">
        <f>IFERROR(_xlfn.XLOOKUP(Table2[[#This Row],[ASSET ID]],FLEET7[Asset],FLEET7[Employee],),"")</f>
        <v/>
      </c>
      <c r="G367" t="n">
        <v>0.65</v>
      </c>
      <c r="H367" t="inlineStr">
        <is>
          <t>9000 100F / CC NEEDED</t>
        </is>
      </c>
      <c r="K367">
        <f>_xlfn.XLOOKUP(Table2[[#This Row],[ASSET ID]],Table7[Equip '#],Table7[Rate],)</f>
        <v/>
      </c>
      <c r="L367">
        <f>Table2[[#This Row],[INTERNAL MONTHLY RATE]]*Table2[[#This Row],[UNIT ALLOCATION]]</f>
        <v/>
      </c>
      <c r="M367">
        <f>IF(ISBLANK(Table2[[#This Row],[REVISION]]), Table2[[#This Row],[UNIT ALLOCATION]] * Table2[[#This Row],[INTERNAL MONTHLY RATE]], Table2[[#This Row],[INTERNAL MONTHLY RATE]] * Table2[[#This Row],[REVISION]])</f>
        <v/>
      </c>
      <c r="N367">
        <f>Table2[[#This Row],[RATE X ALLOCATION]]-Table2[[#This Row],[RATE X REVISION]]</f>
        <v/>
      </c>
    </row>
    <row r="368">
      <c r="A368">
        <f>_xlfn.XLOOKUP(Table2[[#This Row],[JOB]],Table13[JOB '#2],Table13[DIVISION '#],)</f>
        <v/>
      </c>
      <c r="B368" t="inlineStr">
        <is>
          <t>2024-012</t>
        </is>
      </c>
      <c r="C368">
        <f>_xlfn.XLOOKUP(Table2[[#This Row],[JOB]],Table13[JOB '#1],Table13[JOB DESC],)</f>
        <v/>
      </c>
      <c r="D368" t="inlineStr">
        <is>
          <t>SFB-09</t>
        </is>
      </c>
      <c r="E368">
        <f>_xlfn.XLOOKUP(Table2[[#This Row],[ASSET ID]],ALL!$B:$B,ALL!$C:$C,)</f>
        <v/>
      </c>
      <c r="F368">
        <f>IFERROR(_xlfn.XLOOKUP(Table2[[#This Row],[ASSET ID]],FLEET7[Asset],FLEET7[Employee],),"")</f>
        <v/>
      </c>
      <c r="G368" t="n">
        <v>0.05</v>
      </c>
      <c r="H368" t="inlineStr">
        <is>
          <t>9000 100F / CC NEEDED</t>
        </is>
      </c>
      <c r="K368">
        <f>_xlfn.XLOOKUP(Table2[[#This Row],[ASSET ID]],Table7[Equip '#],Table7[Rate],)</f>
        <v/>
      </c>
      <c r="L368">
        <f>Table2[[#This Row],[INTERNAL MONTHLY RATE]]*Table2[[#This Row],[UNIT ALLOCATION]]</f>
        <v/>
      </c>
      <c r="M368">
        <f>IF(ISBLANK(Table2[[#This Row],[REVISION]]), Table2[[#This Row],[UNIT ALLOCATION]] * Table2[[#This Row],[INTERNAL MONTHLY RATE]], Table2[[#This Row],[INTERNAL MONTHLY RATE]] * Table2[[#This Row],[REVISION]])</f>
        <v/>
      </c>
      <c r="N368">
        <f>Table2[[#This Row],[RATE X ALLOCATION]]-Table2[[#This Row],[RATE X REVISION]]</f>
        <v/>
      </c>
    </row>
    <row r="369">
      <c r="A369">
        <f>_xlfn.XLOOKUP(Table2[[#This Row],[JOB]],Table13[JOB '#2],Table13[DIVISION '#],)</f>
        <v/>
      </c>
      <c r="B369" t="inlineStr">
        <is>
          <t>2024-012</t>
        </is>
      </c>
      <c r="C369">
        <f>_xlfn.XLOOKUP(Table2[[#This Row],[JOB]],Table13[JOB '#1],Table13[JOB DESC],)</f>
        <v/>
      </c>
      <c r="D369" t="inlineStr">
        <is>
          <t>SFB-22</t>
        </is>
      </c>
      <c r="E369">
        <f>_xlfn.XLOOKUP(Table2[[#This Row],[ASSET ID]],ALL!$B:$B,ALL!$C:$C,)</f>
        <v/>
      </c>
      <c r="F369">
        <f>IFERROR(_xlfn.XLOOKUP(Table2[[#This Row],[ASSET ID]],FLEET7[Asset],FLEET7[Employee],),"")</f>
        <v/>
      </c>
      <c r="G369" t="n">
        <v>0.05</v>
      </c>
      <c r="H369" t="inlineStr">
        <is>
          <t>9000 100F / CC NEEDED</t>
        </is>
      </c>
      <c r="K369">
        <f>_xlfn.XLOOKUP(Table2[[#This Row],[ASSET ID]],Table7[Equip '#],Table7[Rate],)</f>
        <v/>
      </c>
      <c r="L369">
        <f>Table2[[#This Row],[INTERNAL MONTHLY RATE]]*Table2[[#This Row],[UNIT ALLOCATION]]</f>
        <v/>
      </c>
      <c r="M369">
        <f>IF(ISBLANK(Table2[[#This Row],[REVISION]]), Table2[[#This Row],[UNIT ALLOCATION]] * Table2[[#This Row],[INTERNAL MONTHLY RATE]], Table2[[#This Row],[INTERNAL MONTHLY RATE]] * Table2[[#This Row],[REVISION]])</f>
        <v/>
      </c>
      <c r="N369">
        <f>Table2[[#This Row],[RATE X ALLOCATION]]-Table2[[#This Row],[RATE X REVISION]]</f>
        <v/>
      </c>
    </row>
    <row r="370">
      <c r="A370">
        <f>_xlfn.XLOOKUP(Table2[[#This Row],[JOB]],Table13[JOB '#2],Table13[DIVISION '#],)</f>
        <v/>
      </c>
      <c r="B370" t="inlineStr">
        <is>
          <t>2024-012</t>
        </is>
      </c>
      <c r="C370">
        <f>_xlfn.XLOOKUP(Table2[[#This Row],[JOB]],Table13[JOB '#1],Table13[JOB DESC],)</f>
        <v/>
      </c>
      <c r="D370" t="inlineStr">
        <is>
          <t>SFB-22</t>
        </is>
      </c>
      <c r="E370">
        <f>_xlfn.XLOOKUP(Table2[[#This Row],[ASSET ID]],ALL!$B:$B,ALL!$C:$C,)</f>
        <v/>
      </c>
      <c r="F370">
        <f>IFERROR(_xlfn.XLOOKUP(Table2[[#This Row],[ASSET ID]],FLEET7[Asset],FLEET7[Employee],),"")</f>
        <v/>
      </c>
      <c r="G370" t="n">
        <v>0.05</v>
      </c>
      <c r="H370" t="inlineStr">
        <is>
          <t>9000 100F / CC NEEDED</t>
        </is>
      </c>
      <c r="K370">
        <f>_xlfn.XLOOKUP(Table2[[#This Row],[ASSET ID]],Table7[Equip '#],Table7[Rate],)</f>
        <v/>
      </c>
      <c r="L370">
        <f>Table2[[#This Row],[INTERNAL MONTHLY RATE]]*Table2[[#This Row],[UNIT ALLOCATION]]</f>
        <v/>
      </c>
      <c r="M370">
        <f>IF(ISBLANK(Table2[[#This Row],[REVISION]]), Table2[[#This Row],[UNIT ALLOCATION]] * Table2[[#This Row],[INTERNAL MONTHLY RATE]], Table2[[#This Row],[INTERNAL MONTHLY RATE]] * Table2[[#This Row],[REVISION]])</f>
        <v/>
      </c>
      <c r="N370">
        <f>Table2[[#This Row],[RATE X ALLOCATION]]-Table2[[#This Row],[RATE X REVISION]]</f>
        <v/>
      </c>
    </row>
    <row r="371">
      <c r="A371">
        <f>_xlfn.XLOOKUP(Table2[[#This Row],[JOB]],Table13[JOB '#2],Table13[DIVISION '#],)</f>
        <v/>
      </c>
      <c r="B371" t="inlineStr">
        <is>
          <t>2024-012</t>
        </is>
      </c>
      <c r="C371">
        <f>_xlfn.XLOOKUP(Table2[[#This Row],[JOB]],Table13[JOB '#1],Table13[JOB DESC],)</f>
        <v/>
      </c>
      <c r="D371" t="inlineStr">
        <is>
          <t>SS-16</t>
        </is>
      </c>
      <c r="E371">
        <f>_xlfn.XLOOKUP(Table2[[#This Row],[ASSET ID]],ALL!$B:$B,ALL!$C:$C,)</f>
        <v/>
      </c>
      <c r="F371">
        <f>IFERROR(_xlfn.XLOOKUP(Table2[[#This Row],[ASSET ID]],FLEET7[Asset],FLEET7[Employee],),"")</f>
        <v/>
      </c>
      <c r="G371" t="n">
        <v>1</v>
      </c>
      <c r="H371" t="inlineStr">
        <is>
          <t>9000 100F / CC NEEDED</t>
        </is>
      </c>
      <c r="K371">
        <f>_xlfn.XLOOKUP(Table2[[#This Row],[ASSET ID]],Table7[Equip '#],Table7[Rate],)</f>
        <v/>
      </c>
      <c r="L371">
        <f>Table2[[#This Row],[INTERNAL MONTHLY RATE]]*Table2[[#This Row],[UNIT ALLOCATION]]</f>
        <v/>
      </c>
      <c r="M371">
        <f>IF(ISBLANK(Table2[[#This Row],[REVISION]]), Table2[[#This Row],[UNIT ALLOCATION]] * Table2[[#This Row],[INTERNAL MONTHLY RATE]], Table2[[#This Row],[INTERNAL MONTHLY RATE]] * Table2[[#This Row],[REVISION]])</f>
        <v/>
      </c>
      <c r="N371">
        <f>Table2[[#This Row],[RATE X ALLOCATION]]-Table2[[#This Row],[RATE X REVISION]]</f>
        <v/>
      </c>
    </row>
    <row r="372">
      <c r="A372">
        <f>_xlfn.XLOOKUP(Table2[[#This Row],[JOB]],Table13[JOB '#2],Table13[DIVISION '#],)</f>
        <v/>
      </c>
      <c r="B372" t="inlineStr">
        <is>
          <t>2024-012</t>
        </is>
      </c>
      <c r="C372">
        <f>_xlfn.XLOOKUP(Table2[[#This Row],[JOB]],Table13[JOB '#1],Table13[JOB DESC],)</f>
        <v/>
      </c>
      <c r="D372" t="inlineStr">
        <is>
          <t>WL-02</t>
        </is>
      </c>
      <c r="E372">
        <f>_xlfn.XLOOKUP(Table2[[#This Row],[ASSET ID]],ALL!$B:$B,ALL!$C:$C,)</f>
        <v/>
      </c>
      <c r="F372">
        <f>IFERROR(_xlfn.XLOOKUP(Table2[[#This Row],[ASSET ID]],FLEET7[Asset],FLEET7[Employee],),"")</f>
        <v/>
      </c>
      <c r="G372" t="n">
        <v>0.35</v>
      </c>
      <c r="H372" t="inlineStr">
        <is>
          <t>9000 100F / CC NEEDED</t>
        </is>
      </c>
      <c r="K372">
        <f>_xlfn.XLOOKUP(Table2[[#This Row],[ASSET ID]],Table7[Equip '#],Table7[Rate],)</f>
        <v/>
      </c>
      <c r="L372">
        <f>Table2[[#This Row],[INTERNAL MONTHLY RATE]]*Table2[[#This Row],[UNIT ALLOCATION]]</f>
        <v/>
      </c>
      <c r="M372">
        <f>IF(ISBLANK(Table2[[#This Row],[REVISION]]), Table2[[#This Row],[UNIT ALLOCATION]] * Table2[[#This Row],[INTERNAL MONTHLY RATE]], Table2[[#This Row],[INTERNAL MONTHLY RATE]] * Table2[[#This Row],[REVISION]])</f>
        <v/>
      </c>
      <c r="N372">
        <f>Table2[[#This Row],[RATE X ALLOCATION]]-Table2[[#This Row],[RATE X REVISION]]</f>
        <v/>
      </c>
    </row>
    <row r="373">
      <c r="A373">
        <f>_xlfn.XLOOKUP(Table2[[#This Row],[JOB]],Table13[JOB '#2],Table13[DIVISION '#],)</f>
        <v/>
      </c>
      <c r="B373" t="inlineStr">
        <is>
          <t>2024-012</t>
        </is>
      </c>
      <c r="C373">
        <f>_xlfn.XLOOKUP(Table2[[#This Row],[JOB]],Table13[JOB '#1],Table13[JOB DESC],)</f>
        <v/>
      </c>
      <c r="D373" t="inlineStr">
        <is>
          <t>WL-05</t>
        </is>
      </c>
      <c r="E373">
        <f>_xlfn.XLOOKUP(Table2[[#This Row],[ASSET ID]],ALL!$B:$B,ALL!$C:$C,)</f>
        <v/>
      </c>
      <c r="F373">
        <f>IFERROR(_xlfn.XLOOKUP(Table2[[#This Row],[ASSET ID]],FLEET7[Asset],FLEET7[Employee],),"")</f>
        <v/>
      </c>
      <c r="G373" t="n">
        <v>1</v>
      </c>
      <c r="H373" t="inlineStr">
        <is>
          <t>9000 100F / CC NEEDED</t>
        </is>
      </c>
      <c r="K373">
        <f>_xlfn.XLOOKUP(Table2[[#This Row],[ASSET ID]],Table7[Equip '#],Table7[Rate],)</f>
        <v/>
      </c>
      <c r="L373">
        <f>Table2[[#This Row],[INTERNAL MONTHLY RATE]]*Table2[[#This Row],[UNIT ALLOCATION]]</f>
        <v/>
      </c>
      <c r="M373">
        <f>IF(ISBLANK(Table2[[#This Row],[REVISION]]), Table2[[#This Row],[UNIT ALLOCATION]] * Table2[[#This Row],[INTERNAL MONTHLY RATE]], Table2[[#This Row],[INTERNAL MONTHLY RATE]] * Table2[[#This Row],[REVISION]])</f>
        <v/>
      </c>
      <c r="N373">
        <f>Table2[[#This Row],[RATE X ALLOCATION]]-Table2[[#This Row],[RATE X REVISION]]</f>
        <v/>
      </c>
    </row>
    <row r="374">
      <c r="A374">
        <f>_xlfn.XLOOKUP(Table2[[#This Row],[JOB]],Table13[JOB '#2],Table13[DIVISION '#],)</f>
        <v/>
      </c>
      <c r="B374" t="inlineStr">
        <is>
          <t>2024-016</t>
        </is>
      </c>
      <c r="C374">
        <f>_xlfn.XLOOKUP(Table2[[#This Row],[JOB]],Table13[JOB '#1],Table13[JOB DESC],)</f>
        <v/>
      </c>
      <c r="D374" t="inlineStr">
        <is>
          <t>ET-43</t>
        </is>
      </c>
      <c r="E374">
        <f>_xlfn.XLOOKUP(Table2[[#This Row],[ASSET ID]],ALL!$B:$B,ALL!$C:$C,)</f>
        <v/>
      </c>
      <c r="F374">
        <f>IFERROR(_xlfn.XLOOKUP(Table2[[#This Row],[ASSET ID]],FLEET7[Asset],FLEET7[Employee],),"")</f>
        <v/>
      </c>
      <c r="G374" t="n">
        <v>0.05</v>
      </c>
      <c r="H374" t="inlineStr">
        <is>
          <t>9000 100F / CC NEEDED</t>
        </is>
      </c>
      <c r="K374">
        <f>_xlfn.XLOOKUP(Table2[[#This Row],[ASSET ID]],Table7[Equip '#],Table7[Rate],)</f>
        <v/>
      </c>
      <c r="L374">
        <f>Table2[[#This Row],[INTERNAL MONTHLY RATE]]*Table2[[#This Row],[UNIT ALLOCATION]]</f>
        <v/>
      </c>
      <c r="M374">
        <f>IF(ISBLANK(Table2[[#This Row],[REVISION]]), Table2[[#This Row],[UNIT ALLOCATION]] * Table2[[#This Row],[INTERNAL MONTHLY RATE]], Table2[[#This Row],[INTERNAL MONTHLY RATE]] * Table2[[#This Row],[REVISION]])</f>
        <v/>
      </c>
      <c r="N374">
        <f>Table2[[#This Row],[RATE X ALLOCATION]]-Table2[[#This Row],[RATE X REVISION]]</f>
        <v/>
      </c>
    </row>
    <row r="375">
      <c r="A375">
        <f>_xlfn.XLOOKUP(Table2[[#This Row],[JOB]],Table13[JOB '#2],Table13[DIVISION '#],)</f>
        <v/>
      </c>
      <c r="B375" t="inlineStr">
        <is>
          <t>2024-017</t>
        </is>
      </c>
      <c r="C375">
        <f>_xlfn.XLOOKUP(Table2[[#This Row],[JOB]],Table13[JOB '#1],Table13[JOB DESC],)</f>
        <v/>
      </c>
      <c r="D375" t="inlineStr">
        <is>
          <t>ET-10</t>
        </is>
      </c>
      <c r="E375">
        <f>_xlfn.XLOOKUP(Table2[[#This Row],[ASSET ID]],ALL!$B:$B,ALL!$C:$C,)</f>
        <v/>
      </c>
      <c r="F375">
        <f>IFERROR(_xlfn.XLOOKUP(Table2[[#This Row],[ASSET ID]],FLEET7[Asset],FLEET7[Employee],),"")</f>
        <v/>
      </c>
      <c r="G375" t="n">
        <v>0.64</v>
      </c>
      <c r="H375" t="inlineStr">
        <is>
          <t>9000 100F / CC NEEDED</t>
        </is>
      </c>
      <c r="K375">
        <f>_xlfn.XLOOKUP(Table2[[#This Row],[ASSET ID]],Table7[Equip '#],Table7[Rate],)</f>
        <v/>
      </c>
      <c r="L375">
        <f>Table2[[#This Row],[INTERNAL MONTHLY RATE]]*Table2[[#This Row],[UNIT ALLOCATION]]</f>
        <v/>
      </c>
      <c r="M375">
        <f>IF(ISBLANK(Table2[[#This Row],[REVISION]]), Table2[[#This Row],[UNIT ALLOCATION]] * Table2[[#This Row],[INTERNAL MONTHLY RATE]], Table2[[#This Row],[INTERNAL MONTHLY RATE]] * Table2[[#This Row],[REVISION]])</f>
        <v/>
      </c>
      <c r="N375">
        <f>Table2[[#This Row],[RATE X ALLOCATION]]-Table2[[#This Row],[RATE X REVISION]]</f>
        <v/>
      </c>
    </row>
    <row r="376">
      <c r="A376">
        <f>_xlfn.XLOOKUP(Table2[[#This Row],[JOB]],Table13[JOB '#2],Table13[DIVISION '#],)</f>
        <v/>
      </c>
      <c r="B376" t="inlineStr">
        <is>
          <t>2024-017</t>
        </is>
      </c>
      <c r="C376">
        <f>_xlfn.XLOOKUP(Table2[[#This Row],[JOB]],Table13[JOB '#1],Table13[JOB DESC],)</f>
        <v/>
      </c>
      <c r="D376" t="inlineStr">
        <is>
          <t>ET-20</t>
        </is>
      </c>
      <c r="E376">
        <f>_xlfn.XLOOKUP(Table2[[#This Row],[ASSET ID]],ALL!$B:$B,ALL!$C:$C,)</f>
        <v/>
      </c>
      <c r="F376">
        <f>IFERROR(_xlfn.XLOOKUP(Table2[[#This Row],[ASSET ID]],FLEET7[Asset],FLEET7[Employee],),"")</f>
        <v/>
      </c>
      <c r="G376" t="n">
        <v>0.1</v>
      </c>
      <c r="H376" t="inlineStr">
        <is>
          <t>9000 100F / CC NEEDED</t>
        </is>
      </c>
      <c r="K376">
        <f>_xlfn.XLOOKUP(Table2[[#This Row],[ASSET ID]],Table7[Equip '#],Table7[Rate],)</f>
        <v/>
      </c>
      <c r="L376">
        <f>Table2[[#This Row],[INTERNAL MONTHLY RATE]]*Table2[[#This Row],[UNIT ALLOCATION]]</f>
        <v/>
      </c>
      <c r="M376">
        <f>IF(ISBLANK(Table2[[#This Row],[REVISION]]), Table2[[#This Row],[UNIT ALLOCATION]] * Table2[[#This Row],[INTERNAL MONTHLY RATE]], Table2[[#This Row],[INTERNAL MONTHLY RATE]] * Table2[[#This Row],[REVISION]])</f>
        <v/>
      </c>
      <c r="N376">
        <f>Table2[[#This Row],[RATE X ALLOCATION]]-Table2[[#This Row],[RATE X REVISION]]</f>
        <v/>
      </c>
    </row>
    <row r="377">
      <c r="A377">
        <f>_xlfn.XLOOKUP(Table2[[#This Row],[JOB]],Table13[JOB '#2],Table13[DIVISION '#],)</f>
        <v/>
      </c>
      <c r="B377" t="inlineStr">
        <is>
          <t>2024-017</t>
        </is>
      </c>
      <c r="C377">
        <f>_xlfn.XLOOKUP(Table2[[#This Row],[JOB]],Table13[JOB '#1],Table13[JOB DESC],)</f>
        <v/>
      </c>
      <c r="D377" t="inlineStr">
        <is>
          <t>ET-32</t>
        </is>
      </c>
      <c r="E377">
        <f>_xlfn.XLOOKUP(Table2[[#This Row],[ASSET ID]],ALL!$B:$B,ALL!$C:$C,)</f>
        <v/>
      </c>
      <c r="F377">
        <f>IFERROR(_xlfn.XLOOKUP(Table2[[#This Row],[ASSET ID]],FLEET7[Asset],FLEET7[Employee],),"")</f>
        <v/>
      </c>
      <c r="G377" t="n">
        <v>1</v>
      </c>
      <c r="H377" t="inlineStr">
        <is>
          <t>9000 100F / CC NEEDED</t>
        </is>
      </c>
      <c r="K377">
        <f>_xlfn.XLOOKUP(Table2[[#This Row],[ASSET ID]],Table7[Equip '#],Table7[Rate],)</f>
        <v/>
      </c>
      <c r="L377">
        <f>Table2[[#This Row],[INTERNAL MONTHLY RATE]]*Table2[[#This Row],[UNIT ALLOCATION]]</f>
        <v/>
      </c>
      <c r="M377">
        <f>IF(ISBLANK(Table2[[#This Row],[REVISION]]), Table2[[#This Row],[UNIT ALLOCATION]] * Table2[[#This Row],[INTERNAL MONTHLY RATE]], Table2[[#This Row],[INTERNAL MONTHLY RATE]] * Table2[[#This Row],[REVISION]])</f>
        <v/>
      </c>
      <c r="N377">
        <f>Table2[[#This Row],[RATE X ALLOCATION]]-Table2[[#This Row],[RATE X REVISION]]</f>
        <v/>
      </c>
    </row>
    <row r="378">
      <c r="A378">
        <f>_xlfn.XLOOKUP(Table2[[#This Row],[JOB]],Table13[JOB '#2],Table13[DIVISION '#],)</f>
        <v/>
      </c>
      <c r="B378" t="inlineStr">
        <is>
          <t>2024-017</t>
        </is>
      </c>
      <c r="C378">
        <f>_xlfn.XLOOKUP(Table2[[#This Row],[JOB]],Table13[JOB '#1],Table13[JOB DESC],)</f>
        <v/>
      </c>
      <c r="D378" t="inlineStr">
        <is>
          <t>EX-51</t>
        </is>
      </c>
      <c r="E378">
        <f>_xlfn.XLOOKUP(Table2[[#This Row],[ASSET ID]],ALL!$B:$B,ALL!$C:$C,)</f>
        <v/>
      </c>
      <c r="F378">
        <f>IFERROR(_xlfn.XLOOKUP(Table2[[#This Row],[ASSET ID]],FLEET7[Asset],FLEET7[Employee],),"")</f>
        <v/>
      </c>
      <c r="G378" t="n">
        <v>1</v>
      </c>
      <c r="H378" t="inlineStr">
        <is>
          <t>9000 100F / CC NEEDED</t>
        </is>
      </c>
      <c r="K378">
        <f>_xlfn.XLOOKUP(Table2[[#This Row],[ASSET ID]],Table7[Equip '#],Table7[Rate],)</f>
        <v/>
      </c>
      <c r="L378">
        <f>Table2[[#This Row],[INTERNAL MONTHLY RATE]]*Table2[[#This Row],[UNIT ALLOCATION]]</f>
        <v/>
      </c>
      <c r="M378">
        <f>IF(ISBLANK(Table2[[#This Row],[REVISION]]), Table2[[#This Row],[UNIT ALLOCATION]] * Table2[[#This Row],[INTERNAL MONTHLY RATE]], Table2[[#This Row],[INTERNAL MONTHLY RATE]] * Table2[[#This Row],[REVISION]])</f>
        <v/>
      </c>
      <c r="N378">
        <f>Table2[[#This Row],[RATE X ALLOCATION]]-Table2[[#This Row],[RATE X REVISION]]</f>
        <v/>
      </c>
    </row>
    <row r="379">
      <c r="A379">
        <f>_xlfn.XLOOKUP(Table2[[#This Row],[JOB]],Table13[JOB '#2],Table13[DIVISION '#],)</f>
        <v/>
      </c>
      <c r="B379" t="inlineStr">
        <is>
          <t>2024-017</t>
        </is>
      </c>
      <c r="C379">
        <f>_xlfn.XLOOKUP(Table2[[#This Row],[JOB]],Table13[JOB '#1],Table13[JOB DESC],)</f>
        <v/>
      </c>
      <c r="D379" t="inlineStr">
        <is>
          <t>EX-68</t>
        </is>
      </c>
      <c r="E379">
        <f>_xlfn.XLOOKUP(Table2[[#This Row],[ASSET ID]],ALL!$B:$B,ALL!$C:$C,)</f>
        <v/>
      </c>
      <c r="F379">
        <f>IFERROR(_xlfn.XLOOKUP(Table2[[#This Row],[ASSET ID]],FLEET7[Asset],FLEET7[Employee],),"")</f>
        <v/>
      </c>
      <c r="G379" t="n">
        <v>0.05</v>
      </c>
      <c r="H379" t="inlineStr">
        <is>
          <t>9000 100F / CC NEEDED</t>
        </is>
      </c>
      <c r="K379">
        <f>_xlfn.XLOOKUP(Table2[[#This Row],[ASSET ID]],Table7[Equip '#],Table7[Rate],)</f>
        <v/>
      </c>
      <c r="L379">
        <f>Table2[[#This Row],[INTERNAL MONTHLY RATE]]*Table2[[#This Row],[UNIT ALLOCATION]]</f>
        <v/>
      </c>
      <c r="M379">
        <f>IF(ISBLANK(Table2[[#This Row],[REVISION]]), Table2[[#This Row],[UNIT ALLOCATION]] * Table2[[#This Row],[INTERNAL MONTHLY RATE]], Table2[[#This Row],[INTERNAL MONTHLY RATE]] * Table2[[#This Row],[REVISION]])</f>
        <v/>
      </c>
      <c r="N379">
        <f>Table2[[#This Row],[RATE X ALLOCATION]]-Table2[[#This Row],[RATE X REVISION]]</f>
        <v/>
      </c>
    </row>
    <row r="380">
      <c r="A380">
        <f>_xlfn.XLOOKUP(Table2[[#This Row],[JOB]],Table13[JOB '#2],Table13[DIVISION '#],)</f>
        <v/>
      </c>
      <c r="B380" t="inlineStr">
        <is>
          <t>2024-017</t>
        </is>
      </c>
      <c r="C380">
        <f>_xlfn.XLOOKUP(Table2[[#This Row],[JOB]],Table13[JOB '#1],Table13[JOB DESC],)</f>
        <v/>
      </c>
      <c r="D380" t="inlineStr">
        <is>
          <t>PT-108</t>
        </is>
      </c>
      <c r="E380">
        <f>_xlfn.XLOOKUP(Table2[[#This Row],[ASSET ID]],ALL!$B:$B,ALL!$C:$C,)</f>
        <v/>
      </c>
      <c r="F380">
        <f>IFERROR(_xlfn.XLOOKUP(Table2[[#This Row],[ASSET ID]],FLEET7[Asset],FLEET7[Employee],),"")</f>
        <v/>
      </c>
      <c r="G380" t="n">
        <v>0.34</v>
      </c>
      <c r="H380" t="inlineStr">
        <is>
          <t>9000 100F / CC NEEDED</t>
        </is>
      </c>
      <c r="K380">
        <f>_xlfn.XLOOKUP(Table2[[#This Row],[ASSET ID]],Table7[Equip '#],Table7[Rate],)</f>
        <v/>
      </c>
      <c r="L380">
        <f>Table2[[#This Row],[INTERNAL MONTHLY RATE]]*Table2[[#This Row],[UNIT ALLOCATION]]</f>
        <v/>
      </c>
      <c r="M380">
        <f>IF(ISBLANK(Table2[[#This Row],[REVISION]]), Table2[[#This Row],[UNIT ALLOCATION]] * Table2[[#This Row],[INTERNAL MONTHLY RATE]], Table2[[#This Row],[INTERNAL MONTHLY RATE]] * Table2[[#This Row],[REVISION]])</f>
        <v/>
      </c>
      <c r="N380">
        <f>Table2[[#This Row],[RATE X ALLOCATION]]-Table2[[#This Row],[RATE X REVISION]]</f>
        <v/>
      </c>
    </row>
    <row r="381">
      <c r="A381">
        <f>_xlfn.XLOOKUP(Table2[[#This Row],[JOB]],Table13[JOB '#2],Table13[DIVISION '#],)</f>
        <v/>
      </c>
      <c r="B381" t="inlineStr">
        <is>
          <t>2024-017</t>
        </is>
      </c>
      <c r="C381">
        <f>_xlfn.XLOOKUP(Table2[[#This Row],[JOB]],Table13[JOB '#1],Table13[JOB DESC],)</f>
        <v/>
      </c>
      <c r="D381" t="inlineStr">
        <is>
          <t>PT-160</t>
        </is>
      </c>
      <c r="E381">
        <f>_xlfn.XLOOKUP(Table2[[#This Row],[ASSET ID]],ALL!$B:$B,ALL!$C:$C,)</f>
        <v/>
      </c>
      <c r="F381">
        <f>IFERROR(_xlfn.XLOOKUP(Table2[[#This Row],[ASSET ID]],FLEET7[Asset],FLEET7[Employee],),"")</f>
        <v/>
      </c>
      <c r="G381" t="n">
        <v>0.12</v>
      </c>
      <c r="H381" t="inlineStr">
        <is>
          <t>9000 100F / CC NEEDED</t>
        </is>
      </c>
      <c r="K381">
        <f>_xlfn.XLOOKUP(Table2[[#This Row],[ASSET ID]],Table7[Equip '#],Table7[Rate],)</f>
        <v/>
      </c>
      <c r="L381">
        <f>Table2[[#This Row],[INTERNAL MONTHLY RATE]]*Table2[[#This Row],[UNIT ALLOCATION]]</f>
        <v/>
      </c>
      <c r="M381">
        <f>IF(ISBLANK(Table2[[#This Row],[REVISION]]), Table2[[#This Row],[UNIT ALLOCATION]] * Table2[[#This Row],[INTERNAL MONTHLY RATE]], Table2[[#This Row],[INTERNAL MONTHLY RATE]] * Table2[[#This Row],[REVISION]])</f>
        <v/>
      </c>
      <c r="N381">
        <f>Table2[[#This Row],[RATE X ALLOCATION]]-Table2[[#This Row],[RATE X REVISION]]</f>
        <v/>
      </c>
    </row>
    <row r="382">
      <c r="A382">
        <f>_xlfn.XLOOKUP(Table2[[#This Row],[JOB]],Table13[JOB '#2],Table13[DIVISION '#],)</f>
        <v/>
      </c>
      <c r="B382" t="inlineStr">
        <is>
          <t>2024-017</t>
        </is>
      </c>
      <c r="C382">
        <f>_xlfn.XLOOKUP(Table2[[#This Row],[JOB]],Table13[JOB '#1],Table13[JOB DESC],)</f>
        <v/>
      </c>
      <c r="D382" t="inlineStr">
        <is>
          <t>PT-190</t>
        </is>
      </c>
      <c r="E382">
        <f>_xlfn.XLOOKUP(Table2[[#This Row],[ASSET ID]],ALL!$B:$B,ALL!$C:$C,)</f>
        <v/>
      </c>
      <c r="F382">
        <f>IFERROR(_xlfn.XLOOKUP(Table2[[#This Row],[ASSET ID]],FLEET7[Asset],FLEET7[Employee],),"")</f>
        <v/>
      </c>
      <c r="G382" t="n">
        <v>0.35</v>
      </c>
      <c r="H382" t="inlineStr">
        <is>
          <t>9000 100F / CC NEEDED</t>
        </is>
      </c>
      <c r="K382">
        <f>_xlfn.XLOOKUP(Table2[[#This Row],[ASSET ID]],Table7[Equip '#],Table7[Rate],)</f>
        <v/>
      </c>
      <c r="L382">
        <f>Table2[[#This Row],[INTERNAL MONTHLY RATE]]*Table2[[#This Row],[UNIT ALLOCATION]]</f>
        <v/>
      </c>
      <c r="M382">
        <f>IF(ISBLANK(Table2[[#This Row],[REVISION]]), Table2[[#This Row],[UNIT ALLOCATION]] * Table2[[#This Row],[INTERNAL MONTHLY RATE]], Table2[[#This Row],[INTERNAL MONTHLY RATE]] * Table2[[#This Row],[REVISION]])</f>
        <v/>
      </c>
      <c r="N382">
        <f>Table2[[#This Row],[RATE X ALLOCATION]]-Table2[[#This Row],[RATE X REVISION]]</f>
        <v/>
      </c>
    </row>
    <row r="383">
      <c r="A383">
        <f>_xlfn.XLOOKUP(Table2[[#This Row],[JOB]],Table13[JOB '#2],Table13[DIVISION '#],)</f>
        <v/>
      </c>
      <c r="B383" t="inlineStr">
        <is>
          <t>2024-017</t>
        </is>
      </c>
      <c r="C383">
        <f>_xlfn.XLOOKUP(Table2[[#This Row],[JOB]],Table13[JOB '#1],Table13[JOB DESC],)</f>
        <v/>
      </c>
      <c r="D383" t="inlineStr">
        <is>
          <t>PT-201</t>
        </is>
      </c>
      <c r="E383">
        <f>_xlfn.XLOOKUP(Table2[[#This Row],[ASSET ID]],ALL!$B:$B,ALL!$C:$C,)</f>
        <v/>
      </c>
      <c r="F383">
        <f>IFERROR(_xlfn.XLOOKUP(Table2[[#This Row],[ASSET ID]],FLEET7[Asset],FLEET7[Employee],),"")</f>
        <v/>
      </c>
      <c r="G383" t="n">
        <v>0.05</v>
      </c>
      <c r="H383" t="inlineStr">
        <is>
          <t>9000 100F / CC NEEDED</t>
        </is>
      </c>
      <c r="K383">
        <f>_xlfn.XLOOKUP(Table2[[#This Row],[ASSET ID]],Table7[Equip '#],Table7[Rate],)</f>
        <v/>
      </c>
      <c r="L383">
        <f>Table2[[#This Row],[INTERNAL MONTHLY RATE]]*Table2[[#This Row],[UNIT ALLOCATION]]</f>
        <v/>
      </c>
      <c r="M383">
        <f>IF(ISBLANK(Table2[[#This Row],[REVISION]]), Table2[[#This Row],[UNIT ALLOCATION]] * Table2[[#This Row],[INTERNAL MONTHLY RATE]], Table2[[#This Row],[INTERNAL MONTHLY RATE]] * Table2[[#This Row],[REVISION]])</f>
        <v/>
      </c>
      <c r="N383">
        <f>Table2[[#This Row],[RATE X ALLOCATION]]-Table2[[#This Row],[RATE X REVISION]]</f>
        <v/>
      </c>
    </row>
    <row r="384">
      <c r="A384">
        <f>_xlfn.XLOOKUP(Table2[[#This Row],[JOB]],Table13[JOB '#2],Table13[DIVISION '#],)</f>
        <v/>
      </c>
      <c r="B384" t="inlineStr">
        <is>
          <t>2024-017</t>
        </is>
      </c>
      <c r="C384">
        <f>_xlfn.XLOOKUP(Table2[[#This Row],[JOB]],Table13[JOB '#1],Table13[JOB DESC],)</f>
        <v/>
      </c>
      <c r="D384" t="inlineStr">
        <is>
          <t>PT-229</t>
        </is>
      </c>
      <c r="E384">
        <f>_xlfn.XLOOKUP(Table2[[#This Row],[ASSET ID]],ALL!$B:$B,ALL!$C:$C,)</f>
        <v/>
      </c>
      <c r="F384">
        <f>IFERROR(_xlfn.XLOOKUP(Table2[[#This Row],[ASSET ID]],FLEET7[Asset],FLEET7[Employee],),"")</f>
        <v/>
      </c>
      <c r="G384" t="n">
        <v>0.19</v>
      </c>
      <c r="H384" t="inlineStr">
        <is>
          <t>9000 100F / CC NEEDED</t>
        </is>
      </c>
      <c r="K384">
        <f>_xlfn.XLOOKUP(Table2[[#This Row],[ASSET ID]],Table7[Equip '#],Table7[Rate],)</f>
        <v/>
      </c>
      <c r="L384">
        <f>Table2[[#This Row],[INTERNAL MONTHLY RATE]]*Table2[[#This Row],[UNIT ALLOCATION]]</f>
        <v/>
      </c>
      <c r="M384">
        <f>IF(ISBLANK(Table2[[#This Row],[REVISION]]), Table2[[#This Row],[UNIT ALLOCATION]] * Table2[[#This Row],[INTERNAL MONTHLY RATE]], Table2[[#This Row],[INTERNAL MONTHLY RATE]] * Table2[[#This Row],[REVISION]])</f>
        <v/>
      </c>
      <c r="N384">
        <f>Table2[[#This Row],[RATE X ALLOCATION]]-Table2[[#This Row],[RATE X REVISION]]</f>
        <v/>
      </c>
    </row>
    <row r="385">
      <c r="A385">
        <f>_xlfn.XLOOKUP(Table2[[#This Row],[JOB]],Table13[JOB '#2],Table13[DIVISION '#],)</f>
        <v/>
      </c>
      <c r="B385" t="inlineStr">
        <is>
          <t>2024-017</t>
        </is>
      </c>
      <c r="C385">
        <f>_xlfn.XLOOKUP(Table2[[#This Row],[JOB]],Table13[JOB '#1],Table13[JOB DESC],)</f>
        <v/>
      </c>
      <c r="D385" t="inlineStr">
        <is>
          <t>PT-235</t>
        </is>
      </c>
      <c r="E385">
        <f>_xlfn.XLOOKUP(Table2[[#This Row],[ASSET ID]],ALL!$B:$B,ALL!$C:$C,)</f>
        <v/>
      </c>
      <c r="F385">
        <f>IFERROR(_xlfn.XLOOKUP(Table2[[#This Row],[ASSET ID]],FLEET7[Asset],FLEET7[Employee],),"")</f>
        <v/>
      </c>
      <c r="G385" t="n">
        <v>0.32</v>
      </c>
      <c r="H385" t="inlineStr">
        <is>
          <t>9000 100F / CC NEEDED</t>
        </is>
      </c>
      <c r="K385">
        <f>_xlfn.XLOOKUP(Table2[[#This Row],[ASSET ID]],Table7[Equip '#],Table7[Rate],)</f>
        <v/>
      </c>
      <c r="L385">
        <f>Table2[[#This Row],[INTERNAL MONTHLY RATE]]*Table2[[#This Row],[UNIT ALLOCATION]]</f>
        <v/>
      </c>
      <c r="M385">
        <f>IF(ISBLANK(Table2[[#This Row],[REVISION]]), Table2[[#This Row],[UNIT ALLOCATION]] * Table2[[#This Row],[INTERNAL MONTHLY RATE]], Table2[[#This Row],[INTERNAL MONTHLY RATE]] * Table2[[#This Row],[REVISION]])</f>
        <v/>
      </c>
      <c r="N385">
        <f>Table2[[#This Row],[RATE X ALLOCATION]]-Table2[[#This Row],[RATE X REVISION]]</f>
        <v/>
      </c>
    </row>
    <row r="386">
      <c r="A386">
        <f>_xlfn.XLOOKUP(Table2[[#This Row],[JOB]],Table13[JOB '#2],Table13[DIVISION '#],)</f>
        <v/>
      </c>
      <c r="B386" t="inlineStr">
        <is>
          <t>2024-017</t>
        </is>
      </c>
      <c r="C386">
        <f>_xlfn.XLOOKUP(Table2[[#This Row],[JOB]],Table13[JOB '#1],Table13[JOB DESC],)</f>
        <v/>
      </c>
      <c r="D386" t="inlineStr">
        <is>
          <t>SFB-09</t>
        </is>
      </c>
      <c r="E386">
        <f>_xlfn.XLOOKUP(Table2[[#This Row],[ASSET ID]],ALL!$B:$B,ALL!$C:$C,)</f>
        <v/>
      </c>
      <c r="F386">
        <f>IFERROR(_xlfn.XLOOKUP(Table2[[#This Row],[ASSET ID]],FLEET7[Asset],FLEET7[Employee],),"")</f>
        <v/>
      </c>
      <c r="G386" t="n">
        <v>0.34</v>
      </c>
      <c r="H386" t="inlineStr">
        <is>
          <t>9000 100F / CC NEEDED</t>
        </is>
      </c>
      <c r="K386">
        <f>_xlfn.XLOOKUP(Table2[[#This Row],[ASSET ID]],Table7[Equip '#],Table7[Rate],)</f>
        <v/>
      </c>
      <c r="L386">
        <f>Table2[[#This Row],[INTERNAL MONTHLY RATE]]*Table2[[#This Row],[UNIT ALLOCATION]]</f>
        <v/>
      </c>
      <c r="M386">
        <f>IF(ISBLANK(Table2[[#This Row],[REVISION]]), Table2[[#This Row],[UNIT ALLOCATION]] * Table2[[#This Row],[INTERNAL MONTHLY RATE]], Table2[[#This Row],[INTERNAL MONTHLY RATE]] * Table2[[#This Row],[REVISION]])</f>
        <v/>
      </c>
      <c r="N386">
        <f>Table2[[#This Row],[RATE X ALLOCATION]]-Table2[[#This Row],[RATE X REVISION]]</f>
        <v/>
      </c>
    </row>
    <row r="387">
      <c r="A387">
        <f>_xlfn.XLOOKUP(Table2[[#This Row],[JOB]],Table13[JOB '#2],Table13[DIVISION '#],)</f>
        <v/>
      </c>
      <c r="B387" t="inlineStr">
        <is>
          <t>2024-017</t>
        </is>
      </c>
      <c r="C387">
        <f>_xlfn.XLOOKUP(Table2[[#This Row],[JOB]],Table13[JOB '#1],Table13[JOB DESC],)</f>
        <v/>
      </c>
      <c r="D387" t="inlineStr">
        <is>
          <t>SFB-10</t>
        </is>
      </c>
      <c r="E387">
        <f>_xlfn.XLOOKUP(Table2[[#This Row],[ASSET ID]],ALL!$B:$B,ALL!$C:$C,)</f>
        <v/>
      </c>
      <c r="F387">
        <f>IFERROR(_xlfn.XLOOKUP(Table2[[#This Row],[ASSET ID]],FLEET7[Asset],FLEET7[Employee],),"")</f>
        <v/>
      </c>
      <c r="G387" t="n">
        <v>1</v>
      </c>
      <c r="H387" t="inlineStr">
        <is>
          <t>9000 100F / CC NEEDED</t>
        </is>
      </c>
      <c r="K387">
        <f>_xlfn.XLOOKUP(Table2[[#This Row],[ASSET ID]],Table7[Equip '#],Table7[Rate],)</f>
        <v/>
      </c>
      <c r="L387">
        <f>Table2[[#This Row],[INTERNAL MONTHLY RATE]]*Table2[[#This Row],[UNIT ALLOCATION]]</f>
        <v/>
      </c>
      <c r="M387">
        <f>IF(ISBLANK(Table2[[#This Row],[REVISION]]), Table2[[#This Row],[UNIT ALLOCATION]] * Table2[[#This Row],[INTERNAL MONTHLY RATE]], Table2[[#This Row],[INTERNAL MONTHLY RATE]] * Table2[[#This Row],[REVISION]])</f>
        <v/>
      </c>
      <c r="N387">
        <f>Table2[[#This Row],[RATE X ALLOCATION]]-Table2[[#This Row],[RATE X REVISION]]</f>
        <v/>
      </c>
    </row>
    <row r="388">
      <c r="A388">
        <f>_xlfn.XLOOKUP(Table2[[#This Row],[JOB]],Table13[JOB '#2],Table13[DIVISION '#],)</f>
        <v/>
      </c>
      <c r="B388" t="inlineStr">
        <is>
          <t>2024-017</t>
        </is>
      </c>
      <c r="C388">
        <f>_xlfn.XLOOKUP(Table2[[#This Row],[JOB]],Table13[JOB '#1],Table13[JOB DESC],)</f>
        <v/>
      </c>
      <c r="D388" t="inlineStr">
        <is>
          <t>SS-41</t>
        </is>
      </c>
      <c r="E388">
        <f>_xlfn.XLOOKUP(Table2[[#This Row],[ASSET ID]],ALL!$B:$B,ALL!$C:$C,)</f>
        <v/>
      </c>
      <c r="F388">
        <f>IFERROR(_xlfn.XLOOKUP(Table2[[#This Row],[ASSET ID]],FLEET7[Asset],FLEET7[Employee],),"")</f>
        <v/>
      </c>
      <c r="G388" t="n">
        <v>0.5</v>
      </c>
      <c r="H388" t="inlineStr">
        <is>
          <t>9000 100F / CC NEEDED</t>
        </is>
      </c>
      <c r="K388">
        <f>_xlfn.XLOOKUP(Table2[[#This Row],[ASSET ID]],Table7[Equip '#],Table7[Rate],)</f>
        <v/>
      </c>
      <c r="L388">
        <f>Table2[[#This Row],[INTERNAL MONTHLY RATE]]*Table2[[#This Row],[UNIT ALLOCATION]]</f>
        <v/>
      </c>
      <c r="M388">
        <f>IF(ISBLANK(Table2[[#This Row],[REVISION]]), Table2[[#This Row],[UNIT ALLOCATION]] * Table2[[#This Row],[INTERNAL MONTHLY RATE]], Table2[[#This Row],[INTERNAL MONTHLY RATE]] * Table2[[#This Row],[REVISION]])</f>
        <v/>
      </c>
      <c r="N388">
        <f>Table2[[#This Row],[RATE X ALLOCATION]]-Table2[[#This Row],[RATE X REVISION]]</f>
        <v/>
      </c>
    </row>
    <row r="389">
      <c r="A389">
        <f>_xlfn.XLOOKUP(Table2[[#This Row],[JOB]],Table13[JOB '#2],Table13[DIVISION '#],)</f>
        <v/>
      </c>
      <c r="B389" t="inlineStr">
        <is>
          <t>2024-019</t>
        </is>
      </c>
      <c r="C389">
        <f>_xlfn.XLOOKUP(Table2[[#This Row],[JOB]],Table13[JOB '#1],Table13[JOB DESC],)</f>
        <v/>
      </c>
      <c r="D389" t="inlineStr">
        <is>
          <t>ET-02</t>
        </is>
      </c>
      <c r="E389">
        <f>_xlfn.XLOOKUP(Table2[[#This Row],[ASSET ID]],ALL!$B:$B,ALL!$C:$C,)</f>
        <v/>
      </c>
      <c r="F389">
        <f>IFERROR(_xlfn.XLOOKUP(Table2[[#This Row],[ASSET ID]],FLEET7[Asset],FLEET7[Employee],),"")</f>
        <v/>
      </c>
      <c r="G389" t="n">
        <v>1</v>
      </c>
      <c r="H389" t="inlineStr">
        <is>
          <t>9000 100F / CC NEEDED</t>
        </is>
      </c>
      <c r="K389">
        <f>_xlfn.XLOOKUP(Table2[[#This Row],[ASSET ID]],Table7[Equip '#],Table7[Rate],)</f>
        <v/>
      </c>
      <c r="L389">
        <f>Table2[[#This Row],[INTERNAL MONTHLY RATE]]*Table2[[#This Row],[UNIT ALLOCATION]]</f>
        <v/>
      </c>
      <c r="M389">
        <f>IF(ISBLANK(Table2[[#This Row],[REVISION]]), Table2[[#This Row],[UNIT ALLOCATION]] * Table2[[#This Row],[INTERNAL MONTHLY RATE]], Table2[[#This Row],[INTERNAL MONTHLY RATE]] * Table2[[#This Row],[REVISION]])</f>
        <v/>
      </c>
      <c r="N389">
        <f>Table2[[#This Row],[RATE X ALLOCATION]]-Table2[[#This Row],[RATE X REVISION]]</f>
        <v/>
      </c>
    </row>
    <row r="390">
      <c r="A390">
        <f>_xlfn.XLOOKUP(Table2[[#This Row],[JOB]],Table13[JOB '#2],Table13[DIVISION '#],)</f>
        <v/>
      </c>
      <c r="B390" t="inlineStr">
        <is>
          <t>2024-019</t>
        </is>
      </c>
      <c r="C390">
        <f>_xlfn.XLOOKUP(Table2[[#This Row],[JOB]],Table13[JOB '#1],Table13[JOB DESC],)</f>
        <v/>
      </c>
      <c r="D390" t="inlineStr">
        <is>
          <t>ET-25</t>
        </is>
      </c>
      <c r="E390">
        <f>_xlfn.XLOOKUP(Table2[[#This Row],[ASSET ID]],ALL!$B:$B,ALL!$C:$C,)</f>
        <v/>
      </c>
      <c r="F390">
        <f>IFERROR(_xlfn.XLOOKUP(Table2[[#This Row],[ASSET ID]],FLEET7[Asset],FLEET7[Employee],),"")</f>
        <v/>
      </c>
      <c r="G390" t="n">
        <v>0.54</v>
      </c>
      <c r="H390" t="inlineStr">
        <is>
          <t>9000 100F / CC NEEDED</t>
        </is>
      </c>
      <c r="K390">
        <f>_xlfn.XLOOKUP(Table2[[#This Row],[ASSET ID]],Table7[Equip '#],Table7[Rate],)</f>
        <v/>
      </c>
      <c r="L390">
        <f>Table2[[#This Row],[INTERNAL MONTHLY RATE]]*Table2[[#This Row],[UNIT ALLOCATION]]</f>
        <v/>
      </c>
      <c r="M390">
        <f>IF(ISBLANK(Table2[[#This Row],[REVISION]]), Table2[[#This Row],[UNIT ALLOCATION]] * Table2[[#This Row],[INTERNAL MONTHLY RATE]], Table2[[#This Row],[INTERNAL MONTHLY RATE]] * Table2[[#This Row],[REVISION]])</f>
        <v/>
      </c>
      <c r="N390">
        <f>Table2[[#This Row],[RATE X ALLOCATION]]-Table2[[#This Row],[RATE X REVISION]]</f>
        <v/>
      </c>
    </row>
    <row r="391">
      <c r="A391">
        <f>_xlfn.XLOOKUP(Table2[[#This Row],[JOB]],Table13[JOB '#2],Table13[DIVISION '#],)</f>
        <v/>
      </c>
      <c r="B391" t="inlineStr">
        <is>
          <t>2024-019</t>
        </is>
      </c>
      <c r="C391">
        <f>_xlfn.XLOOKUP(Table2[[#This Row],[JOB]],Table13[JOB '#1],Table13[JOB DESC],)</f>
        <v/>
      </c>
      <c r="D391" t="inlineStr">
        <is>
          <t>EX-15</t>
        </is>
      </c>
      <c r="E391">
        <f>_xlfn.XLOOKUP(Table2[[#This Row],[ASSET ID]],ALL!$B:$B,ALL!$C:$C,)</f>
        <v/>
      </c>
      <c r="F391">
        <f>IFERROR(_xlfn.XLOOKUP(Table2[[#This Row],[ASSET ID]],FLEET7[Asset],FLEET7[Employee],),"")</f>
        <v/>
      </c>
      <c r="G391" t="n">
        <v>0.85</v>
      </c>
      <c r="H391" t="inlineStr">
        <is>
          <t>9000 100F / CC NEEDED</t>
        </is>
      </c>
      <c r="K391">
        <f>_xlfn.XLOOKUP(Table2[[#This Row],[ASSET ID]],Table7[Equip '#],Table7[Rate],)</f>
        <v/>
      </c>
      <c r="L391">
        <f>Table2[[#This Row],[INTERNAL MONTHLY RATE]]*Table2[[#This Row],[UNIT ALLOCATION]]</f>
        <v/>
      </c>
      <c r="M391">
        <f>IF(ISBLANK(Table2[[#This Row],[REVISION]]), Table2[[#This Row],[UNIT ALLOCATION]] * Table2[[#This Row],[INTERNAL MONTHLY RATE]], Table2[[#This Row],[INTERNAL MONTHLY RATE]] * Table2[[#This Row],[REVISION]])</f>
        <v/>
      </c>
      <c r="N391">
        <f>Table2[[#This Row],[RATE X ALLOCATION]]-Table2[[#This Row],[RATE X REVISION]]</f>
        <v/>
      </c>
    </row>
    <row r="392">
      <c r="A392">
        <f>_xlfn.XLOOKUP(Table2[[#This Row],[JOB]],Table13[JOB '#2],Table13[DIVISION '#],)</f>
        <v/>
      </c>
      <c r="B392" t="inlineStr">
        <is>
          <t>2024-019</t>
        </is>
      </c>
      <c r="C392">
        <f>_xlfn.XLOOKUP(Table2[[#This Row],[JOB]],Table13[JOB '#1],Table13[JOB DESC],)</f>
        <v/>
      </c>
      <c r="D392" t="inlineStr">
        <is>
          <t>ME-37</t>
        </is>
      </c>
      <c r="E392">
        <f>_xlfn.XLOOKUP(Table2[[#This Row],[ASSET ID]],ALL!$B:$B,ALL!$C:$C,)</f>
        <v/>
      </c>
      <c r="F392">
        <f>IFERROR(_xlfn.XLOOKUP(Table2[[#This Row],[ASSET ID]],FLEET7[Asset],FLEET7[Employee],),"")</f>
        <v/>
      </c>
      <c r="G392" t="n">
        <v>0.55</v>
      </c>
      <c r="H392" t="inlineStr">
        <is>
          <t>9000 100F / CC NEEDED</t>
        </is>
      </c>
      <c r="K392">
        <f>_xlfn.XLOOKUP(Table2[[#This Row],[ASSET ID]],Table7[Equip '#],Table7[Rate],)</f>
        <v/>
      </c>
      <c r="L392">
        <f>Table2[[#This Row],[INTERNAL MONTHLY RATE]]*Table2[[#This Row],[UNIT ALLOCATION]]</f>
        <v/>
      </c>
      <c r="M392">
        <f>IF(ISBLANK(Table2[[#This Row],[REVISION]]), Table2[[#This Row],[UNIT ALLOCATION]] * Table2[[#This Row],[INTERNAL MONTHLY RATE]], Table2[[#This Row],[INTERNAL MONTHLY RATE]] * Table2[[#This Row],[REVISION]])</f>
        <v/>
      </c>
      <c r="N392">
        <f>Table2[[#This Row],[RATE X ALLOCATION]]-Table2[[#This Row],[RATE X REVISION]]</f>
        <v/>
      </c>
    </row>
    <row r="393">
      <c r="A393">
        <f>_xlfn.XLOOKUP(Table2[[#This Row],[JOB]],Table13[JOB '#2],Table13[DIVISION '#],)</f>
        <v/>
      </c>
      <c r="B393" t="inlineStr">
        <is>
          <t>2024-019</t>
        </is>
      </c>
      <c r="C393">
        <f>_xlfn.XLOOKUP(Table2[[#This Row],[JOB]],Table13[JOB '#1],Table13[JOB DESC],)</f>
        <v/>
      </c>
      <c r="D393" t="inlineStr">
        <is>
          <t>ME-49</t>
        </is>
      </c>
      <c r="E393">
        <f>_xlfn.XLOOKUP(Table2[[#This Row],[ASSET ID]],ALL!$B:$B,ALL!$C:$C,)</f>
        <v/>
      </c>
      <c r="F393">
        <f>IFERROR(_xlfn.XLOOKUP(Table2[[#This Row],[ASSET ID]],FLEET7[Asset],FLEET7[Employee],),"")</f>
        <v/>
      </c>
      <c r="G393" t="n">
        <v>0.72</v>
      </c>
      <c r="H393" t="inlineStr">
        <is>
          <t>9000 100F / CC NEEDED</t>
        </is>
      </c>
      <c r="K393">
        <f>_xlfn.XLOOKUP(Table2[[#This Row],[ASSET ID]],Table7[Equip '#],Table7[Rate],)</f>
        <v/>
      </c>
      <c r="L393">
        <f>Table2[[#This Row],[INTERNAL MONTHLY RATE]]*Table2[[#This Row],[UNIT ALLOCATION]]</f>
        <v/>
      </c>
      <c r="M393">
        <f>IF(ISBLANK(Table2[[#This Row],[REVISION]]), Table2[[#This Row],[UNIT ALLOCATION]] * Table2[[#This Row],[INTERNAL MONTHLY RATE]], Table2[[#This Row],[INTERNAL MONTHLY RATE]] * Table2[[#This Row],[REVISION]])</f>
        <v/>
      </c>
      <c r="N393">
        <f>Table2[[#This Row],[RATE X ALLOCATION]]-Table2[[#This Row],[RATE X REVISION]]</f>
        <v/>
      </c>
    </row>
    <row r="394">
      <c r="A394">
        <f>_xlfn.XLOOKUP(Table2[[#This Row],[JOB]],Table13[JOB '#2],Table13[DIVISION '#],)</f>
        <v/>
      </c>
      <c r="B394" t="inlineStr">
        <is>
          <t>2024-019</t>
        </is>
      </c>
      <c r="C394">
        <f>_xlfn.XLOOKUP(Table2[[#This Row],[JOB]],Table13[JOB '#1],Table13[JOB DESC],)</f>
        <v/>
      </c>
      <c r="D394" t="inlineStr">
        <is>
          <t>PT-108</t>
        </is>
      </c>
      <c r="E394">
        <f>_xlfn.XLOOKUP(Table2[[#This Row],[ASSET ID]],ALL!$B:$B,ALL!$C:$C,)</f>
        <v/>
      </c>
      <c r="F394">
        <f>IFERROR(_xlfn.XLOOKUP(Table2[[#This Row],[ASSET ID]],FLEET7[Asset],FLEET7[Employee],),"")</f>
        <v/>
      </c>
      <c r="G394" t="n">
        <v>0.04</v>
      </c>
      <c r="H394" t="inlineStr">
        <is>
          <t>9000 100F / CC NEEDED</t>
        </is>
      </c>
      <c r="K394">
        <f>_xlfn.XLOOKUP(Table2[[#This Row],[ASSET ID]],Table7[Equip '#],Table7[Rate],)</f>
        <v/>
      </c>
      <c r="L394">
        <f>Table2[[#This Row],[INTERNAL MONTHLY RATE]]*Table2[[#This Row],[UNIT ALLOCATION]]</f>
        <v/>
      </c>
      <c r="M394">
        <f>IF(ISBLANK(Table2[[#This Row],[REVISION]]), Table2[[#This Row],[UNIT ALLOCATION]] * Table2[[#This Row],[INTERNAL MONTHLY RATE]], Table2[[#This Row],[INTERNAL MONTHLY RATE]] * Table2[[#This Row],[REVISION]])</f>
        <v/>
      </c>
      <c r="N394">
        <f>Table2[[#This Row],[RATE X ALLOCATION]]-Table2[[#This Row],[RATE X REVISION]]</f>
        <v/>
      </c>
    </row>
    <row r="395">
      <c r="A395">
        <f>_xlfn.XLOOKUP(Table2[[#This Row],[JOB]],Table13[JOB '#2],Table13[DIVISION '#],)</f>
        <v/>
      </c>
      <c r="B395" t="inlineStr">
        <is>
          <t>2024-019</t>
        </is>
      </c>
      <c r="C395">
        <f>_xlfn.XLOOKUP(Table2[[#This Row],[JOB]],Table13[JOB '#1],Table13[JOB DESC],)</f>
        <v/>
      </c>
      <c r="D395" t="inlineStr">
        <is>
          <t>PT-156</t>
        </is>
      </c>
      <c r="E395">
        <f>_xlfn.XLOOKUP(Table2[[#This Row],[ASSET ID]],ALL!$B:$B,ALL!$C:$C,)</f>
        <v/>
      </c>
      <c r="F395">
        <f>IFERROR(_xlfn.XLOOKUP(Table2[[#This Row],[ASSET ID]],FLEET7[Asset],FLEET7[Employee],),"")</f>
        <v/>
      </c>
      <c r="G395" t="n">
        <v>0.36</v>
      </c>
      <c r="H395" t="inlineStr">
        <is>
          <t>9000 100F / CC NEEDED</t>
        </is>
      </c>
      <c r="K395">
        <f>_xlfn.XLOOKUP(Table2[[#This Row],[ASSET ID]],Table7[Equip '#],Table7[Rate],)</f>
        <v/>
      </c>
      <c r="L395">
        <f>Table2[[#This Row],[INTERNAL MONTHLY RATE]]*Table2[[#This Row],[UNIT ALLOCATION]]</f>
        <v/>
      </c>
      <c r="M395">
        <f>IF(ISBLANK(Table2[[#This Row],[REVISION]]), Table2[[#This Row],[UNIT ALLOCATION]] * Table2[[#This Row],[INTERNAL MONTHLY RATE]], Table2[[#This Row],[INTERNAL MONTHLY RATE]] * Table2[[#This Row],[REVISION]])</f>
        <v/>
      </c>
      <c r="N395">
        <f>Table2[[#This Row],[RATE X ALLOCATION]]-Table2[[#This Row],[RATE X REVISION]]</f>
        <v/>
      </c>
    </row>
    <row r="396">
      <c r="A396">
        <f>_xlfn.XLOOKUP(Table2[[#This Row],[JOB]],Table13[JOB '#2],Table13[DIVISION '#],)</f>
        <v/>
      </c>
      <c r="B396" t="inlineStr">
        <is>
          <t>2024-019</t>
        </is>
      </c>
      <c r="C396">
        <f>_xlfn.XLOOKUP(Table2[[#This Row],[JOB]],Table13[JOB '#1],Table13[JOB DESC],)</f>
        <v/>
      </c>
      <c r="D396" t="inlineStr">
        <is>
          <t>PT-166</t>
        </is>
      </c>
      <c r="E396">
        <f>_xlfn.XLOOKUP(Table2[[#This Row],[ASSET ID]],ALL!$B:$B,ALL!$C:$C,)</f>
        <v/>
      </c>
      <c r="F396">
        <f>IFERROR(_xlfn.XLOOKUP(Table2[[#This Row],[ASSET ID]],FLEET7[Asset],FLEET7[Employee],),"")</f>
        <v/>
      </c>
      <c r="G396" t="n">
        <v>0.45</v>
      </c>
      <c r="H396" t="inlineStr">
        <is>
          <t>9000 100F / CC NEEDED</t>
        </is>
      </c>
      <c r="K396">
        <f>_xlfn.XLOOKUP(Table2[[#This Row],[ASSET ID]],Table7[Equip '#],Table7[Rate],)</f>
        <v/>
      </c>
      <c r="L396">
        <f>Table2[[#This Row],[INTERNAL MONTHLY RATE]]*Table2[[#This Row],[UNIT ALLOCATION]]</f>
        <v/>
      </c>
      <c r="M396">
        <f>IF(ISBLANK(Table2[[#This Row],[REVISION]]), Table2[[#This Row],[UNIT ALLOCATION]] * Table2[[#This Row],[INTERNAL MONTHLY RATE]], Table2[[#This Row],[INTERNAL MONTHLY RATE]] * Table2[[#This Row],[REVISION]])</f>
        <v/>
      </c>
      <c r="N396">
        <f>Table2[[#This Row],[RATE X ALLOCATION]]-Table2[[#This Row],[RATE X REVISION]]</f>
        <v/>
      </c>
    </row>
    <row r="397">
      <c r="A397">
        <f>_xlfn.XLOOKUP(Table2[[#This Row],[JOB]],Table13[JOB '#2],Table13[DIVISION '#],)</f>
        <v/>
      </c>
      <c r="B397" t="inlineStr">
        <is>
          <t>2024-019</t>
        </is>
      </c>
      <c r="C397">
        <f>_xlfn.XLOOKUP(Table2[[#This Row],[JOB]],Table13[JOB '#1],Table13[JOB DESC],)</f>
        <v/>
      </c>
      <c r="D397" t="inlineStr">
        <is>
          <t>PT-173</t>
        </is>
      </c>
      <c r="E397">
        <f>_xlfn.XLOOKUP(Table2[[#This Row],[ASSET ID]],ALL!$B:$B,ALL!$C:$C,)</f>
        <v/>
      </c>
      <c r="F397">
        <f>IFERROR(_xlfn.XLOOKUP(Table2[[#This Row],[ASSET ID]],FLEET7[Asset],FLEET7[Employee],),"")</f>
        <v/>
      </c>
      <c r="G397" t="n">
        <v>0.06</v>
      </c>
      <c r="H397" t="inlineStr">
        <is>
          <t>9000 100F / CC NEEDED</t>
        </is>
      </c>
      <c r="K397">
        <f>_xlfn.XLOOKUP(Table2[[#This Row],[ASSET ID]],Table7[Equip '#],Table7[Rate],)</f>
        <v/>
      </c>
      <c r="L397">
        <f>Table2[[#This Row],[INTERNAL MONTHLY RATE]]*Table2[[#This Row],[UNIT ALLOCATION]]</f>
        <v/>
      </c>
      <c r="M397">
        <f>IF(ISBLANK(Table2[[#This Row],[REVISION]]), Table2[[#This Row],[UNIT ALLOCATION]] * Table2[[#This Row],[INTERNAL MONTHLY RATE]], Table2[[#This Row],[INTERNAL MONTHLY RATE]] * Table2[[#This Row],[REVISION]])</f>
        <v/>
      </c>
      <c r="N397">
        <f>Table2[[#This Row],[RATE X ALLOCATION]]-Table2[[#This Row],[RATE X REVISION]]</f>
        <v/>
      </c>
    </row>
    <row r="398">
      <c r="A398">
        <f>_xlfn.XLOOKUP(Table2[[#This Row],[JOB]],Table13[JOB '#2],Table13[DIVISION '#],)</f>
        <v/>
      </c>
      <c r="B398" t="inlineStr">
        <is>
          <t>2024-019</t>
        </is>
      </c>
      <c r="C398">
        <f>_xlfn.XLOOKUP(Table2[[#This Row],[JOB]],Table13[JOB '#1],Table13[JOB DESC],)</f>
        <v/>
      </c>
      <c r="D398" t="inlineStr">
        <is>
          <t>PT-180</t>
        </is>
      </c>
      <c r="E398">
        <f>_xlfn.XLOOKUP(Table2[[#This Row],[ASSET ID]],ALL!$B:$B,ALL!$C:$C,)</f>
        <v/>
      </c>
      <c r="F398">
        <f>IFERROR(_xlfn.XLOOKUP(Table2[[#This Row],[ASSET ID]],FLEET7[Asset],FLEET7[Employee],),"")</f>
        <v/>
      </c>
      <c r="G398" t="n">
        <v>0.3</v>
      </c>
      <c r="H398" t="inlineStr">
        <is>
          <t>9000 100F / CC NEEDED</t>
        </is>
      </c>
      <c r="K398">
        <f>_xlfn.XLOOKUP(Table2[[#This Row],[ASSET ID]],Table7[Equip '#],Table7[Rate],)</f>
        <v/>
      </c>
      <c r="L398">
        <f>Table2[[#This Row],[INTERNAL MONTHLY RATE]]*Table2[[#This Row],[UNIT ALLOCATION]]</f>
        <v/>
      </c>
      <c r="M398">
        <f>IF(ISBLANK(Table2[[#This Row],[REVISION]]), Table2[[#This Row],[UNIT ALLOCATION]] * Table2[[#This Row],[INTERNAL MONTHLY RATE]], Table2[[#This Row],[INTERNAL MONTHLY RATE]] * Table2[[#This Row],[REVISION]])</f>
        <v/>
      </c>
      <c r="N398">
        <f>Table2[[#This Row],[RATE X ALLOCATION]]-Table2[[#This Row],[RATE X REVISION]]</f>
        <v/>
      </c>
    </row>
    <row r="399">
      <c r="A399">
        <f>_xlfn.XLOOKUP(Table2[[#This Row],[JOB]],Table13[JOB '#2],Table13[DIVISION '#],)</f>
        <v/>
      </c>
      <c r="B399" t="inlineStr">
        <is>
          <t>2024-019</t>
        </is>
      </c>
      <c r="C399">
        <f>_xlfn.XLOOKUP(Table2[[#This Row],[JOB]],Table13[JOB '#1],Table13[JOB DESC],)</f>
        <v/>
      </c>
      <c r="D399" t="inlineStr">
        <is>
          <t>PT-190</t>
        </is>
      </c>
      <c r="E399">
        <f>_xlfn.XLOOKUP(Table2[[#This Row],[ASSET ID]],ALL!$B:$B,ALL!$C:$C,)</f>
        <v/>
      </c>
      <c r="F399">
        <f>IFERROR(_xlfn.XLOOKUP(Table2[[#This Row],[ASSET ID]],FLEET7[Asset],FLEET7[Employee],),"")</f>
        <v/>
      </c>
      <c r="G399" t="n">
        <v>0.05</v>
      </c>
      <c r="H399" t="inlineStr">
        <is>
          <t>9000 100F / CC NEEDED</t>
        </is>
      </c>
      <c r="K399">
        <f>_xlfn.XLOOKUP(Table2[[#This Row],[ASSET ID]],Table7[Equip '#],Table7[Rate],)</f>
        <v/>
      </c>
      <c r="L399">
        <f>Table2[[#This Row],[INTERNAL MONTHLY RATE]]*Table2[[#This Row],[UNIT ALLOCATION]]</f>
        <v/>
      </c>
      <c r="M399">
        <f>IF(ISBLANK(Table2[[#This Row],[REVISION]]), Table2[[#This Row],[UNIT ALLOCATION]] * Table2[[#This Row],[INTERNAL MONTHLY RATE]], Table2[[#This Row],[INTERNAL MONTHLY RATE]] * Table2[[#This Row],[REVISION]])</f>
        <v/>
      </c>
      <c r="N399">
        <f>Table2[[#This Row],[RATE X ALLOCATION]]-Table2[[#This Row],[RATE X REVISION]]</f>
        <v/>
      </c>
    </row>
    <row r="400">
      <c r="A400">
        <f>_xlfn.XLOOKUP(Table2[[#This Row],[JOB]],Table13[JOB '#2],Table13[DIVISION '#],)</f>
        <v/>
      </c>
      <c r="B400" t="inlineStr">
        <is>
          <t>2024-019</t>
        </is>
      </c>
      <c r="C400">
        <f>_xlfn.XLOOKUP(Table2[[#This Row],[JOB]],Table13[JOB '#1],Table13[JOB DESC],)</f>
        <v/>
      </c>
      <c r="D400" t="inlineStr">
        <is>
          <t>PT-215</t>
        </is>
      </c>
      <c r="E400">
        <f>_xlfn.XLOOKUP(Table2[[#This Row],[ASSET ID]],ALL!$B:$B,ALL!$C:$C,)</f>
        <v/>
      </c>
      <c r="F400">
        <f>IFERROR(_xlfn.XLOOKUP(Table2[[#This Row],[ASSET ID]],FLEET7[Asset],FLEET7[Employee],),"")</f>
        <v/>
      </c>
      <c r="G400" t="n">
        <v>0.71</v>
      </c>
      <c r="H400" t="inlineStr">
        <is>
          <t>9000 100F / CC NEEDED</t>
        </is>
      </c>
      <c r="K400">
        <f>_xlfn.XLOOKUP(Table2[[#This Row],[ASSET ID]],Table7[Equip '#],Table7[Rate],)</f>
        <v/>
      </c>
      <c r="L400">
        <f>Table2[[#This Row],[INTERNAL MONTHLY RATE]]*Table2[[#This Row],[UNIT ALLOCATION]]</f>
        <v/>
      </c>
      <c r="M400">
        <f>IF(ISBLANK(Table2[[#This Row],[REVISION]]), Table2[[#This Row],[UNIT ALLOCATION]] * Table2[[#This Row],[INTERNAL MONTHLY RATE]], Table2[[#This Row],[INTERNAL MONTHLY RATE]] * Table2[[#This Row],[REVISION]])</f>
        <v/>
      </c>
      <c r="N400">
        <f>Table2[[#This Row],[RATE X ALLOCATION]]-Table2[[#This Row],[RATE X REVISION]]</f>
        <v/>
      </c>
    </row>
    <row r="401">
      <c r="A401">
        <f>_xlfn.XLOOKUP(Table2[[#This Row],[JOB]],Table13[JOB '#2],Table13[DIVISION '#],)</f>
        <v/>
      </c>
      <c r="B401" t="inlineStr">
        <is>
          <t>2024-019</t>
        </is>
      </c>
      <c r="C401">
        <f>_xlfn.XLOOKUP(Table2[[#This Row],[JOB]],Table13[JOB '#1],Table13[JOB DESC],)</f>
        <v/>
      </c>
      <c r="D401" t="inlineStr">
        <is>
          <t>PT-237</t>
        </is>
      </c>
      <c r="E401">
        <f>_xlfn.XLOOKUP(Table2[[#This Row],[ASSET ID]],ALL!$B:$B,ALL!$C:$C,)</f>
        <v/>
      </c>
      <c r="F401">
        <f>IFERROR(_xlfn.XLOOKUP(Table2[[#This Row],[ASSET ID]],FLEET7[Asset],FLEET7[Employee],),"")</f>
        <v/>
      </c>
      <c r="G401" t="n">
        <v>0.11</v>
      </c>
      <c r="H401" t="inlineStr">
        <is>
          <t>9000 100F / CC NEEDED</t>
        </is>
      </c>
      <c r="K401">
        <f>_xlfn.XLOOKUP(Table2[[#This Row],[ASSET ID]],Table7[Equip '#],Table7[Rate],)</f>
        <v/>
      </c>
      <c r="L401">
        <f>Table2[[#This Row],[INTERNAL MONTHLY RATE]]*Table2[[#This Row],[UNIT ALLOCATION]]</f>
        <v/>
      </c>
      <c r="M401">
        <f>IF(ISBLANK(Table2[[#This Row],[REVISION]]), Table2[[#This Row],[UNIT ALLOCATION]] * Table2[[#This Row],[INTERNAL MONTHLY RATE]], Table2[[#This Row],[INTERNAL MONTHLY RATE]] * Table2[[#This Row],[REVISION]])</f>
        <v/>
      </c>
      <c r="N401">
        <f>Table2[[#This Row],[RATE X ALLOCATION]]-Table2[[#This Row],[RATE X REVISION]]</f>
        <v/>
      </c>
    </row>
    <row r="402">
      <c r="A402">
        <f>_xlfn.XLOOKUP(Table2[[#This Row],[JOB]],Table13[JOB '#2],Table13[DIVISION '#],)</f>
        <v/>
      </c>
      <c r="B402" t="inlineStr">
        <is>
          <t>2024-019</t>
        </is>
      </c>
      <c r="C402">
        <f>_xlfn.XLOOKUP(Table2[[#This Row],[JOB]],Table13[JOB '#1],Table13[JOB DESC],)</f>
        <v/>
      </c>
      <c r="D402" t="inlineStr">
        <is>
          <t>PT-281</t>
        </is>
      </c>
      <c r="E402">
        <f>_xlfn.XLOOKUP(Table2[[#This Row],[ASSET ID]],ALL!$B:$B,ALL!$C:$C,)</f>
        <v/>
      </c>
      <c r="F402">
        <f>IFERROR(_xlfn.XLOOKUP(Table2[[#This Row],[ASSET ID]],FLEET7[Asset],FLEET7[Employee],),"")</f>
        <v/>
      </c>
      <c r="G402" t="n">
        <v>0.7</v>
      </c>
      <c r="H402" t="inlineStr">
        <is>
          <t>9000 100F / CC NEEDED</t>
        </is>
      </c>
      <c r="K402">
        <f>_xlfn.XLOOKUP(Table2[[#This Row],[ASSET ID]],Table7[Equip '#],Table7[Rate],)</f>
        <v/>
      </c>
      <c r="L402">
        <f>Table2[[#This Row],[INTERNAL MONTHLY RATE]]*Table2[[#This Row],[UNIT ALLOCATION]]</f>
        <v/>
      </c>
      <c r="M402">
        <f>IF(ISBLANK(Table2[[#This Row],[REVISION]]), Table2[[#This Row],[UNIT ALLOCATION]] * Table2[[#This Row],[INTERNAL MONTHLY RATE]], Table2[[#This Row],[INTERNAL MONTHLY RATE]] * Table2[[#This Row],[REVISION]])</f>
        <v/>
      </c>
      <c r="N402">
        <f>Table2[[#This Row],[RATE X ALLOCATION]]-Table2[[#This Row],[RATE X REVISION]]</f>
        <v/>
      </c>
    </row>
    <row r="403">
      <c r="A403">
        <f>_xlfn.XLOOKUP(Table2[[#This Row],[JOB]],Table13[JOB '#2],Table13[DIVISION '#],)</f>
        <v/>
      </c>
      <c r="B403" t="inlineStr">
        <is>
          <t>2024-019</t>
        </is>
      </c>
      <c r="C403">
        <f>_xlfn.XLOOKUP(Table2[[#This Row],[JOB]],Table13[JOB '#1],Table13[JOB DESC],)</f>
        <v/>
      </c>
      <c r="D403" t="inlineStr">
        <is>
          <t>SFB-03</t>
        </is>
      </c>
      <c r="E403">
        <f>_xlfn.XLOOKUP(Table2[[#This Row],[ASSET ID]],ALL!$B:$B,ALL!$C:$C,)</f>
        <v/>
      </c>
      <c r="F403">
        <f>IFERROR(_xlfn.XLOOKUP(Table2[[#This Row],[ASSET ID]],FLEET7[Asset],FLEET7[Employee],),"")</f>
        <v/>
      </c>
      <c r="G403" t="n">
        <v>0.08</v>
      </c>
      <c r="H403" t="inlineStr">
        <is>
          <t>9000 100F / CC NEEDED</t>
        </is>
      </c>
      <c r="K403">
        <f>_xlfn.XLOOKUP(Table2[[#This Row],[ASSET ID]],Table7[Equip '#],Table7[Rate],)</f>
        <v/>
      </c>
      <c r="L403">
        <f>Table2[[#This Row],[INTERNAL MONTHLY RATE]]*Table2[[#This Row],[UNIT ALLOCATION]]</f>
        <v/>
      </c>
      <c r="M403">
        <f>IF(ISBLANK(Table2[[#This Row],[REVISION]]), Table2[[#This Row],[UNIT ALLOCATION]] * Table2[[#This Row],[INTERNAL MONTHLY RATE]], Table2[[#This Row],[INTERNAL MONTHLY RATE]] * Table2[[#This Row],[REVISION]])</f>
        <v/>
      </c>
      <c r="N403">
        <f>Table2[[#This Row],[RATE X ALLOCATION]]-Table2[[#This Row],[RATE X REVISION]]</f>
        <v/>
      </c>
    </row>
    <row r="404">
      <c r="A404">
        <f>_xlfn.XLOOKUP(Table2[[#This Row],[JOB]],Table13[JOB '#2],Table13[DIVISION '#],)</f>
        <v/>
      </c>
      <c r="B404" t="inlineStr">
        <is>
          <t>2024-019</t>
        </is>
      </c>
      <c r="C404">
        <f>_xlfn.XLOOKUP(Table2[[#This Row],[JOB]],Table13[JOB '#1],Table13[JOB DESC],)</f>
        <v/>
      </c>
      <c r="D404" t="inlineStr">
        <is>
          <t>SFB-09</t>
        </is>
      </c>
      <c r="E404">
        <f>_xlfn.XLOOKUP(Table2[[#This Row],[ASSET ID]],ALL!$B:$B,ALL!$C:$C,)</f>
        <v/>
      </c>
      <c r="F404">
        <f>IFERROR(_xlfn.XLOOKUP(Table2[[#This Row],[ASSET ID]],FLEET7[Asset],FLEET7[Employee],),"")</f>
        <v/>
      </c>
      <c r="G404" t="n">
        <v>0.61</v>
      </c>
      <c r="H404" t="inlineStr">
        <is>
          <t>9000 100F / CC NEEDED</t>
        </is>
      </c>
      <c r="K404">
        <f>_xlfn.XLOOKUP(Table2[[#This Row],[ASSET ID]],Table7[Equip '#],Table7[Rate],)</f>
        <v/>
      </c>
      <c r="L404">
        <f>Table2[[#This Row],[INTERNAL MONTHLY RATE]]*Table2[[#This Row],[UNIT ALLOCATION]]</f>
        <v/>
      </c>
      <c r="M404">
        <f>IF(ISBLANK(Table2[[#This Row],[REVISION]]), Table2[[#This Row],[UNIT ALLOCATION]] * Table2[[#This Row],[INTERNAL MONTHLY RATE]], Table2[[#This Row],[INTERNAL MONTHLY RATE]] * Table2[[#This Row],[REVISION]])</f>
        <v/>
      </c>
      <c r="N404">
        <f>Table2[[#This Row],[RATE X ALLOCATION]]-Table2[[#This Row],[RATE X REVISION]]</f>
        <v/>
      </c>
    </row>
    <row r="405">
      <c r="A405">
        <f>_xlfn.XLOOKUP(Table2[[#This Row],[JOB]],Table13[JOB '#2],Table13[DIVISION '#],)</f>
        <v/>
      </c>
      <c r="B405" t="inlineStr">
        <is>
          <t>2024-019</t>
        </is>
      </c>
      <c r="C405">
        <f>_xlfn.XLOOKUP(Table2[[#This Row],[JOB]],Table13[JOB '#1],Table13[JOB DESC],)</f>
        <v/>
      </c>
      <c r="D405" t="inlineStr">
        <is>
          <t>SFB-16</t>
        </is>
      </c>
      <c r="E405">
        <f>_xlfn.XLOOKUP(Table2[[#This Row],[ASSET ID]],ALL!$B:$B,ALL!$C:$C,)</f>
        <v/>
      </c>
      <c r="F405">
        <f>IFERROR(_xlfn.XLOOKUP(Table2[[#This Row],[ASSET ID]],FLEET7[Asset],FLEET7[Employee],),"")</f>
        <v/>
      </c>
      <c r="G405" t="n">
        <v>0.15</v>
      </c>
      <c r="H405" t="inlineStr">
        <is>
          <t>9000 100F / CC NEEDED</t>
        </is>
      </c>
      <c r="K405">
        <f>_xlfn.XLOOKUP(Table2[[#This Row],[ASSET ID]],Table7[Equip '#],Table7[Rate],)</f>
        <v/>
      </c>
      <c r="L405">
        <f>Table2[[#This Row],[INTERNAL MONTHLY RATE]]*Table2[[#This Row],[UNIT ALLOCATION]]</f>
        <v/>
      </c>
      <c r="M405">
        <f>IF(ISBLANK(Table2[[#This Row],[REVISION]]), Table2[[#This Row],[UNIT ALLOCATION]] * Table2[[#This Row],[INTERNAL MONTHLY RATE]], Table2[[#This Row],[INTERNAL MONTHLY RATE]] * Table2[[#This Row],[REVISION]])</f>
        <v/>
      </c>
      <c r="N405">
        <f>Table2[[#This Row],[RATE X ALLOCATION]]-Table2[[#This Row],[RATE X REVISION]]</f>
        <v/>
      </c>
    </row>
    <row r="406">
      <c r="A406">
        <f>_xlfn.XLOOKUP(Table2[[#This Row],[JOB]],Table13[JOB '#2],Table13[DIVISION '#],)</f>
        <v/>
      </c>
      <c r="B406" t="inlineStr">
        <is>
          <t>2024-019</t>
        </is>
      </c>
      <c r="C406">
        <f>_xlfn.XLOOKUP(Table2[[#This Row],[JOB]],Table13[JOB '#1],Table13[JOB DESC],)</f>
        <v/>
      </c>
      <c r="D406" t="inlineStr">
        <is>
          <t>SS-46</t>
        </is>
      </c>
      <c r="E406">
        <f>_xlfn.XLOOKUP(Table2[[#This Row],[ASSET ID]],ALL!$B:$B,ALL!$C:$C,)</f>
        <v/>
      </c>
      <c r="F406">
        <f>IFERROR(_xlfn.XLOOKUP(Table2[[#This Row],[ASSET ID]],FLEET7[Asset],FLEET7[Employee],),"")</f>
        <v/>
      </c>
      <c r="G406" t="n">
        <v>0.84</v>
      </c>
      <c r="H406" t="inlineStr">
        <is>
          <t>9000 100F / CC NEEDED</t>
        </is>
      </c>
      <c r="K406">
        <f>_xlfn.XLOOKUP(Table2[[#This Row],[ASSET ID]],Table7[Equip '#],Table7[Rate],)</f>
        <v/>
      </c>
      <c r="L406">
        <f>Table2[[#This Row],[INTERNAL MONTHLY RATE]]*Table2[[#This Row],[UNIT ALLOCATION]]</f>
        <v/>
      </c>
      <c r="M406">
        <f>IF(ISBLANK(Table2[[#This Row],[REVISION]]), Table2[[#This Row],[UNIT ALLOCATION]] * Table2[[#This Row],[INTERNAL MONTHLY RATE]], Table2[[#This Row],[INTERNAL MONTHLY RATE]] * Table2[[#This Row],[REVISION]])</f>
        <v/>
      </c>
      <c r="N406">
        <f>Table2[[#This Row],[RATE X ALLOCATION]]-Table2[[#This Row],[RATE X REVISION]]</f>
        <v/>
      </c>
    </row>
    <row r="407">
      <c r="A407">
        <f>_xlfn.XLOOKUP(Table2[[#This Row],[JOB]],Table13[JOB '#2],Table13[DIVISION '#],)</f>
        <v/>
      </c>
      <c r="B407" t="inlineStr">
        <is>
          <t>2024-023</t>
        </is>
      </c>
      <c r="C407">
        <f>_xlfn.XLOOKUP(Table2[[#This Row],[JOB]],Table13[JOB '#1],Table13[JOB DESC],)</f>
        <v/>
      </c>
      <c r="D407" t="inlineStr">
        <is>
          <t>ET-14</t>
        </is>
      </c>
      <c r="E407">
        <f>_xlfn.XLOOKUP(Table2[[#This Row],[ASSET ID]],ALL!$B:$B,ALL!$C:$C,)</f>
        <v/>
      </c>
      <c r="F407">
        <f>IFERROR(_xlfn.XLOOKUP(Table2[[#This Row],[ASSET ID]],FLEET7[Asset],FLEET7[Employee],),"")</f>
        <v/>
      </c>
      <c r="G407" t="n">
        <v>1</v>
      </c>
      <c r="H407" t="inlineStr">
        <is>
          <t>9000 100F / CC NEEDED</t>
        </is>
      </c>
      <c r="K407">
        <f>_xlfn.XLOOKUP(Table2[[#This Row],[ASSET ID]],Table7[Equip '#],Table7[Rate],)</f>
        <v/>
      </c>
      <c r="L407">
        <f>Table2[[#This Row],[INTERNAL MONTHLY RATE]]*Table2[[#This Row],[UNIT ALLOCATION]]</f>
        <v/>
      </c>
      <c r="M407">
        <f>IF(ISBLANK(Table2[[#This Row],[REVISION]]), Table2[[#This Row],[UNIT ALLOCATION]] * Table2[[#This Row],[INTERNAL MONTHLY RATE]], Table2[[#This Row],[INTERNAL MONTHLY RATE]] * Table2[[#This Row],[REVISION]])</f>
        <v/>
      </c>
      <c r="N407">
        <f>Table2[[#This Row],[RATE X ALLOCATION]]-Table2[[#This Row],[RATE X REVISION]]</f>
        <v/>
      </c>
    </row>
    <row r="408">
      <c r="A408">
        <f>_xlfn.XLOOKUP(Table2[[#This Row],[JOB]],Table13[JOB '#2],Table13[DIVISION '#],)</f>
        <v/>
      </c>
      <c r="B408" t="inlineStr">
        <is>
          <t>2024-023</t>
        </is>
      </c>
      <c r="C408">
        <f>_xlfn.XLOOKUP(Table2[[#This Row],[JOB]],Table13[JOB '#1],Table13[JOB DESC],)</f>
        <v/>
      </c>
      <c r="D408" t="inlineStr">
        <is>
          <t>EX-81</t>
        </is>
      </c>
      <c r="E408">
        <f>_xlfn.XLOOKUP(Table2[[#This Row],[ASSET ID]],ALL!$B:$B,ALL!$C:$C,)</f>
        <v/>
      </c>
      <c r="F408">
        <f>IFERROR(_xlfn.XLOOKUP(Table2[[#This Row],[ASSET ID]],FLEET7[Asset],FLEET7[Employee],),"")</f>
        <v/>
      </c>
      <c r="G408" t="n">
        <v>0.5</v>
      </c>
      <c r="H408" t="inlineStr">
        <is>
          <t>9000 100F / CC NEEDED</t>
        </is>
      </c>
      <c r="K408">
        <f>_xlfn.XLOOKUP(Table2[[#This Row],[ASSET ID]],Table7[Equip '#],Table7[Rate],)</f>
        <v/>
      </c>
      <c r="L408">
        <f>Table2[[#This Row],[INTERNAL MONTHLY RATE]]*Table2[[#This Row],[UNIT ALLOCATION]]</f>
        <v/>
      </c>
      <c r="M408">
        <f>IF(ISBLANK(Table2[[#This Row],[REVISION]]), Table2[[#This Row],[UNIT ALLOCATION]] * Table2[[#This Row],[INTERNAL MONTHLY RATE]], Table2[[#This Row],[INTERNAL MONTHLY RATE]] * Table2[[#This Row],[REVISION]])</f>
        <v/>
      </c>
      <c r="N408">
        <f>Table2[[#This Row],[RATE X ALLOCATION]]-Table2[[#This Row],[RATE X REVISION]]</f>
        <v/>
      </c>
    </row>
    <row r="409">
      <c r="A409">
        <f>_xlfn.XLOOKUP(Table2[[#This Row],[JOB]],Table13[JOB '#2],Table13[DIVISION '#],)</f>
        <v/>
      </c>
      <c r="B409" t="inlineStr">
        <is>
          <t>2024-023</t>
        </is>
      </c>
      <c r="C409">
        <f>_xlfn.XLOOKUP(Table2[[#This Row],[JOB]],Table13[JOB '#1],Table13[JOB DESC],)</f>
        <v/>
      </c>
      <c r="D409" t="inlineStr">
        <is>
          <t>ME-33</t>
        </is>
      </c>
      <c r="E409">
        <f>_xlfn.XLOOKUP(Table2[[#This Row],[ASSET ID]],ALL!$B:$B,ALL!$C:$C,)</f>
        <v/>
      </c>
      <c r="F409">
        <f>IFERROR(_xlfn.XLOOKUP(Table2[[#This Row],[ASSET ID]],FLEET7[Asset],FLEET7[Employee],),"")</f>
        <v/>
      </c>
      <c r="G409" t="n">
        <v>1</v>
      </c>
      <c r="H409" t="inlineStr">
        <is>
          <t>9000 100F / CC NEEDED</t>
        </is>
      </c>
      <c r="K409">
        <f>_xlfn.XLOOKUP(Table2[[#This Row],[ASSET ID]],Table7[Equip '#],Table7[Rate],)</f>
        <v/>
      </c>
      <c r="L409">
        <f>Table2[[#This Row],[INTERNAL MONTHLY RATE]]*Table2[[#This Row],[UNIT ALLOCATION]]</f>
        <v/>
      </c>
      <c r="M409">
        <f>IF(ISBLANK(Table2[[#This Row],[REVISION]]), Table2[[#This Row],[UNIT ALLOCATION]] * Table2[[#This Row],[INTERNAL MONTHLY RATE]], Table2[[#This Row],[INTERNAL MONTHLY RATE]] * Table2[[#This Row],[REVISION]])</f>
        <v/>
      </c>
      <c r="N409">
        <f>Table2[[#This Row],[RATE X ALLOCATION]]-Table2[[#This Row],[RATE X REVISION]]</f>
        <v/>
      </c>
    </row>
    <row r="410">
      <c r="A410">
        <f>_xlfn.XLOOKUP(Table2[[#This Row],[JOB]],Table13[JOB '#2],Table13[DIVISION '#],)</f>
        <v/>
      </c>
      <c r="B410" t="inlineStr">
        <is>
          <t>2024-023</t>
        </is>
      </c>
      <c r="C410">
        <f>_xlfn.XLOOKUP(Table2[[#This Row],[JOB]],Table13[JOB '#1],Table13[JOB DESC],)</f>
        <v/>
      </c>
      <c r="D410" t="inlineStr">
        <is>
          <t>ME-41</t>
        </is>
      </c>
      <c r="E410">
        <f>_xlfn.XLOOKUP(Table2[[#This Row],[ASSET ID]],ALL!$B:$B,ALL!$C:$C,)</f>
        <v/>
      </c>
      <c r="F410">
        <f>IFERROR(_xlfn.XLOOKUP(Table2[[#This Row],[ASSET ID]],FLEET7[Asset],FLEET7[Employee],),"")</f>
        <v/>
      </c>
      <c r="G410" t="n">
        <v>1</v>
      </c>
      <c r="H410" t="inlineStr">
        <is>
          <t>9000 100F / CC NEEDED</t>
        </is>
      </c>
      <c r="K410">
        <f>_xlfn.XLOOKUP(Table2[[#This Row],[ASSET ID]],Table7[Equip '#],Table7[Rate],)</f>
        <v/>
      </c>
      <c r="L410">
        <f>Table2[[#This Row],[INTERNAL MONTHLY RATE]]*Table2[[#This Row],[UNIT ALLOCATION]]</f>
        <v/>
      </c>
      <c r="M410">
        <f>IF(ISBLANK(Table2[[#This Row],[REVISION]]), Table2[[#This Row],[UNIT ALLOCATION]] * Table2[[#This Row],[INTERNAL MONTHLY RATE]], Table2[[#This Row],[INTERNAL MONTHLY RATE]] * Table2[[#This Row],[REVISION]])</f>
        <v/>
      </c>
      <c r="N410">
        <f>Table2[[#This Row],[RATE X ALLOCATION]]-Table2[[#This Row],[RATE X REVISION]]</f>
        <v/>
      </c>
    </row>
    <row r="411">
      <c r="A411">
        <f>_xlfn.XLOOKUP(Table2[[#This Row],[JOB]],Table13[JOB '#2],Table13[DIVISION '#],)</f>
        <v/>
      </c>
      <c r="B411" t="inlineStr">
        <is>
          <t>2024-023</t>
        </is>
      </c>
      <c r="C411">
        <f>_xlfn.XLOOKUP(Table2[[#This Row],[JOB]],Table13[JOB '#1],Table13[JOB DESC],)</f>
        <v/>
      </c>
      <c r="D411" t="inlineStr">
        <is>
          <t>PT-159</t>
        </is>
      </c>
      <c r="E411">
        <f>_xlfn.XLOOKUP(Table2[[#This Row],[ASSET ID]],ALL!$B:$B,ALL!$C:$C,)</f>
        <v/>
      </c>
      <c r="F411">
        <f>IFERROR(_xlfn.XLOOKUP(Table2[[#This Row],[ASSET ID]],FLEET7[Asset],FLEET7[Employee],),"")</f>
        <v/>
      </c>
      <c r="G411" t="n">
        <v>0.1</v>
      </c>
      <c r="H411" t="inlineStr">
        <is>
          <t>9000 100F / CC NEEDED</t>
        </is>
      </c>
      <c r="K411">
        <f>_xlfn.XLOOKUP(Table2[[#This Row],[ASSET ID]],Table7[Equip '#],Table7[Rate],)</f>
        <v/>
      </c>
      <c r="L411">
        <f>Table2[[#This Row],[INTERNAL MONTHLY RATE]]*Table2[[#This Row],[UNIT ALLOCATION]]</f>
        <v/>
      </c>
      <c r="M411">
        <f>IF(ISBLANK(Table2[[#This Row],[REVISION]]), Table2[[#This Row],[UNIT ALLOCATION]] * Table2[[#This Row],[INTERNAL MONTHLY RATE]], Table2[[#This Row],[INTERNAL MONTHLY RATE]] * Table2[[#This Row],[REVISION]])</f>
        <v/>
      </c>
      <c r="N411">
        <f>Table2[[#This Row],[RATE X ALLOCATION]]-Table2[[#This Row],[RATE X REVISION]]</f>
        <v/>
      </c>
    </row>
    <row r="412">
      <c r="A412">
        <f>_xlfn.XLOOKUP(Table2[[#This Row],[JOB]],Table13[JOB '#2],Table13[DIVISION '#],)</f>
        <v/>
      </c>
      <c r="B412" t="inlineStr">
        <is>
          <t>2024-023</t>
        </is>
      </c>
      <c r="C412">
        <f>_xlfn.XLOOKUP(Table2[[#This Row],[JOB]],Table13[JOB '#1],Table13[JOB DESC],)</f>
        <v/>
      </c>
      <c r="D412" t="inlineStr">
        <is>
          <t>PT-237</t>
        </is>
      </c>
      <c r="E412">
        <f>_xlfn.XLOOKUP(Table2[[#This Row],[ASSET ID]],ALL!$B:$B,ALL!$C:$C,)</f>
        <v/>
      </c>
      <c r="F412">
        <f>IFERROR(_xlfn.XLOOKUP(Table2[[#This Row],[ASSET ID]],FLEET7[Asset],FLEET7[Employee],),"")</f>
        <v/>
      </c>
      <c r="G412" t="n">
        <v>0.28</v>
      </c>
      <c r="H412" t="inlineStr">
        <is>
          <t>9000 100F / CC NEEDED</t>
        </is>
      </c>
      <c r="K412">
        <f>_xlfn.XLOOKUP(Table2[[#This Row],[ASSET ID]],Table7[Equip '#],Table7[Rate],)</f>
        <v/>
      </c>
      <c r="L412">
        <f>Table2[[#This Row],[INTERNAL MONTHLY RATE]]*Table2[[#This Row],[UNIT ALLOCATION]]</f>
        <v/>
      </c>
      <c r="M412">
        <f>IF(ISBLANK(Table2[[#This Row],[REVISION]]), Table2[[#This Row],[UNIT ALLOCATION]] * Table2[[#This Row],[INTERNAL MONTHLY RATE]], Table2[[#This Row],[INTERNAL MONTHLY RATE]] * Table2[[#This Row],[REVISION]])</f>
        <v/>
      </c>
      <c r="N412">
        <f>Table2[[#This Row],[RATE X ALLOCATION]]-Table2[[#This Row],[RATE X REVISION]]</f>
        <v/>
      </c>
    </row>
    <row r="413">
      <c r="A413">
        <f>_xlfn.XLOOKUP(Table2[[#This Row],[JOB]],Table13[JOB '#2],Table13[DIVISION '#],)</f>
        <v/>
      </c>
      <c r="B413" t="inlineStr">
        <is>
          <t>2024-023</t>
        </is>
      </c>
      <c r="C413">
        <f>_xlfn.XLOOKUP(Table2[[#This Row],[JOB]],Table13[JOB '#1],Table13[JOB DESC],)</f>
        <v/>
      </c>
      <c r="D413" t="inlineStr">
        <is>
          <t>PT-242</t>
        </is>
      </c>
      <c r="E413">
        <f>_xlfn.XLOOKUP(Table2[[#This Row],[ASSET ID]],ALL!$B:$B,ALL!$C:$C,)</f>
        <v/>
      </c>
      <c r="F413">
        <f>IFERROR(_xlfn.XLOOKUP(Table2[[#This Row],[ASSET ID]],FLEET7[Asset],FLEET7[Employee],),"")</f>
        <v/>
      </c>
      <c r="G413" t="n">
        <v>1</v>
      </c>
      <c r="H413" t="inlineStr">
        <is>
          <t>9000 100F / CC NEEDED</t>
        </is>
      </c>
      <c r="K413">
        <f>_xlfn.XLOOKUP(Table2[[#This Row],[ASSET ID]],Table7[Equip '#],Table7[Rate],)</f>
        <v/>
      </c>
      <c r="L413">
        <f>Table2[[#This Row],[INTERNAL MONTHLY RATE]]*Table2[[#This Row],[UNIT ALLOCATION]]</f>
        <v/>
      </c>
      <c r="M413">
        <f>IF(ISBLANK(Table2[[#This Row],[REVISION]]), Table2[[#This Row],[UNIT ALLOCATION]] * Table2[[#This Row],[INTERNAL MONTHLY RATE]], Table2[[#This Row],[INTERNAL MONTHLY RATE]] * Table2[[#This Row],[REVISION]])</f>
        <v/>
      </c>
      <c r="N413">
        <f>Table2[[#This Row],[RATE X ALLOCATION]]-Table2[[#This Row],[RATE X REVISION]]</f>
        <v/>
      </c>
    </row>
    <row r="414">
      <c r="A414">
        <f>_xlfn.XLOOKUP(Table2[[#This Row],[JOB]],Table13[JOB '#2],Table13[DIVISION '#],)</f>
        <v/>
      </c>
      <c r="B414" t="inlineStr">
        <is>
          <t>2024-023</t>
        </is>
      </c>
      <c r="C414">
        <f>_xlfn.XLOOKUP(Table2[[#This Row],[JOB]],Table13[JOB '#1],Table13[JOB DESC],)</f>
        <v/>
      </c>
      <c r="D414" t="inlineStr">
        <is>
          <t>PT-245</t>
        </is>
      </c>
      <c r="E414">
        <f>_xlfn.XLOOKUP(Table2[[#This Row],[ASSET ID]],ALL!$B:$B,ALL!$C:$C,)</f>
        <v/>
      </c>
      <c r="F414">
        <f>IFERROR(_xlfn.XLOOKUP(Table2[[#This Row],[ASSET ID]],FLEET7[Asset],FLEET7[Employee],),"")</f>
        <v/>
      </c>
      <c r="G414" t="n">
        <v>0.1</v>
      </c>
      <c r="H414" t="inlineStr">
        <is>
          <t>9000 100F / CC NEEDED</t>
        </is>
      </c>
      <c r="K414">
        <f>_xlfn.XLOOKUP(Table2[[#This Row],[ASSET ID]],Table7[Equip '#],Table7[Rate],)</f>
        <v/>
      </c>
      <c r="L414">
        <f>Table2[[#This Row],[INTERNAL MONTHLY RATE]]*Table2[[#This Row],[UNIT ALLOCATION]]</f>
        <v/>
      </c>
      <c r="M414">
        <f>IF(ISBLANK(Table2[[#This Row],[REVISION]]), Table2[[#This Row],[UNIT ALLOCATION]] * Table2[[#This Row],[INTERNAL MONTHLY RATE]], Table2[[#This Row],[INTERNAL MONTHLY RATE]] * Table2[[#This Row],[REVISION]])</f>
        <v/>
      </c>
      <c r="N414">
        <f>Table2[[#This Row],[RATE X ALLOCATION]]-Table2[[#This Row],[RATE X REVISION]]</f>
        <v/>
      </c>
    </row>
    <row r="415">
      <c r="A415">
        <f>_xlfn.XLOOKUP(Table2[[#This Row],[JOB]],Table13[JOB '#2],Table13[DIVISION '#],)</f>
        <v/>
      </c>
      <c r="B415" t="inlineStr">
        <is>
          <t>2024-023</t>
        </is>
      </c>
      <c r="C415">
        <f>_xlfn.XLOOKUP(Table2[[#This Row],[JOB]],Table13[JOB '#1],Table13[JOB DESC],)</f>
        <v/>
      </c>
      <c r="D415" t="inlineStr">
        <is>
          <t>PT-276</t>
        </is>
      </c>
      <c r="E415">
        <f>_xlfn.XLOOKUP(Table2[[#This Row],[ASSET ID]],ALL!$B:$B,ALL!$C:$C,)</f>
        <v/>
      </c>
      <c r="F415">
        <f>IFERROR(_xlfn.XLOOKUP(Table2[[#This Row],[ASSET ID]],FLEET7[Asset],FLEET7[Employee],),"")</f>
        <v/>
      </c>
      <c r="G415" t="n">
        <v>0.1</v>
      </c>
      <c r="H415" t="inlineStr">
        <is>
          <t>9000 100F / CC NEEDED</t>
        </is>
      </c>
      <c r="K415">
        <f>_xlfn.XLOOKUP(Table2[[#This Row],[ASSET ID]],Table7[Equip '#],Table7[Rate],)</f>
        <v/>
      </c>
      <c r="L415">
        <f>Table2[[#This Row],[INTERNAL MONTHLY RATE]]*Table2[[#This Row],[UNIT ALLOCATION]]</f>
        <v/>
      </c>
      <c r="M415">
        <f>IF(ISBLANK(Table2[[#This Row],[REVISION]]), Table2[[#This Row],[UNIT ALLOCATION]] * Table2[[#This Row],[INTERNAL MONTHLY RATE]], Table2[[#This Row],[INTERNAL MONTHLY RATE]] * Table2[[#This Row],[REVISION]])</f>
        <v/>
      </c>
      <c r="N415">
        <f>Table2[[#This Row],[RATE X ALLOCATION]]-Table2[[#This Row],[RATE X REVISION]]</f>
        <v/>
      </c>
    </row>
    <row r="416">
      <c r="A416">
        <f>_xlfn.XLOOKUP(Table2[[#This Row],[JOB]],Table13[JOB '#2],Table13[DIVISION '#],)</f>
        <v/>
      </c>
      <c r="B416" t="inlineStr">
        <is>
          <t>2024-023</t>
        </is>
      </c>
      <c r="C416">
        <f>_xlfn.XLOOKUP(Table2[[#This Row],[JOB]],Table13[JOB '#1],Table13[JOB DESC],)</f>
        <v/>
      </c>
      <c r="D416" t="inlineStr">
        <is>
          <t>PT-284</t>
        </is>
      </c>
      <c r="E416">
        <f>_xlfn.XLOOKUP(Table2[[#This Row],[ASSET ID]],ALL!$B:$B,ALL!$C:$C,)</f>
        <v/>
      </c>
      <c r="F416">
        <f>IFERROR(_xlfn.XLOOKUP(Table2[[#This Row],[ASSET ID]],FLEET7[Asset],FLEET7[Employee],),"")</f>
        <v/>
      </c>
      <c r="G416" t="n">
        <v>0.2</v>
      </c>
      <c r="H416" t="inlineStr">
        <is>
          <t>9000 100F / CC NEEDED</t>
        </is>
      </c>
      <c r="K416">
        <f>_xlfn.XLOOKUP(Table2[[#This Row],[ASSET ID]],Table7[Equip '#],Table7[Rate],)</f>
        <v/>
      </c>
      <c r="L416">
        <f>Table2[[#This Row],[INTERNAL MONTHLY RATE]]*Table2[[#This Row],[UNIT ALLOCATION]]</f>
        <v/>
      </c>
      <c r="M416">
        <f>IF(ISBLANK(Table2[[#This Row],[REVISION]]), Table2[[#This Row],[UNIT ALLOCATION]] * Table2[[#This Row],[INTERNAL MONTHLY RATE]], Table2[[#This Row],[INTERNAL MONTHLY RATE]] * Table2[[#This Row],[REVISION]])</f>
        <v/>
      </c>
      <c r="N416">
        <f>Table2[[#This Row],[RATE X ALLOCATION]]-Table2[[#This Row],[RATE X REVISION]]</f>
        <v/>
      </c>
    </row>
    <row r="417">
      <c r="A417">
        <f>_xlfn.XLOOKUP(Table2[[#This Row],[JOB]],Table13[JOB '#2],Table13[DIVISION '#],)</f>
        <v/>
      </c>
      <c r="B417" t="inlineStr">
        <is>
          <t>2024-023</t>
        </is>
      </c>
      <c r="C417">
        <f>_xlfn.XLOOKUP(Table2[[#This Row],[JOB]],Table13[JOB '#1],Table13[JOB DESC],)</f>
        <v/>
      </c>
      <c r="D417" t="inlineStr">
        <is>
          <t>RTC-02</t>
        </is>
      </c>
      <c r="E417">
        <f>_xlfn.XLOOKUP(Table2[[#This Row],[ASSET ID]],ALL!$B:$B,ALL!$C:$C,)</f>
        <v/>
      </c>
      <c r="F417">
        <f>IFERROR(_xlfn.XLOOKUP(Table2[[#This Row],[ASSET ID]],FLEET7[Asset],FLEET7[Employee],),"")</f>
        <v/>
      </c>
      <c r="G417" t="n">
        <v>0.51</v>
      </c>
      <c r="H417" t="inlineStr">
        <is>
          <t>9000 100F / CC NEEDED</t>
        </is>
      </c>
      <c r="K417">
        <f>_xlfn.XLOOKUP(Table2[[#This Row],[ASSET ID]],Table7[Equip '#],Table7[Rate],)</f>
        <v/>
      </c>
      <c r="L417">
        <f>Table2[[#This Row],[INTERNAL MONTHLY RATE]]*Table2[[#This Row],[UNIT ALLOCATION]]</f>
        <v/>
      </c>
      <c r="M417">
        <f>IF(ISBLANK(Table2[[#This Row],[REVISION]]), Table2[[#This Row],[UNIT ALLOCATION]] * Table2[[#This Row],[INTERNAL MONTHLY RATE]], Table2[[#This Row],[INTERNAL MONTHLY RATE]] * Table2[[#This Row],[REVISION]])</f>
        <v/>
      </c>
      <c r="N417">
        <f>Table2[[#This Row],[RATE X ALLOCATION]]-Table2[[#This Row],[RATE X REVISION]]</f>
        <v/>
      </c>
    </row>
    <row r="418">
      <c r="A418">
        <f>_xlfn.XLOOKUP(Table2[[#This Row],[JOB]],Table13[JOB '#2],Table13[DIVISION '#],)</f>
        <v/>
      </c>
      <c r="B418" t="inlineStr">
        <is>
          <t>2024-023</t>
        </is>
      </c>
      <c r="C418">
        <f>_xlfn.XLOOKUP(Table2[[#This Row],[JOB]],Table13[JOB '#1],Table13[JOB DESC],)</f>
        <v/>
      </c>
      <c r="D418" t="inlineStr">
        <is>
          <t>SDT-01</t>
        </is>
      </c>
      <c r="E418">
        <f>_xlfn.XLOOKUP(Table2[[#This Row],[ASSET ID]],ALL!$B:$B,ALL!$C:$C,)</f>
        <v/>
      </c>
      <c r="F418">
        <f>IFERROR(_xlfn.XLOOKUP(Table2[[#This Row],[ASSET ID]],FLEET7[Asset],FLEET7[Employee],),"")</f>
        <v/>
      </c>
      <c r="G418" t="n">
        <v>0.04</v>
      </c>
      <c r="H418" t="inlineStr">
        <is>
          <t>9000 100F / CC NEEDED</t>
        </is>
      </c>
      <c r="K418">
        <f>_xlfn.XLOOKUP(Table2[[#This Row],[ASSET ID]],Table7[Equip '#],Table7[Rate],)</f>
        <v/>
      </c>
      <c r="L418">
        <f>Table2[[#This Row],[INTERNAL MONTHLY RATE]]*Table2[[#This Row],[UNIT ALLOCATION]]</f>
        <v/>
      </c>
      <c r="M418">
        <f>IF(ISBLANK(Table2[[#This Row],[REVISION]]), Table2[[#This Row],[UNIT ALLOCATION]] * Table2[[#This Row],[INTERNAL MONTHLY RATE]], Table2[[#This Row],[INTERNAL MONTHLY RATE]] * Table2[[#This Row],[REVISION]])</f>
        <v/>
      </c>
      <c r="N418">
        <f>Table2[[#This Row],[RATE X ALLOCATION]]-Table2[[#This Row],[RATE X REVISION]]</f>
        <v/>
      </c>
    </row>
    <row r="419">
      <c r="A419">
        <f>_xlfn.XLOOKUP(Table2[[#This Row],[JOB]],Table13[JOB '#2],Table13[DIVISION '#],)</f>
        <v/>
      </c>
      <c r="B419" t="inlineStr">
        <is>
          <t>2024-023</t>
        </is>
      </c>
      <c r="C419">
        <f>_xlfn.XLOOKUP(Table2[[#This Row],[JOB]],Table13[JOB '#1],Table13[JOB DESC],)</f>
        <v/>
      </c>
      <c r="D419" t="inlineStr">
        <is>
          <t>SS-17</t>
        </is>
      </c>
      <c r="E419">
        <f>_xlfn.XLOOKUP(Table2[[#This Row],[ASSET ID]],ALL!$B:$B,ALL!$C:$C,)</f>
        <v/>
      </c>
      <c r="F419">
        <f>IFERROR(_xlfn.XLOOKUP(Table2[[#This Row],[ASSET ID]],FLEET7[Asset],FLEET7[Employee],),"")</f>
        <v/>
      </c>
      <c r="G419" t="n">
        <v>1</v>
      </c>
      <c r="H419" t="inlineStr">
        <is>
          <t>9000 100F / CC NEEDED</t>
        </is>
      </c>
      <c r="K419">
        <f>_xlfn.XLOOKUP(Table2[[#This Row],[ASSET ID]],Table7[Equip '#],Table7[Rate],)</f>
        <v/>
      </c>
      <c r="L419">
        <f>Table2[[#This Row],[INTERNAL MONTHLY RATE]]*Table2[[#This Row],[UNIT ALLOCATION]]</f>
        <v/>
      </c>
      <c r="M419">
        <f>IF(ISBLANK(Table2[[#This Row],[REVISION]]), Table2[[#This Row],[UNIT ALLOCATION]] * Table2[[#This Row],[INTERNAL MONTHLY RATE]], Table2[[#This Row],[INTERNAL MONTHLY RATE]] * Table2[[#This Row],[REVISION]])</f>
        <v/>
      </c>
      <c r="N419">
        <f>Table2[[#This Row],[RATE X ALLOCATION]]-Table2[[#This Row],[RATE X REVISION]]</f>
        <v/>
      </c>
    </row>
    <row r="420">
      <c r="A420">
        <f>_xlfn.XLOOKUP(Table2[[#This Row],[JOB]],Table13[JOB '#2],Table13[DIVISION '#],)</f>
        <v/>
      </c>
      <c r="B420" t="inlineStr">
        <is>
          <t>2024-023</t>
        </is>
      </c>
      <c r="C420">
        <f>_xlfn.XLOOKUP(Table2[[#This Row],[JOB]],Table13[JOB '#1],Table13[JOB DESC],)</f>
        <v/>
      </c>
      <c r="D420" t="inlineStr">
        <is>
          <t>TH-06</t>
        </is>
      </c>
      <c r="E420">
        <f>_xlfn.XLOOKUP(Table2[[#This Row],[ASSET ID]],ALL!$B:$B,ALL!$C:$C,)</f>
        <v/>
      </c>
      <c r="F420">
        <f>IFERROR(_xlfn.XLOOKUP(Table2[[#This Row],[ASSET ID]],FLEET7[Asset],FLEET7[Employee],),"")</f>
        <v/>
      </c>
      <c r="G420" t="n">
        <v>1</v>
      </c>
      <c r="H420" t="inlineStr">
        <is>
          <t>9000 100F / CC NEEDED</t>
        </is>
      </c>
      <c r="K420">
        <f>_xlfn.XLOOKUP(Table2[[#This Row],[ASSET ID]],Table7[Equip '#],Table7[Rate],)</f>
        <v/>
      </c>
      <c r="L420">
        <f>Table2[[#This Row],[INTERNAL MONTHLY RATE]]*Table2[[#This Row],[UNIT ALLOCATION]]</f>
        <v/>
      </c>
      <c r="M420">
        <f>IF(ISBLANK(Table2[[#This Row],[REVISION]]), Table2[[#This Row],[UNIT ALLOCATION]] * Table2[[#This Row],[INTERNAL MONTHLY RATE]], Table2[[#This Row],[INTERNAL MONTHLY RATE]] * Table2[[#This Row],[REVISION]])</f>
        <v/>
      </c>
      <c r="N420">
        <f>Table2[[#This Row],[RATE X ALLOCATION]]-Table2[[#This Row],[RATE X REVISION]]</f>
        <v/>
      </c>
    </row>
    <row r="421">
      <c r="A421">
        <f>_xlfn.XLOOKUP(Table2[[#This Row],[JOB]],Table13[JOB '#2],Table13[DIVISION '#],)</f>
        <v/>
      </c>
      <c r="B421" t="inlineStr">
        <is>
          <t>2024-023</t>
        </is>
      </c>
      <c r="C421">
        <f>_xlfn.XLOOKUP(Table2[[#This Row],[JOB]],Table13[JOB '#1],Table13[JOB DESC],)</f>
        <v/>
      </c>
      <c r="D421" t="inlineStr">
        <is>
          <t>WL-12</t>
        </is>
      </c>
      <c r="E421">
        <f>_xlfn.XLOOKUP(Table2[[#This Row],[ASSET ID]],ALL!$B:$B,ALL!$C:$C,)</f>
        <v/>
      </c>
      <c r="F421">
        <f>IFERROR(_xlfn.XLOOKUP(Table2[[#This Row],[ASSET ID]],FLEET7[Asset],FLEET7[Employee],),"")</f>
        <v/>
      </c>
      <c r="G421" t="n">
        <v>0.25</v>
      </c>
      <c r="H421" t="inlineStr">
        <is>
          <t>9000 100F / CC NEEDED</t>
        </is>
      </c>
      <c r="K421">
        <f>_xlfn.XLOOKUP(Table2[[#This Row],[ASSET ID]],Table7[Equip '#],Table7[Rate],)</f>
        <v/>
      </c>
      <c r="L421">
        <f>Table2[[#This Row],[INTERNAL MONTHLY RATE]]*Table2[[#This Row],[UNIT ALLOCATION]]</f>
        <v/>
      </c>
      <c r="M421">
        <f>IF(ISBLANK(Table2[[#This Row],[REVISION]]), Table2[[#This Row],[UNIT ALLOCATION]] * Table2[[#This Row],[INTERNAL MONTHLY RATE]], Table2[[#This Row],[INTERNAL MONTHLY RATE]] * Table2[[#This Row],[REVISION]])</f>
        <v/>
      </c>
      <c r="N421">
        <f>Table2[[#This Row],[RATE X ALLOCATION]]-Table2[[#This Row],[RATE X REVISION]]</f>
        <v/>
      </c>
    </row>
    <row r="422">
      <c r="A422">
        <f>_xlfn.XLOOKUP(Table2[[#This Row],[JOB]],Table13[JOB '#2],Table13[DIVISION '#],)</f>
        <v/>
      </c>
      <c r="B422" t="inlineStr">
        <is>
          <t>2024-024</t>
        </is>
      </c>
      <c r="C422">
        <f>_xlfn.XLOOKUP(Table2[[#This Row],[JOB]],Table13[JOB '#1],Table13[JOB DESC],)</f>
        <v/>
      </c>
      <c r="D422" t="inlineStr">
        <is>
          <t>ET-01</t>
        </is>
      </c>
      <c r="E422">
        <f>_xlfn.XLOOKUP(Table2[[#This Row],[ASSET ID]],ALL!$B:$B,ALL!$C:$C,)</f>
        <v/>
      </c>
      <c r="F422">
        <f>IFERROR(_xlfn.XLOOKUP(Table2[[#This Row],[ASSET ID]],FLEET7[Asset],FLEET7[Employee],),"")</f>
        <v/>
      </c>
      <c r="G422" t="n">
        <v>0.88</v>
      </c>
      <c r="H422" t="inlineStr">
        <is>
          <t>9000 100F / CC NEEDED</t>
        </is>
      </c>
      <c r="K422">
        <f>_xlfn.XLOOKUP(Table2[[#This Row],[ASSET ID]],Table7[Equip '#],Table7[Rate],)</f>
        <v/>
      </c>
      <c r="L422">
        <f>Table2[[#This Row],[INTERNAL MONTHLY RATE]]*Table2[[#This Row],[UNIT ALLOCATION]]</f>
        <v/>
      </c>
      <c r="M422">
        <f>IF(ISBLANK(Table2[[#This Row],[REVISION]]), Table2[[#This Row],[UNIT ALLOCATION]] * Table2[[#This Row],[INTERNAL MONTHLY RATE]], Table2[[#This Row],[INTERNAL MONTHLY RATE]] * Table2[[#This Row],[REVISION]])</f>
        <v/>
      </c>
      <c r="N422">
        <f>Table2[[#This Row],[RATE X ALLOCATION]]-Table2[[#This Row],[RATE X REVISION]]</f>
        <v/>
      </c>
    </row>
    <row r="423">
      <c r="A423">
        <f>_xlfn.XLOOKUP(Table2[[#This Row],[JOB]],Table13[JOB '#2],Table13[DIVISION '#],)</f>
        <v/>
      </c>
      <c r="B423" t="inlineStr">
        <is>
          <t>2024-024</t>
        </is>
      </c>
      <c r="C423">
        <f>_xlfn.XLOOKUP(Table2[[#This Row],[JOB]],Table13[JOB '#1],Table13[JOB DESC],)</f>
        <v/>
      </c>
      <c r="D423" t="inlineStr">
        <is>
          <t>ME-38</t>
        </is>
      </c>
      <c r="E423">
        <f>_xlfn.XLOOKUP(Table2[[#This Row],[ASSET ID]],ALL!$B:$B,ALL!$C:$C,)</f>
        <v/>
      </c>
      <c r="F423">
        <f>IFERROR(_xlfn.XLOOKUP(Table2[[#This Row],[ASSET ID]],FLEET7[Asset],FLEET7[Employee],),"")</f>
        <v/>
      </c>
      <c r="G423" t="n">
        <v>1</v>
      </c>
      <c r="H423" t="inlineStr">
        <is>
          <t>9000 100F / CC NEEDED</t>
        </is>
      </c>
      <c r="K423">
        <f>_xlfn.XLOOKUP(Table2[[#This Row],[ASSET ID]],Table7[Equip '#],Table7[Rate],)</f>
        <v/>
      </c>
      <c r="L423">
        <f>Table2[[#This Row],[INTERNAL MONTHLY RATE]]*Table2[[#This Row],[UNIT ALLOCATION]]</f>
        <v/>
      </c>
      <c r="M423">
        <f>IF(ISBLANK(Table2[[#This Row],[REVISION]]), Table2[[#This Row],[UNIT ALLOCATION]] * Table2[[#This Row],[INTERNAL MONTHLY RATE]], Table2[[#This Row],[INTERNAL MONTHLY RATE]] * Table2[[#This Row],[REVISION]])</f>
        <v/>
      </c>
      <c r="N423">
        <f>Table2[[#This Row],[RATE X ALLOCATION]]-Table2[[#This Row],[RATE X REVISION]]</f>
        <v/>
      </c>
    </row>
    <row r="424">
      <c r="A424">
        <f>_xlfn.XLOOKUP(Table2[[#This Row],[JOB]],Table13[JOB '#2],Table13[DIVISION '#],)</f>
        <v/>
      </c>
      <c r="B424" t="inlineStr">
        <is>
          <t>2024-024</t>
        </is>
      </c>
      <c r="C424">
        <f>_xlfn.XLOOKUP(Table2[[#This Row],[JOB]],Table13[JOB '#1],Table13[JOB DESC],)</f>
        <v/>
      </c>
      <c r="D424" t="inlineStr">
        <is>
          <t>ME-53</t>
        </is>
      </c>
      <c r="E424">
        <f>_xlfn.XLOOKUP(Table2[[#This Row],[ASSET ID]],ALL!$B:$B,ALL!$C:$C,)</f>
        <v/>
      </c>
      <c r="F424">
        <f>IFERROR(_xlfn.XLOOKUP(Table2[[#This Row],[ASSET ID]],FLEET7[Asset],FLEET7[Employee],),"")</f>
        <v/>
      </c>
      <c r="G424" t="n">
        <v>1</v>
      </c>
      <c r="H424" t="inlineStr">
        <is>
          <t>9000 100F / CC NEEDED</t>
        </is>
      </c>
      <c r="K424">
        <f>_xlfn.XLOOKUP(Table2[[#This Row],[ASSET ID]],Table7[Equip '#],Table7[Rate],)</f>
        <v/>
      </c>
      <c r="L424">
        <f>Table2[[#This Row],[INTERNAL MONTHLY RATE]]*Table2[[#This Row],[UNIT ALLOCATION]]</f>
        <v/>
      </c>
      <c r="M424">
        <f>IF(ISBLANK(Table2[[#This Row],[REVISION]]), Table2[[#This Row],[UNIT ALLOCATION]] * Table2[[#This Row],[INTERNAL MONTHLY RATE]], Table2[[#This Row],[INTERNAL MONTHLY RATE]] * Table2[[#This Row],[REVISION]])</f>
        <v/>
      </c>
      <c r="N424">
        <f>Table2[[#This Row],[RATE X ALLOCATION]]-Table2[[#This Row],[RATE X REVISION]]</f>
        <v/>
      </c>
    </row>
    <row r="425">
      <c r="A425">
        <f>_xlfn.XLOOKUP(Table2[[#This Row],[JOB]],Table13[JOB '#2],Table13[DIVISION '#],)</f>
        <v/>
      </c>
      <c r="B425" t="inlineStr">
        <is>
          <t>2024-024</t>
        </is>
      </c>
      <c r="C425">
        <f>_xlfn.XLOOKUP(Table2[[#This Row],[JOB]],Table13[JOB '#1],Table13[JOB DESC],)</f>
        <v/>
      </c>
      <c r="D425" t="inlineStr">
        <is>
          <t>PT-159</t>
        </is>
      </c>
      <c r="E425">
        <f>_xlfn.XLOOKUP(Table2[[#This Row],[ASSET ID]],ALL!$B:$B,ALL!$C:$C,)</f>
        <v/>
      </c>
      <c r="F425">
        <f>IFERROR(_xlfn.XLOOKUP(Table2[[#This Row],[ASSET ID]],FLEET7[Asset],FLEET7[Employee],),"")</f>
        <v/>
      </c>
      <c r="G425" t="n">
        <v>0.3</v>
      </c>
      <c r="H425" t="inlineStr">
        <is>
          <t>9000 100F / CC NEEDED</t>
        </is>
      </c>
      <c r="K425">
        <f>_xlfn.XLOOKUP(Table2[[#This Row],[ASSET ID]],Table7[Equip '#],Table7[Rate],)</f>
        <v/>
      </c>
      <c r="L425">
        <f>Table2[[#This Row],[INTERNAL MONTHLY RATE]]*Table2[[#This Row],[UNIT ALLOCATION]]</f>
        <v/>
      </c>
      <c r="M425">
        <f>IF(ISBLANK(Table2[[#This Row],[REVISION]]), Table2[[#This Row],[UNIT ALLOCATION]] * Table2[[#This Row],[INTERNAL MONTHLY RATE]], Table2[[#This Row],[INTERNAL MONTHLY RATE]] * Table2[[#This Row],[REVISION]])</f>
        <v/>
      </c>
      <c r="N425">
        <f>Table2[[#This Row],[RATE X ALLOCATION]]-Table2[[#This Row],[RATE X REVISION]]</f>
        <v/>
      </c>
    </row>
    <row r="426">
      <c r="A426">
        <f>_xlfn.XLOOKUP(Table2[[#This Row],[JOB]],Table13[JOB '#2],Table13[DIVISION '#],)</f>
        <v/>
      </c>
      <c r="B426" t="inlineStr">
        <is>
          <t>2024-024</t>
        </is>
      </c>
      <c r="C426">
        <f>_xlfn.XLOOKUP(Table2[[#This Row],[JOB]],Table13[JOB '#1],Table13[JOB DESC],)</f>
        <v/>
      </c>
      <c r="D426" t="inlineStr">
        <is>
          <t>PT-215</t>
        </is>
      </c>
      <c r="E426">
        <f>_xlfn.XLOOKUP(Table2[[#This Row],[ASSET ID]],ALL!$B:$B,ALL!$C:$C,)</f>
        <v/>
      </c>
      <c r="F426">
        <f>IFERROR(_xlfn.XLOOKUP(Table2[[#This Row],[ASSET ID]],FLEET7[Asset],FLEET7[Employee],),"")</f>
        <v/>
      </c>
      <c r="G426" t="n">
        <v>0.23</v>
      </c>
      <c r="H426" t="inlineStr">
        <is>
          <t>9000 100F / CC NEEDED</t>
        </is>
      </c>
      <c r="K426">
        <f>_xlfn.XLOOKUP(Table2[[#This Row],[ASSET ID]],Table7[Equip '#],Table7[Rate],)</f>
        <v/>
      </c>
      <c r="L426">
        <f>Table2[[#This Row],[INTERNAL MONTHLY RATE]]*Table2[[#This Row],[UNIT ALLOCATION]]</f>
        <v/>
      </c>
      <c r="M426">
        <f>IF(ISBLANK(Table2[[#This Row],[REVISION]]), Table2[[#This Row],[UNIT ALLOCATION]] * Table2[[#This Row],[INTERNAL MONTHLY RATE]], Table2[[#This Row],[INTERNAL MONTHLY RATE]] * Table2[[#This Row],[REVISION]])</f>
        <v/>
      </c>
      <c r="N426">
        <f>Table2[[#This Row],[RATE X ALLOCATION]]-Table2[[#This Row],[RATE X REVISION]]</f>
        <v/>
      </c>
    </row>
    <row r="427">
      <c r="A427">
        <f>_xlfn.XLOOKUP(Table2[[#This Row],[JOB]],Table13[JOB '#2],Table13[DIVISION '#],)</f>
        <v/>
      </c>
      <c r="B427" t="inlineStr">
        <is>
          <t>2024-024</t>
        </is>
      </c>
      <c r="C427">
        <f>_xlfn.XLOOKUP(Table2[[#This Row],[JOB]],Table13[JOB '#1],Table13[JOB DESC],)</f>
        <v/>
      </c>
      <c r="D427" t="inlineStr">
        <is>
          <t>SS-34</t>
        </is>
      </c>
      <c r="E427">
        <f>_xlfn.XLOOKUP(Table2[[#This Row],[ASSET ID]],ALL!$B:$B,ALL!$C:$C,)</f>
        <v/>
      </c>
      <c r="F427">
        <f>IFERROR(_xlfn.XLOOKUP(Table2[[#This Row],[ASSET ID]],FLEET7[Asset],FLEET7[Employee],),"")</f>
        <v/>
      </c>
      <c r="G427" t="n">
        <v>0.25</v>
      </c>
      <c r="H427" t="inlineStr">
        <is>
          <t>9000 100F / CC NEEDED</t>
        </is>
      </c>
      <c r="K427">
        <f>_xlfn.XLOOKUP(Table2[[#This Row],[ASSET ID]],Table7[Equip '#],Table7[Rate],)</f>
        <v/>
      </c>
      <c r="L427">
        <f>Table2[[#This Row],[INTERNAL MONTHLY RATE]]*Table2[[#This Row],[UNIT ALLOCATION]]</f>
        <v/>
      </c>
      <c r="M427">
        <f>IF(ISBLANK(Table2[[#This Row],[REVISION]]), Table2[[#This Row],[UNIT ALLOCATION]] * Table2[[#This Row],[INTERNAL MONTHLY RATE]], Table2[[#This Row],[INTERNAL MONTHLY RATE]] * Table2[[#This Row],[REVISION]])</f>
        <v/>
      </c>
      <c r="N427">
        <f>Table2[[#This Row],[RATE X ALLOCATION]]-Table2[[#This Row],[RATE X REVISION]]</f>
        <v/>
      </c>
    </row>
    <row r="428">
      <c r="A428">
        <f>_xlfn.XLOOKUP(Table2[[#This Row],[JOB]],Table13[JOB '#2],Table13[DIVISION '#],)</f>
        <v/>
      </c>
      <c r="B428" t="inlineStr">
        <is>
          <t>2024-025</t>
        </is>
      </c>
      <c r="C428">
        <f>_xlfn.XLOOKUP(Table2[[#This Row],[JOB]],Table13[JOB '#1],Table13[JOB DESC],)</f>
        <v/>
      </c>
      <c r="D428" t="inlineStr">
        <is>
          <t>14T-45</t>
        </is>
      </c>
      <c r="E428">
        <f>_xlfn.XLOOKUP(Table2[[#This Row],[ASSET ID]],ALL!$B:$B,ALL!$C:$C,)</f>
        <v/>
      </c>
      <c r="F428">
        <f>IFERROR(_xlfn.XLOOKUP(Table2[[#This Row],[ASSET ID]],FLEET7[Asset],FLEET7[Employee],),"")</f>
        <v/>
      </c>
      <c r="G428" t="n">
        <v>0.92</v>
      </c>
      <c r="H428" t="inlineStr">
        <is>
          <t>9000 100F / CC NEEDED</t>
        </is>
      </c>
      <c r="K428">
        <f>_xlfn.XLOOKUP(Table2[[#This Row],[ASSET ID]],Table7[Equip '#],Table7[Rate],)</f>
        <v/>
      </c>
      <c r="L428">
        <f>Table2[[#This Row],[INTERNAL MONTHLY RATE]]*Table2[[#This Row],[UNIT ALLOCATION]]</f>
        <v/>
      </c>
      <c r="M428">
        <f>IF(ISBLANK(Table2[[#This Row],[REVISION]]), Table2[[#This Row],[UNIT ALLOCATION]] * Table2[[#This Row],[INTERNAL MONTHLY RATE]], Table2[[#This Row],[INTERNAL MONTHLY RATE]] * Table2[[#This Row],[REVISION]])</f>
        <v/>
      </c>
      <c r="N428">
        <f>Table2[[#This Row],[RATE X ALLOCATION]]-Table2[[#This Row],[RATE X REVISION]]</f>
        <v/>
      </c>
    </row>
    <row r="429">
      <c r="A429">
        <f>_xlfn.XLOOKUP(Table2[[#This Row],[JOB]],Table13[JOB '#2],Table13[DIVISION '#],)</f>
        <v/>
      </c>
      <c r="B429" t="inlineStr">
        <is>
          <t>2024-025</t>
        </is>
      </c>
      <c r="C429">
        <f>_xlfn.XLOOKUP(Table2[[#This Row],[JOB]],Table13[JOB '#1],Table13[JOB DESC],)</f>
        <v/>
      </c>
      <c r="D429" t="inlineStr">
        <is>
          <t>BRO-06</t>
        </is>
      </c>
      <c r="E429">
        <f>_xlfn.XLOOKUP(Table2[[#This Row],[ASSET ID]],ALL!$B:$B,ALL!$C:$C,)</f>
        <v/>
      </c>
      <c r="F429">
        <f>IFERROR(_xlfn.XLOOKUP(Table2[[#This Row],[ASSET ID]],FLEET7[Asset],FLEET7[Employee],),"")</f>
        <v/>
      </c>
      <c r="G429" t="n">
        <v>0.5</v>
      </c>
      <c r="H429" t="inlineStr">
        <is>
          <t>9000 100F / CC NEEDED</t>
        </is>
      </c>
      <c r="K429">
        <f>_xlfn.XLOOKUP(Table2[[#This Row],[ASSET ID]],Table7[Equip '#],Table7[Rate],)</f>
        <v/>
      </c>
      <c r="L429">
        <f>Table2[[#This Row],[INTERNAL MONTHLY RATE]]*Table2[[#This Row],[UNIT ALLOCATION]]</f>
        <v/>
      </c>
      <c r="M429">
        <f>IF(ISBLANK(Table2[[#This Row],[REVISION]]), Table2[[#This Row],[UNIT ALLOCATION]] * Table2[[#This Row],[INTERNAL MONTHLY RATE]], Table2[[#This Row],[INTERNAL MONTHLY RATE]] * Table2[[#This Row],[REVISION]])</f>
        <v/>
      </c>
      <c r="N429">
        <f>Table2[[#This Row],[RATE X ALLOCATION]]-Table2[[#This Row],[RATE X REVISION]]</f>
        <v/>
      </c>
    </row>
    <row r="430">
      <c r="A430">
        <f>_xlfn.XLOOKUP(Table2[[#This Row],[JOB]],Table13[JOB '#2],Table13[DIVISION '#],)</f>
        <v/>
      </c>
      <c r="B430" t="inlineStr">
        <is>
          <t>2024-025</t>
        </is>
      </c>
      <c r="C430">
        <f>_xlfn.XLOOKUP(Table2[[#This Row],[JOB]],Table13[JOB '#1],Table13[JOB DESC],)</f>
        <v/>
      </c>
      <c r="D430" t="inlineStr">
        <is>
          <t>D-17</t>
        </is>
      </c>
      <c r="E430">
        <f>_xlfn.XLOOKUP(Table2[[#This Row],[ASSET ID]],ALL!$B:$B,ALL!$C:$C,)</f>
        <v/>
      </c>
      <c r="F430">
        <f>IFERROR(_xlfn.XLOOKUP(Table2[[#This Row],[ASSET ID]],FLEET7[Asset],FLEET7[Employee],),"")</f>
        <v/>
      </c>
      <c r="G430" t="n">
        <v>0.1</v>
      </c>
      <c r="H430" t="inlineStr">
        <is>
          <t>9000 100F / CC NEEDED</t>
        </is>
      </c>
      <c r="K430">
        <f>_xlfn.XLOOKUP(Table2[[#This Row],[ASSET ID]],Table7[Equip '#],Table7[Rate],)</f>
        <v/>
      </c>
      <c r="L430">
        <f>Table2[[#This Row],[INTERNAL MONTHLY RATE]]*Table2[[#This Row],[UNIT ALLOCATION]]</f>
        <v/>
      </c>
      <c r="M430">
        <f>IF(ISBLANK(Table2[[#This Row],[REVISION]]), Table2[[#This Row],[UNIT ALLOCATION]] * Table2[[#This Row],[INTERNAL MONTHLY RATE]], Table2[[#This Row],[INTERNAL MONTHLY RATE]] * Table2[[#This Row],[REVISION]])</f>
        <v/>
      </c>
      <c r="N430">
        <f>Table2[[#This Row],[RATE X ALLOCATION]]-Table2[[#This Row],[RATE X REVISION]]</f>
        <v/>
      </c>
    </row>
    <row r="431">
      <c r="A431">
        <f>_xlfn.XLOOKUP(Table2[[#This Row],[JOB]],Table13[JOB '#2],Table13[DIVISION '#],)</f>
        <v/>
      </c>
      <c r="B431" t="inlineStr">
        <is>
          <t>2024-025</t>
        </is>
      </c>
      <c r="C431">
        <f>_xlfn.XLOOKUP(Table2[[#This Row],[JOB]],Table13[JOB '#1],Table13[JOB DESC],)</f>
        <v/>
      </c>
      <c r="D431" t="inlineStr">
        <is>
          <t>ET-16</t>
        </is>
      </c>
      <c r="E431">
        <f>_xlfn.XLOOKUP(Table2[[#This Row],[ASSET ID]],ALL!$B:$B,ALL!$C:$C,)</f>
        <v/>
      </c>
      <c r="F431">
        <f>IFERROR(_xlfn.XLOOKUP(Table2[[#This Row],[ASSET ID]],FLEET7[Asset],FLEET7[Employee],),"")</f>
        <v/>
      </c>
      <c r="G431" t="n">
        <v>0.5</v>
      </c>
      <c r="H431" t="inlineStr">
        <is>
          <t>9000 100F / CC NEEDED</t>
        </is>
      </c>
      <c r="K431">
        <f>_xlfn.XLOOKUP(Table2[[#This Row],[ASSET ID]],Table7[Equip '#],Table7[Rate],)</f>
        <v/>
      </c>
      <c r="L431">
        <f>Table2[[#This Row],[INTERNAL MONTHLY RATE]]*Table2[[#This Row],[UNIT ALLOCATION]]</f>
        <v/>
      </c>
      <c r="M431">
        <f>IF(ISBLANK(Table2[[#This Row],[REVISION]]), Table2[[#This Row],[UNIT ALLOCATION]] * Table2[[#This Row],[INTERNAL MONTHLY RATE]], Table2[[#This Row],[INTERNAL MONTHLY RATE]] * Table2[[#This Row],[REVISION]])</f>
        <v/>
      </c>
      <c r="N431">
        <f>Table2[[#This Row],[RATE X ALLOCATION]]-Table2[[#This Row],[RATE X REVISION]]</f>
        <v/>
      </c>
    </row>
    <row r="432">
      <c r="A432">
        <f>_xlfn.XLOOKUP(Table2[[#This Row],[JOB]],Table13[JOB '#2],Table13[DIVISION '#],)</f>
        <v/>
      </c>
      <c r="B432" t="inlineStr">
        <is>
          <t>2024-025</t>
        </is>
      </c>
      <c r="C432">
        <f>_xlfn.XLOOKUP(Table2[[#This Row],[JOB]],Table13[JOB '#1],Table13[JOB DESC],)</f>
        <v/>
      </c>
      <c r="D432" t="inlineStr">
        <is>
          <t>ET-20</t>
        </is>
      </c>
      <c r="E432">
        <f>_xlfn.XLOOKUP(Table2[[#This Row],[ASSET ID]],ALL!$B:$B,ALL!$C:$C,)</f>
        <v/>
      </c>
      <c r="F432">
        <f>IFERROR(_xlfn.XLOOKUP(Table2[[#This Row],[ASSET ID]],FLEET7[Asset],FLEET7[Employee],),"")</f>
        <v/>
      </c>
      <c r="G432" t="n">
        <v>0.1</v>
      </c>
      <c r="H432" t="inlineStr">
        <is>
          <t>9000 100F / CC NEEDED</t>
        </is>
      </c>
      <c r="K432">
        <f>_xlfn.XLOOKUP(Table2[[#This Row],[ASSET ID]],Table7[Equip '#],Table7[Rate],)</f>
        <v/>
      </c>
      <c r="L432">
        <f>Table2[[#This Row],[INTERNAL MONTHLY RATE]]*Table2[[#This Row],[UNIT ALLOCATION]]</f>
        <v/>
      </c>
      <c r="M432">
        <f>IF(ISBLANK(Table2[[#This Row],[REVISION]]), Table2[[#This Row],[UNIT ALLOCATION]] * Table2[[#This Row],[INTERNAL MONTHLY RATE]], Table2[[#This Row],[INTERNAL MONTHLY RATE]] * Table2[[#This Row],[REVISION]])</f>
        <v/>
      </c>
      <c r="N432">
        <f>Table2[[#This Row],[RATE X ALLOCATION]]-Table2[[#This Row],[RATE X REVISION]]</f>
        <v/>
      </c>
    </row>
    <row r="433">
      <c r="A433">
        <f>_xlfn.XLOOKUP(Table2[[#This Row],[JOB]],Table13[JOB '#2],Table13[DIVISION '#],)</f>
        <v/>
      </c>
      <c r="B433" t="inlineStr">
        <is>
          <t>2024-025</t>
        </is>
      </c>
      <c r="C433">
        <f>_xlfn.XLOOKUP(Table2[[#This Row],[JOB]],Table13[JOB '#1],Table13[JOB DESC],)</f>
        <v/>
      </c>
      <c r="D433" t="inlineStr">
        <is>
          <t>ET-36</t>
        </is>
      </c>
      <c r="E433">
        <f>_xlfn.XLOOKUP(Table2[[#This Row],[ASSET ID]],ALL!$B:$B,ALL!$C:$C,)</f>
        <v/>
      </c>
      <c r="F433">
        <f>IFERROR(_xlfn.XLOOKUP(Table2[[#This Row],[ASSET ID]],FLEET7[Asset],FLEET7[Employee],),"")</f>
        <v/>
      </c>
      <c r="G433" t="n">
        <v>0.23</v>
      </c>
      <c r="H433" t="inlineStr">
        <is>
          <t>9000 100F / CC NEEDED</t>
        </is>
      </c>
      <c r="K433">
        <f>_xlfn.XLOOKUP(Table2[[#This Row],[ASSET ID]],Table7[Equip '#],Table7[Rate],)</f>
        <v/>
      </c>
      <c r="L433">
        <f>Table2[[#This Row],[INTERNAL MONTHLY RATE]]*Table2[[#This Row],[UNIT ALLOCATION]]</f>
        <v/>
      </c>
      <c r="M433">
        <f>IF(ISBLANK(Table2[[#This Row],[REVISION]]), Table2[[#This Row],[UNIT ALLOCATION]] * Table2[[#This Row],[INTERNAL MONTHLY RATE]], Table2[[#This Row],[INTERNAL MONTHLY RATE]] * Table2[[#This Row],[REVISION]])</f>
        <v/>
      </c>
      <c r="N433">
        <f>Table2[[#This Row],[RATE X ALLOCATION]]-Table2[[#This Row],[RATE X REVISION]]</f>
        <v/>
      </c>
    </row>
    <row r="434">
      <c r="A434">
        <f>_xlfn.XLOOKUP(Table2[[#This Row],[JOB]],Table13[JOB '#2],Table13[DIVISION '#],)</f>
        <v/>
      </c>
      <c r="B434" t="inlineStr">
        <is>
          <t>2024-025</t>
        </is>
      </c>
      <c r="C434">
        <f>_xlfn.XLOOKUP(Table2[[#This Row],[JOB]],Table13[JOB '#1],Table13[JOB DESC],)</f>
        <v/>
      </c>
      <c r="D434" t="inlineStr">
        <is>
          <t>LP-117</t>
        </is>
      </c>
      <c r="E434">
        <f>_xlfn.XLOOKUP(Table2[[#This Row],[ASSET ID]],ALL!$B:$B,ALL!$C:$C,)</f>
        <v/>
      </c>
      <c r="F434">
        <f>IFERROR(_xlfn.XLOOKUP(Table2[[#This Row],[ASSET ID]],FLEET7[Asset],FLEET7[Employee],),"")</f>
        <v/>
      </c>
      <c r="G434" t="n">
        <v>1</v>
      </c>
      <c r="H434" t="inlineStr">
        <is>
          <t>9000 100F / CC NEEDED</t>
        </is>
      </c>
      <c r="K434">
        <f>_xlfn.XLOOKUP(Table2[[#This Row],[ASSET ID]],Table7[Equip '#],Table7[Rate],)</f>
        <v/>
      </c>
      <c r="L434">
        <f>Table2[[#This Row],[INTERNAL MONTHLY RATE]]*Table2[[#This Row],[UNIT ALLOCATION]]</f>
        <v/>
      </c>
      <c r="M434">
        <f>IF(ISBLANK(Table2[[#This Row],[REVISION]]), Table2[[#This Row],[UNIT ALLOCATION]] * Table2[[#This Row],[INTERNAL MONTHLY RATE]], Table2[[#This Row],[INTERNAL MONTHLY RATE]] * Table2[[#This Row],[REVISION]])</f>
        <v/>
      </c>
      <c r="N434">
        <f>Table2[[#This Row],[RATE X ALLOCATION]]-Table2[[#This Row],[RATE X REVISION]]</f>
        <v/>
      </c>
    </row>
    <row r="435">
      <c r="A435">
        <f>_xlfn.XLOOKUP(Table2[[#This Row],[JOB]],Table13[JOB '#2],Table13[DIVISION '#],)</f>
        <v/>
      </c>
      <c r="B435" t="inlineStr">
        <is>
          <t>2024-025</t>
        </is>
      </c>
      <c r="C435">
        <f>_xlfn.XLOOKUP(Table2[[#This Row],[JOB]],Table13[JOB '#1],Table13[JOB DESC],)</f>
        <v/>
      </c>
      <c r="D435" t="inlineStr">
        <is>
          <t>PT-239</t>
        </is>
      </c>
      <c r="E435">
        <f>_xlfn.XLOOKUP(Table2[[#This Row],[ASSET ID]],ALL!$B:$B,ALL!$C:$C,)</f>
        <v/>
      </c>
      <c r="F435">
        <f>IFERROR(_xlfn.XLOOKUP(Table2[[#This Row],[ASSET ID]],FLEET7[Asset],FLEET7[Employee],),"")</f>
        <v/>
      </c>
      <c r="G435" t="n">
        <v>1</v>
      </c>
      <c r="H435" t="inlineStr">
        <is>
          <t>9000 100F / CC NEEDED</t>
        </is>
      </c>
      <c r="K435">
        <f>_xlfn.XLOOKUP(Table2[[#This Row],[ASSET ID]],Table7[Equip '#],Table7[Rate],)</f>
        <v/>
      </c>
      <c r="L435">
        <f>Table2[[#This Row],[INTERNAL MONTHLY RATE]]*Table2[[#This Row],[UNIT ALLOCATION]]</f>
        <v/>
      </c>
      <c r="M435">
        <f>IF(ISBLANK(Table2[[#This Row],[REVISION]]), Table2[[#This Row],[UNIT ALLOCATION]] * Table2[[#This Row],[INTERNAL MONTHLY RATE]], Table2[[#This Row],[INTERNAL MONTHLY RATE]] * Table2[[#This Row],[REVISION]])</f>
        <v/>
      </c>
      <c r="N435">
        <f>Table2[[#This Row],[RATE X ALLOCATION]]-Table2[[#This Row],[RATE X REVISION]]</f>
        <v/>
      </c>
    </row>
    <row r="436">
      <c r="A436">
        <f>_xlfn.XLOOKUP(Table2[[#This Row],[JOB]],Table13[JOB '#2],Table13[DIVISION '#],)</f>
        <v/>
      </c>
      <c r="B436" t="inlineStr">
        <is>
          <t>2024-025</t>
        </is>
      </c>
      <c r="C436">
        <f>_xlfn.XLOOKUP(Table2[[#This Row],[JOB]],Table13[JOB '#1],Table13[JOB DESC],)</f>
        <v/>
      </c>
      <c r="D436" t="inlineStr">
        <is>
          <t>PT-280</t>
        </is>
      </c>
      <c r="E436">
        <f>_xlfn.XLOOKUP(Table2[[#This Row],[ASSET ID]],ALL!$B:$B,ALL!$C:$C,)</f>
        <v/>
      </c>
      <c r="F436">
        <f>IFERROR(_xlfn.XLOOKUP(Table2[[#This Row],[ASSET ID]],FLEET7[Asset],FLEET7[Employee],),"")</f>
        <v/>
      </c>
      <c r="G436" t="n">
        <v>0.41</v>
      </c>
      <c r="H436" t="inlineStr">
        <is>
          <t>9000 100F / CC NEEDED</t>
        </is>
      </c>
      <c r="K436">
        <f>_xlfn.XLOOKUP(Table2[[#This Row],[ASSET ID]],Table7[Equip '#],Table7[Rate],)</f>
        <v/>
      </c>
      <c r="L436">
        <f>Table2[[#This Row],[INTERNAL MONTHLY RATE]]*Table2[[#This Row],[UNIT ALLOCATION]]</f>
        <v/>
      </c>
      <c r="M436">
        <f>IF(ISBLANK(Table2[[#This Row],[REVISION]]), Table2[[#This Row],[UNIT ALLOCATION]] * Table2[[#This Row],[INTERNAL MONTHLY RATE]], Table2[[#This Row],[INTERNAL MONTHLY RATE]] * Table2[[#This Row],[REVISION]])</f>
        <v/>
      </c>
      <c r="N436">
        <f>Table2[[#This Row],[RATE X ALLOCATION]]-Table2[[#This Row],[RATE X REVISION]]</f>
        <v/>
      </c>
    </row>
    <row r="437">
      <c r="A437">
        <f>_xlfn.XLOOKUP(Table2[[#This Row],[JOB]],Table13[JOB '#2],Table13[DIVISION '#],)</f>
        <v/>
      </c>
      <c r="B437" t="inlineStr">
        <is>
          <t>2024-025</t>
        </is>
      </c>
      <c r="C437">
        <f>_xlfn.XLOOKUP(Table2[[#This Row],[JOB]],Table13[JOB '#1],Table13[JOB DESC],)</f>
        <v/>
      </c>
      <c r="D437" t="inlineStr">
        <is>
          <t>R-13</t>
        </is>
      </c>
      <c r="E437">
        <f>_xlfn.XLOOKUP(Table2[[#This Row],[ASSET ID]],ALL!$B:$B,ALL!$C:$C,)</f>
        <v/>
      </c>
      <c r="F437">
        <f>IFERROR(_xlfn.XLOOKUP(Table2[[#This Row],[ASSET ID]],FLEET7[Asset],FLEET7[Employee],),"")</f>
        <v/>
      </c>
      <c r="G437" t="n">
        <v>1</v>
      </c>
      <c r="H437" t="inlineStr">
        <is>
          <t>9000 100F / CC NEEDED</t>
        </is>
      </c>
      <c r="K437">
        <f>_xlfn.XLOOKUP(Table2[[#This Row],[ASSET ID]],Table7[Equip '#],Table7[Rate],)</f>
        <v/>
      </c>
      <c r="L437">
        <f>Table2[[#This Row],[INTERNAL MONTHLY RATE]]*Table2[[#This Row],[UNIT ALLOCATION]]</f>
        <v/>
      </c>
      <c r="M437">
        <f>IF(ISBLANK(Table2[[#This Row],[REVISION]]), Table2[[#This Row],[UNIT ALLOCATION]] * Table2[[#This Row],[INTERNAL MONTHLY RATE]], Table2[[#This Row],[INTERNAL MONTHLY RATE]] * Table2[[#This Row],[REVISION]])</f>
        <v/>
      </c>
      <c r="N437">
        <f>Table2[[#This Row],[RATE X ALLOCATION]]-Table2[[#This Row],[RATE X REVISION]]</f>
        <v/>
      </c>
    </row>
    <row r="438">
      <c r="A438">
        <f>_xlfn.XLOOKUP(Table2[[#This Row],[JOB]],Table13[JOB '#2],Table13[DIVISION '#],)</f>
        <v/>
      </c>
      <c r="B438" t="inlineStr">
        <is>
          <t>2024-025</t>
        </is>
      </c>
      <c r="C438">
        <f>_xlfn.XLOOKUP(Table2[[#This Row],[JOB]],Table13[JOB '#1],Table13[JOB DESC],)</f>
        <v/>
      </c>
      <c r="D438" t="inlineStr">
        <is>
          <t>WT-11</t>
        </is>
      </c>
      <c r="F438">
        <f>IFERROR(_xlfn.XLOOKUP(Table2[[#This Row],[ASSET ID]],FLEET7[Asset],FLEET7[Employee],),"")</f>
        <v/>
      </c>
      <c r="G438" t="n">
        <v>0.25</v>
      </c>
      <c r="H438" t="inlineStr">
        <is>
          <t>9000 100F / CC NEEDED</t>
        </is>
      </c>
      <c r="K438">
        <f>_xlfn.XLOOKUP(Table2[[#This Row],[ASSET ID]],Table7[Equip '#],Table7[Rate],)</f>
        <v/>
      </c>
      <c r="L438">
        <f>Table2[[#This Row],[INTERNAL MONTHLY RATE]]*Table2[[#This Row],[UNIT ALLOCATION]]</f>
        <v/>
      </c>
      <c r="M438">
        <f>IF(ISBLANK(Table2[[#This Row],[REVISION]]), Table2[[#This Row],[UNIT ALLOCATION]] * Table2[[#This Row],[INTERNAL MONTHLY RATE]], Table2[[#This Row],[INTERNAL MONTHLY RATE]] * Table2[[#This Row],[REVISION]])</f>
        <v/>
      </c>
      <c r="N438">
        <f>Table2[[#This Row],[RATE X ALLOCATION]]-Table2[[#This Row],[RATE X REVISION]]</f>
        <v/>
      </c>
    </row>
    <row r="439">
      <c r="A439">
        <f>_xlfn.XLOOKUP(Table2[[#This Row],[JOB]],Table13[JOB '#2],Table13[DIVISION '#],)</f>
        <v/>
      </c>
      <c r="B439" t="inlineStr">
        <is>
          <t>2024-027</t>
        </is>
      </c>
      <c r="C439">
        <f>_xlfn.XLOOKUP(Table2[[#This Row],[JOB]],Table13[JOB '#1],Table13[JOB DESC],)</f>
        <v/>
      </c>
      <c r="D439" t="inlineStr">
        <is>
          <t>PT-177</t>
        </is>
      </c>
      <c r="E439">
        <f>_xlfn.XLOOKUP(Table2[[#This Row],[ASSET ID]],ALL!$B:$B,ALL!$C:$C,)</f>
        <v/>
      </c>
      <c r="F439">
        <f>IFERROR(_xlfn.XLOOKUP(Table2[[#This Row],[ASSET ID]],FLEET7[Asset],FLEET7[Employee],),"")</f>
        <v/>
      </c>
      <c r="G439" t="n">
        <v>0.04</v>
      </c>
      <c r="H439" t="inlineStr">
        <is>
          <t>9000 100F / CC NEEDED</t>
        </is>
      </c>
      <c r="K439">
        <f>_xlfn.XLOOKUP(Table2[[#This Row],[ASSET ID]],Table7[Equip '#],Table7[Rate],)</f>
        <v/>
      </c>
      <c r="L439">
        <f>Table2[[#This Row],[INTERNAL MONTHLY RATE]]*Table2[[#This Row],[UNIT ALLOCATION]]</f>
        <v/>
      </c>
      <c r="M439">
        <f>IF(ISBLANK(Table2[[#This Row],[REVISION]]), Table2[[#This Row],[UNIT ALLOCATION]] * Table2[[#This Row],[INTERNAL MONTHLY RATE]], Table2[[#This Row],[INTERNAL MONTHLY RATE]] * Table2[[#This Row],[REVISION]])</f>
        <v/>
      </c>
      <c r="N439">
        <f>Table2[[#This Row],[RATE X ALLOCATION]]-Table2[[#This Row],[RATE X REVISION]]</f>
        <v/>
      </c>
    </row>
    <row r="440">
      <c r="A440">
        <f>_xlfn.XLOOKUP(Table2[[#This Row],[JOB]],Table13[JOB '#2],Table13[DIVISION '#],)</f>
        <v/>
      </c>
      <c r="B440" t="inlineStr">
        <is>
          <t>2024-027</t>
        </is>
      </c>
      <c r="C440">
        <f>_xlfn.XLOOKUP(Table2[[#This Row],[JOB]],Table13[JOB '#1],Table13[JOB DESC],)</f>
        <v/>
      </c>
      <c r="D440" t="inlineStr">
        <is>
          <t>PT-244</t>
        </is>
      </c>
      <c r="E440">
        <f>_xlfn.XLOOKUP(Table2[[#This Row],[ASSET ID]],ALL!$B:$B,ALL!$C:$C,)</f>
        <v/>
      </c>
      <c r="F440">
        <f>IFERROR(_xlfn.XLOOKUP(Table2[[#This Row],[ASSET ID]],FLEET7[Asset],FLEET7[Employee],),"")</f>
        <v/>
      </c>
      <c r="G440" t="n">
        <v>0.2</v>
      </c>
      <c r="H440" t="inlineStr">
        <is>
          <t>9000 100F / CC NEEDED</t>
        </is>
      </c>
      <c r="K440">
        <f>_xlfn.XLOOKUP(Table2[[#This Row],[ASSET ID]],Table7[Equip '#],Table7[Rate],)</f>
        <v/>
      </c>
      <c r="L440">
        <f>Table2[[#This Row],[INTERNAL MONTHLY RATE]]*Table2[[#This Row],[UNIT ALLOCATION]]</f>
        <v/>
      </c>
      <c r="M440">
        <f>IF(ISBLANK(Table2[[#This Row],[REVISION]]), Table2[[#This Row],[UNIT ALLOCATION]] * Table2[[#This Row],[INTERNAL MONTHLY RATE]], Table2[[#This Row],[INTERNAL MONTHLY RATE]] * Table2[[#This Row],[REVISION]])</f>
        <v/>
      </c>
      <c r="N440">
        <f>Table2[[#This Row],[RATE X ALLOCATION]]-Table2[[#This Row],[RATE X REVISION]]</f>
        <v/>
      </c>
    </row>
    <row r="441">
      <c r="A441">
        <f>_xlfn.XLOOKUP(Table2[[#This Row],[JOB]],Table13[JOB '#2],Table13[DIVISION '#],)</f>
        <v/>
      </c>
      <c r="B441" t="inlineStr">
        <is>
          <t>2024-027</t>
        </is>
      </c>
      <c r="C441">
        <f>_xlfn.XLOOKUP(Table2[[#This Row],[JOB]],Table13[JOB '#1],Table13[JOB DESC],)</f>
        <v/>
      </c>
      <c r="D441" t="inlineStr">
        <is>
          <t>PT-269</t>
        </is>
      </c>
      <c r="E441">
        <f>_xlfn.XLOOKUP(Table2[[#This Row],[ASSET ID]],ALL!$B:$B,ALL!$C:$C,)</f>
        <v/>
      </c>
      <c r="F441">
        <f>IFERROR(_xlfn.XLOOKUP(Table2[[#This Row],[ASSET ID]],FLEET7[Asset],FLEET7[Employee],),"")</f>
        <v/>
      </c>
      <c r="G441" t="n">
        <v>0.11</v>
      </c>
      <c r="H441" t="inlineStr">
        <is>
          <t>9000 100F / CC NEEDED</t>
        </is>
      </c>
      <c r="K441">
        <f>_xlfn.XLOOKUP(Table2[[#This Row],[ASSET ID]],Table7[Equip '#],Table7[Rate],)</f>
        <v/>
      </c>
      <c r="L441">
        <f>Table2[[#This Row],[INTERNAL MONTHLY RATE]]*Table2[[#This Row],[UNIT ALLOCATION]]</f>
        <v/>
      </c>
      <c r="M441">
        <f>IF(ISBLANK(Table2[[#This Row],[REVISION]]), Table2[[#This Row],[UNIT ALLOCATION]] * Table2[[#This Row],[INTERNAL MONTHLY RATE]], Table2[[#This Row],[INTERNAL MONTHLY RATE]] * Table2[[#This Row],[REVISION]])</f>
        <v/>
      </c>
      <c r="N441">
        <f>Table2[[#This Row],[RATE X ALLOCATION]]-Table2[[#This Row],[RATE X REVISION]]</f>
        <v/>
      </c>
    </row>
    <row r="442">
      <c r="A442">
        <f>_xlfn.XLOOKUP(Table2[[#This Row],[JOB]],Table13[JOB '#2],Table13[DIVISION '#],)</f>
        <v/>
      </c>
      <c r="B442" t="inlineStr">
        <is>
          <t>2024-027</t>
        </is>
      </c>
      <c r="C442">
        <f>_xlfn.XLOOKUP(Table2[[#This Row],[JOB]],Table13[JOB '#1],Table13[JOB DESC],)</f>
        <v/>
      </c>
      <c r="D442" t="inlineStr">
        <is>
          <t>PT-274</t>
        </is>
      </c>
      <c r="E442">
        <f>_xlfn.XLOOKUP(Table2[[#This Row],[ASSET ID]],ALL!$B:$B,ALL!$C:$C,)</f>
        <v/>
      </c>
      <c r="F442">
        <f>IFERROR(_xlfn.XLOOKUP(Table2[[#This Row],[ASSET ID]],FLEET7[Asset],FLEET7[Employee],),"")</f>
        <v/>
      </c>
      <c r="G442" t="n">
        <v>0.19</v>
      </c>
      <c r="H442" t="inlineStr">
        <is>
          <t>9000 100F / CC NEEDED</t>
        </is>
      </c>
      <c r="K442">
        <f>_xlfn.XLOOKUP(Table2[[#This Row],[ASSET ID]],Table7[Equip '#],Table7[Rate],)</f>
        <v/>
      </c>
      <c r="L442">
        <f>Table2[[#This Row],[INTERNAL MONTHLY RATE]]*Table2[[#This Row],[UNIT ALLOCATION]]</f>
        <v/>
      </c>
      <c r="M442">
        <f>IF(ISBLANK(Table2[[#This Row],[REVISION]]), Table2[[#This Row],[UNIT ALLOCATION]] * Table2[[#This Row],[INTERNAL MONTHLY RATE]], Table2[[#This Row],[INTERNAL MONTHLY RATE]] * Table2[[#This Row],[REVISION]])</f>
        <v/>
      </c>
      <c r="N442">
        <f>Table2[[#This Row],[RATE X ALLOCATION]]-Table2[[#This Row],[RATE X REVISION]]</f>
        <v/>
      </c>
    </row>
    <row r="443">
      <c r="A443">
        <f>_xlfn.XLOOKUP(Table2[[#This Row],[JOB]],Table13[JOB '#2],Table13[DIVISION '#],)</f>
        <v/>
      </c>
      <c r="B443" t="inlineStr">
        <is>
          <t>2024-027</t>
        </is>
      </c>
      <c r="C443">
        <f>_xlfn.XLOOKUP(Table2[[#This Row],[JOB]],Table13[JOB '#1],Table13[JOB DESC],)</f>
        <v/>
      </c>
      <c r="D443" t="inlineStr">
        <is>
          <t>PT-284</t>
        </is>
      </c>
      <c r="E443">
        <f>_xlfn.XLOOKUP(Table2[[#This Row],[ASSET ID]],ALL!$B:$B,ALL!$C:$C,)</f>
        <v/>
      </c>
      <c r="F443">
        <f>IFERROR(_xlfn.XLOOKUP(Table2[[#This Row],[ASSET ID]],FLEET7[Asset],FLEET7[Employee],),"")</f>
        <v/>
      </c>
      <c r="G443" t="n">
        <v>0.4</v>
      </c>
      <c r="H443" t="inlineStr">
        <is>
          <t>9000 100F / CC NEEDED</t>
        </is>
      </c>
      <c r="K443">
        <f>_xlfn.XLOOKUP(Table2[[#This Row],[ASSET ID]],Table7[Equip '#],Table7[Rate],)</f>
        <v/>
      </c>
      <c r="L443">
        <f>Table2[[#This Row],[INTERNAL MONTHLY RATE]]*Table2[[#This Row],[UNIT ALLOCATION]]</f>
        <v/>
      </c>
      <c r="M443">
        <f>IF(ISBLANK(Table2[[#This Row],[REVISION]]), Table2[[#This Row],[UNIT ALLOCATION]] * Table2[[#This Row],[INTERNAL MONTHLY RATE]], Table2[[#This Row],[INTERNAL MONTHLY RATE]] * Table2[[#This Row],[REVISION]])</f>
        <v/>
      </c>
      <c r="N443">
        <f>Table2[[#This Row],[RATE X ALLOCATION]]-Table2[[#This Row],[RATE X REVISION]]</f>
        <v/>
      </c>
    </row>
    <row r="444">
      <c r="A444">
        <f>_xlfn.XLOOKUP(Table2[[#This Row],[JOB]],Table13[JOB '#2],Table13[DIVISION '#],)</f>
        <v/>
      </c>
      <c r="B444" t="inlineStr">
        <is>
          <t>2024-028</t>
        </is>
      </c>
      <c r="C444">
        <f>_xlfn.XLOOKUP(Table2[[#This Row],[JOB]],Table13[JOB '#1],Table13[JOB DESC],)</f>
        <v/>
      </c>
      <c r="D444" t="inlineStr">
        <is>
          <t>ET-03</t>
        </is>
      </c>
      <c r="E444">
        <f>_xlfn.XLOOKUP(Table2[[#This Row],[ASSET ID]],ALL!$B:$B,ALL!$C:$C,)</f>
        <v/>
      </c>
      <c r="F444">
        <f>IFERROR(_xlfn.XLOOKUP(Table2[[#This Row],[ASSET ID]],FLEET7[Asset],FLEET7[Employee],),"")</f>
        <v/>
      </c>
      <c r="G444" t="n">
        <v>0.82</v>
      </c>
      <c r="H444" t="inlineStr">
        <is>
          <t>9000 100F / CC NEEDED</t>
        </is>
      </c>
      <c r="K444">
        <f>_xlfn.XLOOKUP(Table2[[#This Row],[ASSET ID]],Table7[Equip '#],Table7[Rate],)</f>
        <v/>
      </c>
      <c r="L444">
        <f>Table2[[#This Row],[INTERNAL MONTHLY RATE]]*Table2[[#This Row],[UNIT ALLOCATION]]</f>
        <v/>
      </c>
      <c r="M444">
        <f>IF(ISBLANK(Table2[[#This Row],[REVISION]]), Table2[[#This Row],[UNIT ALLOCATION]] * Table2[[#This Row],[INTERNAL MONTHLY RATE]], Table2[[#This Row],[INTERNAL MONTHLY RATE]] * Table2[[#This Row],[REVISION]])</f>
        <v/>
      </c>
      <c r="N444">
        <f>Table2[[#This Row],[RATE X ALLOCATION]]-Table2[[#This Row],[RATE X REVISION]]</f>
        <v/>
      </c>
    </row>
    <row r="445">
      <c r="A445">
        <f>_xlfn.XLOOKUP(Table2[[#This Row],[JOB]],Table13[JOB '#2],Table13[DIVISION '#],)</f>
        <v/>
      </c>
      <c r="B445" t="inlineStr">
        <is>
          <t>2024-028</t>
        </is>
      </c>
      <c r="C445">
        <f>_xlfn.XLOOKUP(Table2[[#This Row],[JOB]],Table13[JOB '#1],Table13[JOB DESC],)</f>
        <v/>
      </c>
      <c r="D445" t="inlineStr">
        <is>
          <t>ET-36</t>
        </is>
      </c>
      <c r="E445">
        <f>_xlfn.XLOOKUP(Table2[[#This Row],[ASSET ID]],ALL!$B:$B,ALL!$C:$C,)</f>
        <v/>
      </c>
      <c r="F445">
        <f>IFERROR(_xlfn.XLOOKUP(Table2[[#This Row],[ASSET ID]],FLEET7[Asset],FLEET7[Employee],),"")</f>
        <v/>
      </c>
      <c r="G445" t="n">
        <v>0.41</v>
      </c>
      <c r="H445" t="inlineStr">
        <is>
          <t>9000 100F / CC NEEDED</t>
        </is>
      </c>
      <c r="K445">
        <f>_xlfn.XLOOKUP(Table2[[#This Row],[ASSET ID]],Table7[Equip '#],Table7[Rate],)</f>
        <v/>
      </c>
      <c r="L445">
        <f>Table2[[#This Row],[INTERNAL MONTHLY RATE]]*Table2[[#This Row],[UNIT ALLOCATION]]</f>
        <v/>
      </c>
      <c r="M445">
        <f>IF(ISBLANK(Table2[[#This Row],[REVISION]]), Table2[[#This Row],[UNIT ALLOCATION]] * Table2[[#This Row],[INTERNAL MONTHLY RATE]], Table2[[#This Row],[INTERNAL MONTHLY RATE]] * Table2[[#This Row],[REVISION]])</f>
        <v/>
      </c>
      <c r="N445">
        <f>Table2[[#This Row],[RATE X ALLOCATION]]-Table2[[#This Row],[RATE X REVISION]]</f>
        <v/>
      </c>
    </row>
    <row r="446">
      <c r="A446">
        <f>_xlfn.XLOOKUP(Table2[[#This Row],[JOB]],Table13[JOB '#2],Table13[DIVISION '#],)</f>
        <v/>
      </c>
      <c r="B446" t="inlineStr">
        <is>
          <t>2024-028</t>
        </is>
      </c>
      <c r="C446">
        <f>_xlfn.XLOOKUP(Table2[[#This Row],[JOB]],Table13[JOB '#1],Table13[JOB DESC],)</f>
        <v/>
      </c>
      <c r="D446" t="inlineStr">
        <is>
          <t>PT-108</t>
        </is>
      </c>
      <c r="E446">
        <f>_xlfn.XLOOKUP(Table2[[#This Row],[ASSET ID]],ALL!$B:$B,ALL!$C:$C,)</f>
        <v/>
      </c>
      <c r="F446">
        <f>IFERROR(_xlfn.XLOOKUP(Table2[[#This Row],[ASSET ID]],FLEET7[Asset],FLEET7[Employee],),"")</f>
        <v/>
      </c>
      <c r="G446" t="n">
        <v>0.16</v>
      </c>
      <c r="H446" t="inlineStr">
        <is>
          <t>9000 100F / CC NEEDED</t>
        </is>
      </c>
      <c r="K446">
        <f>_xlfn.XLOOKUP(Table2[[#This Row],[ASSET ID]],Table7[Equip '#],Table7[Rate],)</f>
        <v/>
      </c>
      <c r="L446">
        <f>Table2[[#This Row],[INTERNAL MONTHLY RATE]]*Table2[[#This Row],[UNIT ALLOCATION]]</f>
        <v/>
      </c>
      <c r="M446">
        <f>IF(ISBLANK(Table2[[#This Row],[REVISION]]), Table2[[#This Row],[UNIT ALLOCATION]] * Table2[[#This Row],[INTERNAL MONTHLY RATE]], Table2[[#This Row],[INTERNAL MONTHLY RATE]] * Table2[[#This Row],[REVISION]])</f>
        <v/>
      </c>
      <c r="N446">
        <f>Table2[[#This Row],[RATE X ALLOCATION]]-Table2[[#This Row],[RATE X REVISION]]</f>
        <v/>
      </c>
    </row>
    <row r="447">
      <c r="A447">
        <f>_xlfn.XLOOKUP(Table2[[#This Row],[JOB]],Table13[JOB '#2],Table13[DIVISION '#],)</f>
        <v/>
      </c>
      <c r="B447" t="inlineStr">
        <is>
          <t>2024-028</t>
        </is>
      </c>
      <c r="C447">
        <f>_xlfn.XLOOKUP(Table2[[#This Row],[JOB]],Table13[JOB '#1],Table13[JOB DESC],)</f>
        <v/>
      </c>
      <c r="D447" t="inlineStr">
        <is>
          <t>PT-160</t>
        </is>
      </c>
      <c r="E447">
        <f>_xlfn.XLOOKUP(Table2[[#This Row],[ASSET ID]],ALL!$B:$B,ALL!$C:$C,)</f>
        <v/>
      </c>
      <c r="F447">
        <f>IFERROR(_xlfn.XLOOKUP(Table2[[#This Row],[ASSET ID]],FLEET7[Asset],FLEET7[Employee],),"")</f>
        <v/>
      </c>
      <c r="G447" t="n">
        <v>0.06</v>
      </c>
      <c r="H447" t="inlineStr">
        <is>
          <t>9000 100F / CC NEEDED</t>
        </is>
      </c>
      <c r="K447">
        <f>_xlfn.XLOOKUP(Table2[[#This Row],[ASSET ID]],Table7[Equip '#],Table7[Rate],)</f>
        <v/>
      </c>
      <c r="L447">
        <f>Table2[[#This Row],[INTERNAL MONTHLY RATE]]*Table2[[#This Row],[UNIT ALLOCATION]]</f>
        <v/>
      </c>
      <c r="M447">
        <f>IF(ISBLANK(Table2[[#This Row],[REVISION]]), Table2[[#This Row],[UNIT ALLOCATION]] * Table2[[#This Row],[INTERNAL MONTHLY RATE]], Table2[[#This Row],[INTERNAL MONTHLY RATE]] * Table2[[#This Row],[REVISION]])</f>
        <v/>
      </c>
      <c r="N447">
        <f>Table2[[#This Row],[RATE X ALLOCATION]]-Table2[[#This Row],[RATE X REVISION]]</f>
        <v/>
      </c>
    </row>
    <row r="448">
      <c r="A448">
        <f>_xlfn.XLOOKUP(Table2[[#This Row],[JOB]],Table13[JOB '#2],Table13[DIVISION '#],)</f>
        <v/>
      </c>
      <c r="B448" t="inlineStr">
        <is>
          <t>2024-028</t>
        </is>
      </c>
      <c r="C448">
        <f>_xlfn.XLOOKUP(Table2[[#This Row],[JOB]],Table13[JOB '#1],Table13[JOB DESC],)</f>
        <v/>
      </c>
      <c r="D448" t="inlineStr">
        <is>
          <t>PT-190</t>
        </is>
      </c>
      <c r="E448">
        <f>_xlfn.XLOOKUP(Table2[[#This Row],[ASSET ID]],ALL!$B:$B,ALL!$C:$C,)</f>
        <v/>
      </c>
      <c r="F448">
        <f>IFERROR(_xlfn.XLOOKUP(Table2[[#This Row],[ASSET ID]],FLEET7[Asset],FLEET7[Employee],),"")</f>
        <v/>
      </c>
      <c r="G448" t="n">
        <v>0.16</v>
      </c>
      <c r="H448" t="inlineStr">
        <is>
          <t>9000 100F / CC NEEDED</t>
        </is>
      </c>
      <c r="K448">
        <f>_xlfn.XLOOKUP(Table2[[#This Row],[ASSET ID]],Table7[Equip '#],Table7[Rate],)</f>
        <v/>
      </c>
      <c r="L448">
        <f>Table2[[#This Row],[INTERNAL MONTHLY RATE]]*Table2[[#This Row],[UNIT ALLOCATION]]</f>
        <v/>
      </c>
      <c r="M448">
        <f>IF(ISBLANK(Table2[[#This Row],[REVISION]]), Table2[[#This Row],[UNIT ALLOCATION]] * Table2[[#This Row],[INTERNAL MONTHLY RATE]], Table2[[#This Row],[INTERNAL MONTHLY RATE]] * Table2[[#This Row],[REVISION]])</f>
        <v/>
      </c>
      <c r="N448">
        <f>Table2[[#This Row],[RATE X ALLOCATION]]-Table2[[#This Row],[RATE X REVISION]]</f>
        <v/>
      </c>
    </row>
    <row r="449">
      <c r="A449">
        <f>_xlfn.XLOOKUP(Table2[[#This Row],[JOB]],Table13[JOB '#2],Table13[DIVISION '#],)</f>
        <v/>
      </c>
      <c r="B449" t="inlineStr">
        <is>
          <t>2024-028</t>
        </is>
      </c>
      <c r="C449">
        <f>_xlfn.XLOOKUP(Table2[[#This Row],[JOB]],Table13[JOB '#1],Table13[JOB DESC],)</f>
        <v/>
      </c>
      <c r="D449" t="inlineStr">
        <is>
          <t>PT-229</t>
        </is>
      </c>
      <c r="E449">
        <f>_xlfn.XLOOKUP(Table2[[#This Row],[ASSET ID]],ALL!$B:$B,ALL!$C:$C,)</f>
        <v/>
      </c>
      <c r="F449">
        <f>IFERROR(_xlfn.XLOOKUP(Table2[[#This Row],[ASSET ID]],FLEET7[Asset],FLEET7[Employee],),"")</f>
        <v/>
      </c>
      <c r="G449" t="n">
        <v>0.09</v>
      </c>
      <c r="H449" t="inlineStr">
        <is>
          <t>9000 100F / CC NEEDED</t>
        </is>
      </c>
      <c r="K449">
        <f>_xlfn.XLOOKUP(Table2[[#This Row],[ASSET ID]],Table7[Equip '#],Table7[Rate],)</f>
        <v/>
      </c>
      <c r="L449">
        <f>Table2[[#This Row],[INTERNAL MONTHLY RATE]]*Table2[[#This Row],[UNIT ALLOCATION]]</f>
        <v/>
      </c>
      <c r="M449">
        <f>IF(ISBLANK(Table2[[#This Row],[REVISION]]), Table2[[#This Row],[UNIT ALLOCATION]] * Table2[[#This Row],[INTERNAL MONTHLY RATE]], Table2[[#This Row],[INTERNAL MONTHLY RATE]] * Table2[[#This Row],[REVISION]])</f>
        <v/>
      </c>
      <c r="N449">
        <f>Table2[[#This Row],[RATE X ALLOCATION]]-Table2[[#This Row],[RATE X REVISION]]</f>
        <v/>
      </c>
    </row>
    <row r="450">
      <c r="A450">
        <f>_xlfn.XLOOKUP(Table2[[#This Row],[JOB]],Table13[JOB '#2],Table13[DIVISION '#],)</f>
        <v/>
      </c>
      <c r="B450" t="inlineStr">
        <is>
          <t>2024-028</t>
        </is>
      </c>
      <c r="C450">
        <f>_xlfn.XLOOKUP(Table2[[#This Row],[JOB]],Table13[JOB '#1],Table13[JOB DESC],)</f>
        <v/>
      </c>
      <c r="D450" t="inlineStr">
        <is>
          <t>PT-235</t>
        </is>
      </c>
      <c r="E450">
        <f>_xlfn.XLOOKUP(Table2[[#This Row],[ASSET ID]],ALL!$B:$B,ALL!$C:$C,)</f>
        <v/>
      </c>
      <c r="F450">
        <f>IFERROR(_xlfn.XLOOKUP(Table2[[#This Row],[ASSET ID]],FLEET7[Asset],FLEET7[Employee],),"")</f>
        <v/>
      </c>
      <c r="G450" t="n">
        <v>0.09</v>
      </c>
      <c r="H450" t="inlineStr">
        <is>
          <t>9000 100F / CC NEEDED</t>
        </is>
      </c>
      <c r="K450">
        <f>_xlfn.XLOOKUP(Table2[[#This Row],[ASSET ID]],Table7[Equip '#],Table7[Rate],)</f>
        <v/>
      </c>
      <c r="L450">
        <f>Table2[[#This Row],[INTERNAL MONTHLY RATE]]*Table2[[#This Row],[UNIT ALLOCATION]]</f>
        <v/>
      </c>
      <c r="M450">
        <f>IF(ISBLANK(Table2[[#This Row],[REVISION]]), Table2[[#This Row],[UNIT ALLOCATION]] * Table2[[#This Row],[INTERNAL MONTHLY RATE]], Table2[[#This Row],[INTERNAL MONTHLY RATE]] * Table2[[#This Row],[REVISION]])</f>
        <v/>
      </c>
      <c r="N450">
        <f>Table2[[#This Row],[RATE X ALLOCATION]]-Table2[[#This Row],[RATE X REVISION]]</f>
        <v/>
      </c>
    </row>
    <row r="451">
      <c r="A451">
        <f>_xlfn.XLOOKUP(Table2[[#This Row],[JOB]],Table13[JOB '#2],Table13[DIVISION '#],)</f>
        <v/>
      </c>
      <c r="B451" t="inlineStr">
        <is>
          <t>2024-028</t>
        </is>
      </c>
      <c r="C451">
        <f>_xlfn.XLOOKUP(Table2[[#This Row],[JOB]],Table13[JOB '#1],Table13[JOB DESC],)</f>
        <v/>
      </c>
      <c r="D451" t="inlineStr">
        <is>
          <t>PT-246</t>
        </is>
      </c>
      <c r="E451">
        <f>_xlfn.XLOOKUP(Table2[[#This Row],[ASSET ID]],ALL!$B:$B,ALL!$C:$C,)</f>
        <v/>
      </c>
      <c r="F451">
        <f>IFERROR(_xlfn.XLOOKUP(Table2[[#This Row],[ASSET ID]],FLEET7[Asset],FLEET7[Employee],),"")</f>
        <v/>
      </c>
      <c r="G451" t="n">
        <v>0.23</v>
      </c>
      <c r="H451" t="inlineStr">
        <is>
          <t>9000 100F / CC NEEDED</t>
        </is>
      </c>
      <c r="K451">
        <f>_xlfn.XLOOKUP(Table2[[#This Row],[ASSET ID]],Table7[Equip '#],Table7[Rate],)</f>
        <v/>
      </c>
      <c r="L451">
        <f>Table2[[#This Row],[INTERNAL MONTHLY RATE]]*Table2[[#This Row],[UNIT ALLOCATION]]</f>
        <v/>
      </c>
      <c r="M451">
        <f>IF(ISBLANK(Table2[[#This Row],[REVISION]]), Table2[[#This Row],[UNIT ALLOCATION]] * Table2[[#This Row],[INTERNAL MONTHLY RATE]], Table2[[#This Row],[INTERNAL MONTHLY RATE]] * Table2[[#This Row],[REVISION]])</f>
        <v/>
      </c>
      <c r="N451">
        <f>Table2[[#This Row],[RATE X ALLOCATION]]-Table2[[#This Row],[RATE X REVISION]]</f>
        <v/>
      </c>
    </row>
    <row r="452">
      <c r="A452">
        <f>_xlfn.XLOOKUP(Table2[[#This Row],[JOB]],Table13[JOB '#2],Table13[DIVISION '#],)</f>
        <v/>
      </c>
      <c r="B452" t="inlineStr">
        <is>
          <t>2024-030</t>
        </is>
      </c>
      <c r="C452">
        <f>_xlfn.XLOOKUP(Table2[[#This Row],[JOB]],Table13[JOB '#1],Table13[JOB DESC],)</f>
        <v/>
      </c>
      <c r="D452" t="inlineStr">
        <is>
          <t>BRO-09</t>
        </is>
      </c>
      <c r="E452">
        <f>_xlfn.XLOOKUP(Table2[[#This Row],[ASSET ID]],ALL!$B:$B,ALL!$C:$C,)</f>
        <v/>
      </c>
      <c r="F452">
        <f>IFERROR(_xlfn.XLOOKUP(Table2[[#This Row],[ASSET ID]],FLEET7[Asset],FLEET7[Employee],),"")</f>
        <v/>
      </c>
      <c r="G452" t="n">
        <v>1</v>
      </c>
      <c r="H452" t="inlineStr">
        <is>
          <t>9000 100F / CC NEEDED</t>
        </is>
      </c>
      <c r="K452">
        <f>_xlfn.XLOOKUP(Table2[[#This Row],[ASSET ID]],Table7[Equip '#],Table7[Rate],)</f>
        <v/>
      </c>
      <c r="L452">
        <f>Table2[[#This Row],[INTERNAL MONTHLY RATE]]*Table2[[#This Row],[UNIT ALLOCATION]]</f>
        <v/>
      </c>
      <c r="M452">
        <f>IF(ISBLANK(Table2[[#This Row],[REVISION]]), Table2[[#This Row],[UNIT ALLOCATION]] * Table2[[#This Row],[INTERNAL MONTHLY RATE]], Table2[[#This Row],[INTERNAL MONTHLY RATE]] * Table2[[#This Row],[REVISION]])</f>
        <v/>
      </c>
      <c r="N452">
        <f>Table2[[#This Row],[RATE X ALLOCATION]]-Table2[[#This Row],[RATE X REVISION]]</f>
        <v/>
      </c>
    </row>
    <row r="453">
      <c r="A453">
        <f>_xlfn.XLOOKUP(Table2[[#This Row],[JOB]],Table13[JOB '#2],Table13[DIVISION '#],)</f>
        <v/>
      </c>
      <c r="B453" t="inlineStr">
        <is>
          <t>2024-030</t>
        </is>
      </c>
      <c r="C453">
        <f>_xlfn.XLOOKUP(Table2[[#This Row],[JOB]],Table13[JOB '#1],Table13[JOB DESC],)</f>
        <v/>
      </c>
      <c r="D453" t="inlineStr">
        <is>
          <t>CC-03</t>
        </is>
      </c>
      <c r="E453">
        <f>_xlfn.XLOOKUP(Table2[[#This Row],[ASSET ID]],ALL!$B:$B,ALL!$C:$C,)</f>
        <v/>
      </c>
      <c r="F453">
        <f>IFERROR(_xlfn.XLOOKUP(Table2[[#This Row],[ASSET ID]],FLEET7[Asset],FLEET7[Employee],),"")</f>
        <v/>
      </c>
      <c r="G453" t="n">
        <v>1</v>
      </c>
      <c r="H453" t="inlineStr">
        <is>
          <t>9000 100F / CC NEEDED</t>
        </is>
      </c>
      <c r="K453">
        <f>_xlfn.XLOOKUP(Table2[[#This Row],[ASSET ID]],Table7[Equip '#],Table7[Rate],)</f>
        <v/>
      </c>
      <c r="L453">
        <f>Table2[[#This Row],[INTERNAL MONTHLY RATE]]*Table2[[#This Row],[UNIT ALLOCATION]]</f>
        <v/>
      </c>
      <c r="M453">
        <f>IF(ISBLANK(Table2[[#This Row],[REVISION]]), Table2[[#This Row],[UNIT ALLOCATION]] * Table2[[#This Row],[INTERNAL MONTHLY RATE]], Table2[[#This Row],[INTERNAL MONTHLY RATE]] * Table2[[#This Row],[REVISION]])</f>
        <v/>
      </c>
      <c r="N453">
        <f>Table2[[#This Row],[RATE X ALLOCATION]]-Table2[[#This Row],[RATE X REVISION]]</f>
        <v/>
      </c>
    </row>
    <row r="454">
      <c r="A454">
        <f>_xlfn.XLOOKUP(Table2[[#This Row],[JOB]],Table13[JOB '#2],Table13[DIVISION '#],)</f>
        <v/>
      </c>
      <c r="B454" t="inlineStr">
        <is>
          <t>2024-030</t>
        </is>
      </c>
      <c r="C454">
        <f>_xlfn.XLOOKUP(Table2[[#This Row],[JOB]],Table13[JOB '#1],Table13[JOB DESC],)</f>
        <v/>
      </c>
      <c r="D454" t="inlineStr">
        <is>
          <t>D-16</t>
        </is>
      </c>
      <c r="E454">
        <f>_xlfn.XLOOKUP(Table2[[#This Row],[ASSET ID]],ALL!$B:$B,ALL!$C:$C,)</f>
        <v/>
      </c>
      <c r="F454">
        <f>IFERROR(_xlfn.XLOOKUP(Table2[[#This Row],[ASSET ID]],FLEET7[Asset],FLEET7[Employee],),"")</f>
        <v/>
      </c>
      <c r="G454" t="n">
        <v>1</v>
      </c>
      <c r="H454" t="inlineStr">
        <is>
          <t>9000 100F / CC NEEDED</t>
        </is>
      </c>
      <c r="K454">
        <f>_xlfn.XLOOKUP(Table2[[#This Row],[ASSET ID]],Table7[Equip '#],Table7[Rate],)</f>
        <v/>
      </c>
      <c r="L454">
        <f>Table2[[#This Row],[INTERNAL MONTHLY RATE]]*Table2[[#This Row],[UNIT ALLOCATION]]</f>
        <v/>
      </c>
      <c r="M454">
        <f>IF(ISBLANK(Table2[[#This Row],[REVISION]]), Table2[[#This Row],[UNIT ALLOCATION]] * Table2[[#This Row],[INTERNAL MONTHLY RATE]], Table2[[#This Row],[INTERNAL MONTHLY RATE]] * Table2[[#This Row],[REVISION]])</f>
        <v/>
      </c>
      <c r="N454">
        <f>Table2[[#This Row],[RATE X ALLOCATION]]-Table2[[#This Row],[RATE X REVISION]]</f>
        <v/>
      </c>
    </row>
    <row r="455">
      <c r="A455">
        <f>_xlfn.XLOOKUP(Table2[[#This Row],[JOB]],Table13[JOB '#2],Table13[DIVISION '#],)</f>
        <v/>
      </c>
      <c r="B455" t="inlineStr">
        <is>
          <t>2024-030</t>
        </is>
      </c>
      <c r="C455">
        <f>_xlfn.XLOOKUP(Table2[[#This Row],[JOB]],Table13[JOB '#1],Table13[JOB DESC],)</f>
        <v/>
      </c>
      <c r="D455" t="inlineStr">
        <is>
          <t>DT-11</t>
        </is>
      </c>
      <c r="E455">
        <f>_xlfn.XLOOKUP(Table2[[#This Row],[ASSET ID]],ALL!$B:$B,ALL!$C:$C,)</f>
        <v/>
      </c>
      <c r="F455">
        <f>IFERROR(_xlfn.XLOOKUP(Table2[[#This Row],[ASSET ID]],FLEET7[Asset],FLEET7[Employee],),"")</f>
        <v/>
      </c>
      <c r="G455" t="n">
        <v>0.05</v>
      </c>
      <c r="H455" t="inlineStr">
        <is>
          <t>9000 100F / CC NEEDED</t>
        </is>
      </c>
      <c r="K455">
        <f>_xlfn.XLOOKUP(Table2[[#This Row],[ASSET ID]],Table7[Equip '#],Table7[Rate],)</f>
        <v/>
      </c>
      <c r="L455">
        <f>Table2[[#This Row],[INTERNAL MONTHLY RATE]]*Table2[[#This Row],[UNIT ALLOCATION]]</f>
        <v/>
      </c>
      <c r="M455">
        <f>IF(ISBLANK(Table2[[#This Row],[REVISION]]), Table2[[#This Row],[UNIT ALLOCATION]] * Table2[[#This Row],[INTERNAL MONTHLY RATE]], Table2[[#This Row],[INTERNAL MONTHLY RATE]] * Table2[[#This Row],[REVISION]])</f>
        <v/>
      </c>
      <c r="N455">
        <f>Table2[[#This Row],[RATE X ALLOCATION]]-Table2[[#This Row],[RATE X REVISION]]</f>
        <v/>
      </c>
    </row>
    <row r="456">
      <c r="A456">
        <f>_xlfn.XLOOKUP(Table2[[#This Row],[JOB]],Table13[JOB '#2],Table13[DIVISION '#],)</f>
        <v/>
      </c>
      <c r="B456" t="inlineStr">
        <is>
          <t>2024-030</t>
        </is>
      </c>
      <c r="C456">
        <f>_xlfn.XLOOKUP(Table2[[#This Row],[JOB]],Table13[JOB '#1],Table13[JOB DESC],)</f>
        <v/>
      </c>
      <c r="D456" t="inlineStr">
        <is>
          <t>ET-10</t>
        </is>
      </c>
      <c r="E456">
        <f>_xlfn.XLOOKUP(Table2[[#This Row],[ASSET ID]],ALL!$B:$B,ALL!$C:$C,)</f>
        <v/>
      </c>
      <c r="F456">
        <f>IFERROR(_xlfn.XLOOKUP(Table2[[#This Row],[ASSET ID]],FLEET7[Asset],FLEET7[Employee],),"")</f>
        <v/>
      </c>
      <c r="G456" t="n">
        <v>0.36</v>
      </c>
      <c r="H456" t="inlineStr">
        <is>
          <t>9000 100F / CC NEEDED</t>
        </is>
      </c>
      <c r="K456">
        <f>_xlfn.XLOOKUP(Table2[[#This Row],[ASSET ID]],Table7[Equip '#],Table7[Rate],)</f>
        <v/>
      </c>
      <c r="L456">
        <f>Table2[[#This Row],[INTERNAL MONTHLY RATE]]*Table2[[#This Row],[UNIT ALLOCATION]]</f>
        <v/>
      </c>
      <c r="M456">
        <f>IF(ISBLANK(Table2[[#This Row],[REVISION]]), Table2[[#This Row],[UNIT ALLOCATION]] * Table2[[#This Row],[INTERNAL MONTHLY RATE]], Table2[[#This Row],[INTERNAL MONTHLY RATE]] * Table2[[#This Row],[REVISION]])</f>
        <v/>
      </c>
      <c r="N456">
        <f>Table2[[#This Row],[RATE X ALLOCATION]]-Table2[[#This Row],[RATE X REVISION]]</f>
        <v/>
      </c>
    </row>
    <row r="457">
      <c r="A457">
        <f>_xlfn.XLOOKUP(Table2[[#This Row],[JOB]],Table13[JOB '#2],Table13[DIVISION '#],)</f>
        <v/>
      </c>
      <c r="B457" t="inlineStr">
        <is>
          <t>2024-030</t>
        </is>
      </c>
      <c r="C457">
        <f>_xlfn.XLOOKUP(Table2[[#This Row],[JOB]],Table13[JOB '#1],Table13[JOB DESC],)</f>
        <v/>
      </c>
      <c r="D457" t="inlineStr">
        <is>
          <t>ET-16</t>
        </is>
      </c>
      <c r="E457">
        <f>_xlfn.XLOOKUP(Table2[[#This Row],[ASSET ID]],ALL!$B:$B,ALL!$C:$C,)</f>
        <v/>
      </c>
      <c r="F457">
        <f>IFERROR(_xlfn.XLOOKUP(Table2[[#This Row],[ASSET ID]],FLEET7[Asset],FLEET7[Employee],),"")</f>
        <v/>
      </c>
      <c r="G457" t="n">
        <v>0.5</v>
      </c>
      <c r="H457" t="inlineStr">
        <is>
          <t>9000 100F / CC NEEDED</t>
        </is>
      </c>
      <c r="K457">
        <f>_xlfn.XLOOKUP(Table2[[#This Row],[ASSET ID]],Table7[Equip '#],Table7[Rate],)</f>
        <v/>
      </c>
      <c r="L457">
        <f>Table2[[#This Row],[INTERNAL MONTHLY RATE]]*Table2[[#This Row],[UNIT ALLOCATION]]</f>
        <v/>
      </c>
      <c r="M457">
        <f>IF(ISBLANK(Table2[[#This Row],[REVISION]]), Table2[[#This Row],[UNIT ALLOCATION]] * Table2[[#This Row],[INTERNAL MONTHLY RATE]], Table2[[#This Row],[INTERNAL MONTHLY RATE]] * Table2[[#This Row],[REVISION]])</f>
        <v/>
      </c>
      <c r="N457">
        <f>Table2[[#This Row],[RATE X ALLOCATION]]-Table2[[#This Row],[RATE X REVISION]]</f>
        <v/>
      </c>
    </row>
    <row r="458">
      <c r="A458">
        <f>_xlfn.XLOOKUP(Table2[[#This Row],[JOB]],Table13[JOB '#2],Table13[DIVISION '#],)</f>
        <v/>
      </c>
      <c r="B458" t="inlineStr">
        <is>
          <t>2024-030</t>
        </is>
      </c>
      <c r="C458">
        <f>_xlfn.XLOOKUP(Table2[[#This Row],[JOB]],Table13[JOB '#1],Table13[JOB DESC],)</f>
        <v/>
      </c>
      <c r="D458" t="inlineStr">
        <is>
          <t>EX-30</t>
        </is>
      </c>
      <c r="E458">
        <f>_xlfn.XLOOKUP(Table2[[#This Row],[ASSET ID]],ALL!$B:$B,ALL!$C:$C,)</f>
        <v/>
      </c>
      <c r="F458">
        <f>IFERROR(_xlfn.XLOOKUP(Table2[[#This Row],[ASSET ID]],FLEET7[Asset],FLEET7[Employee],),"")</f>
        <v/>
      </c>
      <c r="G458" t="n">
        <v>0.65</v>
      </c>
      <c r="H458" t="inlineStr">
        <is>
          <t>9000 100F / CC NEEDED</t>
        </is>
      </c>
      <c r="K458">
        <f>_xlfn.XLOOKUP(Table2[[#This Row],[ASSET ID]],Table7[Equip '#],Table7[Rate],)</f>
        <v/>
      </c>
      <c r="L458">
        <f>Table2[[#This Row],[INTERNAL MONTHLY RATE]]*Table2[[#This Row],[UNIT ALLOCATION]]</f>
        <v/>
      </c>
      <c r="M458">
        <f>IF(ISBLANK(Table2[[#This Row],[REVISION]]), Table2[[#This Row],[UNIT ALLOCATION]] * Table2[[#This Row],[INTERNAL MONTHLY RATE]], Table2[[#This Row],[INTERNAL MONTHLY RATE]] * Table2[[#This Row],[REVISION]])</f>
        <v/>
      </c>
      <c r="N458">
        <f>Table2[[#This Row],[RATE X ALLOCATION]]-Table2[[#This Row],[RATE X REVISION]]</f>
        <v/>
      </c>
    </row>
    <row r="459">
      <c r="A459">
        <f>_xlfn.XLOOKUP(Table2[[#This Row],[JOB]],Table13[JOB '#2],Table13[DIVISION '#],)</f>
        <v/>
      </c>
      <c r="B459" t="inlineStr">
        <is>
          <t>2024-030</t>
        </is>
      </c>
      <c r="C459">
        <f>_xlfn.XLOOKUP(Table2[[#This Row],[JOB]],Table13[JOB '#1],Table13[JOB DESC],)</f>
        <v/>
      </c>
      <c r="D459" t="inlineStr">
        <is>
          <t>EX-55</t>
        </is>
      </c>
      <c r="E459">
        <f>_xlfn.XLOOKUP(Table2[[#This Row],[ASSET ID]],ALL!$B:$B,ALL!$C:$C,)</f>
        <v/>
      </c>
      <c r="F459">
        <f>IFERROR(_xlfn.XLOOKUP(Table2[[#This Row],[ASSET ID]],FLEET7[Asset],FLEET7[Employee],),"")</f>
        <v/>
      </c>
      <c r="G459" t="n">
        <v>1</v>
      </c>
      <c r="H459" t="inlineStr">
        <is>
          <t>9000 100F / CC NEEDED</t>
        </is>
      </c>
      <c r="K459">
        <f>_xlfn.XLOOKUP(Table2[[#This Row],[ASSET ID]],Table7[Equip '#],Table7[Rate],)</f>
        <v/>
      </c>
      <c r="L459">
        <f>Table2[[#This Row],[INTERNAL MONTHLY RATE]]*Table2[[#This Row],[UNIT ALLOCATION]]</f>
        <v/>
      </c>
      <c r="M459">
        <f>IF(ISBLANK(Table2[[#This Row],[REVISION]]), Table2[[#This Row],[UNIT ALLOCATION]] * Table2[[#This Row],[INTERNAL MONTHLY RATE]], Table2[[#This Row],[INTERNAL MONTHLY RATE]] * Table2[[#This Row],[REVISION]])</f>
        <v/>
      </c>
      <c r="N459">
        <f>Table2[[#This Row],[RATE X ALLOCATION]]-Table2[[#This Row],[RATE X REVISION]]</f>
        <v/>
      </c>
    </row>
    <row r="460">
      <c r="A460">
        <f>_xlfn.XLOOKUP(Table2[[#This Row],[JOB]],Table13[JOB '#2],Table13[DIVISION '#],)</f>
        <v/>
      </c>
      <c r="B460" t="inlineStr">
        <is>
          <t>2024-030</t>
        </is>
      </c>
      <c r="C460">
        <f>_xlfn.XLOOKUP(Table2[[#This Row],[JOB]],Table13[JOB '#1],Table13[JOB DESC],)</f>
        <v/>
      </c>
      <c r="D460" t="inlineStr">
        <is>
          <t>EX-59</t>
        </is>
      </c>
      <c r="E460">
        <f>_xlfn.XLOOKUP(Table2[[#This Row],[ASSET ID]],ALL!$B:$B,ALL!$C:$C,)</f>
        <v/>
      </c>
      <c r="F460">
        <f>IFERROR(_xlfn.XLOOKUP(Table2[[#This Row],[ASSET ID]],FLEET7[Asset],FLEET7[Employee],),"")</f>
        <v/>
      </c>
      <c r="G460" t="n">
        <v>1</v>
      </c>
      <c r="H460" t="inlineStr">
        <is>
          <t>9000 100F / CC NEEDED</t>
        </is>
      </c>
      <c r="K460">
        <f>_xlfn.XLOOKUP(Table2[[#This Row],[ASSET ID]],Table7[Equip '#],Table7[Rate],)</f>
        <v/>
      </c>
      <c r="L460">
        <f>Table2[[#This Row],[INTERNAL MONTHLY RATE]]*Table2[[#This Row],[UNIT ALLOCATION]]</f>
        <v/>
      </c>
      <c r="M460">
        <f>IF(ISBLANK(Table2[[#This Row],[REVISION]]), Table2[[#This Row],[UNIT ALLOCATION]] * Table2[[#This Row],[INTERNAL MONTHLY RATE]], Table2[[#This Row],[INTERNAL MONTHLY RATE]] * Table2[[#This Row],[REVISION]])</f>
        <v/>
      </c>
      <c r="N460">
        <f>Table2[[#This Row],[RATE X ALLOCATION]]-Table2[[#This Row],[RATE X REVISION]]</f>
        <v/>
      </c>
    </row>
    <row r="461">
      <c r="A461">
        <f>_xlfn.XLOOKUP(Table2[[#This Row],[JOB]],Table13[JOB '#2],Table13[DIVISION '#],)</f>
        <v/>
      </c>
      <c r="B461" t="inlineStr">
        <is>
          <t>2024-030</t>
        </is>
      </c>
      <c r="C461">
        <f>_xlfn.XLOOKUP(Table2[[#This Row],[JOB]],Table13[JOB '#1],Table13[JOB DESC],)</f>
        <v/>
      </c>
      <c r="D461" t="inlineStr">
        <is>
          <t>EX-65</t>
        </is>
      </c>
      <c r="E461">
        <f>_xlfn.XLOOKUP(Table2[[#This Row],[ASSET ID]],ALL!$B:$B,ALL!$C:$C,)</f>
        <v/>
      </c>
      <c r="F461">
        <f>IFERROR(_xlfn.XLOOKUP(Table2[[#This Row],[ASSET ID]],FLEET7[Asset],FLEET7[Employee],),"")</f>
        <v/>
      </c>
      <c r="G461" t="n">
        <v>1</v>
      </c>
      <c r="H461" t="inlineStr">
        <is>
          <t>9000 100F / CC NEEDED</t>
        </is>
      </c>
      <c r="K461">
        <f>_xlfn.XLOOKUP(Table2[[#This Row],[ASSET ID]],Table7[Equip '#],Table7[Rate],)</f>
        <v/>
      </c>
      <c r="L461">
        <f>Table2[[#This Row],[INTERNAL MONTHLY RATE]]*Table2[[#This Row],[UNIT ALLOCATION]]</f>
        <v/>
      </c>
      <c r="M461">
        <f>IF(ISBLANK(Table2[[#This Row],[REVISION]]), Table2[[#This Row],[UNIT ALLOCATION]] * Table2[[#This Row],[INTERNAL MONTHLY RATE]], Table2[[#This Row],[INTERNAL MONTHLY RATE]] * Table2[[#This Row],[REVISION]])</f>
        <v/>
      </c>
      <c r="N461">
        <f>Table2[[#This Row],[RATE X ALLOCATION]]-Table2[[#This Row],[RATE X REVISION]]</f>
        <v/>
      </c>
    </row>
    <row r="462">
      <c r="A462">
        <f>_xlfn.XLOOKUP(Table2[[#This Row],[JOB]],Table13[JOB '#2],Table13[DIVISION '#],)</f>
        <v/>
      </c>
      <c r="B462" t="inlineStr">
        <is>
          <t>2024-030</t>
        </is>
      </c>
      <c r="C462">
        <f>_xlfn.XLOOKUP(Table2[[#This Row],[JOB]],Table13[JOB '#1],Table13[JOB DESC],)</f>
        <v/>
      </c>
      <c r="D462" t="inlineStr">
        <is>
          <t>MT-15</t>
        </is>
      </c>
      <c r="E462">
        <f>_xlfn.XLOOKUP(Table2[[#This Row],[ASSET ID]],ALL!$B:$B,ALL!$C:$C,)</f>
        <v/>
      </c>
      <c r="F462">
        <f>IFERROR(_xlfn.XLOOKUP(Table2[[#This Row],[ASSET ID]],FLEET7[Asset],FLEET7[Employee],),"")</f>
        <v/>
      </c>
      <c r="G462" t="n">
        <v>0.1</v>
      </c>
      <c r="H462" t="inlineStr">
        <is>
          <t>9000 100F / CC NEEDED</t>
        </is>
      </c>
      <c r="K462">
        <f>_xlfn.XLOOKUP(Table2[[#This Row],[ASSET ID]],Table7[Equip '#],Table7[Rate],)</f>
        <v/>
      </c>
      <c r="L462">
        <f>Table2[[#This Row],[INTERNAL MONTHLY RATE]]*Table2[[#This Row],[UNIT ALLOCATION]]</f>
        <v/>
      </c>
      <c r="M462">
        <f>IF(ISBLANK(Table2[[#This Row],[REVISION]]), Table2[[#This Row],[UNIT ALLOCATION]] * Table2[[#This Row],[INTERNAL MONTHLY RATE]], Table2[[#This Row],[INTERNAL MONTHLY RATE]] * Table2[[#This Row],[REVISION]])</f>
        <v/>
      </c>
      <c r="N462">
        <f>Table2[[#This Row],[RATE X ALLOCATION]]-Table2[[#This Row],[RATE X REVISION]]</f>
        <v/>
      </c>
    </row>
    <row r="463">
      <c r="A463">
        <f>_xlfn.XLOOKUP(Table2[[#This Row],[JOB]],Table13[JOB '#2],Table13[DIVISION '#],)</f>
        <v/>
      </c>
      <c r="B463" t="inlineStr">
        <is>
          <t>2024-030</t>
        </is>
      </c>
      <c r="C463">
        <f>_xlfn.XLOOKUP(Table2[[#This Row],[JOB]],Table13[JOB '#1],Table13[JOB DESC],)</f>
        <v/>
      </c>
      <c r="D463" t="inlineStr">
        <is>
          <t>MT-15</t>
        </is>
      </c>
      <c r="E463">
        <f>_xlfn.XLOOKUP(Table2[[#This Row],[ASSET ID]],ALL!$B:$B,ALL!$C:$C,)</f>
        <v/>
      </c>
      <c r="F463">
        <f>IFERROR(_xlfn.XLOOKUP(Table2[[#This Row],[ASSET ID]],FLEET7[Asset],FLEET7[Employee],),"")</f>
        <v/>
      </c>
      <c r="G463" t="n">
        <v>0.2</v>
      </c>
      <c r="H463" t="inlineStr">
        <is>
          <t>9000 100F / CC NEEDED</t>
        </is>
      </c>
      <c r="K463">
        <f>_xlfn.XLOOKUP(Table2[[#This Row],[ASSET ID]],Table7[Equip '#],Table7[Rate],)</f>
        <v/>
      </c>
      <c r="L463">
        <f>Table2[[#This Row],[INTERNAL MONTHLY RATE]]*Table2[[#This Row],[UNIT ALLOCATION]]</f>
        <v/>
      </c>
      <c r="M463">
        <f>IF(ISBLANK(Table2[[#This Row],[REVISION]]), Table2[[#This Row],[UNIT ALLOCATION]] * Table2[[#This Row],[INTERNAL MONTHLY RATE]], Table2[[#This Row],[INTERNAL MONTHLY RATE]] * Table2[[#This Row],[REVISION]])</f>
        <v/>
      </c>
      <c r="N463">
        <f>Table2[[#This Row],[RATE X ALLOCATION]]-Table2[[#This Row],[RATE X REVISION]]</f>
        <v/>
      </c>
    </row>
    <row r="464">
      <c r="A464">
        <f>_xlfn.XLOOKUP(Table2[[#This Row],[JOB]],Table13[JOB '#2],Table13[DIVISION '#],)</f>
        <v/>
      </c>
      <c r="B464" t="inlineStr">
        <is>
          <t>2024-030</t>
        </is>
      </c>
      <c r="C464">
        <f>_xlfn.XLOOKUP(Table2[[#This Row],[JOB]],Table13[JOB '#1],Table13[JOB DESC],)</f>
        <v/>
      </c>
      <c r="D464" t="inlineStr">
        <is>
          <t>PT-108</t>
        </is>
      </c>
      <c r="E464">
        <f>_xlfn.XLOOKUP(Table2[[#This Row],[ASSET ID]],ALL!$B:$B,ALL!$C:$C,)</f>
        <v/>
      </c>
      <c r="F464">
        <f>IFERROR(_xlfn.XLOOKUP(Table2[[#This Row],[ASSET ID]],FLEET7[Asset],FLEET7[Employee],),"")</f>
        <v/>
      </c>
      <c r="G464" t="n">
        <v>0.13</v>
      </c>
      <c r="H464" t="inlineStr">
        <is>
          <t>9000 100F / CC NEEDED</t>
        </is>
      </c>
      <c r="K464">
        <f>_xlfn.XLOOKUP(Table2[[#This Row],[ASSET ID]],Table7[Equip '#],Table7[Rate],)</f>
        <v/>
      </c>
      <c r="L464">
        <f>Table2[[#This Row],[INTERNAL MONTHLY RATE]]*Table2[[#This Row],[UNIT ALLOCATION]]</f>
        <v/>
      </c>
      <c r="M464">
        <f>IF(ISBLANK(Table2[[#This Row],[REVISION]]), Table2[[#This Row],[UNIT ALLOCATION]] * Table2[[#This Row],[INTERNAL MONTHLY RATE]], Table2[[#This Row],[INTERNAL MONTHLY RATE]] * Table2[[#This Row],[REVISION]])</f>
        <v/>
      </c>
      <c r="N464">
        <f>Table2[[#This Row],[RATE X ALLOCATION]]-Table2[[#This Row],[RATE X REVISION]]</f>
        <v/>
      </c>
    </row>
    <row r="465">
      <c r="A465">
        <f>_xlfn.XLOOKUP(Table2[[#This Row],[JOB]],Table13[JOB '#2],Table13[DIVISION '#],)</f>
        <v/>
      </c>
      <c r="B465" t="inlineStr">
        <is>
          <t>2024-030</t>
        </is>
      </c>
      <c r="C465">
        <f>_xlfn.XLOOKUP(Table2[[#This Row],[JOB]],Table13[JOB '#1],Table13[JOB DESC],)</f>
        <v/>
      </c>
      <c r="D465" t="inlineStr">
        <is>
          <t>PT-160</t>
        </is>
      </c>
      <c r="E465">
        <f>_xlfn.XLOOKUP(Table2[[#This Row],[ASSET ID]],ALL!$B:$B,ALL!$C:$C,)</f>
        <v/>
      </c>
      <c r="F465">
        <f>IFERROR(_xlfn.XLOOKUP(Table2[[#This Row],[ASSET ID]],FLEET7[Asset],FLEET7[Employee],),"")</f>
        <v/>
      </c>
      <c r="G465" t="n">
        <v>0.12</v>
      </c>
      <c r="H465" t="inlineStr">
        <is>
          <t>9000 100F / CC NEEDED</t>
        </is>
      </c>
      <c r="K465">
        <f>_xlfn.XLOOKUP(Table2[[#This Row],[ASSET ID]],Table7[Equip '#],Table7[Rate],)</f>
        <v/>
      </c>
      <c r="L465">
        <f>Table2[[#This Row],[INTERNAL MONTHLY RATE]]*Table2[[#This Row],[UNIT ALLOCATION]]</f>
        <v/>
      </c>
      <c r="M465">
        <f>IF(ISBLANK(Table2[[#This Row],[REVISION]]), Table2[[#This Row],[UNIT ALLOCATION]] * Table2[[#This Row],[INTERNAL MONTHLY RATE]], Table2[[#This Row],[INTERNAL MONTHLY RATE]] * Table2[[#This Row],[REVISION]])</f>
        <v/>
      </c>
      <c r="N465">
        <f>Table2[[#This Row],[RATE X ALLOCATION]]-Table2[[#This Row],[RATE X REVISION]]</f>
        <v/>
      </c>
    </row>
    <row r="466">
      <c r="A466">
        <f>_xlfn.XLOOKUP(Table2[[#This Row],[JOB]],Table13[JOB '#2],Table13[DIVISION '#],)</f>
        <v/>
      </c>
      <c r="B466" t="inlineStr">
        <is>
          <t>2024-030</t>
        </is>
      </c>
      <c r="C466">
        <f>_xlfn.XLOOKUP(Table2[[#This Row],[JOB]],Table13[JOB '#1],Table13[JOB DESC],)</f>
        <v/>
      </c>
      <c r="D466" t="inlineStr">
        <is>
          <t>PT-190</t>
        </is>
      </c>
      <c r="E466">
        <f>_xlfn.XLOOKUP(Table2[[#This Row],[ASSET ID]],ALL!$B:$B,ALL!$C:$C,)</f>
        <v/>
      </c>
      <c r="F466">
        <f>IFERROR(_xlfn.XLOOKUP(Table2[[#This Row],[ASSET ID]],FLEET7[Asset],FLEET7[Employee],),"")</f>
        <v/>
      </c>
      <c r="G466" t="n">
        <v>0.08</v>
      </c>
      <c r="H466" t="inlineStr">
        <is>
          <t>9000 100F / CC NEEDED</t>
        </is>
      </c>
      <c r="K466">
        <f>_xlfn.XLOOKUP(Table2[[#This Row],[ASSET ID]],Table7[Equip '#],Table7[Rate],)</f>
        <v/>
      </c>
      <c r="L466">
        <f>Table2[[#This Row],[INTERNAL MONTHLY RATE]]*Table2[[#This Row],[UNIT ALLOCATION]]</f>
        <v/>
      </c>
      <c r="M466">
        <f>IF(ISBLANK(Table2[[#This Row],[REVISION]]), Table2[[#This Row],[UNIT ALLOCATION]] * Table2[[#This Row],[INTERNAL MONTHLY RATE]], Table2[[#This Row],[INTERNAL MONTHLY RATE]] * Table2[[#This Row],[REVISION]])</f>
        <v/>
      </c>
      <c r="N466">
        <f>Table2[[#This Row],[RATE X ALLOCATION]]-Table2[[#This Row],[RATE X REVISION]]</f>
        <v/>
      </c>
    </row>
    <row r="467">
      <c r="A467">
        <f>_xlfn.XLOOKUP(Table2[[#This Row],[JOB]],Table13[JOB '#2],Table13[DIVISION '#],)</f>
        <v/>
      </c>
      <c r="B467" t="inlineStr">
        <is>
          <t>2024-030</t>
        </is>
      </c>
      <c r="C467">
        <f>_xlfn.XLOOKUP(Table2[[#This Row],[JOB]],Table13[JOB '#1],Table13[JOB DESC],)</f>
        <v/>
      </c>
      <c r="D467" t="inlineStr">
        <is>
          <t>PT-229</t>
        </is>
      </c>
      <c r="E467">
        <f>_xlfn.XLOOKUP(Table2[[#This Row],[ASSET ID]],ALL!$B:$B,ALL!$C:$C,)</f>
        <v/>
      </c>
      <c r="F467">
        <f>IFERROR(_xlfn.XLOOKUP(Table2[[#This Row],[ASSET ID]],FLEET7[Asset],FLEET7[Employee],),"")</f>
        <v/>
      </c>
      <c r="G467" t="n">
        <v>0.22</v>
      </c>
      <c r="H467" t="inlineStr">
        <is>
          <t>9000 100F / CC NEEDED</t>
        </is>
      </c>
      <c r="K467">
        <f>_xlfn.XLOOKUP(Table2[[#This Row],[ASSET ID]],Table7[Equip '#],Table7[Rate],)</f>
        <v/>
      </c>
      <c r="L467">
        <f>Table2[[#This Row],[INTERNAL MONTHLY RATE]]*Table2[[#This Row],[UNIT ALLOCATION]]</f>
        <v/>
      </c>
      <c r="M467">
        <f>IF(ISBLANK(Table2[[#This Row],[REVISION]]), Table2[[#This Row],[UNIT ALLOCATION]] * Table2[[#This Row],[INTERNAL MONTHLY RATE]], Table2[[#This Row],[INTERNAL MONTHLY RATE]] * Table2[[#This Row],[REVISION]])</f>
        <v/>
      </c>
      <c r="N467">
        <f>Table2[[#This Row],[RATE X ALLOCATION]]-Table2[[#This Row],[RATE X REVISION]]</f>
        <v/>
      </c>
    </row>
    <row r="468">
      <c r="A468">
        <f>_xlfn.XLOOKUP(Table2[[#This Row],[JOB]],Table13[JOB '#2],Table13[DIVISION '#],)</f>
        <v/>
      </c>
      <c r="B468" t="inlineStr">
        <is>
          <t>2024-030</t>
        </is>
      </c>
      <c r="C468">
        <f>_xlfn.XLOOKUP(Table2[[#This Row],[JOB]],Table13[JOB '#1],Table13[JOB DESC],)</f>
        <v/>
      </c>
      <c r="D468" t="inlineStr">
        <is>
          <t>PT-235</t>
        </is>
      </c>
      <c r="E468">
        <f>_xlfn.XLOOKUP(Table2[[#This Row],[ASSET ID]],ALL!$B:$B,ALL!$C:$C,)</f>
        <v/>
      </c>
      <c r="F468">
        <f>IFERROR(_xlfn.XLOOKUP(Table2[[#This Row],[ASSET ID]],FLEET7[Asset],FLEET7[Employee],),"")</f>
        <v/>
      </c>
      <c r="G468" t="n">
        <v>0.23</v>
      </c>
      <c r="H468" t="inlineStr">
        <is>
          <t>9000 100F / CC NEEDED</t>
        </is>
      </c>
      <c r="K468">
        <f>_xlfn.XLOOKUP(Table2[[#This Row],[ASSET ID]],Table7[Equip '#],Table7[Rate],)</f>
        <v/>
      </c>
      <c r="L468">
        <f>Table2[[#This Row],[INTERNAL MONTHLY RATE]]*Table2[[#This Row],[UNIT ALLOCATION]]</f>
        <v/>
      </c>
      <c r="M468">
        <f>IF(ISBLANK(Table2[[#This Row],[REVISION]]), Table2[[#This Row],[UNIT ALLOCATION]] * Table2[[#This Row],[INTERNAL MONTHLY RATE]], Table2[[#This Row],[INTERNAL MONTHLY RATE]] * Table2[[#This Row],[REVISION]])</f>
        <v/>
      </c>
      <c r="N468">
        <f>Table2[[#This Row],[RATE X ALLOCATION]]-Table2[[#This Row],[RATE X REVISION]]</f>
        <v/>
      </c>
    </row>
    <row r="469">
      <c r="A469">
        <f>_xlfn.XLOOKUP(Table2[[#This Row],[JOB]],Table13[JOB '#2],Table13[DIVISION '#],)</f>
        <v/>
      </c>
      <c r="B469" t="inlineStr">
        <is>
          <t>2024-030</t>
        </is>
      </c>
      <c r="C469">
        <f>_xlfn.XLOOKUP(Table2[[#This Row],[JOB]],Table13[JOB '#1],Table13[JOB DESC],)</f>
        <v/>
      </c>
      <c r="D469" t="inlineStr">
        <is>
          <t>PT-236</t>
        </is>
      </c>
      <c r="E469">
        <f>_xlfn.XLOOKUP(Table2[[#This Row],[ASSET ID]],ALL!$B:$B,ALL!$C:$C,)</f>
        <v/>
      </c>
      <c r="F469">
        <f>IFERROR(_xlfn.XLOOKUP(Table2[[#This Row],[ASSET ID]],FLEET7[Asset],FLEET7[Employee],),"")</f>
        <v/>
      </c>
      <c r="G469" t="n">
        <v>1</v>
      </c>
      <c r="H469" t="inlineStr">
        <is>
          <t>9000 100F / CC NEEDED</t>
        </is>
      </c>
      <c r="K469">
        <f>_xlfn.XLOOKUP(Table2[[#This Row],[ASSET ID]],Table7[Equip '#],Table7[Rate],)</f>
        <v/>
      </c>
      <c r="L469">
        <f>Table2[[#This Row],[INTERNAL MONTHLY RATE]]*Table2[[#This Row],[UNIT ALLOCATION]]</f>
        <v/>
      </c>
      <c r="M469">
        <f>IF(ISBLANK(Table2[[#This Row],[REVISION]]), Table2[[#This Row],[UNIT ALLOCATION]] * Table2[[#This Row],[INTERNAL MONTHLY RATE]], Table2[[#This Row],[INTERNAL MONTHLY RATE]] * Table2[[#This Row],[REVISION]])</f>
        <v/>
      </c>
      <c r="N469">
        <f>Table2[[#This Row],[RATE X ALLOCATION]]-Table2[[#This Row],[RATE X REVISION]]</f>
        <v/>
      </c>
    </row>
    <row r="470">
      <c r="A470">
        <f>_xlfn.XLOOKUP(Table2[[#This Row],[JOB]],Table13[JOB '#2],Table13[DIVISION '#],)</f>
        <v/>
      </c>
      <c r="B470" t="inlineStr">
        <is>
          <t>2024-030</t>
        </is>
      </c>
      <c r="C470">
        <f>_xlfn.XLOOKUP(Table2[[#This Row],[JOB]],Table13[JOB '#1],Table13[JOB DESC],)</f>
        <v/>
      </c>
      <c r="D470" t="inlineStr">
        <is>
          <t>PT-237</t>
        </is>
      </c>
      <c r="E470">
        <f>_xlfn.XLOOKUP(Table2[[#This Row],[ASSET ID]],ALL!$B:$B,ALL!$C:$C,)</f>
        <v/>
      </c>
      <c r="F470">
        <f>IFERROR(_xlfn.XLOOKUP(Table2[[#This Row],[ASSET ID]],FLEET7[Asset],FLEET7[Employee],),"")</f>
        <v/>
      </c>
      <c r="G470" t="n">
        <v>0.05</v>
      </c>
      <c r="H470" t="inlineStr">
        <is>
          <t>9000 100F / CC NEEDED</t>
        </is>
      </c>
      <c r="K470">
        <f>_xlfn.XLOOKUP(Table2[[#This Row],[ASSET ID]],Table7[Equip '#],Table7[Rate],)</f>
        <v/>
      </c>
      <c r="L470">
        <f>Table2[[#This Row],[INTERNAL MONTHLY RATE]]*Table2[[#This Row],[UNIT ALLOCATION]]</f>
        <v/>
      </c>
      <c r="M470">
        <f>IF(ISBLANK(Table2[[#This Row],[REVISION]]), Table2[[#This Row],[UNIT ALLOCATION]] * Table2[[#This Row],[INTERNAL MONTHLY RATE]], Table2[[#This Row],[INTERNAL MONTHLY RATE]] * Table2[[#This Row],[REVISION]])</f>
        <v/>
      </c>
      <c r="N470">
        <f>Table2[[#This Row],[RATE X ALLOCATION]]-Table2[[#This Row],[RATE X REVISION]]</f>
        <v/>
      </c>
    </row>
    <row r="471">
      <c r="A471">
        <f>_xlfn.XLOOKUP(Table2[[#This Row],[JOB]],Table13[JOB '#2],Table13[DIVISION '#],)</f>
        <v/>
      </c>
      <c r="B471" t="inlineStr">
        <is>
          <t>2024-030</t>
        </is>
      </c>
      <c r="C471">
        <f>_xlfn.XLOOKUP(Table2[[#This Row],[JOB]],Table13[JOB '#1],Table13[JOB DESC],)</f>
        <v/>
      </c>
      <c r="D471" t="inlineStr">
        <is>
          <t>PT-269</t>
        </is>
      </c>
      <c r="E471">
        <f>_xlfn.XLOOKUP(Table2[[#This Row],[ASSET ID]],ALL!$B:$B,ALL!$C:$C,)</f>
        <v/>
      </c>
      <c r="F471">
        <f>IFERROR(_xlfn.XLOOKUP(Table2[[#This Row],[ASSET ID]],FLEET7[Asset],FLEET7[Employee],),"")</f>
        <v/>
      </c>
      <c r="G471" t="n">
        <v>0.09</v>
      </c>
      <c r="H471" t="inlineStr">
        <is>
          <t>9000 100F / CC NEEDED</t>
        </is>
      </c>
      <c r="K471">
        <f>_xlfn.XLOOKUP(Table2[[#This Row],[ASSET ID]],Table7[Equip '#],Table7[Rate],)</f>
        <v/>
      </c>
      <c r="L471">
        <f>Table2[[#This Row],[INTERNAL MONTHLY RATE]]*Table2[[#This Row],[UNIT ALLOCATION]]</f>
        <v/>
      </c>
      <c r="M471">
        <f>IF(ISBLANK(Table2[[#This Row],[REVISION]]), Table2[[#This Row],[UNIT ALLOCATION]] * Table2[[#This Row],[INTERNAL MONTHLY RATE]], Table2[[#This Row],[INTERNAL MONTHLY RATE]] * Table2[[#This Row],[REVISION]])</f>
        <v/>
      </c>
      <c r="N471">
        <f>Table2[[#This Row],[RATE X ALLOCATION]]-Table2[[#This Row],[RATE X REVISION]]</f>
        <v/>
      </c>
    </row>
    <row r="472">
      <c r="A472">
        <f>_xlfn.XLOOKUP(Table2[[#This Row],[JOB]],Table13[JOB '#2],Table13[DIVISION '#],)</f>
        <v/>
      </c>
      <c r="B472" t="inlineStr">
        <is>
          <t>2024-030</t>
        </is>
      </c>
      <c r="C472">
        <f>_xlfn.XLOOKUP(Table2[[#This Row],[JOB]],Table13[JOB '#1],Table13[JOB DESC],)</f>
        <v/>
      </c>
      <c r="D472" t="inlineStr">
        <is>
          <t>PT-276</t>
        </is>
      </c>
      <c r="E472">
        <f>_xlfn.XLOOKUP(Table2[[#This Row],[ASSET ID]],ALL!$B:$B,ALL!$C:$C,)</f>
        <v/>
      </c>
      <c r="F472">
        <f>IFERROR(_xlfn.XLOOKUP(Table2[[#This Row],[ASSET ID]],FLEET7[Asset],FLEET7[Employee],),"")</f>
        <v/>
      </c>
      <c r="G472" t="n">
        <v>0.2</v>
      </c>
      <c r="H472" t="inlineStr">
        <is>
          <t>9000 100F / CC NEEDED</t>
        </is>
      </c>
      <c r="K472">
        <f>_xlfn.XLOOKUP(Table2[[#This Row],[ASSET ID]],Table7[Equip '#],Table7[Rate],)</f>
        <v/>
      </c>
      <c r="L472">
        <f>Table2[[#This Row],[INTERNAL MONTHLY RATE]]*Table2[[#This Row],[UNIT ALLOCATION]]</f>
        <v/>
      </c>
      <c r="M472">
        <f>IF(ISBLANK(Table2[[#This Row],[REVISION]]), Table2[[#This Row],[UNIT ALLOCATION]] * Table2[[#This Row],[INTERNAL MONTHLY RATE]], Table2[[#This Row],[INTERNAL MONTHLY RATE]] * Table2[[#This Row],[REVISION]])</f>
        <v/>
      </c>
      <c r="N472">
        <f>Table2[[#This Row],[RATE X ALLOCATION]]-Table2[[#This Row],[RATE X REVISION]]</f>
        <v/>
      </c>
    </row>
    <row r="473">
      <c r="A473">
        <f>_xlfn.XLOOKUP(Table2[[#This Row],[JOB]],Table13[JOB '#2],Table13[DIVISION '#],)</f>
        <v/>
      </c>
      <c r="B473" t="inlineStr">
        <is>
          <t>2024-030</t>
        </is>
      </c>
      <c r="C473">
        <f>_xlfn.XLOOKUP(Table2[[#This Row],[JOB]],Table13[JOB '#1],Table13[JOB DESC],)</f>
        <v/>
      </c>
      <c r="D473" t="inlineStr">
        <is>
          <t>PT-277</t>
        </is>
      </c>
      <c r="E473">
        <f>_xlfn.XLOOKUP(Table2[[#This Row],[ASSET ID]],ALL!$B:$B,ALL!$C:$C,)</f>
        <v/>
      </c>
      <c r="F473">
        <f>IFERROR(_xlfn.XLOOKUP(Table2[[#This Row],[ASSET ID]],FLEET7[Asset],FLEET7[Employee],),"")</f>
        <v/>
      </c>
      <c r="G473" t="n">
        <v>0.25</v>
      </c>
      <c r="H473" t="inlineStr">
        <is>
          <t>9000 100F / CC NEEDED</t>
        </is>
      </c>
      <c r="K473">
        <f>_xlfn.XLOOKUP(Table2[[#This Row],[ASSET ID]],Table7[Equip '#],Table7[Rate],)</f>
        <v/>
      </c>
      <c r="L473">
        <f>Table2[[#This Row],[INTERNAL MONTHLY RATE]]*Table2[[#This Row],[UNIT ALLOCATION]]</f>
        <v/>
      </c>
      <c r="M473">
        <f>IF(ISBLANK(Table2[[#This Row],[REVISION]]), Table2[[#This Row],[UNIT ALLOCATION]] * Table2[[#This Row],[INTERNAL MONTHLY RATE]], Table2[[#This Row],[INTERNAL MONTHLY RATE]] * Table2[[#This Row],[REVISION]])</f>
        <v/>
      </c>
      <c r="N473">
        <f>Table2[[#This Row],[RATE X ALLOCATION]]-Table2[[#This Row],[RATE X REVISION]]</f>
        <v/>
      </c>
    </row>
    <row r="474">
      <c r="A474">
        <f>_xlfn.XLOOKUP(Table2[[#This Row],[JOB]],Table13[JOB '#2],Table13[DIVISION '#],)</f>
        <v/>
      </c>
      <c r="B474" t="inlineStr">
        <is>
          <t>2024-030</t>
        </is>
      </c>
      <c r="C474">
        <f>_xlfn.XLOOKUP(Table2[[#This Row],[JOB]],Table13[JOB '#1],Table13[JOB DESC],)</f>
        <v/>
      </c>
      <c r="D474" t="inlineStr">
        <is>
          <t>PT-278</t>
        </is>
      </c>
      <c r="E474">
        <f>_xlfn.XLOOKUP(Table2[[#This Row],[ASSET ID]],ALL!$B:$B,ALL!$C:$C,)</f>
        <v/>
      </c>
      <c r="F474">
        <f>IFERROR(_xlfn.XLOOKUP(Table2[[#This Row],[ASSET ID]],FLEET7[Asset],FLEET7[Employee],),"")</f>
        <v/>
      </c>
      <c r="G474" t="n">
        <v>0.18</v>
      </c>
      <c r="H474" t="inlineStr">
        <is>
          <t>9000 100F / CC NEEDED</t>
        </is>
      </c>
      <c r="K474">
        <f>_xlfn.XLOOKUP(Table2[[#This Row],[ASSET ID]],Table7[Equip '#],Table7[Rate],)</f>
        <v/>
      </c>
      <c r="L474">
        <f>Table2[[#This Row],[INTERNAL MONTHLY RATE]]*Table2[[#This Row],[UNIT ALLOCATION]]</f>
        <v/>
      </c>
      <c r="M474">
        <f>IF(ISBLANK(Table2[[#This Row],[REVISION]]), Table2[[#This Row],[UNIT ALLOCATION]] * Table2[[#This Row],[INTERNAL MONTHLY RATE]], Table2[[#This Row],[INTERNAL MONTHLY RATE]] * Table2[[#This Row],[REVISION]])</f>
        <v/>
      </c>
      <c r="N474">
        <f>Table2[[#This Row],[RATE X ALLOCATION]]-Table2[[#This Row],[RATE X REVISION]]</f>
        <v/>
      </c>
    </row>
    <row r="475">
      <c r="A475">
        <f>_xlfn.XLOOKUP(Table2[[#This Row],[JOB]],Table13[JOB '#2],Table13[DIVISION '#],)</f>
        <v/>
      </c>
      <c r="B475" t="inlineStr">
        <is>
          <t>2024-030</t>
        </is>
      </c>
      <c r="C475">
        <f>_xlfn.XLOOKUP(Table2[[#This Row],[JOB]],Table13[JOB '#1],Table13[JOB DESC],)</f>
        <v/>
      </c>
      <c r="D475" t="inlineStr">
        <is>
          <t>PT-280</t>
        </is>
      </c>
      <c r="E475">
        <f>_xlfn.XLOOKUP(Table2[[#This Row],[ASSET ID]],ALL!$B:$B,ALL!$C:$C,)</f>
        <v/>
      </c>
      <c r="F475">
        <f>IFERROR(_xlfn.XLOOKUP(Table2[[#This Row],[ASSET ID]],FLEET7[Asset],FLEET7[Employee],),"")</f>
        <v/>
      </c>
      <c r="G475" t="n">
        <v>0.59</v>
      </c>
      <c r="H475" t="inlineStr">
        <is>
          <t>9000 100F / CC NEEDED</t>
        </is>
      </c>
      <c r="K475">
        <f>_xlfn.XLOOKUP(Table2[[#This Row],[ASSET ID]],Table7[Equip '#],Table7[Rate],)</f>
        <v/>
      </c>
      <c r="L475">
        <f>Table2[[#This Row],[INTERNAL MONTHLY RATE]]*Table2[[#This Row],[UNIT ALLOCATION]]</f>
        <v/>
      </c>
      <c r="M475">
        <f>IF(ISBLANK(Table2[[#This Row],[REVISION]]), Table2[[#This Row],[UNIT ALLOCATION]] * Table2[[#This Row],[INTERNAL MONTHLY RATE]], Table2[[#This Row],[INTERNAL MONTHLY RATE]] * Table2[[#This Row],[REVISION]])</f>
        <v/>
      </c>
      <c r="N475">
        <f>Table2[[#This Row],[RATE X ALLOCATION]]-Table2[[#This Row],[RATE X REVISION]]</f>
        <v/>
      </c>
    </row>
    <row r="476">
      <c r="A476">
        <f>_xlfn.XLOOKUP(Table2[[#This Row],[JOB]],Table13[JOB '#2],Table13[DIVISION '#],)</f>
        <v/>
      </c>
      <c r="B476" t="inlineStr">
        <is>
          <t>2024-030</t>
        </is>
      </c>
      <c r="C476">
        <f>_xlfn.XLOOKUP(Table2[[#This Row],[JOB]],Table13[JOB '#1],Table13[JOB DESC],)</f>
        <v/>
      </c>
      <c r="D476" t="inlineStr">
        <is>
          <t>SFB-07</t>
        </is>
      </c>
      <c r="E476">
        <f>_xlfn.XLOOKUP(Table2[[#This Row],[ASSET ID]],ALL!$B:$B,ALL!$C:$C,)</f>
        <v/>
      </c>
      <c r="F476">
        <f>IFERROR(_xlfn.XLOOKUP(Table2[[#This Row],[ASSET ID]],FLEET7[Asset],FLEET7[Employee],),"")</f>
        <v/>
      </c>
      <c r="G476" t="n">
        <v>1</v>
      </c>
      <c r="H476" t="inlineStr">
        <is>
          <t>9000 100F / CC NEEDED</t>
        </is>
      </c>
      <c r="K476">
        <f>_xlfn.XLOOKUP(Table2[[#This Row],[ASSET ID]],Table7[Equip '#],Table7[Rate],)</f>
        <v/>
      </c>
      <c r="L476">
        <f>Table2[[#This Row],[INTERNAL MONTHLY RATE]]*Table2[[#This Row],[UNIT ALLOCATION]]</f>
        <v/>
      </c>
      <c r="M476">
        <f>IF(ISBLANK(Table2[[#This Row],[REVISION]]), Table2[[#This Row],[UNIT ALLOCATION]] * Table2[[#This Row],[INTERNAL MONTHLY RATE]], Table2[[#This Row],[INTERNAL MONTHLY RATE]] * Table2[[#This Row],[REVISION]])</f>
        <v/>
      </c>
      <c r="N476">
        <f>Table2[[#This Row],[RATE X ALLOCATION]]-Table2[[#This Row],[RATE X REVISION]]</f>
        <v/>
      </c>
    </row>
    <row r="477">
      <c r="A477">
        <f>_xlfn.XLOOKUP(Table2[[#This Row],[JOB]],Table13[JOB '#2],Table13[DIVISION '#],)</f>
        <v/>
      </c>
      <c r="B477" t="inlineStr">
        <is>
          <t>2024-030</t>
        </is>
      </c>
      <c r="C477">
        <f>_xlfn.XLOOKUP(Table2[[#This Row],[JOB]],Table13[JOB '#1],Table13[JOB DESC],)</f>
        <v/>
      </c>
      <c r="D477" t="inlineStr">
        <is>
          <t>SS-44</t>
        </is>
      </c>
      <c r="E477">
        <f>_xlfn.XLOOKUP(Table2[[#This Row],[ASSET ID]],ALL!$B:$B,ALL!$C:$C,)</f>
        <v/>
      </c>
      <c r="F477">
        <f>IFERROR(_xlfn.XLOOKUP(Table2[[#This Row],[ASSET ID]],FLEET7[Asset],FLEET7[Employee],),"")</f>
        <v/>
      </c>
      <c r="G477" t="n">
        <v>1</v>
      </c>
      <c r="H477" t="inlineStr">
        <is>
          <t>9000 100F / CC NEEDED</t>
        </is>
      </c>
      <c r="K477">
        <f>_xlfn.XLOOKUP(Table2[[#This Row],[ASSET ID]],Table7[Equip '#],Table7[Rate],)</f>
        <v/>
      </c>
      <c r="L477">
        <f>Table2[[#This Row],[INTERNAL MONTHLY RATE]]*Table2[[#This Row],[UNIT ALLOCATION]]</f>
        <v/>
      </c>
      <c r="M477">
        <f>IF(ISBLANK(Table2[[#This Row],[REVISION]]), Table2[[#This Row],[UNIT ALLOCATION]] * Table2[[#This Row],[INTERNAL MONTHLY RATE]], Table2[[#This Row],[INTERNAL MONTHLY RATE]] * Table2[[#This Row],[REVISION]])</f>
        <v/>
      </c>
      <c r="N477">
        <f>Table2[[#This Row],[RATE X ALLOCATION]]-Table2[[#This Row],[RATE X REVISION]]</f>
        <v/>
      </c>
    </row>
    <row r="478">
      <c r="A478">
        <f>_xlfn.XLOOKUP(Table2[[#This Row],[JOB]],Table13[JOB '#2],Table13[DIVISION '#],)</f>
        <v/>
      </c>
      <c r="B478" t="inlineStr">
        <is>
          <t>2024-030</t>
        </is>
      </c>
      <c r="C478">
        <f>_xlfn.XLOOKUP(Table2[[#This Row],[JOB]],Table13[JOB '#1],Table13[JOB DESC],)</f>
        <v/>
      </c>
      <c r="D478" t="inlineStr">
        <is>
          <t>WL-10</t>
        </is>
      </c>
      <c r="E478">
        <f>_xlfn.XLOOKUP(Table2[[#This Row],[ASSET ID]],ALL!$B:$B,ALL!$C:$C,)</f>
        <v/>
      </c>
      <c r="F478">
        <f>IFERROR(_xlfn.XLOOKUP(Table2[[#This Row],[ASSET ID]],FLEET7[Asset],FLEET7[Employee],),"")</f>
        <v/>
      </c>
      <c r="G478" t="n">
        <v>1</v>
      </c>
      <c r="H478" t="inlineStr">
        <is>
          <t>9000 100F / CC NEEDED</t>
        </is>
      </c>
      <c r="K478">
        <f>_xlfn.XLOOKUP(Table2[[#This Row],[ASSET ID]],Table7[Equip '#],Table7[Rate],)</f>
        <v/>
      </c>
      <c r="L478">
        <f>Table2[[#This Row],[INTERNAL MONTHLY RATE]]*Table2[[#This Row],[UNIT ALLOCATION]]</f>
        <v/>
      </c>
      <c r="M478">
        <f>IF(ISBLANK(Table2[[#This Row],[REVISION]]), Table2[[#This Row],[UNIT ALLOCATION]] * Table2[[#This Row],[INTERNAL MONTHLY RATE]], Table2[[#This Row],[INTERNAL MONTHLY RATE]] * Table2[[#This Row],[REVISION]])</f>
        <v/>
      </c>
      <c r="N478">
        <f>Table2[[#This Row],[RATE X ALLOCATION]]-Table2[[#This Row],[RATE X REVISION]]</f>
        <v/>
      </c>
    </row>
    <row r="479">
      <c r="A479">
        <f>_xlfn.XLOOKUP(Table2[[#This Row],[JOB]],Table13[JOB '#2],Table13[DIVISION '#],)</f>
        <v/>
      </c>
      <c r="B479" t="inlineStr">
        <is>
          <t>2024-030</t>
        </is>
      </c>
      <c r="C479">
        <f>_xlfn.XLOOKUP(Table2[[#This Row],[JOB]],Table13[JOB '#1],Table13[JOB DESC],)</f>
        <v/>
      </c>
      <c r="D479" t="inlineStr">
        <is>
          <t>WT-07</t>
        </is>
      </c>
      <c r="E479">
        <f>_xlfn.XLOOKUP(Table2[[#This Row],[ASSET ID]],ALL!$B:$B,ALL!$C:$C,)</f>
        <v/>
      </c>
      <c r="F479">
        <f>IFERROR(_xlfn.XLOOKUP(Table2[[#This Row],[ASSET ID]],FLEET7[Asset],FLEET7[Employee],),"")</f>
        <v/>
      </c>
      <c r="G479" t="n">
        <v>1</v>
      </c>
      <c r="H479" t="inlineStr">
        <is>
          <t>9000 100F / CC NEEDED</t>
        </is>
      </c>
      <c r="K479">
        <f>_xlfn.XLOOKUP(Table2[[#This Row],[ASSET ID]],Table7[Equip '#],Table7[Rate],)</f>
        <v/>
      </c>
      <c r="L479">
        <f>Table2[[#This Row],[INTERNAL MONTHLY RATE]]*Table2[[#This Row],[UNIT ALLOCATION]]</f>
        <v/>
      </c>
      <c r="M479">
        <f>IF(ISBLANK(Table2[[#This Row],[REVISION]]), Table2[[#This Row],[UNIT ALLOCATION]] * Table2[[#This Row],[INTERNAL MONTHLY RATE]], Table2[[#This Row],[INTERNAL MONTHLY RATE]] * Table2[[#This Row],[REVISION]])</f>
        <v/>
      </c>
      <c r="N479">
        <f>Table2[[#This Row],[RATE X ALLOCATION]]-Table2[[#This Row],[RATE X REVISION]]</f>
        <v/>
      </c>
    </row>
    <row r="480">
      <c r="A480">
        <f>_xlfn.XLOOKUP(Table2[[#This Row],[JOB]],Table13[JOB '#2],Table13[DIVISION '#],)</f>
        <v/>
      </c>
      <c r="B480" t="inlineStr">
        <is>
          <t>2025-005</t>
        </is>
      </c>
      <c r="C480">
        <f>_xlfn.XLOOKUP(Table2[[#This Row],[JOB]],Table13[JOB '#1],Table13[JOB DESC],)</f>
        <v/>
      </c>
      <c r="D480" t="inlineStr">
        <is>
          <t>ET-19</t>
        </is>
      </c>
      <c r="E480">
        <f>_xlfn.XLOOKUP(Table2[[#This Row],[ASSET ID]],ALL!$B:$B,ALL!$C:$C,)</f>
        <v/>
      </c>
      <c r="F480">
        <f>IFERROR(_xlfn.XLOOKUP(Table2[[#This Row],[ASSET ID]],FLEET7[Asset],FLEET7[Employee],),"")</f>
        <v/>
      </c>
      <c r="G480" t="n">
        <v>0.2</v>
      </c>
      <c r="H480" t="inlineStr">
        <is>
          <t>9000 100F / CC NEEDED</t>
        </is>
      </c>
      <c r="K480">
        <f>_xlfn.XLOOKUP(Table2[[#This Row],[ASSET ID]],Table7[Equip '#],Table7[Rate],)</f>
        <v/>
      </c>
      <c r="L480">
        <f>Table2[[#This Row],[INTERNAL MONTHLY RATE]]*Table2[[#This Row],[UNIT ALLOCATION]]</f>
        <v/>
      </c>
      <c r="M480">
        <f>IF(ISBLANK(Table2[[#This Row],[REVISION]]), Table2[[#This Row],[UNIT ALLOCATION]] * Table2[[#This Row],[INTERNAL MONTHLY RATE]], Table2[[#This Row],[INTERNAL MONTHLY RATE]] * Table2[[#This Row],[REVISION]])</f>
        <v/>
      </c>
      <c r="N480">
        <f>Table2[[#This Row],[RATE X ALLOCATION]]-Table2[[#This Row],[RATE X REVISION]]</f>
        <v/>
      </c>
    </row>
    <row r="481">
      <c r="A481">
        <f>_xlfn.XLOOKUP(Table2[[#This Row],[JOB]],Table13[JOB '#2],Table13[DIVISION '#],)</f>
        <v/>
      </c>
      <c r="B481" t="inlineStr">
        <is>
          <t>2025-007</t>
        </is>
      </c>
      <c r="C481">
        <f>_xlfn.XLOOKUP(Table2[[#This Row],[JOB]],Table13[JOB '#1],Table13[JOB DESC],)</f>
        <v/>
      </c>
      <c r="D481" t="inlineStr">
        <is>
          <t>ET-09</t>
        </is>
      </c>
      <c r="E481">
        <f>_xlfn.XLOOKUP(Table2[[#This Row],[ASSET ID]],ALL!$B:$B,ALL!$C:$C,)</f>
        <v/>
      </c>
      <c r="F481">
        <f>IFERROR(_xlfn.XLOOKUP(Table2[[#This Row],[ASSET ID]],FLEET7[Asset],FLEET7[Employee],),"")</f>
        <v/>
      </c>
      <c r="G481" t="n">
        <v>0.2</v>
      </c>
      <c r="H481" t="inlineStr">
        <is>
          <t>100 6002A</t>
        </is>
      </c>
      <c r="K481">
        <f>_xlfn.XLOOKUP(Table2[[#This Row],[ASSET ID]],Table7[Equip '#],Table7[Rate],)</f>
        <v/>
      </c>
      <c r="L481">
        <f>Table2[[#This Row],[INTERNAL MONTHLY RATE]]*Table2[[#This Row],[UNIT ALLOCATION]]</f>
        <v/>
      </c>
      <c r="M481">
        <f>IF(ISBLANK(Table2[[#This Row],[REVISION]]), Table2[[#This Row],[UNIT ALLOCATION]] * Table2[[#This Row],[INTERNAL MONTHLY RATE]], Table2[[#This Row],[INTERNAL MONTHLY RATE]] * Table2[[#This Row],[REVISION]])</f>
        <v/>
      </c>
      <c r="N481">
        <f>Table2[[#This Row],[RATE X ALLOCATION]]-Table2[[#This Row],[RATE X REVISION]]</f>
        <v/>
      </c>
    </row>
    <row r="482">
      <c r="A482">
        <f>_xlfn.XLOOKUP(Table2[[#This Row],[JOB]],Table13[JOB '#2],Table13[DIVISION '#],)</f>
        <v/>
      </c>
      <c r="B482" t="inlineStr">
        <is>
          <t>2025-007</t>
        </is>
      </c>
      <c r="C482">
        <f>_xlfn.XLOOKUP(Table2[[#This Row],[JOB]],Table13[JOB '#1],Table13[JOB DESC],)</f>
        <v/>
      </c>
      <c r="D482" t="inlineStr">
        <is>
          <t>ET-19</t>
        </is>
      </c>
      <c r="E482">
        <f>_xlfn.XLOOKUP(Table2[[#This Row],[ASSET ID]],ALL!$B:$B,ALL!$C:$C,)</f>
        <v/>
      </c>
      <c r="F482">
        <f>IFERROR(_xlfn.XLOOKUP(Table2[[#This Row],[ASSET ID]],FLEET7[Asset],FLEET7[Employee],),"")</f>
        <v/>
      </c>
      <c r="G482" t="n">
        <v>0.15</v>
      </c>
      <c r="H482" t="inlineStr">
        <is>
          <t>100 6002A</t>
        </is>
      </c>
      <c r="K482">
        <f>_xlfn.XLOOKUP(Table2[[#This Row],[ASSET ID]],Table7[Equip '#],Table7[Rate],)</f>
        <v/>
      </c>
      <c r="L482">
        <f>Table2[[#This Row],[INTERNAL MONTHLY RATE]]*Table2[[#This Row],[UNIT ALLOCATION]]</f>
        <v/>
      </c>
      <c r="M482">
        <f>IF(ISBLANK(Table2[[#This Row],[REVISION]]), Table2[[#This Row],[UNIT ALLOCATION]] * Table2[[#This Row],[INTERNAL MONTHLY RATE]], Table2[[#This Row],[INTERNAL MONTHLY RATE]] * Table2[[#This Row],[REVISION]])</f>
        <v/>
      </c>
      <c r="N482">
        <f>Table2[[#This Row],[RATE X ALLOCATION]]-Table2[[#This Row],[RATE X REVISION]]</f>
        <v/>
      </c>
    </row>
    <row r="483">
      <c r="A483">
        <f>_xlfn.XLOOKUP(Table2[[#This Row],[JOB]],Table13[JOB '#2],Table13[DIVISION '#],)</f>
        <v/>
      </c>
      <c r="B483" t="inlineStr">
        <is>
          <t>2025-007</t>
        </is>
      </c>
      <c r="C483">
        <f>_xlfn.XLOOKUP(Table2[[#This Row],[JOB]],Table13[JOB '#1],Table13[JOB DESC],)</f>
        <v/>
      </c>
      <c r="D483" t="inlineStr">
        <is>
          <t>ET-41</t>
        </is>
      </c>
      <c r="E483">
        <f>_xlfn.XLOOKUP(Table2[[#This Row],[ASSET ID]],ALL!$B:$B,ALL!$C:$C,)</f>
        <v/>
      </c>
      <c r="F483">
        <f>IFERROR(_xlfn.XLOOKUP(Table2[[#This Row],[ASSET ID]],FLEET7[Asset],FLEET7[Employee],),"")</f>
        <v/>
      </c>
      <c r="G483" t="n">
        <v>0.3</v>
      </c>
      <c r="H483" t="inlineStr">
        <is>
          <t>100 6002A</t>
        </is>
      </c>
      <c r="K483">
        <f>_xlfn.XLOOKUP(Table2[[#This Row],[ASSET ID]],Table7[Equip '#],Table7[Rate],)</f>
        <v/>
      </c>
      <c r="L483">
        <f>Table2[[#This Row],[INTERNAL MONTHLY RATE]]*Table2[[#This Row],[UNIT ALLOCATION]]</f>
        <v/>
      </c>
      <c r="M483">
        <f>IF(ISBLANK(Table2[[#This Row],[REVISION]]), Table2[[#This Row],[UNIT ALLOCATION]] * Table2[[#This Row],[INTERNAL MONTHLY RATE]], Table2[[#This Row],[INTERNAL MONTHLY RATE]] * Table2[[#This Row],[REVISION]])</f>
        <v/>
      </c>
      <c r="N483">
        <f>Table2[[#This Row],[RATE X ALLOCATION]]-Table2[[#This Row],[RATE X REVISION]]</f>
        <v/>
      </c>
    </row>
    <row r="484">
      <c r="A484">
        <f>_xlfn.XLOOKUP(Table2[[#This Row],[JOB]],Table13[JOB '#2],Table13[DIVISION '#],)</f>
        <v/>
      </c>
      <c r="B484" t="inlineStr">
        <is>
          <t>2025-007</t>
        </is>
      </c>
      <c r="C484">
        <f>_xlfn.XLOOKUP(Table2[[#This Row],[JOB]],Table13[JOB '#1],Table13[JOB DESC],)</f>
        <v/>
      </c>
      <c r="D484" t="inlineStr">
        <is>
          <t>EX-69</t>
        </is>
      </c>
      <c r="E484">
        <f>_xlfn.XLOOKUP(Table2[[#This Row],[ASSET ID]],ALL!$B:$B,ALL!$C:$C,)</f>
        <v/>
      </c>
      <c r="F484">
        <f>IFERROR(_xlfn.XLOOKUP(Table2[[#This Row],[ASSET ID]],FLEET7[Asset],FLEET7[Employee],),"")</f>
        <v/>
      </c>
      <c r="G484" t="n">
        <v>0.75</v>
      </c>
      <c r="H484" t="inlineStr">
        <is>
          <t>100 6002A</t>
        </is>
      </c>
      <c r="K484">
        <f>_xlfn.XLOOKUP(Table2[[#This Row],[ASSET ID]],Table7[Equip '#],Table7[Rate],)</f>
        <v/>
      </c>
      <c r="L484">
        <f>Table2[[#This Row],[INTERNAL MONTHLY RATE]]*Table2[[#This Row],[UNIT ALLOCATION]]</f>
        <v/>
      </c>
      <c r="M484">
        <f>IF(ISBLANK(Table2[[#This Row],[REVISION]]), Table2[[#This Row],[UNIT ALLOCATION]] * Table2[[#This Row],[INTERNAL MONTHLY RATE]], Table2[[#This Row],[INTERNAL MONTHLY RATE]] * Table2[[#This Row],[REVISION]])</f>
        <v/>
      </c>
      <c r="N484">
        <f>Table2[[#This Row],[RATE X ALLOCATION]]-Table2[[#This Row],[RATE X REVISION]]</f>
        <v/>
      </c>
    </row>
    <row r="485">
      <c r="A485">
        <f>_xlfn.XLOOKUP(Table2[[#This Row],[JOB]],Table13[JOB '#2],Table13[DIVISION '#],)</f>
        <v/>
      </c>
      <c r="B485" t="inlineStr">
        <is>
          <t>2025-007</t>
        </is>
      </c>
      <c r="C485">
        <f>_xlfn.XLOOKUP(Table2[[#This Row],[JOB]],Table13[JOB '#1],Table13[JOB DESC],)</f>
        <v/>
      </c>
      <c r="D485" t="inlineStr">
        <is>
          <t>PT-279</t>
        </is>
      </c>
      <c r="E485">
        <f>_xlfn.XLOOKUP(Table2[[#This Row],[ASSET ID]],ALL!$B:$B,ALL!$C:$C,)</f>
        <v/>
      </c>
      <c r="F485">
        <f>IFERROR(_xlfn.XLOOKUP(Table2[[#This Row],[ASSET ID]],FLEET7[Asset],FLEET7[Employee],),"")</f>
        <v/>
      </c>
      <c r="G485" t="n">
        <v>0.6</v>
      </c>
      <c r="H485" t="inlineStr">
        <is>
          <t>100 6002A</t>
        </is>
      </c>
      <c r="K485">
        <f>_xlfn.XLOOKUP(Table2[[#This Row],[ASSET ID]],Table7[Equip '#],Table7[Rate],)</f>
        <v/>
      </c>
      <c r="L485">
        <f>Table2[[#This Row],[INTERNAL MONTHLY RATE]]*Table2[[#This Row],[UNIT ALLOCATION]]</f>
        <v/>
      </c>
      <c r="M485">
        <f>IF(ISBLANK(Table2[[#This Row],[REVISION]]), Table2[[#This Row],[UNIT ALLOCATION]] * Table2[[#This Row],[INTERNAL MONTHLY RATE]], Table2[[#This Row],[INTERNAL MONTHLY RATE]] * Table2[[#This Row],[REVISION]])</f>
        <v/>
      </c>
      <c r="N485">
        <f>Table2[[#This Row],[RATE X ALLOCATION]]-Table2[[#This Row],[RATE X REVISION]]</f>
        <v/>
      </c>
    </row>
    <row r="486">
      <c r="A486">
        <f>_xlfn.XLOOKUP(Table2[[#This Row],[JOB]],Table13[JOB '#2],Table13[DIVISION '#],)</f>
        <v/>
      </c>
      <c r="B486" t="inlineStr">
        <is>
          <t>2025-007</t>
        </is>
      </c>
      <c r="C486">
        <f>_xlfn.XLOOKUP(Table2[[#This Row],[JOB]],Table13[JOB '#1],Table13[JOB DESC],)</f>
        <v/>
      </c>
      <c r="D486" t="inlineStr">
        <is>
          <t>PT-89</t>
        </is>
      </c>
      <c r="E486">
        <f>_xlfn.XLOOKUP(Table2[[#This Row],[ASSET ID]],ALL!$B:$B,ALL!$C:$C,)</f>
        <v/>
      </c>
      <c r="F486">
        <f>IFERROR(_xlfn.XLOOKUP(Table2[[#This Row],[ASSET ID]],FLEET7[Asset],FLEET7[Employee],),"")</f>
        <v/>
      </c>
      <c r="G486" t="n">
        <v>0.15</v>
      </c>
      <c r="H486" t="inlineStr">
        <is>
          <t>104 6001A</t>
        </is>
      </c>
      <c r="K486">
        <f>_xlfn.XLOOKUP(Table2[[#This Row],[ASSET ID]],Table7[Equip '#],Table7[Rate],)</f>
        <v/>
      </c>
      <c r="L486">
        <f>Table2[[#This Row],[INTERNAL MONTHLY RATE]]*Table2[[#This Row],[UNIT ALLOCATION]]</f>
        <v/>
      </c>
      <c r="M486">
        <f>IF(ISBLANK(Table2[[#This Row],[REVISION]]), Table2[[#This Row],[UNIT ALLOCATION]] * Table2[[#This Row],[INTERNAL MONTHLY RATE]], Table2[[#This Row],[INTERNAL MONTHLY RATE]] * Table2[[#This Row],[REVISION]])</f>
        <v/>
      </c>
      <c r="N486">
        <f>Table2[[#This Row],[RATE X ALLOCATION]]-Table2[[#This Row],[RATE X REVISION]]</f>
        <v/>
      </c>
    </row>
    <row r="487">
      <c r="A487">
        <f>_xlfn.XLOOKUP(Table2[[#This Row],[JOB]],Table13[JOB '#2],Table13[DIVISION '#],)</f>
        <v/>
      </c>
      <c r="B487" t="inlineStr">
        <is>
          <t>2025-007</t>
        </is>
      </c>
      <c r="C487">
        <f>_xlfn.XLOOKUP(Table2[[#This Row],[JOB]],Table13[JOB '#1],Table13[JOB DESC],)</f>
        <v/>
      </c>
      <c r="D487" t="inlineStr">
        <is>
          <t>PT-89</t>
        </is>
      </c>
      <c r="E487">
        <f>_xlfn.XLOOKUP(Table2[[#This Row],[ASSET ID]],ALL!$B:$B,ALL!$C:$C,)</f>
        <v/>
      </c>
      <c r="F487">
        <f>IFERROR(_xlfn.XLOOKUP(Table2[[#This Row],[ASSET ID]],FLEET7[Asset],FLEET7[Employee],),"")</f>
        <v/>
      </c>
      <c r="G487" t="n">
        <v>0.15</v>
      </c>
      <c r="H487" t="inlineStr">
        <is>
          <t>104 6001A</t>
        </is>
      </c>
      <c r="K487">
        <f>_xlfn.XLOOKUP(Table2[[#This Row],[ASSET ID]],Table7[Equip '#],Table7[Rate],)</f>
        <v/>
      </c>
      <c r="L487">
        <f>Table2[[#This Row],[INTERNAL MONTHLY RATE]]*Table2[[#This Row],[UNIT ALLOCATION]]</f>
        <v/>
      </c>
      <c r="M487">
        <f>IF(ISBLANK(Table2[[#This Row],[REVISION]]), Table2[[#This Row],[UNIT ALLOCATION]] * Table2[[#This Row],[INTERNAL MONTHLY RATE]], Table2[[#This Row],[INTERNAL MONTHLY RATE]] * Table2[[#This Row],[REVISION]])</f>
        <v/>
      </c>
      <c r="N487">
        <f>Table2[[#This Row],[RATE X ALLOCATION]]-Table2[[#This Row],[RATE X REVISION]]</f>
        <v/>
      </c>
    </row>
    <row r="488">
      <c r="A488">
        <f>_xlfn.XLOOKUP(Table2[[#This Row],[JOB]],Table13[JOB '#2],Table13[DIVISION '#],)</f>
        <v/>
      </c>
      <c r="B488" t="inlineStr">
        <is>
          <t>2025-007</t>
        </is>
      </c>
      <c r="C488">
        <f>_xlfn.XLOOKUP(Table2[[#This Row],[JOB]],Table13[JOB '#1],Table13[JOB DESC],)</f>
        <v/>
      </c>
      <c r="D488" t="inlineStr">
        <is>
          <t>SS-33</t>
        </is>
      </c>
      <c r="E488">
        <f>_xlfn.XLOOKUP(Table2[[#This Row],[ASSET ID]],ALL!$B:$B,ALL!$C:$C,)</f>
        <v/>
      </c>
      <c r="F488">
        <f>IFERROR(_xlfn.XLOOKUP(Table2[[#This Row],[ASSET ID]],FLEET7[Asset],FLEET7[Employee],),"")</f>
        <v/>
      </c>
      <c r="G488" t="n">
        <v>0.5</v>
      </c>
      <c r="H488" t="inlineStr">
        <is>
          <t>104 6001A</t>
        </is>
      </c>
      <c r="K488">
        <f>_xlfn.XLOOKUP(Table2[[#This Row],[ASSET ID]],Table7[Equip '#],Table7[Rate],)</f>
        <v/>
      </c>
      <c r="L488">
        <f>Table2[[#This Row],[INTERNAL MONTHLY RATE]]*Table2[[#This Row],[UNIT ALLOCATION]]</f>
        <v/>
      </c>
      <c r="M488">
        <f>IF(ISBLANK(Table2[[#This Row],[REVISION]]), Table2[[#This Row],[UNIT ALLOCATION]] * Table2[[#This Row],[INTERNAL MONTHLY RATE]], Table2[[#This Row],[INTERNAL MONTHLY RATE]] * Table2[[#This Row],[REVISION]])</f>
        <v/>
      </c>
      <c r="N488">
        <f>Table2[[#This Row],[RATE X ALLOCATION]]-Table2[[#This Row],[RATE X REVISION]]</f>
        <v/>
      </c>
    </row>
    <row r="489">
      <c r="A489">
        <f>_xlfn.XLOOKUP(Table2[[#This Row],[JOB]],Table13[JOB '#2],Table13[DIVISION '#],)</f>
        <v/>
      </c>
      <c r="B489" t="inlineStr">
        <is>
          <t>2025-008</t>
        </is>
      </c>
      <c r="C489">
        <f>_xlfn.XLOOKUP(Table2[[#This Row],[JOB]],Table13[JOB '#1],Table13[JOB DESC],)</f>
        <v/>
      </c>
      <c r="D489" t="inlineStr">
        <is>
          <t>ET-41</t>
        </is>
      </c>
      <c r="E489">
        <f>_xlfn.XLOOKUP(Table2[[#This Row],[ASSET ID]],ALL!$B:$B,ALL!$C:$C,)</f>
        <v/>
      </c>
      <c r="F489">
        <f>IFERROR(_xlfn.XLOOKUP(Table2[[#This Row],[ASSET ID]],FLEET7[Asset],FLEET7[Employee],),"")</f>
        <v/>
      </c>
      <c r="G489" t="n">
        <v>0.3</v>
      </c>
      <c r="H489" t="inlineStr">
        <is>
          <t>9000 100F / CC NEEDED</t>
        </is>
      </c>
      <c r="K489">
        <f>_xlfn.XLOOKUP(Table2[[#This Row],[ASSET ID]],Table7[Equip '#],Table7[Rate],)</f>
        <v/>
      </c>
      <c r="L489">
        <f>Table2[[#This Row],[INTERNAL MONTHLY RATE]]*Table2[[#This Row],[UNIT ALLOCATION]]</f>
        <v/>
      </c>
      <c r="M489">
        <f>IF(ISBLANK(Table2[[#This Row],[REVISION]]), Table2[[#This Row],[UNIT ALLOCATION]] * Table2[[#This Row],[INTERNAL MONTHLY RATE]], Table2[[#This Row],[INTERNAL MONTHLY RATE]] * Table2[[#This Row],[REVISION]])</f>
        <v/>
      </c>
      <c r="N489">
        <f>Table2[[#This Row],[RATE X ALLOCATION]]-Table2[[#This Row],[RATE X REVISION]]</f>
        <v/>
      </c>
    </row>
    <row r="490">
      <c r="A490">
        <f>_xlfn.XLOOKUP(Table2[[#This Row],[JOB]],Table13[JOB '#2],Table13[DIVISION '#],)</f>
        <v/>
      </c>
      <c r="B490" t="inlineStr">
        <is>
          <t>SEL-2025</t>
        </is>
      </c>
      <c r="C490">
        <f>_xlfn.XLOOKUP(Table2[[#This Row],[JOB]],Table13[JOB '#1],Table13[JOB DESC],)</f>
        <v/>
      </c>
      <c r="D490" t="inlineStr">
        <is>
          <t>PT-180</t>
        </is>
      </c>
      <c r="E490">
        <f>_xlfn.XLOOKUP(Table2[[#This Row],[ASSET ID]],ALL!$B:$B,ALL!$C:$C,)</f>
        <v/>
      </c>
      <c r="F490">
        <f>IFERROR(_xlfn.XLOOKUP(Table2[[#This Row],[ASSET ID]],FLEET7[Asset],FLEET7[Employee],),"")</f>
        <v/>
      </c>
      <c r="G490" t="n">
        <v>0.5</v>
      </c>
      <c r="H490" t="inlineStr">
        <is>
          <t>0024 0006</t>
        </is>
      </c>
      <c r="K490">
        <f>_xlfn.XLOOKUP(Table2[[#This Row],[ASSET ID]],Table7[Equip '#],Table7[Rate],)</f>
        <v/>
      </c>
      <c r="L490">
        <f>Table2[[#This Row],[INTERNAL MONTHLY RATE]]*Table2[[#This Row],[UNIT ALLOCATION]]</f>
        <v/>
      </c>
      <c r="M490">
        <f>IF(ISBLANK(Table2[[#This Row],[REVISION]]), Table2[[#This Row],[UNIT ALLOCATION]] * Table2[[#This Row],[INTERNAL MONTHLY RATE]], Table2[[#This Row],[INTERNAL MONTHLY RATE]] * Table2[[#This Row],[REVISION]])</f>
        <v/>
      </c>
      <c r="N490">
        <f>Table2[[#This Row],[RATE X ALLOCATION]]-Table2[[#This Row],[RATE X REVISION]]</f>
        <v/>
      </c>
    </row>
    <row r="491"/>
    <row r="492">
      <c r="G492">
        <f>SUBTOTAL(9,Table2[UNIT ALLOCATION])</f>
        <v/>
      </c>
      <c r="I492">
        <f>SUBTOTAL(9,Table2[REVISION])</f>
        <v/>
      </c>
    </row>
    <row r="493">
      <c r="G493" t="inlineStr">
        <is>
          <t>ALLOCATION UNITS</t>
        </is>
      </c>
      <c r="I493" t="inlineStr">
        <is>
          <t>REVISION UNITS</t>
        </is>
      </c>
      <c r="L493" t="inlineStr">
        <is>
          <t>RATE X ORIGINAL</t>
        </is>
      </c>
      <c r="M493" t="inlineStr">
        <is>
          <t>RATE X REVISION</t>
        </is>
      </c>
      <c r="N493" t="inlineStr">
        <is>
          <t>CHANGE (DECREASE)</t>
        </is>
      </c>
    </row>
    <row r="494">
      <c r="K494">
        <f>SUBTOTAL(9,Table2[INTERNAL MONTHLY RATE])</f>
        <v/>
      </c>
      <c r="L494">
        <f>SUBTOTAL(9,Table2[RATE X ALLOCATION])</f>
        <v/>
      </c>
      <c r="M494">
        <f>SUBTOTAL(9,Table2[RATE X REVISION])</f>
        <v/>
      </c>
      <c r="N494">
        <f>SUBTOTAL(9,Table2[CHANGE])</f>
        <v/>
      </c>
    </row>
    <row r="495">
      <c r="G495" t="inlineStr">
        <is>
          <t>TOTAL UNIT ALLOCATION WITH REVISION</t>
        </is>
      </c>
      <c r="I495">
        <f t="array" ref="I495">SUMPRODUCT(--(I5:I490&lt;&gt;""), I5:I490) + SUMPRODUCT(--(I5:I490=""), G5:G490)</f>
        <v/>
      </c>
    </row>
    <row r="496"/>
    <row r="497">
      <c r="L497" t="inlineStr">
        <is>
          <t>RATE X ORIGINAL UNIT</t>
        </is>
      </c>
      <c r="M497" t="inlineStr">
        <is>
          <t>RATE X REVISION UNIT</t>
        </is>
      </c>
      <c r="N497" t="inlineStr">
        <is>
          <t>CHANGE (ORIGINAL - REVISION)</t>
        </is>
      </c>
    </row>
    <row r="498">
      <c r="L498">
        <f>L494</f>
        <v/>
      </c>
      <c r="M498">
        <f>M494</f>
        <v/>
      </c>
      <c r="N498">
        <f>N494</f>
        <v/>
      </c>
    </row>
    <row r="499"/>
    <row r="500"/>
    <row r="501">
      <c r="L501" t="inlineStr">
        <is>
          <t>ORIGINAL UNITS</t>
        </is>
      </c>
      <c r="M501" t="inlineStr">
        <is>
          <t>REVISION UNITS</t>
        </is>
      </c>
      <c r="N501" t="inlineStr">
        <is>
          <t>CHANGE IN UNITS (ORIGINAL - REVISION)</t>
        </is>
      </c>
    </row>
    <row r="502">
      <c r="L502">
        <f>G492</f>
        <v/>
      </c>
      <c r="M502">
        <f>I492</f>
        <v/>
      </c>
      <c r="N502">
        <f>L502-M502</f>
        <v/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I1274"/>
  <sheetViews>
    <sheetView workbookViewId="0">
      <selection activeCell="A1" sqref="A1"/>
    </sheetView>
  </sheetViews>
  <sheetFormatPr baseColWidth="8" defaultRowHeight="15"/>
  <cols>
    <col width="15.85546875" customWidth="1" min="1" max="1"/>
    <col width="36.28515625" customWidth="1" min="2" max="2"/>
    <col width="17.5703125" customWidth="1" min="3" max="3"/>
    <col width="10" customWidth="1" min="4" max="4"/>
    <col width="13.5703125" customWidth="1" min="5" max="5"/>
    <col width="11.7109375" customWidth="1" min="6" max="6"/>
    <col width="9.140625" customWidth="1" min="7" max="7"/>
    <col width="15.85546875" customWidth="1" min="8" max="8"/>
    <col width="11.7109375" customWidth="1" min="9" max="9"/>
  </cols>
  <sheetData>
    <row r="1">
      <c r="A1" t="inlineStr">
        <is>
          <t>Equipment #</t>
        </is>
      </c>
      <c r="B1" t="inlineStr">
        <is>
          <t>Equipment Description</t>
        </is>
      </c>
      <c r="C1" t="inlineStr">
        <is>
          <t>Purchase Price</t>
        </is>
      </c>
      <c r="D1" t="inlineStr">
        <is>
          <t>Status</t>
        </is>
      </c>
      <c r="E1" t="inlineStr">
        <is>
          <t>Rate</t>
        </is>
      </c>
      <c r="F1" t="inlineStr">
        <is>
          <t>Division</t>
        </is>
      </c>
      <c r="H1" t="inlineStr">
        <is>
          <t>Equipment #</t>
        </is>
      </c>
      <c r="I1" t="inlineStr">
        <is>
          <t>Division</t>
        </is>
      </c>
    </row>
    <row r="2">
      <c r="A2" t="inlineStr">
        <is>
          <t>10T-01</t>
        </is>
      </c>
      <c r="B2" t="inlineStr">
        <is>
          <t>Better Built 10K Trailer</t>
        </is>
      </c>
      <c r="C2" t="n">
        <v>3036.9</v>
      </c>
      <c r="D2" t="inlineStr">
        <is>
          <t>A</t>
        </is>
      </c>
      <c r="E2">
        <f>IFERROR(VLOOKUP(Table_Query_from_Cas_Ragle35[[#This Row],[Equipment '#]],'[1]Equip Rates'!A:C,3,FALSE),"")</f>
        <v/>
      </c>
      <c r="F2">
        <f>IFERROR(VLOOKUP(Table_Query_from_Cas_Ragle35[[#This Row],[Equipment '#]],H:I,2,FALSE), "No Div")</f>
        <v/>
      </c>
      <c r="H2" t="inlineStr">
        <is>
          <t>10T-01</t>
        </is>
      </c>
      <c r="I2" t="inlineStr">
        <is>
          <t>1</t>
        </is>
      </c>
    </row>
    <row r="3">
      <c r="A3" t="inlineStr">
        <is>
          <t>10T-02</t>
        </is>
      </c>
      <c r="B3" t="inlineStr">
        <is>
          <t>10,000 Top Hat (Black)</t>
        </is>
      </c>
      <c r="C3" t="n">
        <v>3155</v>
      </c>
      <c r="D3" t="inlineStr">
        <is>
          <t>A</t>
        </is>
      </c>
      <c r="E3">
        <f>IFERROR(VLOOKUP(Table_Query_from_Cas_Ragle35[[#This Row],[Equipment '#]],'[1]Equip Rates'!A:C,3,FALSE),"")</f>
        <v/>
      </c>
      <c r="F3">
        <f>IFERROR(VLOOKUP(Table_Query_from_Cas_Ragle35[[#This Row],[Equipment '#]],H:I,2,FALSE), "No Div")</f>
        <v/>
      </c>
      <c r="H3" t="inlineStr">
        <is>
          <t>10T-02</t>
        </is>
      </c>
      <c r="I3" t="inlineStr">
        <is>
          <t>2</t>
        </is>
      </c>
    </row>
    <row r="4">
      <c r="A4" t="inlineStr">
        <is>
          <t>10T-03</t>
        </is>
      </c>
      <c r="B4" t="inlineStr">
        <is>
          <t>Bri-Mar 10,000 LBS Dump Black</t>
        </is>
      </c>
      <c r="C4" t="n">
        <v>3600</v>
      </c>
      <c r="D4" t="inlineStr">
        <is>
          <t>A</t>
        </is>
      </c>
      <c r="E4">
        <f>IFERROR(VLOOKUP(Table_Query_from_Cas_Ragle35[[#This Row],[Equipment '#]],'[1]Equip Rates'!A:C,3,FALSE),"")</f>
        <v/>
      </c>
      <c r="F4">
        <f>IFERROR(VLOOKUP(Table_Query_from_Cas_Ragle35[[#This Row],[Equipment '#]],H:I,2,FALSE), "No Div")</f>
        <v/>
      </c>
      <c r="H4" t="inlineStr">
        <is>
          <t>10T-03</t>
        </is>
      </c>
      <c r="I4" t="inlineStr">
        <is>
          <t>1</t>
        </is>
      </c>
    </row>
    <row r="5">
      <c r="A5" t="inlineStr">
        <is>
          <t>10T-04</t>
        </is>
      </c>
      <c r="B5" t="inlineStr">
        <is>
          <t>10,000 TRAILER GRAY</t>
        </is>
      </c>
      <c r="C5" t="n">
        <v>2906.35</v>
      </c>
      <c r="D5" t="inlineStr">
        <is>
          <t>A</t>
        </is>
      </c>
      <c r="E5">
        <f>IFERROR(VLOOKUP(Table_Query_from_Cas_Ragle35[[#This Row],[Equipment '#]],'[1]Equip Rates'!A:C,3,FALSE),"")</f>
        <v/>
      </c>
      <c r="F5">
        <f>IFERROR(VLOOKUP(Table_Query_from_Cas_Ragle35[[#This Row],[Equipment '#]],H:I,2,FALSE), "No Div")</f>
        <v/>
      </c>
      <c r="H5" t="inlineStr">
        <is>
          <t>10T-04</t>
        </is>
      </c>
      <c r="I5" t="inlineStr">
        <is>
          <t>2</t>
        </is>
      </c>
    </row>
    <row r="6">
      <c r="A6" t="inlineStr">
        <is>
          <t>10T-05</t>
        </is>
      </c>
      <c r="B6" t="inlineStr">
        <is>
          <t>10,000 TRAILER BLACK</t>
        </is>
      </c>
      <c r="C6" t="n">
        <v>2861.25</v>
      </c>
      <c r="D6" t="inlineStr">
        <is>
          <t>A</t>
        </is>
      </c>
      <c r="E6">
        <f>IFERROR(VLOOKUP(Table_Query_from_Cas_Ragle35[[#This Row],[Equipment '#]],'[1]Equip Rates'!A:C,3,FALSE),"")</f>
        <v/>
      </c>
      <c r="F6">
        <f>IFERROR(VLOOKUP(Table_Query_from_Cas_Ragle35[[#This Row],[Equipment '#]],H:I,2,FALSE), "No Div")</f>
        <v/>
      </c>
      <c r="H6" t="inlineStr">
        <is>
          <t>10T-05</t>
        </is>
      </c>
      <c r="I6" t="inlineStr">
        <is>
          <t>2</t>
        </is>
      </c>
    </row>
    <row r="7">
      <c r="A7" t="inlineStr">
        <is>
          <t>10T-06</t>
        </is>
      </c>
      <c r="B7" t="inlineStr">
        <is>
          <t>18' Utility Trailer</t>
        </is>
      </c>
      <c r="C7" t="n">
        <v>2285</v>
      </c>
      <c r="D7" t="inlineStr">
        <is>
          <t>A</t>
        </is>
      </c>
      <c r="E7">
        <f>IFERROR(VLOOKUP(Table_Query_from_Cas_Ragle35[[#This Row],[Equipment '#]],'[1]Equip Rates'!A:C,3,FALSE),"")</f>
        <v/>
      </c>
      <c r="F7">
        <f>IFERROR(VLOOKUP(Table_Query_from_Cas_Ragle35[[#This Row],[Equipment '#]],H:I,2,FALSE), "No Div")</f>
        <v/>
      </c>
      <c r="H7" t="inlineStr">
        <is>
          <t>10T-06</t>
        </is>
      </c>
      <c r="I7" t="inlineStr">
        <is>
          <t>2</t>
        </is>
      </c>
    </row>
    <row r="8">
      <c r="A8" t="inlineStr">
        <is>
          <t>10T-07</t>
        </is>
      </c>
      <c r="B8" t="inlineStr">
        <is>
          <t>2018 Big Tex 10,000 (Black)</t>
        </is>
      </c>
      <c r="C8" t="n">
        <v>3730</v>
      </c>
      <c r="D8" t="inlineStr">
        <is>
          <t>A</t>
        </is>
      </c>
      <c r="E8">
        <f>IFERROR(VLOOKUP(Table_Query_from_Cas_Ragle35[[#This Row],[Equipment '#]],'[1]Equip Rates'!A:C,3,FALSE),"")</f>
        <v/>
      </c>
      <c r="F8">
        <f>IFERROR(VLOOKUP(Table_Query_from_Cas_Ragle35[[#This Row],[Equipment '#]],H:I,2,FALSE), "No Div")</f>
        <v/>
      </c>
      <c r="H8" t="inlineStr">
        <is>
          <t>10T-07</t>
        </is>
      </c>
      <c r="I8" t="inlineStr">
        <is>
          <t>2</t>
        </is>
      </c>
    </row>
    <row r="9">
      <c r="A9" t="inlineStr">
        <is>
          <t>10T-08</t>
        </is>
      </c>
      <c r="B9" t="inlineStr">
        <is>
          <t>2018 Rice 10,000lb (Black)</t>
        </is>
      </c>
      <c r="C9" t="n">
        <v>4226.5</v>
      </c>
      <c r="D9" t="inlineStr">
        <is>
          <t>A</t>
        </is>
      </c>
      <c r="E9">
        <f>IFERROR(VLOOKUP(Table_Query_from_Cas_Ragle35[[#This Row],[Equipment '#]],'[1]Equip Rates'!A:C,3,FALSE),"")</f>
        <v/>
      </c>
      <c r="F9">
        <f>IFERROR(VLOOKUP(Table_Query_from_Cas_Ragle35[[#This Row],[Equipment '#]],H:I,2,FALSE), "No Div")</f>
        <v/>
      </c>
      <c r="H9" t="inlineStr">
        <is>
          <t>10T-08</t>
        </is>
      </c>
      <c r="I9" t="inlineStr">
        <is>
          <t>1</t>
        </is>
      </c>
    </row>
    <row r="10">
      <c r="A10" t="inlineStr">
        <is>
          <t>10T-09</t>
        </is>
      </c>
      <c r="B10" t="inlineStr">
        <is>
          <t>2018 Rice 10,000lb (Black)</t>
        </is>
      </c>
      <c r="C10" t="n">
        <v>4226.5</v>
      </c>
      <c r="D10" t="inlineStr">
        <is>
          <t>A</t>
        </is>
      </c>
      <c r="E10">
        <f>IFERROR(VLOOKUP(Table_Query_from_Cas_Ragle35[[#This Row],[Equipment '#]],'[1]Equip Rates'!A:C,3,FALSE),"")</f>
        <v/>
      </c>
      <c r="F10">
        <f>IFERROR(VLOOKUP(Table_Query_from_Cas_Ragle35[[#This Row],[Equipment '#]],H:I,2,FALSE), "No Div")</f>
        <v/>
      </c>
      <c r="H10" t="inlineStr">
        <is>
          <t>10T-09</t>
        </is>
      </c>
      <c r="I10" t="inlineStr">
        <is>
          <t>1</t>
        </is>
      </c>
    </row>
    <row r="11">
      <c r="A11" t="inlineStr">
        <is>
          <t>10T-10</t>
        </is>
      </c>
      <c r="B11" t="inlineStr">
        <is>
          <t>Big Tex 10PI-18BK</t>
        </is>
      </c>
      <c r="C11" t="n">
        <v>4288.75</v>
      </c>
      <c r="D11" t="inlineStr">
        <is>
          <t>A</t>
        </is>
      </c>
      <c r="E11">
        <f>IFERROR(VLOOKUP(Table_Query_from_Cas_Ragle35[[#This Row],[Equipment '#]],'[1]Equip Rates'!A:C,3,FALSE),"")</f>
        <v/>
      </c>
      <c r="F11">
        <f>IFERROR(VLOOKUP(Table_Query_from_Cas_Ragle35[[#This Row],[Equipment '#]],H:I,2,FALSE), "No Div")</f>
        <v/>
      </c>
      <c r="H11" t="inlineStr">
        <is>
          <t>10T-10</t>
        </is>
      </c>
      <c r="I11" t="inlineStr">
        <is>
          <t>2</t>
        </is>
      </c>
    </row>
    <row r="12">
      <c r="A12" t="inlineStr">
        <is>
          <t>10T-11</t>
        </is>
      </c>
      <c r="B12" t="inlineStr">
        <is>
          <t>Big Tex 10PI-18BK</t>
        </is>
      </c>
      <c r="C12" t="n">
        <v>4288.75</v>
      </c>
      <c r="D12" t="inlineStr">
        <is>
          <t>A</t>
        </is>
      </c>
      <c r="E12">
        <f>IFERROR(VLOOKUP(Table_Query_from_Cas_Ragle35[[#This Row],[Equipment '#]],'[1]Equip Rates'!A:C,3,FALSE),"")</f>
        <v/>
      </c>
      <c r="F12">
        <f>IFERROR(VLOOKUP(Table_Query_from_Cas_Ragle35[[#This Row],[Equipment '#]],H:I,2,FALSE), "No Div")</f>
        <v/>
      </c>
      <c r="H12" t="inlineStr">
        <is>
          <t>10T-11</t>
        </is>
      </c>
      <c r="I12" t="inlineStr">
        <is>
          <t>2</t>
        </is>
      </c>
    </row>
    <row r="13">
      <c r="A13" t="inlineStr">
        <is>
          <t>10T-12</t>
        </is>
      </c>
      <c r="B13" t="inlineStr">
        <is>
          <t>Big Tex 10PI-16BK (2019)</t>
        </is>
      </c>
      <c r="C13" t="n">
        <v>4076.25</v>
      </c>
      <c r="D13" t="inlineStr">
        <is>
          <t>A</t>
        </is>
      </c>
      <c r="E13">
        <f>IFERROR(VLOOKUP(Table_Query_from_Cas_Ragle35[[#This Row],[Equipment '#]],'[1]Equip Rates'!A:C,3,FALSE),"")</f>
        <v/>
      </c>
      <c r="F13">
        <f>IFERROR(VLOOKUP(Table_Query_from_Cas_Ragle35[[#This Row],[Equipment '#]],H:I,2,FALSE), "No Div")</f>
        <v/>
      </c>
      <c r="H13" t="inlineStr">
        <is>
          <t>10T-12</t>
        </is>
      </c>
      <c r="I13" t="inlineStr">
        <is>
          <t>2</t>
        </is>
      </c>
    </row>
    <row r="14">
      <c r="A14" t="inlineStr">
        <is>
          <t>10T-13</t>
        </is>
      </c>
      <c r="B14" t="inlineStr">
        <is>
          <t>2013 Rettig 10000# (Black)</t>
        </is>
      </c>
      <c r="C14" t="n">
        <v>3000</v>
      </c>
      <c r="D14" t="inlineStr">
        <is>
          <t>A</t>
        </is>
      </c>
      <c r="E14">
        <f>IFERROR(VLOOKUP(Table_Query_from_Cas_Ragle35[[#This Row],[Equipment '#]],'[1]Equip Rates'!A:C,3,FALSE),"")</f>
        <v/>
      </c>
      <c r="F14">
        <f>IFERROR(VLOOKUP(Table_Query_from_Cas_Ragle35[[#This Row],[Equipment '#]],H:I,2,FALSE), "No Div")</f>
        <v/>
      </c>
      <c r="H14" t="inlineStr">
        <is>
          <t>10T-13</t>
        </is>
      </c>
      <c r="I14" t="inlineStr">
        <is>
          <t>1</t>
        </is>
      </c>
    </row>
    <row r="15">
      <c r="A15" t="inlineStr">
        <is>
          <t>12T-01</t>
        </is>
      </c>
      <c r="B15" t="inlineStr">
        <is>
          <t>Trailer 12,000 (Black)</t>
        </is>
      </c>
      <c r="C15" t="n">
        <v>1800</v>
      </c>
      <c r="D15" t="inlineStr">
        <is>
          <t>A</t>
        </is>
      </c>
      <c r="E15">
        <f>IFERROR(VLOOKUP(Table_Query_from_Cas_Ragle35[[#This Row],[Equipment '#]],'[1]Equip Rates'!A:C,3,FALSE),"")</f>
        <v/>
      </c>
      <c r="F15">
        <f>IFERROR(VLOOKUP(Table_Query_from_Cas_Ragle35[[#This Row],[Equipment '#]],H:I,2,FALSE), "No Div")</f>
        <v/>
      </c>
      <c r="H15" t="inlineStr">
        <is>
          <t>12T-01</t>
        </is>
      </c>
      <c r="I15" t="inlineStr">
        <is>
          <t>1</t>
        </is>
      </c>
    </row>
    <row r="16">
      <c r="A16" t="inlineStr">
        <is>
          <t>12T-02</t>
        </is>
      </c>
      <c r="B16" t="inlineStr">
        <is>
          <t>Interstate 12000lb Dump Black</t>
        </is>
      </c>
      <c r="C16" t="n">
        <v>0</v>
      </c>
      <c r="D16" t="inlineStr">
        <is>
          <t>A</t>
        </is>
      </c>
      <c r="E16">
        <f>IFERROR(VLOOKUP(Table_Query_from_Cas_Ragle35[[#This Row],[Equipment '#]],'[1]Equip Rates'!A:C,3,FALSE),"")</f>
        <v/>
      </c>
      <c r="F16">
        <f>IFERROR(VLOOKUP(Table_Query_from_Cas_Ragle35[[#This Row],[Equipment '#]],H:I,2,FALSE), "No Div")</f>
        <v/>
      </c>
      <c r="H16" t="inlineStr">
        <is>
          <t>12T-02</t>
        </is>
      </c>
      <c r="I16" t="inlineStr">
        <is>
          <t>1</t>
        </is>
      </c>
    </row>
    <row r="17">
      <c r="A17" t="inlineStr">
        <is>
          <t>12T-03</t>
        </is>
      </c>
      <c r="B17" t="inlineStr">
        <is>
          <t>2019 Sure Trac 82x12</t>
        </is>
      </c>
      <c r="C17" t="n">
        <v>6807.94</v>
      </c>
      <c r="D17" t="inlineStr">
        <is>
          <t>A</t>
        </is>
      </c>
      <c r="E17">
        <f>IFERROR(VLOOKUP(Table_Query_from_Cas_Ragle35[[#This Row],[Equipment '#]],'[1]Equip Rates'!A:C,3,FALSE),"")</f>
        <v/>
      </c>
      <c r="F17">
        <f>IFERROR(VLOOKUP(Table_Query_from_Cas_Ragle35[[#This Row],[Equipment '#]],H:I,2,FALSE), "No Div")</f>
        <v/>
      </c>
      <c r="H17" t="inlineStr">
        <is>
          <t>12T-03</t>
        </is>
      </c>
      <c r="I17" t="inlineStr">
        <is>
          <t>1</t>
        </is>
      </c>
    </row>
    <row r="18">
      <c r="A18" t="inlineStr">
        <is>
          <t>12T-04</t>
        </is>
      </c>
      <c r="B18" t="inlineStr">
        <is>
          <t>2019 Sure Trac 82x12</t>
        </is>
      </c>
      <c r="C18" t="n">
        <v>6807.94</v>
      </c>
      <c r="D18" t="inlineStr">
        <is>
          <t>A</t>
        </is>
      </c>
      <c r="E18">
        <f>IFERROR(VLOOKUP(Table_Query_from_Cas_Ragle35[[#This Row],[Equipment '#]],'[1]Equip Rates'!A:C,3,FALSE),"")</f>
        <v/>
      </c>
      <c r="F18">
        <f>IFERROR(VLOOKUP(Table_Query_from_Cas_Ragle35[[#This Row],[Equipment '#]],H:I,2,FALSE), "No Div")</f>
        <v/>
      </c>
      <c r="H18" t="inlineStr">
        <is>
          <t>12T-04</t>
        </is>
      </c>
      <c r="I18" t="inlineStr">
        <is>
          <t>1</t>
        </is>
      </c>
    </row>
    <row r="19">
      <c r="A19" t="inlineStr">
        <is>
          <t>12T-05</t>
        </is>
      </c>
      <c r="B19" t="inlineStr">
        <is>
          <t>CornPro UT-21HT 12,000 (Black)</t>
        </is>
      </c>
      <c r="C19" t="n">
        <v>6072.25</v>
      </c>
      <c r="D19" t="inlineStr">
        <is>
          <t>A</t>
        </is>
      </c>
      <c r="E19">
        <f>IFERROR(VLOOKUP(Table_Query_from_Cas_Ragle35[[#This Row],[Equipment '#]],'[1]Equip Rates'!A:C,3,FALSE),"")</f>
        <v/>
      </c>
      <c r="F19">
        <f>IFERROR(VLOOKUP(Table_Query_from_Cas_Ragle35[[#This Row],[Equipment '#]],H:I,2,FALSE), "No Div")</f>
        <v/>
      </c>
      <c r="H19" t="inlineStr">
        <is>
          <t>12T-05</t>
        </is>
      </c>
      <c r="I19" t="inlineStr">
        <is>
          <t>1</t>
        </is>
      </c>
    </row>
    <row r="20">
      <c r="A20" t="inlineStr">
        <is>
          <t>12T-06</t>
        </is>
      </c>
      <c r="B20" t="inlineStr">
        <is>
          <t>2019 Corn Pro 12,000 (Black)</t>
        </is>
      </c>
      <c r="C20" t="n">
        <v>4702.65</v>
      </c>
      <c r="D20" t="inlineStr">
        <is>
          <t>A</t>
        </is>
      </c>
      <c r="E20">
        <f>IFERROR(VLOOKUP(Table_Query_from_Cas_Ragle35[[#This Row],[Equipment '#]],'[1]Equip Rates'!A:C,3,FALSE),"")</f>
        <v/>
      </c>
      <c r="F20">
        <f>IFERROR(VLOOKUP(Table_Query_from_Cas_Ragle35[[#This Row],[Equipment '#]],H:I,2,FALSE), "No Div")</f>
        <v/>
      </c>
      <c r="H20" t="inlineStr">
        <is>
          <t>12T-06</t>
        </is>
      </c>
      <c r="I20" t="inlineStr">
        <is>
          <t>1</t>
        </is>
      </c>
    </row>
    <row r="21">
      <c r="A21" t="inlineStr">
        <is>
          <t>12T-07</t>
        </is>
      </c>
      <c r="B21" t="inlineStr">
        <is>
          <t>2019 CORN PRO 12000 (BLACK)</t>
        </is>
      </c>
      <c r="C21" t="n">
        <v>4702.65</v>
      </c>
      <c r="D21" t="inlineStr">
        <is>
          <t>A</t>
        </is>
      </c>
      <c r="E21">
        <f>IFERROR(VLOOKUP(Table_Query_from_Cas_Ragle35[[#This Row],[Equipment '#]],'[1]Equip Rates'!A:C,3,FALSE),"")</f>
        <v/>
      </c>
      <c r="F21">
        <f>IFERROR(VLOOKUP(Table_Query_from_Cas_Ragle35[[#This Row],[Equipment '#]],H:I,2,FALSE), "No Div")</f>
        <v/>
      </c>
      <c r="H21" t="inlineStr">
        <is>
          <t>12T-07</t>
        </is>
      </c>
      <c r="I21" t="inlineStr">
        <is>
          <t>1</t>
        </is>
      </c>
    </row>
    <row r="22">
      <c r="A22" t="inlineStr">
        <is>
          <t>12T-08</t>
        </is>
      </c>
      <c r="B22" t="inlineStr">
        <is>
          <t>2019 CORN PRO 12000 (BLACK)</t>
        </is>
      </c>
      <c r="C22" t="n">
        <v>4702.65</v>
      </c>
      <c r="D22" t="inlineStr">
        <is>
          <t>A</t>
        </is>
      </c>
      <c r="E22">
        <f>IFERROR(VLOOKUP(Table_Query_from_Cas_Ragle35[[#This Row],[Equipment '#]],'[1]Equip Rates'!A:C,3,FALSE),"")</f>
        <v/>
      </c>
      <c r="F22">
        <f>IFERROR(VLOOKUP(Table_Query_from_Cas_Ragle35[[#This Row],[Equipment '#]],H:I,2,FALSE), "No Div")</f>
        <v/>
      </c>
      <c r="H22" t="inlineStr">
        <is>
          <t>12T-08</t>
        </is>
      </c>
      <c r="I22" t="inlineStr">
        <is>
          <t>1</t>
        </is>
      </c>
    </row>
    <row r="23">
      <c r="A23" t="inlineStr">
        <is>
          <t>14T-01</t>
        </is>
      </c>
      <c r="B23" t="inlineStr">
        <is>
          <t>14K Trailer Red</t>
        </is>
      </c>
      <c r="C23" t="n">
        <v>2470</v>
      </c>
      <c r="D23" t="inlineStr">
        <is>
          <t>A</t>
        </is>
      </c>
      <c r="E23">
        <f>IFERROR(VLOOKUP(Table_Query_from_Cas_Ragle35[[#This Row],[Equipment '#]],'[1]Equip Rates'!A:C,3,FALSE),"")</f>
        <v/>
      </c>
      <c r="F23">
        <f>IFERROR(VLOOKUP(Table_Query_from_Cas_Ragle35[[#This Row],[Equipment '#]],H:I,2,FALSE), "No Div")</f>
        <v/>
      </c>
      <c r="H23" t="inlineStr">
        <is>
          <t>14T-02</t>
        </is>
      </c>
      <c r="I23" t="inlineStr">
        <is>
          <t>1</t>
        </is>
      </c>
    </row>
    <row r="24">
      <c r="A24" t="inlineStr">
        <is>
          <t>14T-02</t>
        </is>
      </c>
      <c r="B24" t="inlineStr">
        <is>
          <t>Better Built 20' Trailer Red</t>
        </is>
      </c>
      <c r="C24" t="n">
        <v>6286.25</v>
      </c>
      <c r="D24" t="inlineStr">
        <is>
          <t>A</t>
        </is>
      </c>
      <c r="E24">
        <f>IFERROR(VLOOKUP(Table_Query_from_Cas_Ragle35[[#This Row],[Equipment '#]],'[1]Equip Rates'!A:C,3,FALSE),"")</f>
        <v/>
      </c>
      <c r="F24">
        <f>IFERROR(VLOOKUP(Table_Query_from_Cas_Ragle35[[#This Row],[Equipment '#]],H:I,2,FALSE), "No Div")</f>
        <v/>
      </c>
      <c r="H24" t="inlineStr">
        <is>
          <t>14T-03</t>
        </is>
      </c>
      <c r="I24" t="inlineStr">
        <is>
          <t>2</t>
        </is>
      </c>
    </row>
    <row r="25">
      <c r="A25" t="inlineStr">
        <is>
          <t>14T-03</t>
        </is>
      </c>
      <c r="B25" t="inlineStr">
        <is>
          <t>14K Pipe Trailer</t>
        </is>
      </c>
      <c r="C25" t="n">
        <v>1260</v>
      </c>
      <c r="D25" t="inlineStr">
        <is>
          <t>A</t>
        </is>
      </c>
      <c r="E25">
        <f>IFERROR(VLOOKUP(Table_Query_from_Cas_Ragle35[[#This Row],[Equipment '#]],'[1]Equip Rates'!A:C,3,FALSE),"")</f>
        <v/>
      </c>
      <c r="F25">
        <f>IFERROR(VLOOKUP(Table_Query_from_Cas_Ragle35[[#This Row],[Equipment '#]],H:I,2,FALSE), "No Div")</f>
        <v/>
      </c>
      <c r="H25" t="inlineStr">
        <is>
          <t>14T-04</t>
        </is>
      </c>
      <c r="I25" t="inlineStr">
        <is>
          <t>2</t>
        </is>
      </c>
    </row>
    <row r="26">
      <c r="A26" t="inlineStr">
        <is>
          <t>14T-04</t>
        </is>
      </c>
      <c r="B26" t="inlineStr">
        <is>
          <t>2017 BIG TEX 14,000 BLACK</t>
        </is>
      </c>
      <c r="C26" t="n">
        <v>4090</v>
      </c>
      <c r="D26" t="inlineStr">
        <is>
          <t>A</t>
        </is>
      </c>
      <c r="E26">
        <f>IFERROR(VLOOKUP(Table_Query_from_Cas_Ragle35[[#This Row],[Equipment '#]],'[1]Equip Rates'!A:C,3,FALSE),"")</f>
        <v/>
      </c>
      <c r="F26">
        <f>IFERROR(VLOOKUP(Table_Query_from_Cas_Ragle35[[#This Row],[Equipment '#]],H:I,2,FALSE), "No Div")</f>
        <v/>
      </c>
      <c r="H26" t="inlineStr">
        <is>
          <t>14T-05</t>
        </is>
      </c>
      <c r="I26" t="inlineStr">
        <is>
          <t>2</t>
        </is>
      </c>
    </row>
    <row r="27">
      <c r="A27" t="inlineStr">
        <is>
          <t>14T-05</t>
        </is>
      </c>
      <c r="B27" t="inlineStr">
        <is>
          <t>2017 BIG TEX 14000 BLACK</t>
        </is>
      </c>
      <c r="C27" t="n">
        <v>4090</v>
      </c>
      <c r="D27" t="inlineStr">
        <is>
          <t>A</t>
        </is>
      </c>
      <c r="E27">
        <f>IFERROR(VLOOKUP(Table_Query_from_Cas_Ragle35[[#This Row],[Equipment '#]],'[1]Equip Rates'!A:C,3,FALSE),"")</f>
        <v/>
      </c>
      <c r="F27">
        <f>IFERROR(VLOOKUP(Table_Query_from_Cas_Ragle35[[#This Row],[Equipment '#]],H:I,2,FALSE), "No Div")</f>
        <v/>
      </c>
      <c r="H27" t="inlineStr">
        <is>
          <t>14T-06</t>
        </is>
      </c>
      <c r="I27" t="inlineStr">
        <is>
          <t>1</t>
        </is>
      </c>
    </row>
    <row r="28">
      <c r="A28" t="inlineStr">
        <is>
          <t>14T-06</t>
        </is>
      </c>
      <c r="B28" t="inlineStr">
        <is>
          <t>14000lb BetterBuilt (Red)</t>
        </is>
      </c>
      <c r="C28" t="n">
        <v>6607.25</v>
      </c>
      <c r="D28" t="inlineStr">
        <is>
          <t>A</t>
        </is>
      </c>
      <c r="E28">
        <f>IFERROR(VLOOKUP(Table_Query_from_Cas_Ragle35[[#This Row],[Equipment '#]],'[1]Equip Rates'!A:C,3,FALSE),"")</f>
        <v/>
      </c>
      <c r="F28">
        <f>IFERROR(VLOOKUP(Table_Query_from_Cas_Ragle35[[#This Row],[Equipment '#]],H:I,2,FALSE), "No Div")</f>
        <v/>
      </c>
      <c r="H28" t="inlineStr">
        <is>
          <t>14T-07</t>
        </is>
      </c>
      <c r="I28" t="inlineStr">
        <is>
          <t>2</t>
        </is>
      </c>
    </row>
    <row r="29">
      <c r="A29" t="inlineStr">
        <is>
          <t>14T-07</t>
        </is>
      </c>
      <c r="B29" t="inlineStr">
        <is>
          <t>2018 Big Tex 14,000 (Black)</t>
        </is>
      </c>
      <c r="C29" t="n">
        <v>4510.84</v>
      </c>
      <c r="D29" t="inlineStr">
        <is>
          <t>A</t>
        </is>
      </c>
      <c r="E29">
        <f>IFERROR(VLOOKUP(Table_Query_from_Cas_Ragle35[[#This Row],[Equipment '#]],'[1]Equip Rates'!A:C,3,FALSE),"")</f>
        <v/>
      </c>
      <c r="F29">
        <f>IFERROR(VLOOKUP(Table_Query_from_Cas_Ragle35[[#This Row],[Equipment '#]],H:I,2,FALSE), "No Div")</f>
        <v/>
      </c>
      <c r="H29" t="inlineStr">
        <is>
          <t>14T-08</t>
        </is>
      </c>
      <c r="I29" t="inlineStr">
        <is>
          <t>2</t>
        </is>
      </c>
    </row>
    <row r="30">
      <c r="A30" t="inlineStr">
        <is>
          <t>14T-08</t>
        </is>
      </c>
      <c r="B30" t="inlineStr">
        <is>
          <t>2018 Big Tex 14,000 (Black)</t>
        </is>
      </c>
      <c r="C30" t="n">
        <v>4475.33</v>
      </c>
      <c r="D30" t="inlineStr">
        <is>
          <t>A</t>
        </is>
      </c>
      <c r="E30">
        <f>IFERROR(VLOOKUP(Table_Query_from_Cas_Ragle35[[#This Row],[Equipment '#]],'[1]Equip Rates'!A:C,3,FALSE),"")</f>
        <v/>
      </c>
      <c r="F30">
        <f>IFERROR(VLOOKUP(Table_Query_from_Cas_Ragle35[[#This Row],[Equipment '#]],H:I,2,FALSE), "No Div")</f>
        <v/>
      </c>
      <c r="H30" t="inlineStr">
        <is>
          <t>14T-09</t>
        </is>
      </c>
      <c r="I30" t="inlineStr">
        <is>
          <t>1</t>
        </is>
      </c>
    </row>
    <row r="31">
      <c r="A31" t="inlineStr">
        <is>
          <t>14T-09</t>
        </is>
      </c>
      <c r="B31" t="inlineStr">
        <is>
          <t>2018 BETTER BUILT 14,000</t>
        </is>
      </c>
      <c r="C31" t="n">
        <v>6168.55</v>
      </c>
      <c r="D31" t="inlineStr">
        <is>
          <t>A</t>
        </is>
      </c>
      <c r="E31">
        <f>IFERROR(VLOOKUP(Table_Query_from_Cas_Ragle35[[#This Row],[Equipment '#]],'[1]Equip Rates'!A:C,3,FALSE),"")</f>
        <v/>
      </c>
      <c r="F31">
        <f>IFERROR(VLOOKUP(Table_Query_from_Cas_Ragle35[[#This Row],[Equipment '#]],H:I,2,FALSE), "No Div")</f>
        <v/>
      </c>
      <c r="H31" t="inlineStr">
        <is>
          <t>14T-10</t>
        </is>
      </c>
      <c r="I31" t="inlineStr">
        <is>
          <t>1</t>
        </is>
      </c>
    </row>
    <row r="32">
      <c r="A32" t="inlineStr">
        <is>
          <t>14T-10</t>
        </is>
      </c>
      <c r="B32" t="inlineStr">
        <is>
          <t>2018 BETTER BUILT 14,000</t>
        </is>
      </c>
      <c r="C32" t="n">
        <v>6168.55</v>
      </c>
      <c r="D32" t="inlineStr">
        <is>
          <t>A</t>
        </is>
      </c>
      <c r="E32">
        <f>IFERROR(VLOOKUP(Table_Query_from_Cas_Ragle35[[#This Row],[Equipment '#]],'[1]Equip Rates'!A:C,3,FALSE),"")</f>
        <v/>
      </c>
      <c r="F32">
        <f>IFERROR(VLOOKUP(Table_Query_from_Cas_Ragle35[[#This Row],[Equipment '#]],H:I,2,FALSE), "No Div")</f>
        <v/>
      </c>
      <c r="H32" t="inlineStr">
        <is>
          <t>14T-11</t>
        </is>
      </c>
      <c r="I32" t="inlineStr">
        <is>
          <t>1</t>
        </is>
      </c>
    </row>
    <row r="33">
      <c r="A33" t="inlineStr">
        <is>
          <t>14T-11</t>
        </is>
      </c>
      <c r="B33" t="inlineStr">
        <is>
          <t>2018 PJ 24' 14,000lb (Black)</t>
        </is>
      </c>
      <c r="C33" t="n">
        <v>6580.5</v>
      </c>
      <c r="D33" t="inlineStr">
        <is>
          <t>A</t>
        </is>
      </c>
      <c r="E33">
        <f>IFERROR(VLOOKUP(Table_Query_from_Cas_Ragle35[[#This Row],[Equipment '#]],'[1]Equip Rates'!A:C,3,FALSE),"")</f>
        <v/>
      </c>
      <c r="F33">
        <f>IFERROR(VLOOKUP(Table_Query_from_Cas_Ragle35[[#This Row],[Equipment '#]],H:I,2,FALSE), "No Div")</f>
        <v/>
      </c>
      <c r="H33" t="inlineStr">
        <is>
          <t>14T-12</t>
        </is>
      </c>
      <c r="I33" t="inlineStr">
        <is>
          <t>2</t>
        </is>
      </c>
    </row>
    <row r="34">
      <c r="A34" t="inlineStr">
        <is>
          <t>14T-12</t>
        </is>
      </c>
      <c r="B34" t="inlineStr">
        <is>
          <t>Big Tex 14PI-18BK (2019)</t>
        </is>
      </c>
      <c r="C34" t="n">
        <v>4982.25</v>
      </c>
      <c r="D34" t="inlineStr">
        <is>
          <t>A</t>
        </is>
      </c>
      <c r="E34">
        <f>IFERROR(VLOOKUP(Table_Query_from_Cas_Ragle35[[#This Row],[Equipment '#]],'[1]Equip Rates'!A:C,3,FALSE),"")</f>
        <v/>
      </c>
      <c r="F34">
        <f>IFERROR(VLOOKUP(Table_Query_from_Cas_Ragle35[[#This Row],[Equipment '#]],H:I,2,FALSE), "No Div")</f>
        <v/>
      </c>
      <c r="H34" t="inlineStr">
        <is>
          <t>14T-13</t>
        </is>
      </c>
      <c r="I34" t="inlineStr">
        <is>
          <t>2</t>
        </is>
      </c>
    </row>
    <row r="35">
      <c r="A35" t="inlineStr">
        <is>
          <t>14T-13</t>
        </is>
      </c>
      <c r="B35" t="inlineStr">
        <is>
          <t>Big Tex 14PI-18BK (2019)</t>
        </is>
      </c>
      <c r="C35" t="n">
        <v>4982.25</v>
      </c>
      <c r="D35" t="inlineStr">
        <is>
          <t>A</t>
        </is>
      </c>
      <c r="E35">
        <f>IFERROR(VLOOKUP(Table_Query_from_Cas_Ragle35[[#This Row],[Equipment '#]],'[1]Equip Rates'!A:C,3,FALSE),"")</f>
        <v/>
      </c>
      <c r="F35">
        <f>IFERROR(VLOOKUP(Table_Query_from_Cas_Ragle35[[#This Row],[Equipment '#]],H:I,2,FALSE), "No Div")</f>
        <v/>
      </c>
      <c r="H35" t="inlineStr">
        <is>
          <t>14T-14</t>
        </is>
      </c>
      <c r="I35" t="inlineStr">
        <is>
          <t>2</t>
        </is>
      </c>
    </row>
    <row r="36">
      <c r="A36" t="inlineStr">
        <is>
          <t>14T-14</t>
        </is>
      </c>
      <c r="B36" t="inlineStr">
        <is>
          <t>Big Tex 14PI-16BK (2019)</t>
        </is>
      </c>
      <c r="C36" t="n">
        <v>4982.25</v>
      </c>
      <c r="D36" t="inlineStr">
        <is>
          <t>A</t>
        </is>
      </c>
      <c r="E36">
        <f>IFERROR(VLOOKUP(Table_Query_from_Cas_Ragle35[[#This Row],[Equipment '#]],'[1]Equip Rates'!A:C,3,FALSE),"")</f>
        <v/>
      </c>
      <c r="F36">
        <f>IFERROR(VLOOKUP(Table_Query_from_Cas_Ragle35[[#This Row],[Equipment '#]],H:I,2,FALSE), "No Div")</f>
        <v/>
      </c>
      <c r="H36" t="inlineStr">
        <is>
          <t>14T-15</t>
        </is>
      </c>
      <c r="I36" t="inlineStr">
        <is>
          <t>1</t>
        </is>
      </c>
    </row>
    <row r="37">
      <c r="A37" t="inlineStr">
        <is>
          <t>14T-15</t>
        </is>
      </c>
      <c r="B37" t="inlineStr">
        <is>
          <t>CornPro UT-23 HT 14,000 (Red)</t>
        </is>
      </c>
      <c r="C37" t="n">
        <v>6993.52</v>
      </c>
      <c r="D37" t="inlineStr">
        <is>
          <t>A</t>
        </is>
      </c>
      <c r="E37">
        <f>IFERROR(VLOOKUP(Table_Query_from_Cas_Ragle35[[#This Row],[Equipment '#]],'[1]Equip Rates'!A:C,3,FALSE),"")</f>
        <v/>
      </c>
      <c r="F37">
        <f>IFERROR(VLOOKUP(Table_Query_from_Cas_Ragle35[[#This Row],[Equipment '#]],H:I,2,FALSE), "No Div")</f>
        <v/>
      </c>
      <c r="H37" t="inlineStr">
        <is>
          <t>14T-16</t>
        </is>
      </c>
      <c r="I37" t="inlineStr">
        <is>
          <t>1</t>
        </is>
      </c>
    </row>
    <row r="38">
      <c r="A38" t="inlineStr">
        <is>
          <t>14T-16</t>
        </is>
      </c>
      <c r="B38" t="inlineStr">
        <is>
          <t>CornPro UT-23 HT 14,000 (Red)</t>
        </is>
      </c>
      <c r="C38" t="n">
        <v>6993.52</v>
      </c>
      <c r="D38" t="inlineStr">
        <is>
          <t>A</t>
        </is>
      </c>
      <c r="E38">
        <f>IFERROR(VLOOKUP(Table_Query_from_Cas_Ragle35[[#This Row],[Equipment '#]],'[1]Equip Rates'!A:C,3,FALSE),"")</f>
        <v/>
      </c>
      <c r="F38">
        <f>IFERROR(VLOOKUP(Table_Query_from_Cas_Ragle35[[#This Row],[Equipment '#]],H:I,2,FALSE), "No Div")</f>
        <v/>
      </c>
      <c r="H38" t="inlineStr">
        <is>
          <t>14T-17</t>
        </is>
      </c>
      <c r="I38" t="inlineStr">
        <is>
          <t>1</t>
        </is>
      </c>
    </row>
    <row r="39">
      <c r="A39" t="inlineStr">
        <is>
          <t>14T-17</t>
        </is>
      </c>
      <c r="B39" t="inlineStr">
        <is>
          <t>2012 Sure-Trac 14,000 (Black)</t>
        </is>
      </c>
      <c r="C39" t="n">
        <v>2500</v>
      </c>
      <c r="D39" t="inlineStr">
        <is>
          <t>A</t>
        </is>
      </c>
      <c r="E39">
        <f>IFERROR(VLOOKUP(Table_Query_from_Cas_Ragle35[[#This Row],[Equipment '#]],'[1]Equip Rates'!A:C,3,FALSE),"")</f>
        <v/>
      </c>
      <c r="F39">
        <f>IFERROR(VLOOKUP(Table_Query_from_Cas_Ragle35[[#This Row],[Equipment '#]],H:I,2,FALSE), "No Div")</f>
        <v/>
      </c>
      <c r="H39" t="inlineStr">
        <is>
          <t>14T-18</t>
        </is>
      </c>
      <c r="I39" t="inlineStr">
        <is>
          <t>2</t>
        </is>
      </c>
    </row>
    <row r="40">
      <c r="A40" t="inlineStr">
        <is>
          <t>14T-18</t>
        </is>
      </c>
      <c r="B40" t="inlineStr">
        <is>
          <t>2019 BIG TEX 14,000LB</t>
        </is>
      </c>
      <c r="C40" t="n">
        <v>4905</v>
      </c>
      <c r="D40" t="inlineStr">
        <is>
          <t>A</t>
        </is>
      </c>
      <c r="E40">
        <f>IFERROR(VLOOKUP(Table_Query_from_Cas_Ragle35[[#This Row],[Equipment '#]],'[1]Equip Rates'!A:C,3,FALSE),"")</f>
        <v/>
      </c>
      <c r="F40">
        <f>IFERROR(VLOOKUP(Table_Query_from_Cas_Ragle35[[#This Row],[Equipment '#]],H:I,2,FALSE), "No Div")</f>
        <v/>
      </c>
      <c r="H40" t="inlineStr">
        <is>
          <t>14T-19</t>
        </is>
      </c>
      <c r="I40" t="inlineStr">
        <is>
          <t>2</t>
        </is>
      </c>
    </row>
    <row r="41">
      <c r="A41" t="inlineStr">
        <is>
          <t>14T-19</t>
        </is>
      </c>
      <c r="B41" t="inlineStr">
        <is>
          <t>2019 Big Tex 14,000lb (Black)</t>
        </is>
      </c>
      <c r="C41" t="n">
        <v>4722.81</v>
      </c>
      <c r="D41" t="inlineStr">
        <is>
          <t>A</t>
        </is>
      </c>
      <c r="E41">
        <f>IFERROR(VLOOKUP(Table_Query_from_Cas_Ragle35[[#This Row],[Equipment '#]],'[1]Equip Rates'!A:C,3,FALSE),"")</f>
        <v/>
      </c>
      <c r="F41">
        <f>IFERROR(VLOOKUP(Table_Query_from_Cas_Ragle35[[#This Row],[Equipment '#]],H:I,2,FALSE), "No Div")</f>
        <v/>
      </c>
      <c r="H41" t="inlineStr">
        <is>
          <t>14T-20</t>
        </is>
      </c>
      <c r="I41" t="inlineStr">
        <is>
          <t>2</t>
        </is>
      </c>
    </row>
    <row r="42">
      <c r="A42" t="inlineStr">
        <is>
          <t>14T-20</t>
        </is>
      </c>
      <c r="B42" t="inlineStr">
        <is>
          <t>2019 Big Tex 14,000lb (Black)</t>
        </is>
      </c>
      <c r="C42" t="n">
        <v>4722.81</v>
      </c>
      <c r="D42" t="inlineStr">
        <is>
          <t>A</t>
        </is>
      </c>
      <c r="E42">
        <f>IFERROR(VLOOKUP(Table_Query_from_Cas_Ragle35[[#This Row],[Equipment '#]],'[1]Equip Rates'!A:C,3,FALSE),"")</f>
        <v/>
      </c>
      <c r="F42">
        <f>IFERROR(VLOOKUP(Table_Query_from_Cas_Ragle35[[#This Row],[Equipment '#]],H:I,2,FALSE), "No Div")</f>
        <v/>
      </c>
      <c r="H42" t="inlineStr">
        <is>
          <t>14T-21</t>
        </is>
      </c>
      <c r="I42" t="inlineStr">
        <is>
          <t>2</t>
        </is>
      </c>
    </row>
    <row r="43">
      <c r="A43" t="inlineStr">
        <is>
          <t>14T-21</t>
        </is>
      </c>
      <c r="B43" t="inlineStr">
        <is>
          <t>14,000 Trailer Big Tex(Black)</t>
        </is>
      </c>
      <c r="C43" t="n">
        <v>4775.94</v>
      </c>
      <c r="D43" t="inlineStr">
        <is>
          <t>A</t>
        </is>
      </c>
      <c r="E43">
        <f>IFERROR(VLOOKUP(Table_Query_from_Cas_Ragle35[[#This Row],[Equipment '#]],'[1]Equip Rates'!A:C,3,FALSE),"")</f>
        <v/>
      </c>
      <c r="F43">
        <f>IFERROR(VLOOKUP(Table_Query_from_Cas_Ragle35[[#This Row],[Equipment '#]],H:I,2,FALSE), "No Div")</f>
        <v/>
      </c>
      <c r="H43" t="inlineStr">
        <is>
          <t>14T-22</t>
        </is>
      </c>
      <c r="I43" t="inlineStr">
        <is>
          <t>2</t>
        </is>
      </c>
    </row>
    <row r="44">
      <c r="A44" t="inlineStr">
        <is>
          <t>14T-22</t>
        </is>
      </c>
      <c r="B44" t="inlineStr">
        <is>
          <t>14,000 Trailer Big Tex (Black)</t>
        </is>
      </c>
      <c r="C44" t="n">
        <v>4775.94</v>
      </c>
      <c r="D44" t="inlineStr">
        <is>
          <t>A</t>
        </is>
      </c>
      <c r="E44">
        <f>IFERROR(VLOOKUP(Table_Query_from_Cas_Ragle35[[#This Row],[Equipment '#]],'[1]Equip Rates'!A:C,3,FALSE),"")</f>
        <v/>
      </c>
      <c r="F44">
        <f>IFERROR(VLOOKUP(Table_Query_from_Cas_Ragle35[[#This Row],[Equipment '#]],H:I,2,FALSE), "No Div")</f>
        <v/>
      </c>
      <c r="H44" t="inlineStr">
        <is>
          <t>14T-23</t>
        </is>
      </c>
      <c r="I44" t="inlineStr">
        <is>
          <t>2</t>
        </is>
      </c>
    </row>
    <row r="45">
      <c r="A45" t="inlineStr">
        <is>
          <t>14T-23</t>
        </is>
      </c>
      <c r="B45" t="inlineStr">
        <is>
          <t>14,000 Trailer Big Tex (Black)</t>
        </is>
      </c>
      <c r="C45" t="n">
        <v>4775.94</v>
      </c>
      <c r="D45" t="inlineStr">
        <is>
          <t>A</t>
        </is>
      </c>
      <c r="E45">
        <f>IFERROR(VLOOKUP(Table_Query_from_Cas_Ragle35[[#This Row],[Equipment '#]],'[1]Equip Rates'!A:C,3,FALSE),"")</f>
        <v/>
      </c>
      <c r="F45">
        <f>IFERROR(VLOOKUP(Table_Query_from_Cas_Ragle35[[#This Row],[Equipment '#]],H:I,2,FALSE), "No Div")</f>
        <v/>
      </c>
      <c r="H45" t="inlineStr">
        <is>
          <t>14T-24</t>
        </is>
      </c>
      <c r="I45" t="inlineStr">
        <is>
          <t>2</t>
        </is>
      </c>
    </row>
    <row r="46">
      <c r="A46" t="inlineStr">
        <is>
          <t>14T-24</t>
        </is>
      </c>
      <c r="B46" t="inlineStr">
        <is>
          <t>2020 Big Tex 14PI-18BK (Black)</t>
        </is>
      </c>
      <c r="C46" t="n">
        <v>4724.5</v>
      </c>
      <c r="D46" t="inlineStr">
        <is>
          <t>A</t>
        </is>
      </c>
      <c r="E46">
        <f>IFERROR(VLOOKUP(Table_Query_from_Cas_Ragle35[[#This Row],[Equipment '#]],'[1]Equip Rates'!A:C,3,FALSE),"")</f>
        <v/>
      </c>
      <c r="F46">
        <f>IFERROR(VLOOKUP(Table_Query_from_Cas_Ragle35[[#This Row],[Equipment '#]],H:I,2,FALSE), "No Div")</f>
        <v/>
      </c>
      <c r="H46" t="inlineStr">
        <is>
          <t>14T-25</t>
        </is>
      </c>
      <c r="I46" t="inlineStr">
        <is>
          <t>2</t>
        </is>
      </c>
    </row>
    <row r="47">
      <c r="A47" t="inlineStr">
        <is>
          <t>14T-25</t>
        </is>
      </c>
      <c r="B47" t="inlineStr">
        <is>
          <t>2020 Big Tex 14PI-20BK (Black)</t>
        </is>
      </c>
      <c r="C47" t="n">
        <v>4942.31</v>
      </c>
      <c r="D47" t="inlineStr">
        <is>
          <t>A</t>
        </is>
      </c>
      <c r="E47">
        <f>IFERROR(VLOOKUP(Table_Query_from_Cas_Ragle35[[#This Row],[Equipment '#]],'[1]Equip Rates'!A:C,3,FALSE),"")</f>
        <v/>
      </c>
      <c r="F47">
        <f>IFERROR(VLOOKUP(Table_Query_from_Cas_Ragle35[[#This Row],[Equipment '#]],H:I,2,FALSE), "No Div")</f>
        <v/>
      </c>
      <c r="H47" t="inlineStr">
        <is>
          <t>14T-26</t>
        </is>
      </c>
      <c r="I47" t="inlineStr">
        <is>
          <t>1</t>
        </is>
      </c>
    </row>
    <row r="48">
      <c r="A48" t="inlineStr">
        <is>
          <t>14T-26</t>
        </is>
      </c>
      <c r="B48" t="inlineStr">
        <is>
          <t>2022 CornPro UT23HT 14000# Red</t>
        </is>
      </c>
      <c r="C48" t="n">
        <v>10587.65</v>
      </c>
      <c r="D48" t="inlineStr">
        <is>
          <t>A</t>
        </is>
      </c>
      <c r="E48">
        <f>IFERROR(VLOOKUP(Table_Query_from_Cas_Ragle35[[#This Row],[Equipment '#]],'[1]Equip Rates'!A:C,3,FALSE),"")</f>
        <v/>
      </c>
      <c r="F48">
        <f>IFERROR(VLOOKUP(Table_Query_from_Cas_Ragle35[[#This Row],[Equipment '#]],H:I,2,FALSE), "No Div")</f>
        <v/>
      </c>
      <c r="H48" t="inlineStr">
        <is>
          <t>14T-27</t>
        </is>
      </c>
      <c r="I48" t="inlineStr">
        <is>
          <t>1</t>
        </is>
      </c>
    </row>
    <row r="49">
      <c r="A49" t="inlineStr">
        <is>
          <t>14T-27</t>
        </is>
      </c>
      <c r="B49" t="inlineStr">
        <is>
          <t>2022 CornPro UT21HT 14000# Red</t>
        </is>
      </c>
      <c r="C49" t="n">
        <v>10587.65</v>
      </c>
      <c r="D49" t="inlineStr">
        <is>
          <t>A</t>
        </is>
      </c>
      <c r="E49">
        <f>IFERROR(VLOOKUP(Table_Query_from_Cas_Ragle35[[#This Row],[Equipment '#]],'[1]Equip Rates'!A:C,3,FALSE),"")</f>
        <v/>
      </c>
      <c r="F49">
        <f>IFERROR(VLOOKUP(Table_Query_from_Cas_Ragle35[[#This Row],[Equipment '#]],H:I,2,FALSE), "No Div")</f>
        <v/>
      </c>
      <c r="H49" t="inlineStr">
        <is>
          <t>14T-28</t>
        </is>
      </c>
      <c r="I49" t="inlineStr">
        <is>
          <t>1</t>
        </is>
      </c>
    </row>
    <row r="50">
      <c r="A50" t="inlineStr">
        <is>
          <t>14T-28</t>
        </is>
      </c>
      <c r="B50" t="inlineStr">
        <is>
          <t>2022 CornPro UT23HT 14000# Red</t>
        </is>
      </c>
      <c r="C50" t="n">
        <v>10587.65</v>
      </c>
      <c r="D50" t="inlineStr">
        <is>
          <t>A</t>
        </is>
      </c>
      <c r="E50">
        <f>IFERROR(VLOOKUP(Table_Query_from_Cas_Ragle35[[#This Row],[Equipment '#]],'[1]Equip Rates'!A:C,3,FALSE),"")</f>
        <v/>
      </c>
      <c r="F50">
        <f>IFERROR(VLOOKUP(Table_Query_from_Cas_Ragle35[[#This Row],[Equipment '#]],H:I,2,FALSE), "No Div")</f>
        <v/>
      </c>
      <c r="H50" t="inlineStr">
        <is>
          <t>14T-29</t>
        </is>
      </c>
      <c r="I50" t="inlineStr">
        <is>
          <t>2</t>
        </is>
      </c>
    </row>
    <row r="51">
      <c r="A51" t="inlineStr">
        <is>
          <t>14T-29</t>
        </is>
      </c>
      <c r="B51" t="inlineStr">
        <is>
          <t>2022 BigTex 14PI-20BK</t>
        </is>
      </c>
      <c r="C51" t="n">
        <v>6933.49</v>
      </c>
      <c r="D51" t="inlineStr">
        <is>
          <t>A</t>
        </is>
      </c>
      <c r="E51">
        <f>IFERROR(VLOOKUP(Table_Query_from_Cas_Ragle35[[#This Row],[Equipment '#]],'[1]Equip Rates'!A:C,3,FALSE),"")</f>
        <v/>
      </c>
      <c r="F51">
        <f>IFERROR(VLOOKUP(Table_Query_from_Cas_Ragle35[[#This Row],[Equipment '#]],H:I,2,FALSE), "No Div")</f>
        <v/>
      </c>
      <c r="H51" t="inlineStr">
        <is>
          <t>14T-30</t>
        </is>
      </c>
      <c r="I51" t="inlineStr">
        <is>
          <t>2</t>
        </is>
      </c>
    </row>
    <row r="52">
      <c r="A52" t="inlineStr">
        <is>
          <t>14T-30</t>
        </is>
      </c>
      <c r="B52" t="inlineStr">
        <is>
          <t>2021 BigTex 14PI-20BK</t>
        </is>
      </c>
      <c r="C52" t="n">
        <v>6933.49</v>
      </c>
      <c r="D52" t="inlineStr">
        <is>
          <t>A</t>
        </is>
      </c>
      <c r="E52">
        <f>IFERROR(VLOOKUP(Table_Query_from_Cas_Ragle35[[#This Row],[Equipment '#]],'[1]Equip Rates'!A:C,3,FALSE),"")</f>
        <v/>
      </c>
      <c r="F52">
        <f>IFERROR(VLOOKUP(Table_Query_from_Cas_Ragle35[[#This Row],[Equipment '#]],H:I,2,FALSE), "No Div")</f>
        <v/>
      </c>
      <c r="H52" t="inlineStr">
        <is>
          <t>14T-31</t>
        </is>
      </c>
      <c r="I52" t="inlineStr">
        <is>
          <t>2</t>
        </is>
      </c>
    </row>
    <row r="53">
      <c r="A53" t="inlineStr">
        <is>
          <t>14T-31</t>
        </is>
      </c>
      <c r="B53" t="inlineStr">
        <is>
          <t>2022 BigTex 14PI-20BK</t>
        </is>
      </c>
      <c r="C53" t="n">
        <v>8747.209999999999</v>
      </c>
      <c r="D53" t="inlineStr">
        <is>
          <t>A</t>
        </is>
      </c>
      <c r="E53">
        <f>IFERROR(VLOOKUP(Table_Query_from_Cas_Ragle35[[#This Row],[Equipment '#]],'[1]Equip Rates'!A:C,3,FALSE),"")</f>
        <v/>
      </c>
      <c r="F53">
        <f>IFERROR(VLOOKUP(Table_Query_from_Cas_Ragle35[[#This Row],[Equipment '#]],H:I,2,FALSE), "No Div")</f>
        <v/>
      </c>
      <c r="H53" t="inlineStr">
        <is>
          <t>14T-32</t>
        </is>
      </c>
      <c r="I53" t="inlineStr">
        <is>
          <t>2</t>
        </is>
      </c>
    </row>
    <row r="54">
      <c r="A54" t="inlineStr">
        <is>
          <t>14T-32</t>
        </is>
      </c>
      <c r="B54" t="inlineStr">
        <is>
          <t>2022 BigTex 14PI-20BK</t>
        </is>
      </c>
      <c r="C54" t="n">
        <v>7964.11</v>
      </c>
      <c r="D54" t="inlineStr">
        <is>
          <t>A</t>
        </is>
      </c>
      <c r="E54">
        <f>IFERROR(VLOOKUP(Table_Query_from_Cas_Ragle35[[#This Row],[Equipment '#]],'[1]Equip Rates'!A:C,3,FALSE),"")</f>
        <v/>
      </c>
      <c r="F54">
        <f>IFERROR(VLOOKUP(Table_Query_from_Cas_Ragle35[[#This Row],[Equipment '#]],H:I,2,FALSE), "No Div")</f>
        <v/>
      </c>
      <c r="H54" t="inlineStr">
        <is>
          <t>14T-33</t>
        </is>
      </c>
      <c r="I54" t="inlineStr">
        <is>
          <t>2</t>
        </is>
      </c>
    </row>
    <row r="55">
      <c r="A55" t="inlineStr">
        <is>
          <t>14T-33</t>
        </is>
      </c>
      <c r="B55" t="inlineStr">
        <is>
          <t>2022 BigTex 14PI-20BK</t>
        </is>
      </c>
      <c r="C55" t="n">
        <v>7964.11</v>
      </c>
      <c r="D55" t="inlineStr">
        <is>
          <t>A</t>
        </is>
      </c>
      <c r="E55">
        <f>IFERROR(VLOOKUP(Table_Query_from_Cas_Ragle35[[#This Row],[Equipment '#]],'[1]Equip Rates'!A:C,3,FALSE),"")</f>
        <v/>
      </c>
      <c r="F55">
        <f>IFERROR(VLOOKUP(Table_Query_from_Cas_Ragle35[[#This Row],[Equipment '#]],H:I,2,FALSE), "No Div")</f>
        <v/>
      </c>
      <c r="H55" t="inlineStr">
        <is>
          <t>14T-34</t>
        </is>
      </c>
      <c r="I55" t="inlineStr">
        <is>
          <t>1</t>
        </is>
      </c>
    </row>
    <row r="56">
      <c r="A56" t="inlineStr">
        <is>
          <t>14T-34</t>
        </is>
      </c>
      <c r="B56" t="inlineStr">
        <is>
          <t>2022 CornPro UT-23 HT (Red)</t>
        </is>
      </c>
      <c r="C56" t="n">
        <v>11015.65</v>
      </c>
      <c r="D56" t="inlineStr">
        <is>
          <t>A</t>
        </is>
      </c>
      <c r="E56">
        <f>IFERROR(VLOOKUP(Table_Query_from_Cas_Ragle35[[#This Row],[Equipment '#]],'[1]Equip Rates'!A:C,3,FALSE),"")</f>
        <v/>
      </c>
      <c r="F56">
        <f>IFERROR(VLOOKUP(Table_Query_from_Cas_Ragle35[[#This Row],[Equipment '#]],H:I,2,FALSE), "No Div")</f>
        <v/>
      </c>
      <c r="H56" t="inlineStr">
        <is>
          <t>14T-35</t>
        </is>
      </c>
      <c r="I56" t="inlineStr">
        <is>
          <t>1</t>
        </is>
      </c>
    </row>
    <row r="57">
      <c r="A57" t="inlineStr">
        <is>
          <t>14T-36</t>
        </is>
      </c>
      <c r="B57" t="inlineStr">
        <is>
          <t>2023 Southland SL714-14K T/A</t>
        </is>
      </c>
      <c r="C57" t="n">
        <v>10418.63</v>
      </c>
      <c r="D57" t="inlineStr">
        <is>
          <t>A</t>
        </is>
      </c>
      <c r="E57">
        <f>IFERROR(VLOOKUP(Table_Query_from_Cas_Ragle35[[#This Row],[Equipment '#]],'[1]Equip Rates'!A:C,3,FALSE),"")</f>
        <v/>
      </c>
      <c r="F57">
        <f>IFERROR(VLOOKUP(Table_Query_from_Cas_Ragle35[[#This Row],[Equipment '#]],H:I,2,FALSE), "No Div")</f>
        <v/>
      </c>
      <c r="H57" t="inlineStr">
        <is>
          <t>14T-36</t>
        </is>
      </c>
      <c r="I57" t="inlineStr">
        <is>
          <t>2</t>
        </is>
      </c>
    </row>
    <row r="58">
      <c r="A58" t="inlineStr">
        <is>
          <t>14T-37</t>
        </is>
      </c>
      <c r="B58" t="inlineStr">
        <is>
          <t>2023 Southland SL714-14K 14ft</t>
        </is>
      </c>
      <c r="C58" t="n">
        <v>10418.63</v>
      </c>
      <c r="D58" t="inlineStr">
        <is>
          <t>A</t>
        </is>
      </c>
      <c r="E58">
        <f>IFERROR(VLOOKUP(Table_Query_from_Cas_Ragle35[[#This Row],[Equipment '#]],'[1]Equip Rates'!A:C,3,FALSE),"")</f>
        <v/>
      </c>
      <c r="F58">
        <f>IFERROR(VLOOKUP(Table_Query_from_Cas_Ragle35[[#This Row],[Equipment '#]],H:I,2,FALSE), "No Div")</f>
        <v/>
      </c>
      <c r="H58" t="inlineStr">
        <is>
          <t>14T-37</t>
        </is>
      </c>
      <c r="I58" t="inlineStr">
        <is>
          <t>2</t>
        </is>
      </c>
    </row>
    <row r="59">
      <c r="A59" t="inlineStr">
        <is>
          <t>14T-38</t>
        </is>
      </c>
      <c r="B59" t="inlineStr">
        <is>
          <t>2023 X-ON 16X83 (29597)</t>
        </is>
      </c>
      <c r="C59" t="n">
        <v>7500</v>
      </c>
      <c r="D59" t="inlineStr">
        <is>
          <t>A</t>
        </is>
      </c>
      <c r="E59">
        <f>IFERROR(VLOOKUP(Table_Query_from_Cas_Ragle35[[#This Row],[Equipment '#]],'[1]Equip Rates'!A:C,3,FALSE),"")</f>
        <v/>
      </c>
      <c r="F59">
        <f>IFERROR(VLOOKUP(Table_Query_from_Cas_Ragle35[[#This Row],[Equipment '#]],H:I,2,FALSE), "No Div")</f>
        <v/>
      </c>
      <c r="H59" t="inlineStr">
        <is>
          <t>14T-38</t>
        </is>
      </c>
      <c r="I59" t="inlineStr">
        <is>
          <t>2</t>
        </is>
      </c>
    </row>
    <row r="60">
      <c r="A60" t="inlineStr">
        <is>
          <t>14T-39</t>
        </is>
      </c>
      <c r="B60" t="inlineStr">
        <is>
          <t>2024 14K FBT</t>
        </is>
      </c>
      <c r="C60" t="n">
        <v>10961.74</v>
      </c>
      <c r="D60" t="inlineStr">
        <is>
          <t>A</t>
        </is>
      </c>
      <c r="E60">
        <f>IFERROR(VLOOKUP(Table_Query_from_Cas_Ragle35[[#This Row],[Equipment '#]],'[1]Equip Rates'!A:C,3,FALSE),"")</f>
        <v/>
      </c>
      <c r="F60">
        <f>IFERROR(VLOOKUP(Table_Query_from_Cas_Ragle35[[#This Row],[Equipment '#]],H:I,2,FALSE), "No Div")</f>
        <v/>
      </c>
      <c r="H60" t="inlineStr">
        <is>
          <t>14T-39</t>
        </is>
      </c>
      <c r="I60" t="inlineStr">
        <is>
          <t>3</t>
        </is>
      </c>
    </row>
    <row r="61">
      <c r="A61" t="inlineStr">
        <is>
          <t>14T-40</t>
        </is>
      </c>
      <c r="B61" t="inlineStr">
        <is>
          <t>2024 CornPro UT-23 HT (Red)</t>
        </is>
      </c>
      <c r="C61" t="n">
        <v>10405.75</v>
      </c>
      <c r="D61" t="inlineStr">
        <is>
          <t>A</t>
        </is>
      </c>
      <c r="E61">
        <f>IFERROR(VLOOKUP(Table_Query_from_Cas_Ragle35[[#This Row],[Equipment '#]],'[1]Equip Rates'!A:C,3,FALSE),"")</f>
        <v/>
      </c>
      <c r="F61">
        <f>IFERROR(VLOOKUP(Table_Query_from_Cas_Ragle35[[#This Row],[Equipment '#]],H:I,2,FALSE), "No Div")</f>
        <v/>
      </c>
      <c r="H61" t="inlineStr">
        <is>
          <t>14T-40</t>
        </is>
      </c>
      <c r="I61" t="inlineStr">
        <is>
          <t>1</t>
        </is>
      </c>
    </row>
    <row r="62">
      <c r="A62" t="inlineStr">
        <is>
          <t>14T-41</t>
        </is>
      </c>
      <c r="B62" t="inlineStr">
        <is>
          <t>2022 CornPro UT-23HT (Red)</t>
        </is>
      </c>
      <c r="C62" t="n">
        <v>10165</v>
      </c>
      <c r="D62" t="inlineStr">
        <is>
          <t>A</t>
        </is>
      </c>
      <c r="E62">
        <f>IFERROR(VLOOKUP(Table_Query_from_Cas_Ragle35[[#This Row],[Equipment '#]],'[1]Equip Rates'!A:C,3,FALSE),"")</f>
        <v/>
      </c>
      <c r="F62">
        <f>IFERROR(VLOOKUP(Table_Query_from_Cas_Ragle35[[#This Row],[Equipment '#]],H:I,2,FALSE), "No Div")</f>
        <v/>
      </c>
      <c r="H62" t="inlineStr">
        <is>
          <t>14T-41</t>
        </is>
      </c>
      <c r="I62" t="inlineStr">
        <is>
          <t>1</t>
        </is>
      </c>
    </row>
    <row r="63">
      <c r="A63" t="inlineStr">
        <is>
          <t>14T-42</t>
        </is>
      </c>
      <c r="B63" t="inlineStr">
        <is>
          <t>2024 CornPro UT-23HT (Red)</t>
        </is>
      </c>
      <c r="C63" t="n">
        <v>10165</v>
      </c>
      <c r="D63" t="inlineStr">
        <is>
          <t>A</t>
        </is>
      </c>
      <c r="E63">
        <f>IFERROR(VLOOKUP(Table_Query_from_Cas_Ragle35[[#This Row],[Equipment '#]],'[1]Equip Rates'!A:C,3,FALSE),"")</f>
        <v/>
      </c>
      <c r="F63">
        <f>IFERROR(VLOOKUP(Table_Query_from_Cas_Ragle35[[#This Row],[Equipment '#]],H:I,2,FALSE), "No Div")</f>
        <v/>
      </c>
      <c r="H63" t="inlineStr">
        <is>
          <t>14T-42</t>
        </is>
      </c>
      <c r="I63" t="inlineStr">
        <is>
          <t>1</t>
        </is>
      </c>
    </row>
    <row r="64">
      <c r="A64" t="inlineStr">
        <is>
          <t>14T-43</t>
        </is>
      </c>
      <c r="B64" t="inlineStr">
        <is>
          <t>2024 CornPro UT23 HT (Red)</t>
        </is>
      </c>
      <c r="C64" t="n">
        <v>10165</v>
      </c>
      <c r="D64" t="inlineStr">
        <is>
          <t>A</t>
        </is>
      </c>
      <c r="E64">
        <f>IFERROR(VLOOKUP(Table_Query_from_Cas_Ragle35[[#This Row],[Equipment '#]],'[1]Equip Rates'!A:C,3,FALSE),"")</f>
        <v/>
      </c>
      <c r="F64">
        <f>IFERROR(VLOOKUP(Table_Query_from_Cas_Ragle35[[#This Row],[Equipment '#]],H:I,2,FALSE), "No Div")</f>
        <v/>
      </c>
      <c r="H64" t="inlineStr">
        <is>
          <t>14T-43</t>
        </is>
      </c>
      <c r="I64" t="inlineStr">
        <is>
          <t>1</t>
        </is>
      </c>
    </row>
    <row r="65">
      <c r="A65" t="inlineStr">
        <is>
          <t>18T-01</t>
        </is>
      </c>
      <c r="B65" t="inlineStr">
        <is>
          <t>Hudson 18K Trailer</t>
        </is>
      </c>
      <c r="C65" t="n">
        <v>5500</v>
      </c>
      <c r="D65" t="inlineStr">
        <is>
          <t>A</t>
        </is>
      </c>
      <c r="E65">
        <f>IFERROR(VLOOKUP(Table_Query_from_Cas_Ragle35[[#This Row],[Equipment '#]],'[1]Equip Rates'!A:C,3,FALSE),"")</f>
        <v/>
      </c>
      <c r="F65">
        <f>IFERROR(VLOOKUP(Table_Query_from_Cas_Ragle35[[#This Row],[Equipment '#]],H:I,2,FALSE), "No Div")</f>
        <v/>
      </c>
      <c r="H65" t="inlineStr">
        <is>
          <t>18T-01</t>
        </is>
      </c>
      <c r="I65" t="inlineStr">
        <is>
          <t>1</t>
        </is>
      </c>
    </row>
    <row r="66">
      <c r="A66" t="inlineStr">
        <is>
          <t>24T-01</t>
        </is>
      </c>
      <c r="B66" t="inlineStr">
        <is>
          <t>Better Built 25' Trailer Red</t>
        </is>
      </c>
      <c r="C66" t="n">
        <v>11058.45</v>
      </c>
      <c r="D66" t="inlineStr">
        <is>
          <t>A</t>
        </is>
      </c>
      <c r="E66">
        <f>IFERROR(VLOOKUP(Table_Query_from_Cas_Ragle35[[#This Row],[Equipment '#]],'[1]Equip Rates'!A:C,3,FALSE),"")</f>
        <v/>
      </c>
      <c r="F66">
        <f>IFERROR(VLOOKUP(Table_Query_from_Cas_Ragle35[[#This Row],[Equipment '#]],H:I,2,FALSE), "No Div")</f>
        <v/>
      </c>
      <c r="H66" t="inlineStr">
        <is>
          <t>24T-01</t>
        </is>
      </c>
      <c r="I66" t="inlineStr">
        <is>
          <t>1</t>
        </is>
      </c>
    </row>
    <row r="67">
      <c r="A67" t="inlineStr">
        <is>
          <t>24T-02</t>
        </is>
      </c>
      <c r="B67" t="inlineStr">
        <is>
          <t>2015 TRAIL KING 24,000 (Black)</t>
        </is>
      </c>
      <c r="C67" t="n">
        <v>14445</v>
      </c>
      <c r="D67" t="inlineStr">
        <is>
          <t>A</t>
        </is>
      </c>
      <c r="E67">
        <f>IFERROR(VLOOKUP(Table_Query_from_Cas_Ragle35[[#This Row],[Equipment '#]],'[1]Equip Rates'!A:C,3,FALSE),"")</f>
        <v/>
      </c>
      <c r="F67">
        <f>IFERROR(VLOOKUP(Table_Query_from_Cas_Ragle35[[#This Row],[Equipment '#]],H:I,2,FALSE), "No Div")</f>
        <v/>
      </c>
      <c r="H67" t="inlineStr">
        <is>
          <t>24T-02</t>
        </is>
      </c>
      <c r="I67" t="inlineStr">
        <is>
          <t>1</t>
        </is>
      </c>
    </row>
    <row r="68">
      <c r="A68" t="inlineStr">
        <is>
          <t>30T-01</t>
        </is>
      </c>
      <c r="B68" t="inlineStr">
        <is>
          <t>LOAD TRAIL PINTLE W/2-15K AXLE</t>
        </is>
      </c>
      <c r="C68" t="n">
        <v>30018.75</v>
      </c>
      <c r="D68" t="inlineStr">
        <is>
          <t>A</t>
        </is>
      </c>
      <c r="E68">
        <f>IFERROR(VLOOKUP(Table_Query_from_Cas_Ragle35[[#This Row],[Equipment '#]],'[1]Equip Rates'!A:C,3,FALSE),"")</f>
        <v/>
      </c>
      <c r="F68">
        <f>IFERROR(VLOOKUP(Table_Query_from_Cas_Ragle35[[#This Row],[Equipment '#]],H:I,2,FALSE), "No Div")</f>
        <v/>
      </c>
      <c r="H68" t="inlineStr">
        <is>
          <t>30T-01</t>
        </is>
      </c>
      <c r="I68" t="inlineStr">
        <is>
          <t>2</t>
        </is>
      </c>
    </row>
    <row r="69">
      <c r="A69" t="inlineStr">
        <is>
          <t>3DP-01</t>
        </is>
      </c>
      <c r="B69" t="inlineStr">
        <is>
          <t>MODIX BIG 120X 3DPr (38-00037)</t>
        </is>
      </c>
      <c r="C69" t="n">
        <v>15420</v>
      </c>
      <c r="D69" t="inlineStr">
        <is>
          <t>A</t>
        </is>
      </c>
      <c r="E69">
        <f>IFERROR(VLOOKUP(Table_Query_from_Cas_Ragle35[[#This Row],[Equipment '#]],'[1]Equip Rates'!A:C,3,FALSE),"")</f>
        <v/>
      </c>
      <c r="F69">
        <f>IFERROR(VLOOKUP(Table_Query_from_Cas_Ragle35[[#This Row],[Equipment '#]],H:I,2,FALSE), "No Div")</f>
        <v/>
      </c>
      <c r="H69" t="inlineStr">
        <is>
          <t>3DP-01</t>
        </is>
      </c>
      <c r="I69" t="inlineStr">
        <is>
          <t>2</t>
        </is>
      </c>
    </row>
    <row r="70">
      <c r="A70" t="inlineStr">
        <is>
          <t>3T-01</t>
        </is>
      </c>
      <c r="B70" t="inlineStr">
        <is>
          <t>3,000 TRAILER BLACK</t>
        </is>
      </c>
      <c r="C70" t="n">
        <v>1260</v>
      </c>
      <c r="D70" t="inlineStr">
        <is>
          <t>A</t>
        </is>
      </c>
      <c r="E70">
        <f>IFERROR(VLOOKUP(Table_Query_from_Cas_Ragle35[[#This Row],[Equipment '#]],'[1]Equip Rates'!A:C,3,FALSE),"")</f>
        <v/>
      </c>
      <c r="F70">
        <f>IFERROR(VLOOKUP(Table_Query_from_Cas_Ragle35[[#This Row],[Equipment '#]],H:I,2,FALSE), "No Div")</f>
        <v/>
      </c>
      <c r="H70" t="inlineStr">
        <is>
          <t>3T-01</t>
        </is>
      </c>
      <c r="I70" t="inlineStr">
        <is>
          <t>2</t>
        </is>
      </c>
    </row>
    <row r="71">
      <c r="A71" t="inlineStr">
        <is>
          <t>3T-02</t>
        </is>
      </c>
      <c r="B71" t="inlineStr">
        <is>
          <t>2017 LONE WOLF 3,000</t>
        </is>
      </c>
      <c r="C71" t="n">
        <v>1599.65</v>
      </c>
      <c r="D71" t="inlineStr">
        <is>
          <t>A</t>
        </is>
      </c>
      <c r="E71">
        <f>IFERROR(VLOOKUP(Table_Query_from_Cas_Ragle35[[#This Row],[Equipment '#]],'[1]Equip Rates'!A:C,3,FALSE),"")</f>
        <v/>
      </c>
      <c r="F71">
        <f>IFERROR(VLOOKUP(Table_Query_from_Cas_Ragle35[[#This Row],[Equipment '#]],H:I,2,FALSE), "No Div")</f>
        <v/>
      </c>
      <c r="H71" t="inlineStr">
        <is>
          <t>3T-02</t>
        </is>
      </c>
      <c r="I71" t="inlineStr">
        <is>
          <t>1</t>
        </is>
      </c>
    </row>
    <row r="72">
      <c r="A72" t="inlineStr">
        <is>
          <t>3T-03</t>
        </is>
      </c>
      <c r="B72" t="inlineStr">
        <is>
          <t>2019 Lark VT610SAW (Black)</t>
        </is>
      </c>
      <c r="C72" t="n">
        <v>3348.41</v>
      </c>
      <c r="D72" t="inlineStr">
        <is>
          <t>A</t>
        </is>
      </c>
      <c r="E72">
        <f>IFERROR(VLOOKUP(Table_Query_from_Cas_Ragle35[[#This Row],[Equipment '#]],'[1]Equip Rates'!A:C,3,FALSE),"")</f>
        <v/>
      </c>
      <c r="F72">
        <f>IFERROR(VLOOKUP(Table_Query_from_Cas_Ragle35[[#This Row],[Equipment '#]],H:I,2,FALSE), "No Div")</f>
        <v/>
      </c>
      <c r="H72" t="inlineStr">
        <is>
          <t>3T-03</t>
        </is>
      </c>
      <c r="I72" t="inlineStr">
        <is>
          <t>2</t>
        </is>
      </c>
    </row>
    <row r="73">
      <c r="A73" t="inlineStr">
        <is>
          <t>3T-04</t>
        </is>
      </c>
      <c r="B73" t="inlineStr">
        <is>
          <t>2022 CornPro UT-12 LS</t>
        </is>
      </c>
      <c r="C73" t="n">
        <v>3584.5</v>
      </c>
      <c r="D73" t="inlineStr">
        <is>
          <t>A</t>
        </is>
      </c>
      <c r="E73">
        <f>IFERROR(VLOOKUP(Table_Query_from_Cas_Ragle35[[#This Row],[Equipment '#]],'[1]Equip Rates'!A:C,3,FALSE),"")</f>
        <v/>
      </c>
      <c r="F73">
        <f>IFERROR(VLOOKUP(Table_Query_from_Cas_Ragle35[[#This Row],[Equipment '#]],H:I,2,FALSE), "No Div")</f>
        <v/>
      </c>
      <c r="H73" t="inlineStr">
        <is>
          <t>3T-04</t>
        </is>
      </c>
      <c r="I73" t="inlineStr">
        <is>
          <t>1</t>
        </is>
      </c>
    </row>
    <row r="74">
      <c r="A74" t="inlineStr">
        <is>
          <t>7T-01</t>
        </is>
      </c>
      <c r="B74" t="inlineStr">
        <is>
          <t>CRH 7K Blue Trailer</t>
        </is>
      </c>
      <c r="C74" t="n">
        <v>1594.1</v>
      </c>
      <c r="D74" t="inlineStr">
        <is>
          <t>A</t>
        </is>
      </c>
      <c r="E74">
        <f>IFERROR(VLOOKUP(Table_Query_from_Cas_Ragle35[[#This Row],[Equipment '#]],'[1]Equip Rates'!A:C,3,FALSE),"")</f>
        <v/>
      </c>
      <c r="F74">
        <f>IFERROR(VLOOKUP(Table_Query_from_Cas_Ragle35[[#This Row],[Equipment '#]],H:I,2,FALSE), "No Div")</f>
        <v/>
      </c>
      <c r="H74" t="inlineStr">
        <is>
          <t>7T-01</t>
        </is>
      </c>
      <c r="I74" t="inlineStr">
        <is>
          <t>1</t>
        </is>
      </c>
    </row>
    <row r="75">
      <c r="A75" t="inlineStr">
        <is>
          <t>7T-02</t>
        </is>
      </c>
      <c r="B75" t="inlineStr">
        <is>
          <t>Jerry James 7K Black Trailer</t>
        </is>
      </c>
      <c r="C75" t="n">
        <v>1200</v>
      </c>
      <c r="D75" t="inlineStr">
        <is>
          <t>A</t>
        </is>
      </c>
      <c r="E75">
        <f>IFERROR(VLOOKUP(Table_Query_from_Cas_Ragle35[[#This Row],[Equipment '#]],'[1]Equip Rates'!A:C,3,FALSE),"")</f>
        <v/>
      </c>
      <c r="F75">
        <f>IFERROR(VLOOKUP(Table_Query_from_Cas_Ragle35[[#This Row],[Equipment '#]],H:I,2,FALSE), "No Div")</f>
        <v/>
      </c>
      <c r="H75" t="inlineStr">
        <is>
          <t>7T-06</t>
        </is>
      </c>
      <c r="I75" t="inlineStr">
        <is>
          <t>1</t>
        </is>
      </c>
    </row>
    <row r="76">
      <c r="A76" t="inlineStr">
        <is>
          <t>7T-03</t>
        </is>
      </c>
      <c r="B76" t="inlineStr">
        <is>
          <t>Cornpro 7K Black Trailer</t>
        </is>
      </c>
      <c r="C76" t="n">
        <v>0</v>
      </c>
      <c r="D76" t="inlineStr">
        <is>
          <t>A</t>
        </is>
      </c>
      <c r="E76">
        <f>IFERROR(VLOOKUP(Table_Query_from_Cas_Ragle35[[#This Row],[Equipment '#]],'[1]Equip Rates'!A:C,3,FALSE),"")</f>
        <v/>
      </c>
      <c r="F76">
        <f>IFERROR(VLOOKUP(Table_Query_from_Cas_Ragle35[[#This Row],[Equipment '#]],H:I,2,FALSE), "No Div")</f>
        <v/>
      </c>
      <c r="H76" t="inlineStr">
        <is>
          <t>7T-07</t>
        </is>
      </c>
      <c r="I76" t="inlineStr">
        <is>
          <t>2</t>
        </is>
      </c>
    </row>
    <row r="77">
      <c r="A77" t="inlineStr">
        <is>
          <t>7T-04</t>
        </is>
      </c>
      <c r="B77" t="inlineStr">
        <is>
          <t>Jamar 7K Black Trailer</t>
        </is>
      </c>
      <c r="C77" t="n">
        <v>0</v>
      </c>
      <c r="D77" t="inlineStr">
        <is>
          <t>A</t>
        </is>
      </c>
      <c r="E77">
        <f>IFERROR(VLOOKUP(Table_Query_from_Cas_Ragle35[[#This Row],[Equipment '#]],'[1]Equip Rates'!A:C,3,FALSE),"")</f>
        <v/>
      </c>
      <c r="F77">
        <f>IFERROR(VLOOKUP(Table_Query_from_Cas_Ragle35[[#This Row],[Equipment '#]],H:I,2,FALSE), "No Div")</f>
        <v/>
      </c>
      <c r="H77" t="inlineStr">
        <is>
          <t>7T-08</t>
        </is>
      </c>
      <c r="I77" t="inlineStr">
        <is>
          <t>1</t>
        </is>
      </c>
    </row>
    <row r="78">
      <c r="A78" t="inlineStr">
        <is>
          <t>7T-05</t>
        </is>
      </c>
      <c r="B78" t="inlineStr">
        <is>
          <t>Jamar 7K Black Trailer</t>
        </is>
      </c>
      <c r="C78" t="n">
        <v>0</v>
      </c>
      <c r="D78" t="inlineStr">
        <is>
          <t>A</t>
        </is>
      </c>
      <c r="E78">
        <f>IFERROR(VLOOKUP(Table_Query_from_Cas_Ragle35[[#This Row],[Equipment '#]],'[1]Equip Rates'!A:C,3,FALSE),"")</f>
        <v/>
      </c>
      <c r="F78">
        <f>IFERROR(VLOOKUP(Table_Query_from_Cas_Ragle35[[#This Row],[Equipment '#]],H:I,2,FALSE), "No Div")</f>
        <v/>
      </c>
      <c r="H78" t="inlineStr">
        <is>
          <t>7T-09</t>
        </is>
      </c>
      <c r="I78" t="inlineStr">
        <is>
          <t>1</t>
        </is>
      </c>
    </row>
    <row r="79">
      <c r="A79" t="inlineStr">
        <is>
          <t>7T-06</t>
        </is>
      </c>
      <c r="B79" t="inlineStr">
        <is>
          <t>Jerry James 7K Trailer Blue</t>
        </is>
      </c>
      <c r="C79" t="n">
        <v>1285</v>
      </c>
      <c r="D79" t="inlineStr">
        <is>
          <t>A</t>
        </is>
      </c>
      <c r="E79">
        <f>IFERROR(VLOOKUP(Table_Query_from_Cas_Ragle35[[#This Row],[Equipment '#]],'[1]Equip Rates'!A:C,3,FALSE),"")</f>
        <v/>
      </c>
      <c r="F79">
        <f>IFERROR(VLOOKUP(Table_Query_from_Cas_Ragle35[[#This Row],[Equipment '#]],H:I,2,FALSE), "No Div")</f>
        <v/>
      </c>
      <c r="H79" t="inlineStr">
        <is>
          <t>7T-10</t>
        </is>
      </c>
      <c r="I79" t="inlineStr">
        <is>
          <t>1</t>
        </is>
      </c>
    </row>
    <row r="80">
      <c r="A80" t="inlineStr">
        <is>
          <t>7T-07</t>
        </is>
      </c>
      <c r="B80" t="inlineStr">
        <is>
          <t>Jerry James 7K Trailer Blue</t>
        </is>
      </c>
      <c r="C80" t="n">
        <v>1285</v>
      </c>
      <c r="D80" t="inlineStr">
        <is>
          <t>A</t>
        </is>
      </c>
      <c r="E80">
        <f>IFERROR(VLOOKUP(Table_Query_from_Cas_Ragle35[[#This Row],[Equipment '#]],'[1]Equip Rates'!A:C,3,FALSE),"")</f>
        <v/>
      </c>
      <c r="F80">
        <f>IFERROR(VLOOKUP(Table_Query_from_Cas_Ragle35[[#This Row],[Equipment '#]],H:I,2,FALSE), "No Div")</f>
        <v/>
      </c>
      <c r="H80" t="inlineStr">
        <is>
          <t>7T-11</t>
        </is>
      </c>
      <c r="I80" t="inlineStr">
        <is>
          <t>1</t>
        </is>
      </c>
    </row>
    <row r="81">
      <c r="A81" t="inlineStr">
        <is>
          <t>7T-08</t>
        </is>
      </c>
      <c r="B81" t="inlineStr">
        <is>
          <t>7,000 Trailer Imperial</t>
        </is>
      </c>
      <c r="C81" t="n">
        <v>1795.85</v>
      </c>
      <c r="D81" t="inlineStr">
        <is>
          <t>A</t>
        </is>
      </c>
      <c r="E81">
        <f>IFERROR(VLOOKUP(Table_Query_from_Cas_Ragle35[[#This Row],[Equipment '#]],'[1]Equip Rates'!A:C,3,FALSE),"")</f>
        <v/>
      </c>
      <c r="F81">
        <f>IFERROR(VLOOKUP(Table_Query_from_Cas_Ragle35[[#This Row],[Equipment '#]],H:I,2,FALSE), "No Div")</f>
        <v/>
      </c>
      <c r="H81" t="inlineStr">
        <is>
          <t>7T-12</t>
        </is>
      </c>
      <c r="I81" t="inlineStr">
        <is>
          <t>1</t>
        </is>
      </c>
    </row>
    <row r="82">
      <c r="A82" t="inlineStr">
        <is>
          <t>7T-09</t>
        </is>
      </c>
      <c r="B82" t="inlineStr">
        <is>
          <t>Trailer 7,000 (Blue) lynch</t>
        </is>
      </c>
      <c r="C82" t="n">
        <v>3248.52</v>
      </c>
      <c r="D82" t="inlineStr">
        <is>
          <t>A</t>
        </is>
      </c>
      <c r="E82">
        <f>IFERROR(VLOOKUP(Table_Query_from_Cas_Ragle35[[#This Row],[Equipment '#]],'[1]Equip Rates'!A:C,3,FALSE),"")</f>
        <v/>
      </c>
      <c r="F82">
        <f>IFERROR(VLOOKUP(Table_Query_from_Cas_Ragle35[[#This Row],[Equipment '#]],H:I,2,FALSE), "No Div")</f>
        <v/>
      </c>
      <c r="H82" t="inlineStr">
        <is>
          <t>7T-13</t>
        </is>
      </c>
      <c r="I82" t="inlineStr">
        <is>
          <t>2</t>
        </is>
      </c>
    </row>
    <row r="83">
      <c r="A83" t="inlineStr">
        <is>
          <t>7T-10</t>
        </is>
      </c>
      <c r="B83" t="inlineStr">
        <is>
          <t>Trailer 7,000 Blue/BB</t>
        </is>
      </c>
      <c r="C83" t="n">
        <v>3248.52</v>
      </c>
      <c r="D83" t="inlineStr">
        <is>
          <t>A</t>
        </is>
      </c>
      <c r="E83">
        <f>IFERROR(VLOOKUP(Table_Query_from_Cas_Ragle35[[#This Row],[Equipment '#]],'[1]Equip Rates'!A:C,3,FALSE),"")</f>
        <v/>
      </c>
      <c r="F83">
        <f>IFERROR(VLOOKUP(Table_Query_from_Cas_Ragle35[[#This Row],[Equipment '#]],H:I,2,FALSE), "No Div")</f>
        <v/>
      </c>
      <c r="H83" t="inlineStr">
        <is>
          <t>7T-14</t>
        </is>
      </c>
      <c r="I83" t="inlineStr">
        <is>
          <t>2</t>
        </is>
      </c>
    </row>
    <row r="84">
      <c r="A84" t="inlineStr">
        <is>
          <t>7T-11</t>
        </is>
      </c>
      <c r="B84" t="inlineStr">
        <is>
          <t>7,000 Trailer Wilkie</t>
        </is>
      </c>
      <c r="C84" t="n">
        <v>4092.75</v>
      </c>
      <c r="D84" t="inlineStr">
        <is>
          <t>A</t>
        </is>
      </c>
      <c r="E84">
        <f>IFERROR(VLOOKUP(Table_Query_from_Cas_Ragle35[[#This Row],[Equipment '#]],'[1]Equip Rates'!A:C,3,FALSE),"")</f>
        <v/>
      </c>
      <c r="F84">
        <f>IFERROR(VLOOKUP(Table_Query_from_Cas_Ragle35[[#This Row],[Equipment '#]],H:I,2,FALSE), "No Div")</f>
        <v/>
      </c>
      <c r="H84" t="inlineStr">
        <is>
          <t>7TD-01</t>
        </is>
      </c>
      <c r="I84" t="inlineStr">
        <is>
          <t>2</t>
        </is>
      </c>
    </row>
    <row r="85">
      <c r="A85" t="inlineStr">
        <is>
          <t>7T-12</t>
        </is>
      </c>
      <c r="B85" t="inlineStr">
        <is>
          <t>Trailer (Blue/BB) 7,000</t>
        </is>
      </c>
      <c r="C85" t="n">
        <v>3275.27</v>
      </c>
      <c r="D85" t="inlineStr">
        <is>
          <t>A</t>
        </is>
      </c>
      <c r="E85">
        <f>IFERROR(VLOOKUP(Table_Query_from_Cas_Ragle35[[#This Row],[Equipment '#]],'[1]Equip Rates'!A:C,3,FALSE),"")</f>
        <v/>
      </c>
      <c r="F85">
        <f>IFERROR(VLOOKUP(Table_Query_from_Cas_Ragle35[[#This Row],[Equipment '#]],H:I,2,FALSE), "No Div")</f>
        <v/>
      </c>
      <c r="H85" t="inlineStr">
        <is>
          <t>AC-01</t>
        </is>
      </c>
      <c r="I85" t="inlineStr">
        <is>
          <t>1</t>
        </is>
      </c>
    </row>
    <row r="86">
      <c r="A86" t="inlineStr">
        <is>
          <t>7T-13</t>
        </is>
      </c>
      <c r="B86" t="inlineStr">
        <is>
          <t>7,000 Trailer 2014 TX</t>
        </is>
      </c>
      <c r="C86" t="n">
        <v>3400</v>
      </c>
      <c r="D86" t="inlineStr">
        <is>
          <t>A</t>
        </is>
      </c>
      <c r="E86">
        <f>IFERROR(VLOOKUP(Table_Query_from_Cas_Ragle35[[#This Row],[Equipment '#]],'[1]Equip Rates'!A:C,3,FALSE),"")</f>
        <v/>
      </c>
      <c r="F86">
        <f>IFERROR(VLOOKUP(Table_Query_from_Cas_Ragle35[[#This Row],[Equipment '#]],H:I,2,FALSE), "No Div")</f>
        <v/>
      </c>
      <c r="H86" t="inlineStr">
        <is>
          <t>AC-02</t>
        </is>
      </c>
      <c r="I86" t="inlineStr">
        <is>
          <t>1</t>
        </is>
      </c>
    </row>
    <row r="87">
      <c r="A87" t="inlineStr">
        <is>
          <t>7T-14</t>
        </is>
      </c>
      <c r="B87" t="inlineStr">
        <is>
          <t>TRAILER 7,000</t>
        </is>
      </c>
      <c r="C87" t="n">
        <v>0</v>
      </c>
      <c r="D87" t="inlineStr">
        <is>
          <t>A</t>
        </is>
      </c>
      <c r="E87">
        <f>IFERROR(VLOOKUP(Table_Query_from_Cas_Ragle35[[#This Row],[Equipment '#]],'[1]Equip Rates'!A:C,3,FALSE),"")</f>
        <v/>
      </c>
      <c r="F87">
        <f>IFERROR(VLOOKUP(Table_Query_from_Cas_Ragle35[[#This Row],[Equipment '#]],H:I,2,FALSE), "No Div")</f>
        <v/>
      </c>
      <c r="H87" t="inlineStr">
        <is>
          <t>AC-04</t>
        </is>
      </c>
      <c r="I87" t="inlineStr">
        <is>
          <t>1</t>
        </is>
      </c>
    </row>
    <row r="88">
      <c r="A88" t="inlineStr">
        <is>
          <t>7TD-01</t>
        </is>
      </c>
      <c r="B88" t="inlineStr">
        <is>
          <t>2024 BIG TEX 70ST-16BK (3155)</t>
        </is>
      </c>
      <c r="C88" t="n">
        <v>7227.3</v>
      </c>
      <c r="D88" t="inlineStr">
        <is>
          <t>A</t>
        </is>
      </c>
      <c r="E88">
        <f>IFERROR(VLOOKUP(Table_Query_from_Cas_Ragle35[[#This Row],[Equipment '#]],'[1]Equip Rates'!A:C,3,FALSE),"")</f>
        <v/>
      </c>
      <c r="F88">
        <f>IFERROR(VLOOKUP(Table_Query_from_Cas_Ragle35[[#This Row],[Equipment '#]],H:I,2,FALSE), "No Div")</f>
        <v/>
      </c>
      <c r="H88" t="inlineStr">
        <is>
          <t>AC-05</t>
        </is>
      </c>
      <c r="I88" t="inlineStr">
        <is>
          <t>2</t>
        </is>
      </c>
    </row>
    <row r="89">
      <c r="A89" t="inlineStr">
        <is>
          <t>AC-01</t>
        </is>
      </c>
      <c r="B89" t="inlineStr">
        <is>
          <t>Atlas Copco 185CFM Air Comp</t>
        </is>
      </c>
      <c r="C89" t="n">
        <v>12500</v>
      </c>
      <c r="D89" t="inlineStr">
        <is>
          <t>A</t>
        </is>
      </c>
      <c r="E89">
        <f>IFERROR(VLOOKUP(Table_Query_from_Cas_Ragle35[[#This Row],[Equipment '#]],'[1]Equip Rates'!A:C,3,FALSE),"")</f>
        <v/>
      </c>
      <c r="F89">
        <f>IFERROR(VLOOKUP(Table_Query_from_Cas_Ragle35[[#This Row],[Equipment '#]],H:I,2,FALSE), "No Div")</f>
        <v/>
      </c>
      <c r="H89" t="inlineStr">
        <is>
          <t>AC-06</t>
        </is>
      </c>
      <c r="I89" t="inlineStr">
        <is>
          <t>1</t>
        </is>
      </c>
    </row>
    <row r="90">
      <c r="A90" t="inlineStr">
        <is>
          <t>AC-02</t>
        </is>
      </c>
      <c r="B90" t="inlineStr">
        <is>
          <t>Sullair 185CFM Air Comp</t>
        </is>
      </c>
      <c r="C90" t="n">
        <v>7420</v>
      </c>
      <c r="D90" t="inlineStr">
        <is>
          <t>A</t>
        </is>
      </c>
      <c r="E90">
        <f>IFERROR(VLOOKUP(Table_Query_from_Cas_Ragle35[[#This Row],[Equipment '#]],'[1]Equip Rates'!A:C,3,FALSE),"")</f>
        <v/>
      </c>
      <c r="F90">
        <f>IFERROR(VLOOKUP(Table_Query_from_Cas_Ragle35[[#This Row],[Equipment '#]],H:I,2,FALSE), "No Div")</f>
        <v/>
      </c>
      <c r="H90" t="inlineStr">
        <is>
          <t>AC-07</t>
        </is>
      </c>
      <c r="I90" t="inlineStr">
        <is>
          <t>1</t>
        </is>
      </c>
    </row>
    <row r="91">
      <c r="A91" t="inlineStr">
        <is>
          <t>AC-03</t>
        </is>
      </c>
      <c r="B91" t="inlineStr">
        <is>
          <t>Sullair 185CFM Air Comp</t>
        </is>
      </c>
      <c r="C91" t="n">
        <v>7950</v>
      </c>
      <c r="D91" t="inlineStr">
        <is>
          <t>A</t>
        </is>
      </c>
      <c r="E91">
        <f>IFERROR(VLOOKUP(Table_Query_from_Cas_Ragle35[[#This Row],[Equipment '#]],'[1]Equip Rates'!A:C,3,FALSE),"")</f>
        <v/>
      </c>
      <c r="F91">
        <f>IFERROR(VLOOKUP(Table_Query_from_Cas_Ragle35[[#This Row],[Equipment '#]],H:I,2,FALSE), "No Div")</f>
        <v/>
      </c>
      <c r="H91" t="inlineStr">
        <is>
          <t>AC-08</t>
        </is>
      </c>
      <c r="I91" t="inlineStr">
        <is>
          <t>4</t>
        </is>
      </c>
    </row>
    <row r="92">
      <c r="A92" t="inlineStr">
        <is>
          <t>AC-04</t>
        </is>
      </c>
      <c r="B92" t="inlineStr">
        <is>
          <t>2012 Air Compressor 185H cfm</t>
        </is>
      </c>
      <c r="C92" t="n">
        <v>14124</v>
      </c>
      <c r="D92" t="inlineStr">
        <is>
          <t>A</t>
        </is>
      </c>
      <c r="E92">
        <f>IFERROR(VLOOKUP(Table_Query_from_Cas_Ragle35[[#This Row],[Equipment '#]],'[1]Equip Rates'!A:C,3,FALSE),"")</f>
        <v/>
      </c>
      <c r="F92">
        <f>IFERROR(VLOOKUP(Table_Query_from_Cas_Ragle35[[#This Row],[Equipment '#]],H:I,2,FALSE), "No Div")</f>
        <v/>
      </c>
      <c r="H92" t="inlineStr">
        <is>
          <t>AC-09</t>
        </is>
      </c>
      <c r="I92" t="inlineStr">
        <is>
          <t>4</t>
        </is>
      </c>
    </row>
    <row r="93">
      <c r="A93" t="inlineStr">
        <is>
          <t>AC-05</t>
        </is>
      </c>
      <c r="B93" t="inlineStr">
        <is>
          <t>Air Comp 184H cfm Sullair 2011</t>
        </is>
      </c>
      <c r="C93" t="n">
        <v>8035.7</v>
      </c>
      <c r="D93" t="inlineStr">
        <is>
          <t>A</t>
        </is>
      </c>
      <c r="E93">
        <f>IFERROR(VLOOKUP(Table_Query_from_Cas_Ragle35[[#This Row],[Equipment '#]],'[1]Equip Rates'!A:C,3,FALSE),"")</f>
        <v/>
      </c>
      <c r="F93">
        <f>IFERROR(VLOOKUP(Table_Query_from_Cas_Ragle35[[#This Row],[Equipment '#]],H:I,2,FALSE), "No Div")</f>
        <v/>
      </c>
      <c r="H93" t="inlineStr">
        <is>
          <t>AC-10</t>
        </is>
      </c>
      <c r="I93" t="inlineStr">
        <is>
          <t>1</t>
        </is>
      </c>
    </row>
    <row r="94">
      <c r="A94" t="inlineStr">
        <is>
          <t>AC-08</t>
        </is>
      </c>
      <c r="B94" t="inlineStr">
        <is>
          <t>Doosan Infracore 185CFM</t>
        </is>
      </c>
      <c r="C94" t="n">
        <v>9746.25</v>
      </c>
      <c r="D94" t="inlineStr">
        <is>
          <t>A</t>
        </is>
      </c>
      <c r="E94">
        <f>IFERROR(VLOOKUP(Table_Query_from_Cas_Ragle35[[#This Row],[Equipment '#]],'[1]Equip Rates'!A:C,3,FALSE),"")</f>
        <v/>
      </c>
      <c r="F94">
        <f>IFERROR(VLOOKUP(Table_Query_from_Cas_Ragle35[[#This Row],[Equipment '#]],H:I,2,FALSE), "No Div")</f>
        <v/>
      </c>
      <c r="H94" t="inlineStr">
        <is>
          <t>AC-11</t>
        </is>
      </c>
      <c r="I94" t="inlineStr">
        <is>
          <t>2</t>
        </is>
      </c>
    </row>
    <row r="95">
      <c r="A95" t="inlineStr">
        <is>
          <t>AC-10</t>
        </is>
      </c>
      <c r="B95" t="inlineStr">
        <is>
          <t>2019 Kaeser M58 210cfm</t>
        </is>
      </c>
      <c r="C95" t="n">
        <v>17681.75</v>
      </c>
      <c r="D95" t="inlineStr">
        <is>
          <t>A</t>
        </is>
      </c>
      <c r="E95">
        <f>IFERROR(VLOOKUP(Table_Query_from_Cas_Ragle35[[#This Row],[Equipment '#]],'[1]Equip Rates'!A:C,3,FALSE),"")</f>
        <v/>
      </c>
      <c r="F95">
        <f>IFERROR(VLOOKUP(Table_Query_from_Cas_Ragle35[[#This Row],[Equipment '#]],H:I,2,FALSE), "No Div")</f>
        <v/>
      </c>
      <c r="H95" t="inlineStr">
        <is>
          <t>AC-12</t>
        </is>
      </c>
      <c r="I95" t="inlineStr">
        <is>
          <t>2</t>
        </is>
      </c>
    </row>
    <row r="96">
      <c r="A96" t="inlineStr">
        <is>
          <t>AC-11</t>
        </is>
      </c>
      <c r="B96" t="inlineStr">
        <is>
          <t>Sullair 185 CFM (2012)</t>
        </is>
      </c>
      <c r="C96" t="n">
        <v>12621.25</v>
      </c>
      <c r="D96" t="inlineStr">
        <is>
          <t>A</t>
        </is>
      </c>
      <c r="E96">
        <f>IFERROR(VLOOKUP(Table_Query_from_Cas_Ragle35[[#This Row],[Equipment '#]],'[1]Equip Rates'!A:C,3,FALSE),"")</f>
        <v/>
      </c>
      <c r="F96">
        <f>IFERROR(VLOOKUP(Table_Query_from_Cas_Ragle35[[#This Row],[Equipment '#]],H:I,2,FALSE), "No Div")</f>
        <v/>
      </c>
      <c r="H96" t="inlineStr">
        <is>
          <t>AC-13</t>
        </is>
      </c>
      <c r="I96" t="inlineStr">
        <is>
          <t>2</t>
        </is>
      </c>
    </row>
    <row r="97">
      <c r="A97" t="inlineStr">
        <is>
          <t>AC-12</t>
        </is>
      </c>
      <c r="B97" t="inlineStr">
        <is>
          <t>Sullair 185 CFM (2012)</t>
        </is>
      </c>
      <c r="C97" t="n">
        <v>12621.25</v>
      </c>
      <c r="D97" t="inlineStr">
        <is>
          <t>A</t>
        </is>
      </c>
      <c r="E97">
        <f>IFERROR(VLOOKUP(Table_Query_from_Cas_Ragle35[[#This Row],[Equipment '#]],'[1]Equip Rates'!A:C,3,FALSE),"")</f>
        <v/>
      </c>
      <c r="F97">
        <f>IFERROR(VLOOKUP(Table_Query_from_Cas_Ragle35[[#This Row],[Equipment '#]],H:I,2,FALSE), "No Div")</f>
        <v/>
      </c>
      <c r="H97" t="inlineStr">
        <is>
          <t>AC-14</t>
        </is>
      </c>
      <c r="I97" t="inlineStr">
        <is>
          <t>1</t>
        </is>
      </c>
    </row>
    <row r="98">
      <c r="A98" t="inlineStr">
        <is>
          <t>AC-13</t>
        </is>
      </c>
      <c r="B98" t="inlineStr">
        <is>
          <t>Doosan P185 (2012)</t>
        </is>
      </c>
      <c r="C98" t="n">
        <v>9201.25</v>
      </c>
      <c r="D98" t="inlineStr">
        <is>
          <t>A</t>
        </is>
      </c>
      <c r="E98">
        <f>IFERROR(VLOOKUP(Table_Query_from_Cas_Ragle35[[#This Row],[Equipment '#]],'[1]Equip Rates'!A:C,3,FALSE),"")</f>
        <v/>
      </c>
      <c r="F98">
        <f>IFERROR(VLOOKUP(Table_Query_from_Cas_Ragle35[[#This Row],[Equipment '#]],H:I,2,FALSE), "No Div")</f>
        <v/>
      </c>
      <c r="H98" t="inlineStr">
        <is>
          <t>AC-15</t>
        </is>
      </c>
      <c r="I98" t="inlineStr">
        <is>
          <t>1</t>
        </is>
      </c>
    </row>
    <row r="99">
      <c r="A99" t="inlineStr">
        <is>
          <t>AC-14</t>
        </is>
      </c>
      <c r="B99" t="inlineStr">
        <is>
          <t>Kaeser M58 210CFM</t>
        </is>
      </c>
      <c r="C99" t="n">
        <v>4922</v>
      </c>
      <c r="D99" t="inlineStr">
        <is>
          <t>A</t>
        </is>
      </c>
      <c r="E99">
        <f>IFERROR(VLOOKUP(Table_Query_from_Cas_Ragle35[[#This Row],[Equipment '#]],'[1]Equip Rates'!A:C,3,FALSE),"")</f>
        <v/>
      </c>
      <c r="F99">
        <f>IFERROR(VLOOKUP(Table_Query_from_Cas_Ragle35[[#This Row],[Equipment '#]],H:I,2,FALSE), "No Div")</f>
        <v/>
      </c>
      <c r="H99" t="inlineStr">
        <is>
          <t>AC-16</t>
        </is>
      </c>
      <c r="I99" t="inlineStr">
        <is>
          <t>1</t>
        </is>
      </c>
    </row>
    <row r="100">
      <c r="A100" t="inlineStr">
        <is>
          <t>AC-15</t>
        </is>
      </c>
      <c r="B100" t="inlineStr">
        <is>
          <t>Kaeser M58 210CFM</t>
        </is>
      </c>
      <c r="C100" t="n">
        <v>8667</v>
      </c>
      <c r="D100" t="inlineStr">
        <is>
          <t>A</t>
        </is>
      </c>
      <c r="E100">
        <f>IFERROR(VLOOKUP(Table_Query_from_Cas_Ragle35[[#This Row],[Equipment '#]],'[1]Equip Rates'!A:C,3,FALSE),"")</f>
        <v/>
      </c>
      <c r="F100">
        <f>IFERROR(VLOOKUP(Table_Query_from_Cas_Ragle35[[#This Row],[Equipment '#]],H:I,2,FALSE), "No Div")</f>
        <v/>
      </c>
      <c r="H100" t="inlineStr">
        <is>
          <t>AC-17</t>
        </is>
      </c>
      <c r="I100" t="inlineStr">
        <is>
          <t>2</t>
        </is>
      </c>
    </row>
    <row r="101">
      <c r="A101" t="inlineStr">
        <is>
          <t>AC-16</t>
        </is>
      </c>
      <c r="B101" t="inlineStr">
        <is>
          <t>Kaeser M50 210CFM</t>
        </is>
      </c>
      <c r="C101" t="n">
        <v>0</v>
      </c>
      <c r="D101" t="inlineStr">
        <is>
          <t>A</t>
        </is>
      </c>
      <c r="E101">
        <f>IFERROR(VLOOKUP(Table_Query_from_Cas_Ragle35[[#This Row],[Equipment '#]],'[1]Equip Rates'!A:C,3,FALSE),"")</f>
        <v/>
      </c>
      <c r="F101">
        <f>IFERROR(VLOOKUP(Table_Query_from_Cas_Ragle35[[#This Row],[Equipment '#]],H:I,2,FALSE), "No Div")</f>
        <v/>
      </c>
      <c r="H101" t="inlineStr">
        <is>
          <t>AC-18</t>
        </is>
      </c>
      <c r="I101" t="inlineStr">
        <is>
          <t>4</t>
        </is>
      </c>
    </row>
    <row r="102">
      <c r="A102" t="inlineStr">
        <is>
          <t>AC-18</t>
        </is>
      </c>
      <c r="B102" t="inlineStr">
        <is>
          <t>2015 Sullair 185</t>
        </is>
      </c>
      <c r="C102" t="n">
        <v>3983.93</v>
      </c>
      <c r="D102" t="inlineStr">
        <is>
          <t>A</t>
        </is>
      </c>
      <c r="E102">
        <f>IFERROR(VLOOKUP(Table_Query_from_Cas_Ragle35[[#This Row],[Equipment '#]],'[1]Equip Rates'!A:C,3,FALSE),"")</f>
        <v/>
      </c>
      <c r="F102">
        <f>IFERROR(VLOOKUP(Table_Query_from_Cas_Ragle35[[#This Row],[Equipment '#]],H:I,2,FALSE), "No Div")</f>
        <v/>
      </c>
      <c r="H102" t="inlineStr">
        <is>
          <t>AC-19</t>
        </is>
      </c>
      <c r="I102" t="inlineStr">
        <is>
          <t>2</t>
        </is>
      </c>
    </row>
    <row r="103">
      <c r="A103" t="inlineStr">
        <is>
          <t>AC-20</t>
        </is>
      </c>
      <c r="B103" t="inlineStr">
        <is>
          <t>2016 Doosan C185WDZ</t>
        </is>
      </c>
      <c r="C103" t="n">
        <v>9646</v>
      </c>
      <c r="D103" t="inlineStr">
        <is>
          <t>A</t>
        </is>
      </c>
      <c r="E103">
        <f>IFERROR(VLOOKUP(Table_Query_from_Cas_Ragle35[[#This Row],[Equipment '#]],'[1]Equip Rates'!A:C,3,FALSE),"")</f>
        <v/>
      </c>
      <c r="F103">
        <f>IFERROR(VLOOKUP(Table_Query_from_Cas_Ragle35[[#This Row],[Equipment '#]],H:I,2,FALSE), "No Div")</f>
        <v/>
      </c>
      <c r="H103" t="inlineStr">
        <is>
          <t>AC-20</t>
        </is>
      </c>
      <c r="I103" t="inlineStr">
        <is>
          <t>2</t>
        </is>
      </c>
    </row>
    <row r="104">
      <c r="A104" t="inlineStr">
        <is>
          <t>AC-21</t>
        </is>
      </c>
      <c r="B104" t="inlineStr">
        <is>
          <t>Doosan P425 HP (2014)</t>
        </is>
      </c>
      <c r="C104" t="n">
        <v>14469</v>
      </c>
      <c r="D104" t="inlineStr">
        <is>
          <t>A</t>
        </is>
      </c>
      <c r="E104">
        <f>IFERROR(VLOOKUP(Table_Query_from_Cas_Ragle35[[#This Row],[Equipment '#]],'[1]Equip Rates'!A:C,3,FALSE),"")</f>
        <v/>
      </c>
      <c r="F104">
        <f>IFERROR(VLOOKUP(Table_Query_from_Cas_Ragle35[[#This Row],[Equipment '#]],H:I,2,FALSE), "No Div")</f>
        <v/>
      </c>
      <c r="H104" t="inlineStr">
        <is>
          <t>AC-21</t>
        </is>
      </c>
      <c r="I104" t="inlineStr">
        <is>
          <t>2</t>
        </is>
      </c>
    </row>
    <row r="105">
      <c r="A105" t="inlineStr">
        <is>
          <t>AC-22</t>
        </is>
      </c>
      <c r="B105" t="inlineStr">
        <is>
          <t>Doosan P425H</t>
        </is>
      </c>
      <c r="C105" t="n">
        <v>26196.5</v>
      </c>
      <c r="D105" t="inlineStr">
        <is>
          <t>A</t>
        </is>
      </c>
      <c r="E105">
        <f>IFERROR(VLOOKUP(Table_Query_from_Cas_Ragle35[[#This Row],[Equipment '#]],'[1]Equip Rates'!A:C,3,FALSE),"")</f>
        <v/>
      </c>
      <c r="F105">
        <f>IFERROR(VLOOKUP(Table_Query_from_Cas_Ragle35[[#This Row],[Equipment '#]],H:I,2,FALSE), "No Div")</f>
        <v/>
      </c>
      <c r="H105" t="inlineStr">
        <is>
          <t>AC-22</t>
        </is>
      </c>
      <c r="I105" t="inlineStr">
        <is>
          <t>2</t>
        </is>
      </c>
    </row>
    <row r="106">
      <c r="A106" t="inlineStr">
        <is>
          <t>AC-23</t>
        </is>
      </c>
      <c r="B106" t="inlineStr">
        <is>
          <t>DOOSAN P425 (UKXF15) - TEMP</t>
        </is>
      </c>
      <c r="C106" t="n">
        <v>0</v>
      </c>
      <c r="D106" t="inlineStr">
        <is>
          <t>A</t>
        </is>
      </c>
      <c r="E106">
        <f>IFERROR(VLOOKUP(Table_Query_from_Cas_Ragle35[[#This Row],[Equipment '#]],'[1]Equip Rates'!A:C,3,FALSE),"")</f>
        <v/>
      </c>
      <c r="F106">
        <f>IFERROR(VLOOKUP(Table_Query_from_Cas_Ragle35[[#This Row],[Equipment '#]],H:I,2,FALSE), "No Div")</f>
        <v/>
      </c>
      <c r="H106" t="inlineStr">
        <is>
          <t>AC-23</t>
        </is>
      </c>
      <c r="I106" t="inlineStr">
        <is>
          <t>2</t>
        </is>
      </c>
    </row>
    <row r="107">
      <c r="A107" t="inlineStr">
        <is>
          <t>AC-24</t>
        </is>
      </c>
      <c r="B107" t="inlineStr">
        <is>
          <t>DOOSAN P425 AIR COMPRESSOR</t>
        </is>
      </c>
      <c r="C107" t="n">
        <v>0</v>
      </c>
      <c r="D107" t="inlineStr">
        <is>
          <t>A</t>
        </is>
      </c>
      <c r="E107">
        <f>IFERROR(VLOOKUP(Table_Query_from_Cas_Ragle35[[#This Row],[Equipment '#]],'[1]Equip Rates'!A:C,3,FALSE),"")</f>
        <v/>
      </c>
      <c r="F107">
        <f>IFERROR(VLOOKUP(Table_Query_from_Cas_Ragle35[[#This Row],[Equipment '#]],H:I,2,FALSE), "No Div")</f>
        <v/>
      </c>
      <c r="H107" t="inlineStr">
        <is>
          <t>AC-24</t>
        </is>
      </c>
      <c r="I107" t="inlineStr">
        <is>
          <t>2</t>
        </is>
      </c>
    </row>
    <row r="108">
      <c r="A108" t="inlineStr">
        <is>
          <t>AC-25</t>
        </is>
      </c>
      <c r="B108" t="inlineStr">
        <is>
          <t>2024 Sullair 185 AC</t>
        </is>
      </c>
      <c r="C108" t="n">
        <v>26661.07</v>
      </c>
      <c r="D108" t="inlineStr">
        <is>
          <t>A</t>
        </is>
      </c>
      <c r="E108">
        <f>IFERROR(VLOOKUP(Table_Query_from_Cas_Ragle35[[#This Row],[Equipment '#]],'[1]Equip Rates'!A:C,3,FALSE),"")</f>
        <v/>
      </c>
      <c r="F108">
        <f>IFERROR(VLOOKUP(Table_Query_from_Cas_Ragle35[[#This Row],[Equipment '#]],H:I,2,FALSE), "No Div")</f>
        <v/>
      </c>
      <c r="H108" t="inlineStr">
        <is>
          <t>AC-25</t>
        </is>
      </c>
      <c r="I108" t="inlineStr">
        <is>
          <t>2</t>
        </is>
      </c>
    </row>
    <row r="109">
      <c r="A109" t="inlineStr">
        <is>
          <t>AC-26</t>
        </is>
      </c>
      <c r="B109" t="inlineStr">
        <is>
          <t>2024 Sullair 185 AC</t>
        </is>
      </c>
      <c r="C109" t="n">
        <v>26661.07</v>
      </c>
      <c r="D109" t="inlineStr">
        <is>
          <t>A</t>
        </is>
      </c>
      <c r="E109">
        <f>IFERROR(VLOOKUP(Table_Query_from_Cas_Ragle35[[#This Row],[Equipment '#]],'[1]Equip Rates'!A:C,3,FALSE),"")</f>
        <v/>
      </c>
      <c r="F109">
        <f>IFERROR(VLOOKUP(Table_Query_from_Cas_Ragle35[[#This Row],[Equipment '#]],H:I,2,FALSE), "No Div")</f>
        <v/>
      </c>
      <c r="H109" t="inlineStr">
        <is>
          <t>AC-26</t>
        </is>
      </c>
      <c r="I109" t="inlineStr">
        <is>
          <t>2</t>
        </is>
      </c>
    </row>
    <row r="110">
      <c r="A110" t="inlineStr">
        <is>
          <t>AC-27</t>
        </is>
      </c>
      <c r="B110" t="inlineStr">
        <is>
          <t>2024 Sullair 185 AC</t>
        </is>
      </c>
      <c r="C110" t="n">
        <v>26661.07</v>
      </c>
      <c r="D110" t="inlineStr">
        <is>
          <t>A</t>
        </is>
      </c>
      <c r="E110">
        <f>IFERROR(VLOOKUP(Table_Query_from_Cas_Ragle35[[#This Row],[Equipment '#]],'[1]Equip Rates'!A:C,3,FALSE),"")</f>
        <v/>
      </c>
      <c r="F110">
        <f>IFERROR(VLOOKUP(Table_Query_from_Cas_Ragle35[[#This Row],[Equipment '#]],H:I,2,FALSE), "No Div")</f>
        <v/>
      </c>
      <c r="H110" t="inlineStr">
        <is>
          <t>AC-27</t>
        </is>
      </c>
      <c r="I110" t="inlineStr">
        <is>
          <t>2</t>
        </is>
      </c>
    </row>
    <row r="111">
      <c r="A111" t="inlineStr">
        <is>
          <t>AR1</t>
        </is>
      </c>
      <c r="B111" t="inlineStr">
        <is>
          <t>AIR COMPRESSOR 185 CFM</t>
        </is>
      </c>
      <c r="C111" t="n">
        <v>0</v>
      </c>
      <c r="D111" t="inlineStr">
        <is>
          <t>A</t>
        </is>
      </c>
      <c r="E111">
        <f>IFERROR(VLOOKUP(Table_Query_from_Cas_Ragle35[[#This Row],[Equipment '#]],'[1]Equip Rates'!A:C,3,FALSE),"")</f>
        <v/>
      </c>
      <c r="F111">
        <f>IFERROR(VLOOKUP(Table_Query_from_Cas_Ragle35[[#This Row],[Equipment '#]],H:I,2,FALSE), "No Div")</f>
        <v/>
      </c>
      <c r="H111" t="inlineStr">
        <is>
          <t>AT-01</t>
        </is>
      </c>
      <c r="I111" t="inlineStr">
        <is>
          <t>1</t>
        </is>
      </c>
    </row>
    <row r="112">
      <c r="A112" t="inlineStr">
        <is>
          <t>AT-01</t>
        </is>
      </c>
      <c r="B112" t="inlineStr">
        <is>
          <t>CAT 745 (2019)</t>
        </is>
      </c>
      <c r="C112" t="n">
        <v>428982</v>
      </c>
      <c r="D112" t="inlineStr">
        <is>
          <t>A</t>
        </is>
      </c>
      <c r="E112">
        <f>IFERROR(VLOOKUP(Table_Query_from_Cas_Ragle35[[#This Row],[Equipment '#]],'[1]Equip Rates'!A:C,3,FALSE),"")</f>
        <v/>
      </c>
      <c r="F112">
        <f>IFERROR(VLOOKUP(Table_Query_from_Cas_Ragle35[[#This Row],[Equipment '#]],H:I,2,FALSE), "No Div")</f>
        <v/>
      </c>
      <c r="H112" t="inlineStr">
        <is>
          <t>AT-02</t>
        </is>
      </c>
      <c r="I112" t="inlineStr">
        <is>
          <t>1</t>
        </is>
      </c>
    </row>
    <row r="113">
      <c r="A113" t="inlineStr">
        <is>
          <t>AT-02</t>
        </is>
      </c>
      <c r="B113" t="inlineStr">
        <is>
          <t>CAT 745 (2019)</t>
        </is>
      </c>
      <c r="C113" t="n">
        <v>466400</v>
      </c>
      <c r="D113" t="inlineStr">
        <is>
          <t>A</t>
        </is>
      </c>
      <c r="E113">
        <f>IFERROR(VLOOKUP(Table_Query_from_Cas_Ragle35[[#This Row],[Equipment '#]],'[1]Equip Rates'!A:C,3,FALSE),"")</f>
        <v/>
      </c>
      <c r="F113">
        <f>IFERROR(VLOOKUP(Table_Query_from_Cas_Ragle35[[#This Row],[Equipment '#]],H:I,2,FALSE), "No Div")</f>
        <v/>
      </c>
      <c r="H113" t="inlineStr">
        <is>
          <t>AT-03</t>
        </is>
      </c>
      <c r="I113" t="inlineStr">
        <is>
          <t>1</t>
        </is>
      </c>
    </row>
    <row r="114">
      <c r="A114" t="inlineStr">
        <is>
          <t>AT-03</t>
        </is>
      </c>
      <c r="B114" t="inlineStr">
        <is>
          <t>CAT 745 (2018)</t>
        </is>
      </c>
      <c r="C114" t="n">
        <v>402800</v>
      </c>
      <c r="D114" t="inlineStr">
        <is>
          <t>A</t>
        </is>
      </c>
      <c r="E114">
        <f>IFERROR(VLOOKUP(Table_Query_from_Cas_Ragle35[[#This Row],[Equipment '#]],'[1]Equip Rates'!A:C,3,FALSE),"")</f>
        <v/>
      </c>
      <c r="F114">
        <f>IFERROR(VLOOKUP(Table_Query_from_Cas_Ragle35[[#This Row],[Equipment '#]],H:I,2,FALSE), "No Div")</f>
        <v/>
      </c>
      <c r="H114" t="inlineStr">
        <is>
          <t>AT-04</t>
        </is>
      </c>
      <c r="I114" t="inlineStr">
        <is>
          <t>1</t>
        </is>
      </c>
    </row>
    <row r="115">
      <c r="A115" t="inlineStr">
        <is>
          <t>AT-04</t>
        </is>
      </c>
      <c r="B115" t="inlineStr">
        <is>
          <t>CAT 745 (2019)</t>
        </is>
      </c>
      <c r="C115" t="n">
        <v>479332</v>
      </c>
      <c r="D115" t="inlineStr">
        <is>
          <t>A</t>
        </is>
      </c>
      <c r="E115">
        <f>IFERROR(VLOOKUP(Table_Query_from_Cas_Ragle35[[#This Row],[Equipment '#]],'[1]Equip Rates'!A:C,3,FALSE),"")</f>
        <v/>
      </c>
      <c r="F115">
        <f>IFERROR(VLOOKUP(Table_Query_from_Cas_Ragle35[[#This Row],[Equipment '#]],H:I,2,FALSE), "No Div")</f>
        <v/>
      </c>
      <c r="H115" t="inlineStr">
        <is>
          <t>AT-05</t>
        </is>
      </c>
      <c r="I115" t="inlineStr">
        <is>
          <t>1</t>
        </is>
      </c>
    </row>
    <row r="116">
      <c r="A116" t="inlineStr">
        <is>
          <t>AT-05</t>
        </is>
      </c>
      <c r="B116" t="inlineStr">
        <is>
          <t>Bell B35D G8000 (2013)</t>
        </is>
      </c>
      <c r="C116" t="n">
        <v>285140</v>
      </c>
      <c r="D116" t="inlineStr">
        <is>
          <t>A</t>
        </is>
      </c>
      <c r="E116">
        <f>IFERROR(VLOOKUP(Table_Query_from_Cas_Ragle35[[#This Row],[Equipment '#]],'[1]Equip Rates'!A:C,3,FALSE),"")</f>
        <v/>
      </c>
      <c r="F116">
        <f>IFERROR(VLOOKUP(Table_Query_from_Cas_Ragle35[[#This Row],[Equipment '#]],H:I,2,FALSE), "No Div")</f>
        <v/>
      </c>
      <c r="H116" t="inlineStr">
        <is>
          <t>BH-03</t>
        </is>
      </c>
      <c r="I116" t="inlineStr">
        <is>
          <t>1</t>
        </is>
      </c>
    </row>
    <row r="117">
      <c r="A117" t="inlineStr">
        <is>
          <t>BH-02</t>
        </is>
      </c>
      <c r="B117" t="inlineStr">
        <is>
          <t>Case 580 K Backhoe</t>
        </is>
      </c>
      <c r="C117" t="n">
        <v>35000</v>
      </c>
      <c r="D117" t="inlineStr">
        <is>
          <t>A</t>
        </is>
      </c>
      <c r="E117">
        <f>IFERROR(VLOOKUP(Table_Query_from_Cas_Ragle35[[#This Row],[Equipment '#]],'[1]Equip Rates'!A:C,3,FALSE),"")</f>
        <v/>
      </c>
      <c r="F117">
        <f>IFERROR(VLOOKUP(Table_Query_from_Cas_Ragle35[[#This Row],[Equipment '#]],H:I,2,FALSE), "No Div")</f>
        <v/>
      </c>
      <c r="H117" t="inlineStr">
        <is>
          <t>BH-05</t>
        </is>
      </c>
      <c r="I117" t="inlineStr">
        <is>
          <t>1</t>
        </is>
      </c>
    </row>
    <row r="118">
      <c r="A118" t="inlineStr">
        <is>
          <t>BH-04</t>
        </is>
      </c>
      <c r="B118" t="inlineStr">
        <is>
          <t>JCB 214 Backhoe</t>
        </is>
      </c>
      <c r="C118" t="n">
        <v>16800</v>
      </c>
      <c r="D118" t="inlineStr">
        <is>
          <t>A</t>
        </is>
      </c>
      <c r="E118">
        <f>IFERROR(VLOOKUP(Table_Query_from_Cas_Ragle35[[#This Row],[Equipment '#]],'[1]Equip Rates'!A:C,3,FALSE),"")</f>
        <v/>
      </c>
      <c r="F118">
        <f>IFERROR(VLOOKUP(Table_Query_from_Cas_Ragle35[[#This Row],[Equipment '#]],H:I,2,FALSE), "No Div")</f>
        <v/>
      </c>
      <c r="H118" t="inlineStr">
        <is>
          <t>BH-07</t>
        </is>
      </c>
      <c r="I118" t="inlineStr">
        <is>
          <t>1</t>
        </is>
      </c>
    </row>
    <row r="119">
      <c r="A119" t="inlineStr">
        <is>
          <t>BH-05</t>
        </is>
      </c>
      <c r="B119" t="inlineStr">
        <is>
          <t>Caterpillar 420D Backhoe</t>
        </is>
      </c>
      <c r="C119" t="n">
        <v>67874.12</v>
      </c>
      <c r="D119" t="inlineStr">
        <is>
          <t>A</t>
        </is>
      </c>
      <c r="E119">
        <f>IFERROR(VLOOKUP(Table_Query_from_Cas_Ragle35[[#This Row],[Equipment '#]],'[1]Equip Rates'!A:C,3,FALSE),"")</f>
        <v/>
      </c>
      <c r="F119">
        <f>IFERROR(VLOOKUP(Table_Query_from_Cas_Ragle35[[#This Row],[Equipment '#]],H:I,2,FALSE), "No Div")</f>
        <v/>
      </c>
      <c r="H119" t="inlineStr">
        <is>
          <t>BH-08</t>
        </is>
      </c>
      <c r="I119" t="inlineStr">
        <is>
          <t>2</t>
        </is>
      </c>
    </row>
    <row r="120">
      <c r="A120" t="inlineStr">
        <is>
          <t>BH-06</t>
        </is>
      </c>
      <c r="B120" t="inlineStr">
        <is>
          <t>JCB 214 Backhoe</t>
        </is>
      </c>
      <c r="C120" t="n">
        <v>8560</v>
      </c>
      <c r="D120" t="inlineStr">
        <is>
          <t>A</t>
        </is>
      </c>
      <c r="E120">
        <f>IFERROR(VLOOKUP(Table_Query_from_Cas_Ragle35[[#This Row],[Equipment '#]],'[1]Equip Rates'!A:C,3,FALSE),"")</f>
        <v/>
      </c>
      <c r="F120">
        <f>IFERROR(VLOOKUP(Table_Query_from_Cas_Ragle35[[#This Row],[Equipment '#]],H:I,2,FALSE), "No Div")</f>
        <v/>
      </c>
      <c r="H120" t="inlineStr">
        <is>
          <t>BH-09</t>
        </is>
      </c>
      <c r="I120" t="inlineStr">
        <is>
          <t>2</t>
        </is>
      </c>
    </row>
    <row r="121">
      <c r="A121" t="inlineStr">
        <is>
          <t>BH-07</t>
        </is>
      </c>
      <c r="B121" t="inlineStr">
        <is>
          <t>CAT 426 C (BH-14 Trade-in)</t>
        </is>
      </c>
      <c r="C121" t="n">
        <v>32100</v>
      </c>
      <c r="D121" t="inlineStr">
        <is>
          <t>A</t>
        </is>
      </c>
      <c r="E121">
        <f>IFERROR(VLOOKUP(Table_Query_from_Cas_Ragle35[[#This Row],[Equipment '#]],'[1]Equip Rates'!A:C,3,FALSE),"")</f>
        <v/>
      </c>
      <c r="F121">
        <f>IFERROR(VLOOKUP(Table_Query_from_Cas_Ragle35[[#This Row],[Equipment '#]],H:I,2,FALSE), "No Div")</f>
        <v/>
      </c>
      <c r="H121" t="inlineStr">
        <is>
          <t>BH-10</t>
        </is>
      </c>
      <c r="I121" t="inlineStr">
        <is>
          <t>1</t>
        </is>
      </c>
    </row>
    <row r="122">
      <c r="A122" t="inlineStr">
        <is>
          <t>BH-09</t>
        </is>
      </c>
      <c r="B122" t="inlineStr">
        <is>
          <t>Cat 420E 2005</t>
        </is>
      </c>
      <c r="C122" t="n">
        <v>0</v>
      </c>
      <c r="D122" t="inlineStr">
        <is>
          <t>A</t>
        </is>
      </c>
      <c r="E122">
        <f>IFERROR(VLOOKUP(Table_Query_from_Cas_Ragle35[[#This Row],[Equipment '#]],'[1]Equip Rates'!A:C,3,FALSE),"")</f>
        <v/>
      </c>
      <c r="F122">
        <f>IFERROR(VLOOKUP(Table_Query_from_Cas_Ragle35[[#This Row],[Equipment '#]],H:I,2,FALSE), "No Div")</f>
        <v/>
      </c>
      <c r="H122" t="inlineStr">
        <is>
          <t>BH-11</t>
        </is>
      </c>
      <c r="I122" t="inlineStr">
        <is>
          <t>1</t>
        </is>
      </c>
    </row>
    <row r="123">
      <c r="A123" t="inlineStr">
        <is>
          <t>BH1</t>
        </is>
      </c>
      <c r="B123" t="inlineStr">
        <is>
          <t>580 CASE K</t>
        </is>
      </c>
      <c r="C123" t="n">
        <v>0</v>
      </c>
      <c r="D123" t="inlineStr">
        <is>
          <t>A</t>
        </is>
      </c>
      <c r="E123">
        <f>IFERROR(VLOOKUP(Table_Query_from_Cas_Ragle35[[#This Row],[Equipment '#]],'[1]Equip Rates'!A:C,3,FALSE),"")</f>
        <v/>
      </c>
      <c r="F123">
        <f>IFERROR(VLOOKUP(Table_Query_from_Cas_Ragle35[[#This Row],[Equipment '#]],H:I,2,FALSE), "No Div")</f>
        <v/>
      </c>
      <c r="H123" t="inlineStr">
        <is>
          <t>BH-12</t>
        </is>
      </c>
      <c r="I123" t="inlineStr">
        <is>
          <t>2</t>
        </is>
      </c>
    </row>
    <row r="124">
      <c r="A124" t="inlineStr">
        <is>
          <t>BH-10</t>
        </is>
      </c>
      <c r="B124" t="inlineStr">
        <is>
          <t>CAT 420E IT (RPO) $2400</t>
        </is>
      </c>
      <c r="C124" t="n">
        <v>81837.27</v>
      </c>
      <c r="D124" t="inlineStr">
        <is>
          <t>A</t>
        </is>
      </c>
      <c r="E124">
        <f>IFERROR(VLOOKUP(Table_Query_from_Cas_Ragle35[[#This Row],[Equipment '#]],'[1]Equip Rates'!A:C,3,FALSE),"")</f>
        <v/>
      </c>
      <c r="F124">
        <f>IFERROR(VLOOKUP(Table_Query_from_Cas_Ragle35[[#This Row],[Equipment '#]],H:I,2,FALSE), "No Div")</f>
        <v/>
      </c>
      <c r="H124" t="inlineStr">
        <is>
          <t>BH-13</t>
        </is>
      </c>
      <c r="I124" t="inlineStr">
        <is>
          <t>2</t>
        </is>
      </c>
    </row>
    <row r="125">
      <c r="A125" t="inlineStr">
        <is>
          <t>BH-11</t>
        </is>
      </c>
      <c r="B125" t="inlineStr">
        <is>
          <t>CAT 420E IT (2010)</t>
        </is>
      </c>
      <c r="C125" t="n">
        <v>60990</v>
      </c>
      <c r="D125" t="inlineStr">
        <is>
          <t>A</t>
        </is>
      </c>
      <c r="E125">
        <f>IFERROR(VLOOKUP(Table_Query_from_Cas_Ragle35[[#This Row],[Equipment '#]],'[1]Equip Rates'!A:C,3,FALSE),"")</f>
        <v/>
      </c>
      <c r="F125">
        <f>IFERROR(VLOOKUP(Table_Query_from_Cas_Ragle35[[#This Row],[Equipment '#]],H:I,2,FALSE), "No Div")</f>
        <v/>
      </c>
      <c r="H125" t="inlineStr">
        <is>
          <t>BH-14</t>
        </is>
      </c>
      <c r="I125" t="inlineStr">
        <is>
          <t>1</t>
        </is>
      </c>
    </row>
    <row r="126">
      <c r="A126" t="inlineStr">
        <is>
          <t>BH-14</t>
        </is>
      </c>
      <c r="B126" t="inlineStr">
        <is>
          <t>CAT 420E IT</t>
        </is>
      </c>
      <c r="C126" t="n">
        <v>41730</v>
      </c>
      <c r="D126" t="inlineStr">
        <is>
          <t>A</t>
        </is>
      </c>
      <c r="E126">
        <f>IFERROR(VLOOKUP(Table_Query_from_Cas_Ragle35[[#This Row],[Equipment '#]],'[1]Equip Rates'!A:C,3,FALSE),"")</f>
        <v/>
      </c>
      <c r="F126">
        <f>IFERROR(VLOOKUP(Table_Query_from_Cas_Ragle35[[#This Row],[Equipment '#]],H:I,2,FALSE), "No Div")</f>
        <v/>
      </c>
      <c r="H126" t="inlineStr">
        <is>
          <t>BH-15</t>
        </is>
      </c>
      <c r="I126" t="inlineStr">
        <is>
          <t>4</t>
        </is>
      </c>
    </row>
    <row r="127">
      <c r="A127" t="inlineStr">
        <is>
          <t>BH-15</t>
        </is>
      </c>
      <c r="B127" t="inlineStr">
        <is>
          <t>CAT 420F</t>
        </is>
      </c>
      <c r="C127" t="n">
        <v>49530.3</v>
      </c>
      <c r="D127" t="inlineStr">
        <is>
          <t>A</t>
        </is>
      </c>
      <c r="E127">
        <f>IFERROR(VLOOKUP(Table_Query_from_Cas_Ragle35[[#This Row],[Equipment '#]],'[1]Equip Rates'!A:C,3,FALSE),"")</f>
        <v/>
      </c>
      <c r="F127">
        <f>IFERROR(VLOOKUP(Table_Query_from_Cas_Ragle35[[#This Row],[Equipment '#]],H:I,2,FALSE), "No Div")</f>
        <v/>
      </c>
      <c r="H127" t="inlineStr">
        <is>
          <t>BH-16</t>
        </is>
      </c>
      <c r="I127" t="inlineStr">
        <is>
          <t>3</t>
        </is>
      </c>
    </row>
    <row r="128">
      <c r="A128" t="inlineStr">
        <is>
          <t>BH-16</t>
        </is>
      </c>
      <c r="B128" t="inlineStr">
        <is>
          <t>2012 CAT 420E</t>
        </is>
      </c>
      <c r="C128" t="n">
        <v>50000</v>
      </c>
      <c r="D128" t="inlineStr">
        <is>
          <t>A</t>
        </is>
      </c>
      <c r="E128">
        <f>IFERROR(VLOOKUP(Table_Query_from_Cas_Ragle35[[#This Row],[Equipment '#]],'[1]Equip Rates'!A:C,3,FALSE),"")</f>
        <v/>
      </c>
      <c r="F128">
        <f>IFERROR(VLOOKUP(Table_Query_from_Cas_Ragle35[[#This Row],[Equipment '#]],H:I,2,FALSE), "No Div")</f>
        <v/>
      </c>
      <c r="H128" t="inlineStr">
        <is>
          <t>BH-17</t>
        </is>
      </c>
      <c r="I128" t="inlineStr">
        <is>
          <t>4</t>
        </is>
      </c>
    </row>
    <row r="129">
      <c r="A129" t="inlineStr">
        <is>
          <t>BH-17</t>
        </is>
      </c>
      <c r="B129" t="inlineStr">
        <is>
          <t>CAT 430FIT (2012)</t>
        </is>
      </c>
      <c r="C129" t="n">
        <v>53370.3</v>
      </c>
      <c r="D129" t="inlineStr">
        <is>
          <t>A</t>
        </is>
      </c>
      <c r="E129">
        <f>IFERROR(VLOOKUP(Table_Query_from_Cas_Ragle35[[#This Row],[Equipment '#]],'[1]Equip Rates'!A:C,3,FALSE),"")</f>
        <v/>
      </c>
      <c r="F129">
        <f>IFERROR(VLOOKUP(Table_Query_from_Cas_Ragle35[[#This Row],[Equipment '#]],H:I,2,FALSE), "No Div")</f>
        <v/>
      </c>
      <c r="H129" t="inlineStr">
        <is>
          <t>BH-18</t>
        </is>
      </c>
      <c r="I129" t="inlineStr">
        <is>
          <t>1</t>
        </is>
      </c>
    </row>
    <row r="130">
      <c r="A130" t="inlineStr">
        <is>
          <t>BH-18</t>
        </is>
      </c>
      <c r="B130" t="inlineStr">
        <is>
          <t>CAT 420FIT</t>
        </is>
      </c>
      <c r="C130" t="n">
        <v>55434</v>
      </c>
      <c r="D130" t="inlineStr">
        <is>
          <t>A</t>
        </is>
      </c>
      <c r="E130">
        <f>IFERROR(VLOOKUP(Table_Query_from_Cas_Ragle35[[#This Row],[Equipment '#]],'[1]Equip Rates'!A:C,3,FALSE),"")</f>
        <v/>
      </c>
      <c r="F130">
        <f>IFERROR(VLOOKUP(Table_Query_from_Cas_Ragle35[[#This Row],[Equipment '#]],H:I,2,FALSE), "No Div")</f>
        <v/>
      </c>
      <c r="H130" t="inlineStr">
        <is>
          <t>BH-19</t>
        </is>
      </c>
      <c r="I130" t="inlineStr">
        <is>
          <t>2</t>
        </is>
      </c>
    </row>
    <row r="131">
      <c r="A131" t="inlineStr">
        <is>
          <t>BH2</t>
        </is>
      </c>
      <c r="B131" t="inlineStr">
        <is>
          <t>580 CASE SUPER L</t>
        </is>
      </c>
      <c r="C131" t="n">
        <v>0</v>
      </c>
      <c r="D131" t="inlineStr">
        <is>
          <t>A</t>
        </is>
      </c>
      <c r="E131">
        <f>IFERROR(VLOOKUP(Table_Query_from_Cas_Ragle35[[#This Row],[Equipment '#]],'[1]Equip Rates'!A:C,3,FALSE),"")</f>
        <v/>
      </c>
      <c r="F131">
        <f>IFERROR(VLOOKUP(Table_Query_from_Cas_Ragle35[[#This Row],[Equipment '#]],H:I,2,FALSE), "No Div")</f>
        <v/>
      </c>
      <c r="H131" t="inlineStr">
        <is>
          <t>BH-20</t>
        </is>
      </c>
      <c r="I131" t="inlineStr">
        <is>
          <t>1</t>
        </is>
      </c>
    </row>
    <row r="132">
      <c r="A132" t="inlineStr">
        <is>
          <t>BH-20</t>
        </is>
      </c>
      <c r="B132" t="inlineStr">
        <is>
          <t>2012 CAT 420F IT</t>
        </is>
      </c>
      <c r="C132" t="n">
        <v>52628.59</v>
      </c>
      <c r="D132" t="inlineStr">
        <is>
          <t>A</t>
        </is>
      </c>
      <c r="E132">
        <f>IFERROR(VLOOKUP(Table_Query_from_Cas_Ragle35[[#This Row],[Equipment '#]],'[1]Equip Rates'!A:C,3,FALSE),"")</f>
        <v/>
      </c>
      <c r="F132">
        <f>IFERROR(VLOOKUP(Table_Query_from_Cas_Ragle35[[#This Row],[Equipment '#]],H:I,2,FALSE), "No Div")</f>
        <v/>
      </c>
      <c r="H132" t="inlineStr">
        <is>
          <t>BH-21</t>
        </is>
      </c>
      <c r="I132" t="inlineStr">
        <is>
          <t>1</t>
        </is>
      </c>
    </row>
    <row r="133">
      <c r="A133" t="inlineStr">
        <is>
          <t>BH-21</t>
        </is>
      </c>
      <c r="B133" t="inlineStr">
        <is>
          <t>2012 CAT 420F IT</t>
        </is>
      </c>
      <c r="C133" t="n">
        <v>64360.5</v>
      </c>
      <c r="D133" t="inlineStr">
        <is>
          <t>A</t>
        </is>
      </c>
      <c r="E133">
        <f>IFERROR(VLOOKUP(Table_Query_from_Cas_Ragle35[[#This Row],[Equipment '#]],'[1]Equip Rates'!A:C,3,FALSE),"")</f>
        <v/>
      </c>
      <c r="F133">
        <f>IFERROR(VLOOKUP(Table_Query_from_Cas_Ragle35[[#This Row],[Equipment '#]],H:I,2,FALSE), "No Div")</f>
        <v/>
      </c>
      <c r="H133" t="inlineStr">
        <is>
          <t>BH-22</t>
        </is>
      </c>
      <c r="I133" t="inlineStr">
        <is>
          <t>2</t>
        </is>
      </c>
    </row>
    <row r="134">
      <c r="A134" t="inlineStr">
        <is>
          <t>BH-22</t>
        </is>
      </c>
      <c r="B134" t="inlineStr">
        <is>
          <t>2015 CAT 420F2 IT</t>
        </is>
      </c>
      <c r="C134" t="n">
        <v>55173.93</v>
      </c>
      <c r="D134" t="inlineStr">
        <is>
          <t>A</t>
        </is>
      </c>
      <c r="E134">
        <f>IFERROR(VLOOKUP(Table_Query_from_Cas_Ragle35[[#This Row],[Equipment '#]],'[1]Equip Rates'!A:C,3,FALSE),"")</f>
        <v/>
      </c>
      <c r="F134">
        <f>IFERROR(VLOOKUP(Table_Query_from_Cas_Ragle35[[#This Row],[Equipment '#]],H:I,2,FALSE), "No Div")</f>
        <v/>
      </c>
      <c r="H134" t="inlineStr">
        <is>
          <t>BH-23</t>
        </is>
      </c>
      <c r="I134" t="inlineStr">
        <is>
          <t>2</t>
        </is>
      </c>
    </row>
    <row r="135">
      <c r="A135" t="inlineStr">
        <is>
          <t>BH-23</t>
        </is>
      </c>
      <c r="B135" t="inlineStr">
        <is>
          <t>2015 CAT 420F</t>
        </is>
      </c>
      <c r="C135" t="n">
        <v>53527.68</v>
      </c>
      <c r="D135" t="inlineStr">
        <is>
          <t>A</t>
        </is>
      </c>
      <c r="E135">
        <f>IFERROR(VLOOKUP(Table_Query_from_Cas_Ragle35[[#This Row],[Equipment '#]],'[1]Equip Rates'!A:C,3,FALSE),"")</f>
        <v/>
      </c>
      <c r="F135">
        <f>IFERROR(VLOOKUP(Table_Query_from_Cas_Ragle35[[#This Row],[Equipment '#]],H:I,2,FALSE), "No Div")</f>
        <v/>
      </c>
      <c r="H135" t="inlineStr">
        <is>
          <t>BH-24</t>
        </is>
      </c>
      <c r="I135" t="inlineStr">
        <is>
          <t>2</t>
        </is>
      </c>
    </row>
    <row r="136">
      <c r="A136" t="inlineStr">
        <is>
          <t>BH-24</t>
        </is>
      </c>
      <c r="B136" t="inlineStr">
        <is>
          <t>2012 CAT 420E IT</t>
        </is>
      </c>
      <c r="C136" t="n">
        <v>52152.05</v>
      </c>
      <c r="D136" t="inlineStr">
        <is>
          <t>A</t>
        </is>
      </c>
      <c r="E136">
        <f>IFERROR(VLOOKUP(Table_Query_from_Cas_Ragle35[[#This Row],[Equipment '#]],'[1]Equip Rates'!A:C,3,FALSE),"")</f>
        <v/>
      </c>
      <c r="F136">
        <f>IFERROR(VLOOKUP(Table_Query_from_Cas_Ragle35[[#This Row],[Equipment '#]],H:I,2,FALSE), "No Div")</f>
        <v/>
      </c>
      <c r="H136" t="inlineStr">
        <is>
          <t>BH-25</t>
        </is>
      </c>
      <c r="I136" t="inlineStr">
        <is>
          <t>2</t>
        </is>
      </c>
    </row>
    <row r="137">
      <c r="A137" t="inlineStr">
        <is>
          <t>BH3</t>
        </is>
      </c>
      <c r="B137" t="inlineStr">
        <is>
          <t>JCB 214 BACKHOE</t>
        </is>
      </c>
      <c r="C137" t="n">
        <v>0</v>
      </c>
      <c r="D137" t="inlineStr">
        <is>
          <t>A</t>
        </is>
      </c>
      <c r="E137">
        <f>IFERROR(VLOOKUP(Table_Query_from_Cas_Ragle35[[#This Row],[Equipment '#]],'[1]Equip Rates'!A:C,3,FALSE),"")</f>
        <v/>
      </c>
      <c r="F137">
        <f>IFERROR(VLOOKUP(Table_Query_from_Cas_Ragle35[[#This Row],[Equipment '#]],H:I,2,FALSE), "No Div")</f>
        <v/>
      </c>
      <c r="H137" t="inlineStr">
        <is>
          <t>BLDG-02</t>
        </is>
      </c>
      <c r="I137" t="inlineStr">
        <is>
          <t>9</t>
        </is>
      </c>
    </row>
    <row r="138">
      <c r="A138" t="inlineStr">
        <is>
          <t>BLDG-01</t>
        </is>
      </c>
      <c r="B138" t="inlineStr">
        <is>
          <t>Carpet</t>
        </is>
      </c>
      <c r="C138" t="n">
        <v>11629.54</v>
      </c>
      <c r="D138" t="inlineStr">
        <is>
          <t>A</t>
        </is>
      </c>
      <c r="E138">
        <f>IFERROR(VLOOKUP(Table_Query_from_Cas_Ragle35[[#This Row],[Equipment '#]],'[1]Equip Rates'!A:C,3,FALSE),"")</f>
        <v/>
      </c>
      <c r="F138">
        <f>IFERROR(VLOOKUP(Table_Query_from_Cas_Ragle35[[#This Row],[Equipment '#]],H:I,2,FALSE), "No Div")</f>
        <v/>
      </c>
      <c r="H138" t="inlineStr">
        <is>
          <t>BLDG-03</t>
        </is>
      </c>
      <c r="I138" t="inlineStr">
        <is>
          <t>9</t>
        </is>
      </c>
    </row>
    <row r="139">
      <c r="A139" t="inlineStr">
        <is>
          <t>BLDG-02</t>
        </is>
      </c>
      <c r="B139" t="inlineStr">
        <is>
          <t>Drywall &amp; Painting</t>
        </is>
      </c>
      <c r="C139" t="n">
        <v>6375.51</v>
      </c>
      <c r="D139" t="inlineStr">
        <is>
          <t>A</t>
        </is>
      </c>
      <c r="E139">
        <f>IFERROR(VLOOKUP(Table_Query_from_Cas_Ragle35[[#This Row],[Equipment '#]],'[1]Equip Rates'!A:C,3,FALSE),"")</f>
        <v/>
      </c>
      <c r="F139">
        <f>IFERROR(VLOOKUP(Table_Query_from_Cas_Ragle35[[#This Row],[Equipment '#]],H:I,2,FALSE), "No Div")</f>
        <v/>
      </c>
      <c r="H139" t="inlineStr">
        <is>
          <t>BLDG-04</t>
        </is>
      </c>
      <c r="I139" t="inlineStr">
        <is>
          <t>9</t>
        </is>
      </c>
    </row>
    <row r="140">
      <c r="A140" t="inlineStr">
        <is>
          <t>BLDG-03</t>
        </is>
      </c>
      <c r="B140" t="inlineStr">
        <is>
          <t>Lighting and Wiring</t>
        </is>
      </c>
      <c r="C140" t="n">
        <v>4322.35</v>
      </c>
      <c r="D140" t="inlineStr">
        <is>
          <t>A</t>
        </is>
      </c>
      <c r="E140">
        <f>IFERROR(VLOOKUP(Table_Query_from_Cas_Ragle35[[#This Row],[Equipment '#]],'[1]Equip Rates'!A:C,3,FALSE),"")</f>
        <v/>
      </c>
      <c r="F140">
        <f>IFERROR(VLOOKUP(Table_Query_from_Cas_Ragle35[[#This Row],[Equipment '#]],H:I,2,FALSE), "No Div")</f>
        <v/>
      </c>
      <c r="H140" t="inlineStr">
        <is>
          <t>BLDG-05</t>
        </is>
      </c>
      <c r="I140" t="inlineStr">
        <is>
          <t>2</t>
        </is>
      </c>
    </row>
    <row r="141">
      <c r="A141" t="inlineStr">
        <is>
          <t>BLDG-04</t>
        </is>
      </c>
      <c r="B141" t="inlineStr">
        <is>
          <t>Carpeting New Offices</t>
        </is>
      </c>
      <c r="C141" t="n">
        <v>12316.8</v>
      </c>
      <c r="D141" t="inlineStr">
        <is>
          <t>A</t>
        </is>
      </c>
      <c r="E141">
        <f>IFERROR(VLOOKUP(Table_Query_from_Cas_Ragle35[[#This Row],[Equipment '#]],'[1]Equip Rates'!A:C,3,FALSE),"")</f>
        <v/>
      </c>
      <c r="F141">
        <f>IFERROR(VLOOKUP(Table_Query_from_Cas_Ragle35[[#This Row],[Equipment '#]],H:I,2,FALSE), "No Div")</f>
        <v/>
      </c>
      <c r="H141" t="inlineStr">
        <is>
          <t>BLDG-06</t>
        </is>
      </c>
      <c r="I141" t="inlineStr">
        <is>
          <t>2</t>
        </is>
      </c>
    </row>
    <row r="142">
      <c r="A142" t="inlineStr">
        <is>
          <t>BLDG-05</t>
        </is>
      </c>
      <c r="B142" t="inlineStr">
        <is>
          <t>Landscape</t>
        </is>
      </c>
      <c r="C142" t="n">
        <v>800</v>
      </c>
      <c r="D142" t="inlineStr">
        <is>
          <t>A</t>
        </is>
      </c>
      <c r="E142">
        <f>IFERROR(VLOOKUP(Table_Query_from_Cas_Ragle35[[#This Row],[Equipment '#]],'[1]Equip Rates'!A:C,3,FALSE),"")</f>
        <v/>
      </c>
      <c r="F142">
        <f>IFERROR(VLOOKUP(Table_Query_from_Cas_Ragle35[[#This Row],[Equipment '#]],H:I,2,FALSE), "No Div")</f>
        <v/>
      </c>
      <c r="H142" t="inlineStr">
        <is>
          <t>BLDG-07</t>
        </is>
      </c>
      <c r="I142" t="inlineStr">
        <is>
          <t>2</t>
        </is>
      </c>
    </row>
    <row r="143">
      <c r="A143" t="inlineStr">
        <is>
          <t>BLDG-06</t>
        </is>
      </c>
      <c r="B143" t="inlineStr">
        <is>
          <t>Sandproofing and Repairs/Mat.</t>
        </is>
      </c>
      <c r="C143" t="n">
        <v>9753.860000000001</v>
      </c>
      <c r="D143" t="inlineStr">
        <is>
          <t>A</t>
        </is>
      </c>
      <c r="E143">
        <f>IFERROR(VLOOKUP(Table_Query_from_Cas_Ragle35[[#This Row],[Equipment '#]],'[1]Equip Rates'!A:C,3,FALSE),"")</f>
        <v/>
      </c>
      <c r="F143">
        <f>IFERROR(VLOOKUP(Table_Query_from_Cas_Ragle35[[#This Row],[Equipment '#]],H:I,2,FALSE), "No Div")</f>
        <v/>
      </c>
      <c r="H143" t="inlineStr">
        <is>
          <t>BM-01</t>
        </is>
      </c>
      <c r="I143" t="inlineStr">
        <is>
          <t>2</t>
        </is>
      </c>
    </row>
    <row r="144">
      <c r="A144" t="inlineStr">
        <is>
          <t>BLDG-07</t>
        </is>
      </c>
      <c r="B144" t="inlineStr">
        <is>
          <t>Alarm System</t>
        </is>
      </c>
      <c r="C144" t="n">
        <v>2711.12</v>
      </c>
      <c r="D144" t="inlineStr">
        <is>
          <t>A</t>
        </is>
      </c>
      <c r="E144">
        <f>IFERROR(VLOOKUP(Table_Query_from_Cas_Ragle35[[#This Row],[Equipment '#]],'[1]Equip Rates'!A:C,3,FALSE),"")</f>
        <v/>
      </c>
      <c r="F144">
        <f>IFERROR(VLOOKUP(Table_Query_from_Cas_Ragle35[[#This Row],[Equipment '#]],H:I,2,FALSE), "No Div")</f>
        <v/>
      </c>
      <c r="H144" t="inlineStr">
        <is>
          <t>BMT-01</t>
        </is>
      </c>
      <c r="I144" t="inlineStr">
        <is>
          <t>1</t>
        </is>
      </c>
    </row>
    <row r="145">
      <c r="A145" t="inlineStr">
        <is>
          <t>BM-01</t>
        </is>
      </c>
      <c r="B145" t="inlineStr">
        <is>
          <t>BLASTPRO ZT-20-360</t>
        </is>
      </c>
      <c r="C145" t="n">
        <v>84951.7</v>
      </c>
      <c r="D145" t="inlineStr">
        <is>
          <t>A</t>
        </is>
      </c>
      <c r="E145">
        <f>IFERROR(VLOOKUP(Table_Query_from_Cas_Ragle35[[#This Row],[Equipment '#]],'[1]Equip Rates'!A:C,3,FALSE),"")</f>
        <v/>
      </c>
      <c r="F145">
        <f>IFERROR(VLOOKUP(Table_Query_from_Cas_Ragle35[[#This Row],[Equipment '#]],H:I,2,FALSE), "No Div")</f>
        <v/>
      </c>
      <c r="H145" t="inlineStr">
        <is>
          <t>BMT-01*</t>
        </is>
      </c>
      <c r="I145" t="inlineStr">
        <is>
          <t>1</t>
        </is>
      </c>
    </row>
    <row r="146">
      <c r="A146" t="inlineStr">
        <is>
          <t>BMT-01</t>
        </is>
      </c>
      <c r="B146" t="inlineStr">
        <is>
          <t>2017 F-550 A06292 R Deller</t>
        </is>
      </c>
      <c r="C146" t="n">
        <v>42997.93</v>
      </c>
      <c r="D146" t="inlineStr">
        <is>
          <t>A</t>
        </is>
      </c>
      <c r="E146">
        <f>IFERROR(VLOOKUP(Table_Query_from_Cas_Ragle35[[#This Row],[Equipment '#]],'[1]Equip Rates'!A:C,3,FALSE),"")</f>
        <v/>
      </c>
      <c r="F146">
        <f>IFERROR(VLOOKUP(Table_Query_from_Cas_Ragle35[[#This Row],[Equipment '#]],H:I,2,FALSE), "No Div")</f>
        <v/>
      </c>
      <c r="H146" t="inlineStr">
        <is>
          <t>BOAT-01</t>
        </is>
      </c>
      <c r="I146" t="inlineStr">
        <is>
          <t>4</t>
        </is>
      </c>
    </row>
    <row r="147">
      <c r="A147" t="inlineStr">
        <is>
          <t>BMT-01*</t>
        </is>
      </c>
      <c r="B147" t="inlineStr">
        <is>
          <t>Service Body for BMT-01</t>
        </is>
      </c>
      <c r="C147" t="n">
        <v>10175.95</v>
      </c>
      <c r="D147" t="inlineStr">
        <is>
          <t>A</t>
        </is>
      </c>
      <c r="E147">
        <f>IFERROR(VLOOKUP(Table_Query_from_Cas_Ragle35[[#This Row],[Equipment '#]],'[1]Equip Rates'!A:C,3,FALSE),"")</f>
        <v/>
      </c>
      <c r="F147">
        <f>IFERROR(VLOOKUP(Table_Query_from_Cas_Ragle35[[#This Row],[Equipment '#]],H:I,2,FALSE), "No Div")</f>
        <v/>
      </c>
      <c r="H147" t="inlineStr">
        <is>
          <t>BRO-02</t>
        </is>
      </c>
      <c r="I147" t="inlineStr">
        <is>
          <t>2</t>
        </is>
      </c>
    </row>
    <row r="148">
      <c r="A148" t="inlineStr">
        <is>
          <t>BOAT-01</t>
        </is>
      </c>
      <c r="B148" t="inlineStr">
        <is>
          <t>24' Pontoon w/ Yamaha Outboard</t>
        </is>
      </c>
      <c r="C148" t="n">
        <v>37344</v>
      </c>
      <c r="D148" t="inlineStr">
        <is>
          <t>A</t>
        </is>
      </c>
      <c r="E148">
        <f>IFERROR(VLOOKUP(Table_Query_from_Cas_Ragle35[[#This Row],[Equipment '#]],'[1]Equip Rates'!A:C,3,FALSE),"")</f>
        <v/>
      </c>
      <c r="F148">
        <f>IFERROR(VLOOKUP(Table_Query_from_Cas_Ragle35[[#This Row],[Equipment '#]],H:I,2,FALSE), "No Div")</f>
        <v/>
      </c>
      <c r="H148" t="inlineStr">
        <is>
          <t>BRO-03</t>
        </is>
      </c>
      <c r="I148" t="inlineStr">
        <is>
          <t>2</t>
        </is>
      </c>
    </row>
    <row r="149">
      <c r="A149" t="inlineStr">
        <is>
          <t>BRO-01</t>
        </is>
      </c>
      <c r="B149" t="inlineStr">
        <is>
          <t>Waldon Sweepmaster Broom</t>
        </is>
      </c>
      <c r="C149" t="n">
        <v>0</v>
      </c>
      <c r="D149" t="inlineStr">
        <is>
          <t>A</t>
        </is>
      </c>
      <c r="E149">
        <f>IFERROR(VLOOKUP(Table_Query_from_Cas_Ragle35[[#This Row],[Equipment '#]],'[1]Equip Rates'!A:C,3,FALSE),"")</f>
        <v/>
      </c>
      <c r="F149">
        <f>IFERROR(VLOOKUP(Table_Query_from_Cas_Ragle35[[#This Row],[Equipment '#]],H:I,2,FALSE), "No Div")</f>
        <v/>
      </c>
      <c r="H149" t="inlineStr">
        <is>
          <t>BRO-04</t>
        </is>
      </c>
      <c r="I149" t="inlineStr">
        <is>
          <t>2</t>
        </is>
      </c>
    </row>
    <row r="150">
      <c r="A150" t="inlineStr">
        <is>
          <t>BRO-02</t>
        </is>
      </c>
      <c r="B150" t="inlineStr">
        <is>
          <t>Broce RJ350 Broom</t>
        </is>
      </c>
      <c r="C150" t="n">
        <v>19642.7</v>
      </c>
      <c r="D150" t="inlineStr">
        <is>
          <t>A</t>
        </is>
      </c>
      <c r="E150">
        <f>IFERROR(VLOOKUP(Table_Query_from_Cas_Ragle35[[#This Row],[Equipment '#]],'[1]Equip Rates'!A:C,3,FALSE),"")</f>
        <v/>
      </c>
      <c r="F150">
        <f>IFERROR(VLOOKUP(Table_Query_from_Cas_Ragle35[[#This Row],[Equipment '#]],H:I,2,FALSE), "No Div")</f>
        <v/>
      </c>
      <c r="H150" t="inlineStr">
        <is>
          <t>BRO-05</t>
        </is>
      </c>
      <c r="I150" t="inlineStr">
        <is>
          <t>2</t>
        </is>
      </c>
    </row>
    <row r="151">
      <c r="A151" t="inlineStr">
        <is>
          <t>BRO-03</t>
        </is>
      </c>
      <c r="B151" t="inlineStr">
        <is>
          <t>Broce RJ 350 Broom</t>
        </is>
      </c>
      <c r="C151" t="n">
        <v>22815</v>
      </c>
      <c r="D151" t="inlineStr">
        <is>
          <t>A</t>
        </is>
      </c>
      <c r="E151">
        <f>IFERROR(VLOOKUP(Table_Query_from_Cas_Ragle35[[#This Row],[Equipment '#]],'[1]Equip Rates'!A:C,3,FALSE),"")</f>
        <v/>
      </c>
      <c r="F151">
        <f>IFERROR(VLOOKUP(Table_Query_from_Cas_Ragle35[[#This Row],[Equipment '#]],H:I,2,FALSE), "No Div")</f>
        <v/>
      </c>
      <c r="H151" t="inlineStr">
        <is>
          <t>BRO-06</t>
        </is>
      </c>
      <c r="I151" t="inlineStr">
        <is>
          <t>4</t>
        </is>
      </c>
    </row>
    <row r="152">
      <c r="A152" t="inlineStr">
        <is>
          <t>BRO-05</t>
        </is>
      </c>
      <c r="B152" t="inlineStr">
        <is>
          <t>Broce RJ350 Broom (2008)</t>
        </is>
      </c>
      <c r="C152" t="n">
        <v>14267.5</v>
      </c>
      <c r="D152" t="inlineStr">
        <is>
          <t>A</t>
        </is>
      </c>
      <c r="E152">
        <f>IFERROR(VLOOKUP(Table_Query_from_Cas_Ragle35[[#This Row],[Equipment '#]],'[1]Equip Rates'!A:C,3,FALSE),"")</f>
        <v/>
      </c>
      <c r="F152">
        <f>IFERROR(VLOOKUP(Table_Query_from_Cas_Ragle35[[#This Row],[Equipment '#]],H:I,2,FALSE), "No Div")</f>
        <v/>
      </c>
      <c r="H152" t="inlineStr">
        <is>
          <t>BRO-06*</t>
        </is>
      </c>
      <c r="I152" t="inlineStr">
        <is>
          <t>1</t>
        </is>
      </c>
    </row>
    <row r="153">
      <c r="A153" t="inlineStr">
        <is>
          <t>BRO-06</t>
        </is>
      </c>
      <c r="B153" t="inlineStr">
        <is>
          <t>2012 Broce BB250B</t>
        </is>
      </c>
      <c r="C153" t="n">
        <v>16214.83</v>
      </c>
      <c r="D153" t="inlineStr">
        <is>
          <t>A</t>
        </is>
      </c>
      <c r="E153">
        <f>IFERROR(VLOOKUP(Table_Query_from_Cas_Ragle35[[#This Row],[Equipment '#]],'[1]Equip Rates'!A:C,3,FALSE),"")</f>
        <v/>
      </c>
      <c r="F153">
        <f>IFERROR(VLOOKUP(Table_Query_from_Cas_Ragle35[[#This Row],[Equipment '#]],H:I,2,FALSE), "No Div")</f>
        <v/>
      </c>
      <c r="H153" t="inlineStr">
        <is>
          <t>BRO-07</t>
        </is>
      </c>
      <c r="I153" t="inlineStr">
        <is>
          <t>2</t>
        </is>
      </c>
    </row>
    <row r="154">
      <c r="A154" t="inlineStr">
        <is>
          <t>BRO-06*</t>
        </is>
      </c>
      <c r="B154" t="inlineStr">
        <is>
          <t>BRO-06 Enginge Replace</t>
        </is>
      </c>
      <c r="C154" t="n">
        <v>8114.27</v>
      </c>
      <c r="D154" t="inlineStr">
        <is>
          <t>A</t>
        </is>
      </c>
      <c r="E154">
        <f>IFERROR(VLOOKUP(Table_Query_from_Cas_Ragle35[[#This Row],[Equipment '#]],'[1]Equip Rates'!A:C,3,FALSE),"")</f>
        <v/>
      </c>
      <c r="F154">
        <f>IFERROR(VLOOKUP(Table_Query_from_Cas_Ragle35[[#This Row],[Equipment '#]],H:I,2,FALSE), "No Div")</f>
        <v/>
      </c>
      <c r="H154" t="inlineStr">
        <is>
          <t>BRO-08</t>
        </is>
      </c>
      <c r="I154" t="inlineStr">
        <is>
          <t>2</t>
        </is>
      </c>
    </row>
    <row r="155">
      <c r="A155" t="inlineStr">
        <is>
          <t>BRO-07</t>
        </is>
      </c>
      <c r="B155" t="inlineStr">
        <is>
          <t>Broce BB250B (2011)</t>
        </is>
      </c>
      <c r="C155" t="n">
        <v>12000</v>
      </c>
      <c r="D155" t="inlineStr">
        <is>
          <t>A</t>
        </is>
      </c>
      <c r="E155">
        <f>IFERROR(VLOOKUP(Table_Query_from_Cas_Ragle35[[#This Row],[Equipment '#]],'[1]Equip Rates'!A:C,3,FALSE),"")</f>
        <v/>
      </c>
      <c r="F155">
        <f>IFERROR(VLOOKUP(Table_Query_from_Cas_Ragle35[[#This Row],[Equipment '#]],H:I,2,FALSE), "No Div")</f>
        <v/>
      </c>
      <c r="H155" t="inlineStr">
        <is>
          <t>BRO-09</t>
        </is>
      </c>
      <c r="I155" t="inlineStr">
        <is>
          <t>2</t>
        </is>
      </c>
    </row>
    <row r="156">
      <c r="A156" t="inlineStr">
        <is>
          <t>BRO-08</t>
        </is>
      </c>
      <c r="B156" t="inlineStr">
        <is>
          <t>Lay-Mor SM300 Broom (2013)</t>
        </is>
      </c>
      <c r="C156" t="n">
        <v>6783.56</v>
      </c>
      <c r="D156" t="inlineStr">
        <is>
          <t>A</t>
        </is>
      </c>
      <c r="E156">
        <f>IFERROR(VLOOKUP(Table_Query_from_Cas_Ragle35[[#This Row],[Equipment '#]],'[1]Equip Rates'!A:C,3,FALSE),"")</f>
        <v/>
      </c>
      <c r="F156">
        <f>IFERROR(VLOOKUP(Table_Query_from_Cas_Ragle35[[#This Row],[Equipment '#]],H:I,2,FALSE), "No Div")</f>
        <v/>
      </c>
      <c r="H156" t="inlineStr">
        <is>
          <t>BRO-10</t>
        </is>
      </c>
      <c r="I156" t="inlineStr">
        <is>
          <t>4</t>
        </is>
      </c>
    </row>
    <row r="157">
      <c r="A157" t="inlineStr">
        <is>
          <t>BRO-09</t>
        </is>
      </c>
      <c r="B157" t="inlineStr">
        <is>
          <t>2014 Lay-Mor SM300</t>
        </is>
      </c>
      <c r="C157" t="n">
        <v>11454.63</v>
      </c>
      <c r="D157" t="inlineStr">
        <is>
          <t>A</t>
        </is>
      </c>
      <c r="E157">
        <f>IFERROR(VLOOKUP(Table_Query_from_Cas_Ragle35[[#This Row],[Equipment '#]],'[1]Equip Rates'!A:C,3,FALSE),"")</f>
        <v/>
      </c>
      <c r="F157">
        <f>IFERROR(VLOOKUP(Table_Query_from_Cas_Ragle35[[#This Row],[Equipment '#]],H:I,2,FALSE), "No Div")</f>
        <v/>
      </c>
      <c r="H157" t="inlineStr">
        <is>
          <t>BRO-11</t>
        </is>
      </c>
      <c r="I157" t="inlineStr">
        <is>
          <t>1</t>
        </is>
      </c>
    </row>
    <row r="158">
      <c r="A158" t="inlineStr">
        <is>
          <t>BRO-10</t>
        </is>
      </c>
      <c r="B158" t="inlineStr">
        <is>
          <t>2014 Broce KR350</t>
        </is>
      </c>
      <c r="C158" t="n">
        <v>20567.5</v>
      </c>
      <c r="D158" t="inlineStr">
        <is>
          <t>A</t>
        </is>
      </c>
      <c r="E158">
        <f>IFERROR(VLOOKUP(Table_Query_from_Cas_Ragle35[[#This Row],[Equipment '#]],'[1]Equip Rates'!A:C,3,FALSE),"")</f>
        <v/>
      </c>
      <c r="F158">
        <f>IFERROR(VLOOKUP(Table_Query_from_Cas_Ragle35[[#This Row],[Equipment '#]],H:I,2,FALSE), "No Div")</f>
        <v/>
      </c>
      <c r="H158" t="inlineStr">
        <is>
          <t>BRO-12</t>
        </is>
      </c>
      <c r="I158" t="inlineStr">
        <is>
          <t>1</t>
        </is>
      </c>
    </row>
    <row r="159">
      <c r="A159" t="inlineStr">
        <is>
          <t>BRO-11</t>
        </is>
      </c>
      <c r="B159" t="inlineStr">
        <is>
          <t>Broce 350</t>
        </is>
      </c>
      <c r="C159" t="n">
        <v>40767</v>
      </c>
      <c r="D159" t="inlineStr">
        <is>
          <t>A</t>
        </is>
      </c>
      <c r="E159">
        <f>IFERROR(VLOOKUP(Table_Query_from_Cas_Ragle35[[#This Row],[Equipment '#]],'[1]Equip Rates'!A:C,3,FALSE),"")</f>
        <v/>
      </c>
      <c r="F159">
        <f>IFERROR(VLOOKUP(Table_Query_from_Cas_Ragle35[[#This Row],[Equipment '#]],H:I,2,FALSE), "No Div")</f>
        <v/>
      </c>
      <c r="H159" t="inlineStr">
        <is>
          <t>BRO-13</t>
        </is>
      </c>
      <c r="I159" t="inlineStr">
        <is>
          <t>1</t>
        </is>
      </c>
    </row>
    <row r="160">
      <c r="A160" t="inlineStr">
        <is>
          <t>BRO-12</t>
        </is>
      </c>
      <c r="B160" t="inlineStr">
        <is>
          <t>Broce 350</t>
        </is>
      </c>
      <c r="C160" t="n">
        <v>40767</v>
      </c>
      <c r="D160" t="inlineStr">
        <is>
          <t>A</t>
        </is>
      </c>
      <c r="E160">
        <f>IFERROR(VLOOKUP(Table_Query_from_Cas_Ragle35[[#This Row],[Equipment '#]],'[1]Equip Rates'!A:C,3,FALSE),"")</f>
        <v/>
      </c>
      <c r="F160">
        <f>IFERROR(VLOOKUP(Table_Query_from_Cas_Ragle35[[#This Row],[Equipment '#]],H:I,2,FALSE), "No Div")</f>
        <v/>
      </c>
      <c r="H160" t="inlineStr">
        <is>
          <t>BT-01</t>
        </is>
      </c>
      <c r="I160" t="inlineStr">
        <is>
          <t>1</t>
        </is>
      </c>
    </row>
    <row r="161">
      <c r="A161" t="inlineStr">
        <is>
          <t>BRO-13</t>
        </is>
      </c>
      <c r="B161" t="inlineStr">
        <is>
          <t>2017 Broce 350</t>
        </is>
      </c>
      <c r="C161" t="n">
        <v>33155</v>
      </c>
      <c r="D161" t="inlineStr">
        <is>
          <t>A</t>
        </is>
      </c>
      <c r="E161">
        <f>IFERROR(VLOOKUP(Table_Query_from_Cas_Ragle35[[#This Row],[Equipment '#]],'[1]Equip Rates'!A:C,3,FALSE),"")</f>
        <v/>
      </c>
      <c r="F161">
        <f>IFERROR(VLOOKUP(Table_Query_from_Cas_Ragle35[[#This Row],[Equipment '#]],H:I,2,FALSE), "No Div")</f>
        <v/>
      </c>
      <c r="H161" t="inlineStr">
        <is>
          <t>BT-02</t>
        </is>
      </c>
      <c r="I161" t="inlineStr">
        <is>
          <t>1</t>
        </is>
      </c>
    </row>
    <row r="162">
      <c r="A162" t="inlineStr">
        <is>
          <t>BT-01</t>
        </is>
      </c>
      <c r="B162" t="inlineStr">
        <is>
          <t>Ford F800 Bucket Truck</t>
        </is>
      </c>
      <c r="C162" t="n">
        <v>4874.48</v>
      </c>
      <c r="D162" t="inlineStr">
        <is>
          <t>A</t>
        </is>
      </c>
      <c r="E162">
        <f>IFERROR(VLOOKUP(Table_Query_from_Cas_Ragle35[[#This Row],[Equipment '#]],'[1]Equip Rates'!A:C,3,FALSE),"")</f>
        <v/>
      </c>
      <c r="F162">
        <f>IFERROR(VLOOKUP(Table_Query_from_Cas_Ragle35[[#This Row],[Equipment '#]],H:I,2,FALSE), "No Div")</f>
        <v/>
      </c>
      <c r="H162" t="inlineStr">
        <is>
          <t>BT-03</t>
        </is>
      </c>
      <c r="I162" t="inlineStr">
        <is>
          <t>1</t>
        </is>
      </c>
    </row>
    <row r="163">
      <c r="A163" t="inlineStr">
        <is>
          <t>BT-02</t>
        </is>
      </c>
      <c r="B163" t="inlineStr">
        <is>
          <t>Bucket Truck F550 w/ Altec</t>
        </is>
      </c>
      <c r="C163" t="n">
        <v>46000</v>
      </c>
      <c r="D163" t="inlineStr">
        <is>
          <t>A</t>
        </is>
      </c>
      <c r="E163">
        <f>IFERROR(VLOOKUP(Table_Query_from_Cas_Ragle35[[#This Row],[Equipment '#]],'[1]Equip Rates'!A:C,3,FALSE),"")</f>
        <v/>
      </c>
      <c r="F163">
        <f>IFERROR(VLOOKUP(Table_Query_from_Cas_Ragle35[[#This Row],[Equipment '#]],H:I,2,FALSE), "No Div")</f>
        <v/>
      </c>
      <c r="H163" t="inlineStr">
        <is>
          <t>BT-04</t>
        </is>
      </c>
      <c r="I163" t="inlineStr">
        <is>
          <t>1</t>
        </is>
      </c>
    </row>
    <row r="164">
      <c r="A164" t="inlineStr">
        <is>
          <t>BT-03</t>
        </is>
      </c>
      <c r="B164" t="inlineStr">
        <is>
          <t>2017 F-550 w/ Altec A05037</t>
        </is>
      </c>
      <c r="C164" t="n">
        <v>96800</v>
      </c>
      <c r="D164" t="inlineStr">
        <is>
          <t>A</t>
        </is>
      </c>
      <c r="E164">
        <f>IFERROR(VLOOKUP(Table_Query_from_Cas_Ragle35[[#This Row],[Equipment '#]],'[1]Equip Rates'!A:C,3,FALSE),"")</f>
        <v/>
      </c>
      <c r="F164">
        <f>IFERROR(VLOOKUP(Table_Query_from_Cas_Ragle35[[#This Row],[Equipment '#]],H:I,2,FALSE), "No Div")</f>
        <v/>
      </c>
      <c r="H164" t="inlineStr">
        <is>
          <t>BT-05</t>
        </is>
      </c>
      <c r="I164" t="inlineStr">
        <is>
          <t>1</t>
        </is>
      </c>
    </row>
    <row r="165">
      <c r="A165" t="inlineStr">
        <is>
          <t>BT-04</t>
        </is>
      </c>
      <c r="B165" t="inlineStr">
        <is>
          <t>2015 F-550 w/ AT37G</t>
        </is>
      </c>
      <c r="C165" t="n">
        <v>64900</v>
      </c>
      <c r="D165" t="inlineStr">
        <is>
          <t>A</t>
        </is>
      </c>
      <c r="E165">
        <f>IFERROR(VLOOKUP(Table_Query_from_Cas_Ragle35[[#This Row],[Equipment '#]],'[1]Equip Rates'!A:C,3,FALSE),"")</f>
        <v/>
      </c>
      <c r="F165">
        <f>IFERROR(VLOOKUP(Table_Query_from_Cas_Ragle35[[#This Row],[Equipment '#]],H:I,2,FALSE), "No Div")</f>
        <v/>
      </c>
      <c r="H165" t="inlineStr">
        <is>
          <t>CB-01</t>
        </is>
      </c>
      <c r="I165" t="inlineStr">
        <is>
          <t>2</t>
        </is>
      </c>
    </row>
    <row r="166">
      <c r="A166" t="inlineStr">
        <is>
          <t>BT-05</t>
        </is>
      </c>
      <c r="B166" t="inlineStr">
        <is>
          <t>Dodge Bucket Truck</t>
        </is>
      </c>
      <c r="C166" t="n">
        <v>73906</v>
      </c>
      <c r="D166" t="inlineStr">
        <is>
          <t>A</t>
        </is>
      </c>
      <c r="E166">
        <f>IFERROR(VLOOKUP(Table_Query_from_Cas_Ragle35[[#This Row],[Equipment '#]],'[1]Equip Rates'!A:C,3,FALSE),"")</f>
        <v/>
      </c>
      <c r="F166">
        <f>IFERROR(VLOOKUP(Table_Query_from_Cas_Ragle35[[#This Row],[Equipment '#]],H:I,2,FALSE), "No Div")</f>
        <v/>
      </c>
      <c r="H166" t="inlineStr">
        <is>
          <t>CC-01</t>
        </is>
      </c>
      <c r="I166" t="inlineStr">
        <is>
          <t>1</t>
        </is>
      </c>
    </row>
    <row r="167">
      <c r="A167" t="inlineStr">
        <is>
          <t>CB-01</t>
        </is>
      </c>
      <c r="B167" t="inlineStr">
        <is>
          <t>44R 1-1/2CY CONCRETE BUCKET</t>
        </is>
      </c>
      <c r="C167" t="n">
        <v>5342.14</v>
      </c>
      <c r="D167" t="inlineStr">
        <is>
          <t>A</t>
        </is>
      </c>
      <c r="E167">
        <f>IFERROR(VLOOKUP(Table_Query_from_Cas_Ragle35[[#This Row],[Equipment '#]],'[1]Equip Rates'!A:C,3,FALSE),"")</f>
        <v/>
      </c>
      <c r="F167">
        <f>IFERROR(VLOOKUP(Table_Query_from_Cas_Ragle35[[#This Row],[Equipment '#]],H:I,2,FALSE), "No Div")</f>
        <v/>
      </c>
      <c r="H167" t="inlineStr">
        <is>
          <t>CC-02</t>
        </is>
      </c>
      <c r="I167" t="inlineStr">
        <is>
          <t>1</t>
        </is>
      </c>
    </row>
    <row r="168">
      <c r="A168" t="inlineStr">
        <is>
          <t>CC-02</t>
        </is>
      </c>
      <c r="B168" t="inlineStr">
        <is>
          <t>Link Belt LS138H Crawler Crane</t>
        </is>
      </c>
      <c r="C168" t="n">
        <v>347750</v>
      </c>
      <c r="D168" t="inlineStr">
        <is>
          <t>A</t>
        </is>
      </c>
      <c r="E168">
        <f>IFERROR(VLOOKUP(Table_Query_from_Cas_Ragle35[[#This Row],[Equipment '#]],'[1]Equip Rates'!A:C,3,FALSE),"")</f>
        <v/>
      </c>
      <c r="F168">
        <f>IFERROR(VLOOKUP(Table_Query_from_Cas_Ragle35[[#This Row],[Equipment '#]],H:I,2,FALSE), "No Div")</f>
        <v/>
      </c>
      <c r="H168" t="inlineStr">
        <is>
          <t>CC-03</t>
        </is>
      </c>
      <c r="I168" t="inlineStr">
        <is>
          <t>1</t>
        </is>
      </c>
    </row>
    <row r="169">
      <c r="A169" t="inlineStr">
        <is>
          <t>CC-03</t>
        </is>
      </c>
      <c r="B169" t="inlineStr">
        <is>
          <t>2013 Kobelco CK1600G</t>
        </is>
      </c>
      <c r="C169" t="n">
        <v>685000</v>
      </c>
      <c r="D169" t="inlineStr">
        <is>
          <t>A</t>
        </is>
      </c>
      <c r="E169">
        <f>IFERROR(VLOOKUP(Table_Query_from_Cas_Ragle35[[#This Row],[Equipment '#]],'[1]Equip Rates'!A:C,3,FALSE),"")</f>
        <v/>
      </c>
      <c r="F169">
        <f>IFERROR(VLOOKUP(Table_Query_from_Cas_Ragle35[[#This Row],[Equipment '#]],H:I,2,FALSE), "No Div")</f>
        <v/>
      </c>
      <c r="H169" t="inlineStr">
        <is>
          <t>CD-01</t>
        </is>
      </c>
      <c r="I169" t="inlineStr">
        <is>
          <t>1</t>
        </is>
      </c>
    </row>
    <row r="170">
      <c r="A170" t="inlineStr">
        <is>
          <t>CC55</t>
        </is>
      </c>
      <c r="B170" t="inlineStr">
        <is>
          <t>LS 118 RH LINKBELT 55 TON CRAW</t>
        </is>
      </c>
      <c r="C170" t="n">
        <v>0</v>
      </c>
      <c r="D170" t="inlineStr">
        <is>
          <t>A</t>
        </is>
      </c>
      <c r="E170">
        <f>IFERROR(VLOOKUP(Table_Query_from_Cas_Ragle35[[#This Row],[Equipment '#]],'[1]Equip Rates'!A:C,3,FALSE),"")</f>
        <v/>
      </c>
      <c r="F170">
        <f>IFERROR(VLOOKUP(Table_Query_from_Cas_Ragle35[[#This Row],[Equipment '#]],H:I,2,FALSE), "No Div")</f>
        <v/>
      </c>
      <c r="H170" t="inlineStr">
        <is>
          <t>CD-02</t>
        </is>
      </c>
      <c r="I170" t="inlineStr">
        <is>
          <t>1</t>
        </is>
      </c>
    </row>
    <row r="171">
      <c r="A171" t="inlineStr">
        <is>
          <t>CD-01</t>
        </is>
      </c>
      <c r="B171" t="inlineStr">
        <is>
          <t>Rome Disc 8'</t>
        </is>
      </c>
      <c r="C171" t="n">
        <v>3750</v>
      </c>
      <c r="D171" t="inlineStr">
        <is>
          <t>A</t>
        </is>
      </c>
      <c r="E171">
        <f>IFERROR(VLOOKUP(Table_Query_from_Cas_Ragle35[[#This Row],[Equipment '#]],'[1]Equip Rates'!A:C,3,FALSE),"")</f>
        <v/>
      </c>
      <c r="F171">
        <f>IFERROR(VLOOKUP(Table_Query_from_Cas_Ragle35[[#This Row],[Equipment '#]],H:I,2,FALSE), "No Div")</f>
        <v/>
      </c>
      <c r="H171" t="inlineStr">
        <is>
          <t>CD-02*</t>
        </is>
      </c>
      <c r="I171" t="inlineStr">
        <is>
          <t>1</t>
        </is>
      </c>
    </row>
    <row r="172">
      <c r="A172" t="inlineStr">
        <is>
          <t>CD-02</t>
        </is>
      </c>
      <c r="B172" t="inlineStr">
        <is>
          <t>14' Disc</t>
        </is>
      </c>
      <c r="C172" t="n">
        <v>22746.03</v>
      </c>
      <c r="D172" t="inlineStr">
        <is>
          <t>A</t>
        </is>
      </c>
      <c r="E172">
        <f>IFERROR(VLOOKUP(Table_Query_from_Cas_Ragle35[[#This Row],[Equipment '#]],'[1]Equip Rates'!A:C,3,FALSE),"")</f>
        <v/>
      </c>
      <c r="F172">
        <f>IFERROR(VLOOKUP(Table_Query_from_Cas_Ragle35[[#This Row],[Equipment '#]],H:I,2,FALSE), "No Div")</f>
        <v/>
      </c>
      <c r="H172" t="inlineStr">
        <is>
          <t>CD-03</t>
        </is>
      </c>
      <c r="I172" t="inlineStr">
        <is>
          <t>1</t>
        </is>
      </c>
    </row>
    <row r="173">
      <c r="A173" t="inlineStr">
        <is>
          <t>CD-02*</t>
        </is>
      </c>
      <c r="B173" t="inlineStr">
        <is>
          <t>Repair - 36" Disks &amp; Axle Asse</t>
        </is>
      </c>
      <c r="C173" t="n">
        <v>15276.75</v>
      </c>
      <c r="D173" t="inlineStr">
        <is>
          <t>A</t>
        </is>
      </c>
      <c r="E173">
        <f>IFERROR(VLOOKUP(Table_Query_from_Cas_Ragle35[[#This Row],[Equipment '#]],'[1]Equip Rates'!A:C,3,FALSE),"")</f>
        <v/>
      </c>
      <c r="F173">
        <f>IFERROR(VLOOKUP(Table_Query_from_Cas_Ragle35[[#This Row],[Equipment '#]],H:I,2,FALSE), "No Div")</f>
        <v/>
      </c>
      <c r="H173" t="inlineStr">
        <is>
          <t>CF-01</t>
        </is>
      </c>
      <c r="I173" t="inlineStr">
        <is>
          <t>1</t>
        </is>
      </c>
    </row>
    <row r="174">
      <c r="A174" t="inlineStr">
        <is>
          <t>CD-03</t>
        </is>
      </c>
      <c r="B174" t="inlineStr">
        <is>
          <t>MTS 14ft Disc</t>
        </is>
      </c>
      <c r="C174" t="n">
        <v>58410</v>
      </c>
      <c r="D174" t="inlineStr">
        <is>
          <t>A</t>
        </is>
      </c>
      <c r="E174">
        <f>IFERROR(VLOOKUP(Table_Query_from_Cas_Ragle35[[#This Row],[Equipment '#]],'[1]Equip Rates'!A:C,3,FALSE),"")</f>
        <v/>
      </c>
      <c r="F174">
        <f>IFERROR(VLOOKUP(Table_Query_from_Cas_Ragle35[[#This Row],[Equipment '#]],H:I,2,FALSE), "No Div")</f>
        <v/>
      </c>
      <c r="H174" t="inlineStr">
        <is>
          <t>CFM-01</t>
        </is>
      </c>
      <c r="I174" t="inlineStr">
        <is>
          <t>2</t>
        </is>
      </c>
    </row>
    <row r="175">
      <c r="A175" t="inlineStr">
        <is>
          <t>CF-01</t>
        </is>
      </c>
      <c r="B175" t="inlineStr">
        <is>
          <t>Sealmaster Crack Pro 125DA</t>
        </is>
      </c>
      <c r="C175" t="n">
        <v>58000</v>
      </c>
      <c r="D175" t="inlineStr">
        <is>
          <t>A</t>
        </is>
      </c>
      <c r="E175">
        <f>IFERROR(VLOOKUP(Table_Query_from_Cas_Ragle35[[#This Row],[Equipment '#]],'[1]Equip Rates'!A:C,3,FALSE),"")</f>
        <v/>
      </c>
      <c r="F175">
        <f>IFERROR(VLOOKUP(Table_Query_from_Cas_Ragle35[[#This Row],[Equipment '#]],H:I,2,FALSE), "No Div")</f>
        <v/>
      </c>
      <c r="H175" t="inlineStr">
        <is>
          <t>CFM-02</t>
        </is>
      </c>
      <c r="I175" t="inlineStr">
        <is>
          <t>1</t>
        </is>
      </c>
    </row>
    <row r="176">
      <c r="A176" t="inlineStr">
        <is>
          <t>CFM-01</t>
        </is>
      </c>
      <c r="B176" t="inlineStr">
        <is>
          <t>Gomaco C450 Deck Machine</t>
        </is>
      </c>
      <c r="C176" t="n">
        <v>56000</v>
      </c>
      <c r="D176" t="inlineStr">
        <is>
          <t>A</t>
        </is>
      </c>
      <c r="E176">
        <f>IFERROR(VLOOKUP(Table_Query_from_Cas_Ragle35[[#This Row],[Equipment '#]],'[1]Equip Rates'!A:C,3,FALSE),"")</f>
        <v/>
      </c>
      <c r="F176">
        <f>IFERROR(VLOOKUP(Table_Query_from_Cas_Ragle35[[#This Row],[Equipment '#]],H:I,2,FALSE), "No Div")</f>
        <v/>
      </c>
      <c r="H176" t="inlineStr">
        <is>
          <t>CFM-03</t>
        </is>
      </c>
      <c r="I176" t="inlineStr">
        <is>
          <t>1</t>
        </is>
      </c>
    </row>
    <row r="177">
      <c r="A177" t="inlineStr">
        <is>
          <t>CFM-01*</t>
        </is>
      </c>
      <c r="B177" t="inlineStr">
        <is>
          <t>5' Extension Gomaco C450</t>
        </is>
      </c>
      <c r="C177" t="n">
        <v>4375</v>
      </c>
      <c r="D177" t="inlineStr">
        <is>
          <t>A</t>
        </is>
      </c>
      <c r="E177">
        <f>IFERROR(VLOOKUP(Table_Query_from_Cas_Ragle35[[#This Row],[Equipment '#]],'[1]Equip Rates'!A:C,3,FALSE),"")</f>
        <v/>
      </c>
      <c r="F177">
        <f>IFERROR(VLOOKUP(Table_Query_from_Cas_Ragle35[[#This Row],[Equipment '#]],H:I,2,FALSE), "No Div")</f>
        <v/>
      </c>
      <c r="H177" t="inlineStr">
        <is>
          <t>CFM-04</t>
        </is>
      </c>
      <c r="I177" t="inlineStr">
        <is>
          <t>1</t>
        </is>
      </c>
    </row>
    <row r="178">
      <c r="A178" t="inlineStr">
        <is>
          <t>CFM-02</t>
        </is>
      </c>
      <c r="B178" t="inlineStr">
        <is>
          <t>Blitzkreig Vibro Screed</t>
        </is>
      </c>
      <c r="C178" t="n">
        <v>5936</v>
      </c>
      <c r="D178" t="inlineStr">
        <is>
          <t>A</t>
        </is>
      </c>
      <c r="E178">
        <f>IFERROR(VLOOKUP(Table_Query_from_Cas_Ragle35[[#This Row],[Equipment '#]],'[1]Equip Rates'!A:C,3,FALSE),"")</f>
        <v/>
      </c>
      <c r="F178">
        <f>IFERROR(VLOOKUP(Table_Query_from_Cas_Ragle35[[#This Row],[Equipment '#]],H:I,2,FALSE), "No Div")</f>
        <v/>
      </c>
      <c r="H178" t="inlineStr">
        <is>
          <t>CFM-05</t>
        </is>
      </c>
      <c r="I178" t="inlineStr">
        <is>
          <t>2</t>
        </is>
      </c>
    </row>
    <row r="179">
      <c r="A179" t="inlineStr">
        <is>
          <t>CFM-03</t>
        </is>
      </c>
      <c r="B179" t="inlineStr">
        <is>
          <t>Gomaco C450 Deck Machine</t>
        </is>
      </c>
      <c r="C179" t="n">
        <v>6000</v>
      </c>
      <c r="D179" t="inlineStr">
        <is>
          <t>A</t>
        </is>
      </c>
      <c r="E179">
        <f>IFERROR(VLOOKUP(Table_Query_from_Cas_Ragle35[[#This Row],[Equipment '#]],'[1]Equip Rates'!A:C,3,FALSE),"")</f>
        <v/>
      </c>
      <c r="F179">
        <f>IFERROR(VLOOKUP(Table_Query_from_Cas_Ragle35[[#This Row],[Equipment '#]],H:I,2,FALSE), "No Div")</f>
        <v/>
      </c>
      <c r="H179" t="inlineStr">
        <is>
          <t>CFM-06</t>
        </is>
      </c>
      <c r="I179" t="inlineStr">
        <is>
          <t>2</t>
        </is>
      </c>
    </row>
    <row r="180">
      <c r="A180" t="inlineStr">
        <is>
          <t>CFM-04</t>
        </is>
      </c>
      <c r="B180" t="inlineStr">
        <is>
          <t>Allen Screed</t>
        </is>
      </c>
      <c r="C180" t="n">
        <v>0</v>
      </c>
      <c r="D180" t="inlineStr">
        <is>
          <t>A</t>
        </is>
      </c>
      <c r="E180">
        <f>IFERROR(VLOOKUP(Table_Query_from_Cas_Ragle35[[#This Row],[Equipment '#]],'[1]Equip Rates'!A:C,3,FALSE),"")</f>
        <v/>
      </c>
      <c r="F180">
        <f>IFERROR(VLOOKUP(Table_Query_from_Cas_Ragle35[[#This Row],[Equipment '#]],H:I,2,FALSE), "No Div")</f>
        <v/>
      </c>
      <c r="H180" t="inlineStr">
        <is>
          <t>CFM-07</t>
        </is>
      </c>
      <c r="I180" t="inlineStr">
        <is>
          <t>4</t>
        </is>
      </c>
    </row>
    <row r="181">
      <c r="A181" t="inlineStr">
        <is>
          <t>CFM-05</t>
        </is>
      </c>
      <c r="B181" t="inlineStr">
        <is>
          <t>Gomaco C-750 Finish Machine DD</t>
        </is>
      </c>
      <c r="C181" t="n">
        <v>18254.2</v>
      </c>
      <c r="D181" t="inlineStr">
        <is>
          <t>A</t>
        </is>
      </c>
      <c r="E181">
        <f>IFERROR(VLOOKUP(Table_Query_from_Cas_Ragle35[[#This Row],[Equipment '#]],'[1]Equip Rates'!A:C,3,FALSE),"")</f>
        <v/>
      </c>
      <c r="F181">
        <f>IFERROR(VLOOKUP(Table_Query_from_Cas_Ragle35[[#This Row],[Equipment '#]],H:I,2,FALSE), "No Div")</f>
        <v/>
      </c>
      <c r="H181" t="inlineStr">
        <is>
          <t>CFM-08</t>
        </is>
      </c>
      <c r="I181" t="inlineStr">
        <is>
          <t>2</t>
        </is>
      </c>
    </row>
    <row r="182">
      <c r="A182" t="inlineStr">
        <is>
          <t>CFM-06</t>
        </is>
      </c>
      <c r="B182" t="inlineStr">
        <is>
          <t>Gomaco Span-It Work Bridge</t>
        </is>
      </c>
      <c r="C182" t="n">
        <v>32128.21</v>
      </c>
      <c r="D182" t="inlineStr">
        <is>
          <t>A</t>
        </is>
      </c>
      <c r="E182">
        <f>IFERROR(VLOOKUP(Table_Query_from_Cas_Ragle35[[#This Row],[Equipment '#]],'[1]Equip Rates'!A:C,3,FALSE),"")</f>
        <v/>
      </c>
      <c r="F182">
        <f>IFERROR(VLOOKUP(Table_Query_from_Cas_Ragle35[[#This Row],[Equipment '#]],H:I,2,FALSE), "No Div")</f>
        <v/>
      </c>
      <c r="H182" t="inlineStr">
        <is>
          <t>CFM-09</t>
        </is>
      </c>
      <c r="I182" t="inlineStr">
        <is>
          <t>2</t>
        </is>
      </c>
    </row>
    <row r="183">
      <c r="A183" t="inlineStr">
        <is>
          <t>CFM-10</t>
        </is>
      </c>
      <c r="B183" t="inlineStr">
        <is>
          <t>Gomaco Bridge Deck Machine</t>
        </is>
      </c>
      <c r="C183" t="n">
        <v>15000</v>
      </c>
      <c r="D183" t="inlineStr">
        <is>
          <t>A</t>
        </is>
      </c>
      <c r="E183">
        <f>IFERROR(VLOOKUP(Table_Query_from_Cas_Ragle35[[#This Row],[Equipment '#]],'[1]Equip Rates'!A:C,3,FALSE),"")</f>
        <v/>
      </c>
      <c r="F183">
        <f>IFERROR(VLOOKUP(Table_Query_from_Cas_Ragle35[[#This Row],[Equipment '#]],H:I,2,FALSE), "No Div")</f>
        <v/>
      </c>
      <c r="H183" t="inlineStr">
        <is>
          <t>CFM-10</t>
        </is>
      </c>
      <c r="I183" t="inlineStr">
        <is>
          <t>1</t>
        </is>
      </c>
    </row>
    <row r="184">
      <c r="A184" t="inlineStr">
        <is>
          <t>CFM-11</t>
        </is>
      </c>
      <c r="B184" t="inlineStr">
        <is>
          <t>2017 Gomaco Comm III</t>
        </is>
      </c>
      <c r="C184" t="n">
        <v>398450</v>
      </c>
      <c r="D184" t="inlineStr">
        <is>
          <t>A</t>
        </is>
      </c>
      <c r="E184">
        <f>IFERROR(VLOOKUP(Table_Query_from_Cas_Ragle35[[#This Row],[Equipment '#]],'[1]Equip Rates'!A:C,3,FALSE),"")</f>
        <v/>
      </c>
      <c r="F184">
        <f>IFERROR(VLOOKUP(Table_Query_from_Cas_Ragle35[[#This Row],[Equipment '#]],H:I,2,FALSE), "No Div")</f>
        <v/>
      </c>
      <c r="H184" t="inlineStr">
        <is>
          <t>CFM-11</t>
        </is>
      </c>
      <c r="I184" t="inlineStr">
        <is>
          <t>4</t>
        </is>
      </c>
    </row>
    <row r="185">
      <c r="A185" t="inlineStr">
        <is>
          <t>CFM-13</t>
        </is>
      </c>
      <c r="B185" t="inlineStr">
        <is>
          <t>2004 GOMACO GHP2800</t>
        </is>
      </c>
      <c r="C185" t="n">
        <v>285000</v>
      </c>
      <c r="D185" t="inlineStr">
        <is>
          <t>A</t>
        </is>
      </c>
      <c r="E185">
        <f>IFERROR(VLOOKUP(Table_Query_from_Cas_Ragle35[[#This Row],[Equipment '#]],'[1]Equip Rates'!A:C,3,FALSE),"")</f>
        <v/>
      </c>
      <c r="F185">
        <f>IFERROR(VLOOKUP(Table_Query_from_Cas_Ragle35[[#This Row],[Equipment '#]],H:I,2,FALSE), "No Div")</f>
        <v/>
      </c>
      <c r="H185" t="inlineStr">
        <is>
          <t>CFM-12</t>
        </is>
      </c>
      <c r="I185" t="inlineStr">
        <is>
          <t>4</t>
        </is>
      </c>
    </row>
    <row r="186">
      <c r="A186" t="inlineStr">
        <is>
          <t>CFM-14</t>
        </is>
      </c>
      <c r="B186" t="inlineStr">
        <is>
          <t>2010 Gomaco RTP500</t>
        </is>
      </c>
      <c r="C186" t="n">
        <v>159500</v>
      </c>
      <c r="D186" t="inlineStr">
        <is>
          <t>A</t>
        </is>
      </c>
      <c r="E186">
        <f>IFERROR(VLOOKUP(Table_Query_from_Cas_Ragle35[[#This Row],[Equipment '#]],'[1]Equip Rates'!A:C,3,FALSE),"")</f>
        <v/>
      </c>
      <c r="F186">
        <f>IFERROR(VLOOKUP(Table_Query_from_Cas_Ragle35[[#This Row],[Equipment '#]],H:I,2,FALSE), "No Div")</f>
        <v/>
      </c>
      <c r="H186" t="inlineStr">
        <is>
          <t>CFM-13</t>
        </is>
      </c>
      <c r="I186" t="inlineStr">
        <is>
          <t>2</t>
        </is>
      </c>
    </row>
    <row r="187">
      <c r="A187" t="inlineStr">
        <is>
          <t>CFM-14*</t>
        </is>
      </c>
      <c r="B187" t="inlineStr">
        <is>
          <t>Hyd. Rehose CFM-14</t>
        </is>
      </c>
      <c r="C187" t="n">
        <v>57580.63</v>
      </c>
      <c r="D187" t="inlineStr">
        <is>
          <t>A</t>
        </is>
      </c>
      <c r="E187">
        <f>IFERROR(VLOOKUP(Table_Query_from_Cas_Ragle35[[#This Row],[Equipment '#]],'[1]Equip Rates'!A:C,3,FALSE),"")</f>
        <v/>
      </c>
      <c r="F187">
        <f>IFERROR(VLOOKUP(Table_Query_from_Cas_Ragle35[[#This Row],[Equipment '#]],H:I,2,FALSE), "No Div")</f>
        <v/>
      </c>
      <c r="H187" t="inlineStr">
        <is>
          <t>CFM-14</t>
        </is>
      </c>
      <c r="I187" t="inlineStr">
        <is>
          <t>2</t>
        </is>
      </c>
    </row>
    <row r="188">
      <c r="A188" t="inlineStr">
        <is>
          <t>CFM-14**</t>
        </is>
      </c>
      <c r="B188" t="inlineStr">
        <is>
          <t>CFM-14 Undercarriage Replace</t>
        </is>
      </c>
      <c r="C188" t="n">
        <v>38246</v>
      </c>
      <c r="D188" t="inlineStr">
        <is>
          <t>A</t>
        </is>
      </c>
      <c r="E188">
        <f>IFERROR(VLOOKUP(Table_Query_from_Cas_Ragle35[[#This Row],[Equipment '#]],'[1]Equip Rates'!A:C,3,FALSE),"")</f>
        <v/>
      </c>
      <c r="F188">
        <f>IFERROR(VLOOKUP(Table_Query_from_Cas_Ragle35[[#This Row],[Equipment '#]],H:I,2,FALSE), "No Div")</f>
        <v/>
      </c>
      <c r="H188" t="inlineStr">
        <is>
          <t>CFM-14*</t>
        </is>
      </c>
      <c r="I188" t="inlineStr">
        <is>
          <t>2</t>
        </is>
      </c>
    </row>
    <row r="189">
      <c r="A189" t="inlineStr">
        <is>
          <t>CFM-15</t>
        </is>
      </c>
      <c r="B189" t="inlineStr">
        <is>
          <t>GOMACO C450X (2020)</t>
        </is>
      </c>
      <c r="C189" t="n">
        <v>126500</v>
      </c>
      <c r="D189" t="inlineStr">
        <is>
          <t>A</t>
        </is>
      </c>
      <c r="E189">
        <f>IFERROR(VLOOKUP(Table_Query_from_Cas_Ragle35[[#This Row],[Equipment '#]],'[1]Equip Rates'!A:C,3,FALSE),"")</f>
        <v/>
      </c>
      <c r="F189">
        <f>IFERROR(VLOOKUP(Table_Query_from_Cas_Ragle35[[#This Row],[Equipment '#]],H:I,2,FALSE), "No Div")</f>
        <v/>
      </c>
      <c r="H189" t="inlineStr">
        <is>
          <t>CFM-14**</t>
        </is>
      </c>
      <c r="I189" t="inlineStr">
        <is>
          <t>2</t>
        </is>
      </c>
    </row>
    <row r="190">
      <c r="A190" t="inlineStr">
        <is>
          <t>CFM-16</t>
        </is>
      </c>
      <c r="B190" t="inlineStr">
        <is>
          <t>Gomaco C450 (SD)</t>
        </is>
      </c>
      <c r="C190" t="n">
        <v>14750</v>
      </c>
      <c r="D190" t="inlineStr">
        <is>
          <t>A</t>
        </is>
      </c>
      <c r="E190">
        <f>IFERROR(VLOOKUP(Table_Query_from_Cas_Ragle35[[#This Row],[Equipment '#]],'[1]Equip Rates'!A:C,3,FALSE),"")</f>
        <v/>
      </c>
      <c r="F190">
        <f>IFERROR(VLOOKUP(Table_Query_from_Cas_Ragle35[[#This Row],[Equipment '#]],H:I,2,FALSE), "No Div")</f>
        <v/>
      </c>
      <c r="H190" t="inlineStr">
        <is>
          <t>CFM-15</t>
        </is>
      </c>
      <c r="I190" t="inlineStr">
        <is>
          <t>1</t>
        </is>
      </c>
    </row>
    <row r="191">
      <c r="A191" t="inlineStr">
        <is>
          <t>CFM-17</t>
        </is>
      </c>
      <c r="B191" t="inlineStr">
        <is>
          <t>2011 Gomaco 4000 Spanit</t>
        </is>
      </c>
      <c r="C191" t="n">
        <v>45000</v>
      </c>
      <c r="D191" t="inlineStr">
        <is>
          <t>A</t>
        </is>
      </c>
      <c r="E191">
        <f>IFERROR(VLOOKUP(Table_Query_from_Cas_Ragle35[[#This Row],[Equipment '#]],'[1]Equip Rates'!A:C,3,FALSE),"")</f>
        <v/>
      </c>
      <c r="F191">
        <f>IFERROR(VLOOKUP(Table_Query_from_Cas_Ragle35[[#This Row],[Equipment '#]],H:I,2,FALSE), "No Div")</f>
        <v/>
      </c>
      <c r="H191" t="inlineStr">
        <is>
          <t>CFM-16</t>
        </is>
      </c>
      <c r="I191" t="inlineStr">
        <is>
          <t>1</t>
        </is>
      </c>
    </row>
    <row r="192">
      <c r="A192" t="inlineStr">
        <is>
          <t>CFM-18</t>
        </is>
      </c>
      <c r="B192" t="inlineStr">
        <is>
          <t>ALLEN SE12 TRUSS SCREED 22.5'</t>
        </is>
      </c>
      <c r="C192" t="n">
        <v>14897.93</v>
      </c>
      <c r="D192" t="inlineStr">
        <is>
          <t>A</t>
        </is>
      </c>
      <c r="E192">
        <f>IFERROR(VLOOKUP(Table_Query_from_Cas_Ragle35[[#This Row],[Equipment '#]],'[1]Equip Rates'!A:C,3,FALSE),"")</f>
        <v/>
      </c>
      <c r="F192">
        <f>IFERROR(VLOOKUP(Table_Query_from_Cas_Ragle35[[#This Row],[Equipment '#]],H:I,2,FALSE), "No Div")</f>
        <v/>
      </c>
      <c r="H192" t="inlineStr">
        <is>
          <t>CFM-17</t>
        </is>
      </c>
      <c r="I192" t="inlineStr">
        <is>
          <t>2</t>
        </is>
      </c>
    </row>
    <row r="193">
      <c r="A193" t="inlineStr">
        <is>
          <t>CH-01</t>
        </is>
      </c>
      <c r="B193" t="inlineStr">
        <is>
          <t>3 Notebook Intel Core</t>
        </is>
      </c>
      <c r="C193" t="n">
        <v>3364.69</v>
      </c>
      <c r="D193" t="inlineStr">
        <is>
          <t>A</t>
        </is>
      </c>
      <c r="E193">
        <f>IFERROR(VLOOKUP(Table_Query_from_Cas_Ragle35[[#This Row],[Equipment '#]],'[1]Equip Rates'!A:C,3,FALSE),"")</f>
        <v/>
      </c>
      <c r="F193">
        <f>IFERROR(VLOOKUP(Table_Query_from_Cas_Ragle35[[#This Row],[Equipment '#]],H:I,2,FALSE), "No Div")</f>
        <v/>
      </c>
      <c r="H193" t="inlineStr">
        <is>
          <t>CFM-18</t>
        </is>
      </c>
      <c r="I193" t="inlineStr">
        <is>
          <t>2</t>
        </is>
      </c>
    </row>
    <row r="194">
      <c r="A194" t="inlineStr">
        <is>
          <t>CH-02</t>
        </is>
      </c>
      <c r="B194" t="inlineStr">
        <is>
          <t>2 Notebook Intel Core</t>
        </is>
      </c>
      <c r="C194" t="n">
        <v>3364.69</v>
      </c>
      <c r="D194" t="inlineStr">
        <is>
          <t>A</t>
        </is>
      </c>
      <c r="E194">
        <f>IFERROR(VLOOKUP(Table_Query_from_Cas_Ragle35[[#This Row],[Equipment '#]],'[1]Equip Rates'!A:C,3,FALSE),"")</f>
        <v/>
      </c>
      <c r="F194">
        <f>IFERROR(VLOOKUP(Table_Query_from_Cas_Ragle35[[#This Row],[Equipment '#]],H:I,2,FALSE), "No Div")</f>
        <v/>
      </c>
      <c r="H194" t="inlineStr">
        <is>
          <t>CH-12</t>
        </is>
      </c>
      <c r="I194" t="inlineStr">
        <is>
          <t>1</t>
        </is>
      </c>
    </row>
    <row r="195">
      <c r="A195" t="inlineStr">
        <is>
          <t>CH-03</t>
        </is>
      </c>
      <c r="B195" t="inlineStr">
        <is>
          <t>1 Notebook Intel Core</t>
        </is>
      </c>
      <c r="C195" t="n">
        <v>1682.35</v>
      </c>
      <c r="D195" t="inlineStr">
        <is>
          <t>A</t>
        </is>
      </c>
      <c r="E195">
        <f>IFERROR(VLOOKUP(Table_Query_from_Cas_Ragle35[[#This Row],[Equipment '#]],'[1]Equip Rates'!A:C,3,FALSE),"")</f>
        <v/>
      </c>
      <c r="F195">
        <f>IFERROR(VLOOKUP(Table_Query_from_Cas_Ragle35[[#This Row],[Equipment '#]],H:I,2,FALSE), "No Div")</f>
        <v/>
      </c>
      <c r="H195" t="inlineStr">
        <is>
          <t>CH-15</t>
        </is>
      </c>
      <c r="I195" t="inlineStr">
        <is>
          <t>1</t>
        </is>
      </c>
    </row>
    <row r="196">
      <c r="A196" t="inlineStr">
        <is>
          <t>CH-04</t>
        </is>
      </c>
      <c r="B196" t="inlineStr">
        <is>
          <t>2 Notebook Intel Core</t>
        </is>
      </c>
      <c r="C196" t="n">
        <v>2272.12</v>
      </c>
      <c r="D196" t="inlineStr">
        <is>
          <t>A</t>
        </is>
      </c>
      <c r="E196">
        <f>IFERROR(VLOOKUP(Table_Query_from_Cas_Ragle35[[#This Row],[Equipment '#]],'[1]Equip Rates'!A:C,3,FALSE),"")</f>
        <v/>
      </c>
      <c r="F196">
        <f>IFERROR(VLOOKUP(Table_Query_from_Cas_Ragle35[[#This Row],[Equipment '#]],H:I,2,FALSE), "No Div")</f>
        <v/>
      </c>
      <c r="H196" t="inlineStr">
        <is>
          <t>CM-01</t>
        </is>
      </c>
      <c r="I196" t="inlineStr">
        <is>
          <t>2</t>
        </is>
      </c>
    </row>
    <row r="197">
      <c r="A197" t="inlineStr">
        <is>
          <t>CH-05</t>
        </is>
      </c>
      <c r="B197" t="inlineStr">
        <is>
          <t>2 Notebook Intel Core</t>
        </is>
      </c>
      <c r="C197" t="n">
        <v>2272.12</v>
      </c>
      <c r="D197" t="inlineStr">
        <is>
          <t>A</t>
        </is>
      </c>
      <c r="E197">
        <f>IFERROR(VLOOKUP(Table_Query_from_Cas_Ragle35[[#This Row],[Equipment '#]],'[1]Equip Rates'!A:C,3,FALSE),"")</f>
        <v/>
      </c>
      <c r="F197">
        <f>IFERROR(VLOOKUP(Table_Query_from_Cas_Ragle35[[#This Row],[Equipment '#]],H:I,2,FALSE), "No Div")</f>
        <v/>
      </c>
      <c r="H197" t="inlineStr">
        <is>
          <t>CM-02</t>
        </is>
      </c>
      <c r="I197" t="inlineStr">
        <is>
          <t>2</t>
        </is>
      </c>
    </row>
    <row r="198">
      <c r="A198" t="inlineStr">
        <is>
          <t>CH-06</t>
        </is>
      </c>
      <c r="B198" t="inlineStr">
        <is>
          <t>2 Notebook Intel Core</t>
        </is>
      </c>
      <c r="C198" t="n">
        <v>2272.11</v>
      </c>
      <c r="D198" t="inlineStr">
        <is>
          <t>A</t>
        </is>
      </c>
      <c r="E198">
        <f>IFERROR(VLOOKUP(Table_Query_from_Cas_Ragle35[[#This Row],[Equipment '#]],'[1]Equip Rates'!A:C,3,FALSE),"")</f>
        <v/>
      </c>
      <c r="F198">
        <f>IFERROR(VLOOKUP(Table_Query_from_Cas_Ragle35[[#This Row],[Equipment '#]],H:I,2,FALSE), "No Div")</f>
        <v/>
      </c>
      <c r="H198" t="inlineStr">
        <is>
          <t>CM-03</t>
        </is>
      </c>
      <c r="I198" t="inlineStr">
        <is>
          <t>2</t>
        </is>
      </c>
    </row>
    <row r="199">
      <c r="A199" t="inlineStr">
        <is>
          <t>CH-07</t>
        </is>
      </c>
      <c r="B199" t="inlineStr">
        <is>
          <t>Computer</t>
        </is>
      </c>
      <c r="C199" t="n">
        <v>1298.98</v>
      </c>
      <c r="D199" t="inlineStr">
        <is>
          <t>A</t>
        </is>
      </c>
      <c r="E199">
        <f>IFERROR(VLOOKUP(Table_Query_from_Cas_Ragle35[[#This Row],[Equipment '#]],'[1]Equip Rates'!A:C,3,FALSE),"")</f>
        <v/>
      </c>
      <c r="F199">
        <f>IFERROR(VLOOKUP(Table_Query_from_Cas_Ragle35[[#This Row],[Equipment '#]],H:I,2,FALSE), "No Div")</f>
        <v/>
      </c>
      <c r="H199" t="inlineStr">
        <is>
          <t>CM-04</t>
        </is>
      </c>
      <c r="I199" t="inlineStr">
        <is>
          <t>2</t>
        </is>
      </c>
    </row>
    <row r="200">
      <c r="A200" t="inlineStr">
        <is>
          <t>CH-08</t>
        </is>
      </c>
      <c r="B200" t="inlineStr">
        <is>
          <t>Laptop</t>
        </is>
      </c>
      <c r="C200" t="n">
        <v>1101.18</v>
      </c>
      <c r="D200" t="inlineStr">
        <is>
          <t>A</t>
        </is>
      </c>
      <c r="E200">
        <f>IFERROR(VLOOKUP(Table_Query_from_Cas_Ragle35[[#This Row],[Equipment '#]],'[1]Equip Rates'!A:C,3,FALSE),"")</f>
        <v/>
      </c>
      <c r="F200">
        <f>IFERROR(VLOOKUP(Table_Query_from_Cas_Ragle35[[#This Row],[Equipment '#]],H:I,2,FALSE), "No Div")</f>
        <v/>
      </c>
      <c r="H200" t="inlineStr">
        <is>
          <t>CO-01</t>
        </is>
      </c>
      <c r="I200" t="inlineStr">
        <is>
          <t>1</t>
        </is>
      </c>
    </row>
    <row r="201">
      <c r="A201" t="inlineStr">
        <is>
          <t>CH-09</t>
        </is>
      </c>
      <c r="B201" t="inlineStr">
        <is>
          <t>Two Monitors</t>
        </is>
      </c>
      <c r="C201" t="n">
        <v>634.52</v>
      </c>
      <c r="D201" t="inlineStr">
        <is>
          <t>A</t>
        </is>
      </c>
      <c r="E201">
        <f>IFERROR(VLOOKUP(Table_Query_from_Cas_Ragle35[[#This Row],[Equipment '#]],'[1]Equip Rates'!A:C,3,FALSE),"")</f>
        <v/>
      </c>
      <c r="F201">
        <f>IFERROR(VLOOKUP(Table_Query_from_Cas_Ragle35[[#This Row],[Equipment '#]],H:I,2,FALSE), "No Div")</f>
        <v/>
      </c>
      <c r="H201" t="inlineStr">
        <is>
          <t>CO-02</t>
        </is>
      </c>
      <c r="I201" t="inlineStr">
        <is>
          <t>1</t>
        </is>
      </c>
    </row>
    <row r="202">
      <c r="A202" t="inlineStr">
        <is>
          <t>CH-10</t>
        </is>
      </c>
      <c r="B202" t="inlineStr">
        <is>
          <t>New PC and 2 Monitors</t>
        </is>
      </c>
      <c r="C202" t="n">
        <v>976.91</v>
      </c>
      <c r="D202" t="inlineStr">
        <is>
          <t>A</t>
        </is>
      </c>
      <c r="E202">
        <f>IFERROR(VLOOKUP(Table_Query_from_Cas_Ragle35[[#This Row],[Equipment '#]],'[1]Equip Rates'!A:C,3,FALSE),"")</f>
        <v/>
      </c>
      <c r="F202">
        <f>IFERROR(VLOOKUP(Table_Query_from_Cas_Ragle35[[#This Row],[Equipment '#]],H:I,2,FALSE), "No Div")</f>
        <v/>
      </c>
      <c r="H202" t="inlineStr">
        <is>
          <t>CO-03</t>
        </is>
      </c>
      <c r="I202" t="inlineStr">
        <is>
          <t>1</t>
        </is>
      </c>
    </row>
    <row r="203">
      <c r="A203" t="inlineStr">
        <is>
          <t>CH-11</t>
        </is>
      </c>
      <c r="B203" t="inlineStr">
        <is>
          <t>Computer</t>
        </is>
      </c>
      <c r="C203" t="n">
        <v>1140.32</v>
      </c>
      <c r="D203" t="inlineStr">
        <is>
          <t>A</t>
        </is>
      </c>
      <c r="E203">
        <f>IFERROR(VLOOKUP(Table_Query_from_Cas_Ragle35[[#This Row],[Equipment '#]],'[1]Equip Rates'!A:C,3,FALSE),"")</f>
        <v/>
      </c>
      <c r="F203">
        <f>IFERROR(VLOOKUP(Table_Query_from_Cas_Ragle35[[#This Row],[Equipment '#]],H:I,2,FALSE), "No Div")</f>
        <v/>
      </c>
      <c r="H203" t="inlineStr">
        <is>
          <t>CO-04</t>
        </is>
      </c>
      <c r="I203" t="inlineStr">
        <is>
          <t>1</t>
        </is>
      </c>
    </row>
    <row r="204">
      <c r="A204" t="inlineStr">
        <is>
          <t>CH-12</t>
        </is>
      </c>
      <c r="B204" t="inlineStr">
        <is>
          <t>Two Computers</t>
        </is>
      </c>
      <c r="C204" t="n">
        <v>1785.75</v>
      </c>
      <c r="D204" t="inlineStr">
        <is>
          <t>A</t>
        </is>
      </c>
      <c r="E204">
        <f>IFERROR(VLOOKUP(Table_Query_from_Cas_Ragle35[[#This Row],[Equipment '#]],'[1]Equip Rates'!A:C,3,FALSE),"")</f>
        <v/>
      </c>
      <c r="F204">
        <f>IFERROR(VLOOKUP(Table_Query_from_Cas_Ragle35[[#This Row],[Equipment '#]],H:I,2,FALSE), "No Div")</f>
        <v/>
      </c>
      <c r="H204" t="inlineStr">
        <is>
          <t>CO-05</t>
        </is>
      </c>
      <c r="I204" t="inlineStr">
        <is>
          <t>1</t>
        </is>
      </c>
    </row>
    <row r="205">
      <c r="A205" t="inlineStr">
        <is>
          <t>CH-13</t>
        </is>
      </c>
      <c r="B205" t="inlineStr">
        <is>
          <t>Computer</t>
        </is>
      </c>
      <c r="C205" t="n">
        <v>1984.51</v>
      </c>
      <c r="D205" t="inlineStr">
        <is>
          <t>A</t>
        </is>
      </c>
      <c r="E205">
        <f>IFERROR(VLOOKUP(Table_Query_from_Cas_Ragle35[[#This Row],[Equipment '#]],'[1]Equip Rates'!A:C,3,FALSE),"")</f>
        <v/>
      </c>
      <c r="F205">
        <f>IFERROR(VLOOKUP(Table_Query_from_Cas_Ragle35[[#This Row],[Equipment '#]],H:I,2,FALSE), "No Div")</f>
        <v/>
      </c>
      <c r="H205" t="inlineStr">
        <is>
          <t>CO-06</t>
        </is>
      </c>
      <c r="I205" t="inlineStr">
        <is>
          <t>1</t>
        </is>
      </c>
    </row>
    <row r="206">
      <c r="A206" t="inlineStr">
        <is>
          <t>CH-14</t>
        </is>
      </c>
      <c r="B206" t="inlineStr">
        <is>
          <t>2 Laptops - Katie/Spare</t>
        </is>
      </c>
      <c r="C206" t="n">
        <v>1730.06</v>
      </c>
      <c r="D206" t="inlineStr">
        <is>
          <t>A</t>
        </is>
      </c>
      <c r="E206">
        <f>IFERROR(VLOOKUP(Table_Query_from_Cas_Ragle35[[#This Row],[Equipment '#]],'[1]Equip Rates'!A:C,3,FALSE),"")</f>
        <v/>
      </c>
      <c r="F206">
        <f>IFERROR(VLOOKUP(Table_Query_from_Cas_Ragle35[[#This Row],[Equipment '#]],H:I,2,FALSE), "No Div")</f>
        <v/>
      </c>
      <c r="H206" t="inlineStr">
        <is>
          <t>CO-07</t>
        </is>
      </c>
      <c r="I206" t="inlineStr">
        <is>
          <t>1</t>
        </is>
      </c>
    </row>
    <row r="207">
      <c r="A207" t="inlineStr">
        <is>
          <t>CH-15</t>
        </is>
      </c>
      <c r="B207" t="inlineStr">
        <is>
          <t>HP Color Copier M776ZS</t>
        </is>
      </c>
      <c r="C207" t="n">
        <v>8310.280000000001</v>
      </c>
      <c r="D207" t="inlineStr">
        <is>
          <t>A</t>
        </is>
      </c>
      <c r="E207">
        <f>IFERROR(VLOOKUP(Table_Query_from_Cas_Ragle35[[#This Row],[Equipment '#]],'[1]Equip Rates'!A:C,3,FALSE),"")</f>
        <v/>
      </c>
      <c r="F207">
        <f>IFERROR(VLOOKUP(Table_Query_from_Cas_Ragle35[[#This Row],[Equipment '#]],H:I,2,FALSE), "No Div")</f>
        <v/>
      </c>
      <c r="H207" t="inlineStr">
        <is>
          <t>CO-08</t>
        </is>
      </c>
      <c r="I207" t="inlineStr">
        <is>
          <t>1</t>
        </is>
      </c>
    </row>
    <row r="208">
      <c r="A208" t="inlineStr">
        <is>
          <t>CM-01</t>
        </is>
      </c>
      <c r="B208" t="inlineStr">
        <is>
          <t>Caterpillar CT660 (2015)</t>
        </is>
      </c>
      <c r="C208" t="n">
        <v>83700</v>
      </c>
      <c r="D208" t="inlineStr">
        <is>
          <t>A</t>
        </is>
      </c>
      <c r="E208">
        <f>IFERROR(VLOOKUP(Table_Query_from_Cas_Ragle35[[#This Row],[Equipment '#]],'[1]Equip Rates'!A:C,3,FALSE),"")</f>
        <v/>
      </c>
      <c r="F208">
        <f>IFERROR(VLOOKUP(Table_Query_from_Cas_Ragle35[[#This Row],[Equipment '#]],H:I,2,FALSE), "No Div")</f>
        <v/>
      </c>
      <c r="H208" t="inlineStr">
        <is>
          <t>CO-09</t>
        </is>
      </c>
      <c r="I208" t="inlineStr">
        <is>
          <t>2</t>
        </is>
      </c>
    </row>
    <row r="209">
      <c r="A209" t="inlineStr">
        <is>
          <t>CM-02</t>
        </is>
      </c>
      <c r="B209" t="inlineStr">
        <is>
          <t>Kenworth Mixer 17283 (2014)</t>
        </is>
      </c>
      <c r="C209" t="n">
        <v>69950</v>
      </c>
      <c r="D209" t="inlineStr">
        <is>
          <t>A</t>
        </is>
      </c>
      <c r="E209">
        <f>IFERROR(VLOOKUP(Table_Query_from_Cas_Ragle35[[#This Row],[Equipment '#]],'[1]Equip Rates'!A:C,3,FALSE),"")</f>
        <v/>
      </c>
      <c r="F209">
        <f>IFERROR(VLOOKUP(Table_Query_from_Cas_Ragle35[[#This Row],[Equipment '#]],H:I,2,FALSE), "No Div")</f>
        <v/>
      </c>
      <c r="H209" t="inlineStr">
        <is>
          <t>CO-10</t>
        </is>
      </c>
      <c r="I209" t="inlineStr">
        <is>
          <t>2</t>
        </is>
      </c>
    </row>
    <row r="210">
      <c r="A210" t="inlineStr">
        <is>
          <t>CM-03</t>
        </is>
      </c>
      <c r="B210" t="inlineStr">
        <is>
          <t>2025 VOL MIXER ZIM-MIX/W STAR</t>
        </is>
      </c>
      <c r="C210" t="n">
        <v>382328</v>
      </c>
      <c r="D210" t="inlineStr">
        <is>
          <t>A</t>
        </is>
      </c>
      <c r="E210">
        <f>IFERROR(VLOOKUP(Table_Query_from_Cas_Ragle35[[#This Row],[Equipment '#]],'[1]Equip Rates'!A:C,3,FALSE),"")</f>
        <v/>
      </c>
      <c r="F210">
        <f>IFERROR(VLOOKUP(Table_Query_from_Cas_Ragle35[[#This Row],[Equipment '#]],H:I,2,FALSE), "No Div")</f>
        <v/>
      </c>
      <c r="H210" t="inlineStr">
        <is>
          <t>CO-11</t>
        </is>
      </c>
      <c r="I210" t="inlineStr">
        <is>
          <t>2</t>
        </is>
      </c>
    </row>
    <row r="211">
      <c r="A211" t="inlineStr">
        <is>
          <t>CM-04</t>
        </is>
      </c>
      <c r="B211" t="inlineStr">
        <is>
          <t>2012 KW CONCRETE MIXER (23504)</t>
        </is>
      </c>
      <c r="C211" t="n">
        <v>79000</v>
      </c>
      <c r="D211" t="inlineStr">
        <is>
          <t>A</t>
        </is>
      </c>
      <c r="E211">
        <f>IFERROR(VLOOKUP(Table_Query_from_Cas_Ragle35[[#This Row],[Equipment '#]],'[1]Equip Rates'!A:C,3,FALSE),"")</f>
        <v/>
      </c>
      <c r="F211">
        <f>IFERROR(VLOOKUP(Table_Query_from_Cas_Ragle35[[#This Row],[Equipment '#]],H:I,2,FALSE), "No Div")</f>
        <v/>
      </c>
      <c r="H211" t="inlineStr">
        <is>
          <t>CO-12</t>
        </is>
      </c>
      <c r="I211" t="inlineStr">
        <is>
          <t>2</t>
        </is>
      </c>
    </row>
    <row r="212">
      <c r="A212" t="inlineStr">
        <is>
          <t>CO-01</t>
        </is>
      </c>
      <c r="B212" t="inlineStr">
        <is>
          <t>20' Frehauf Conex</t>
        </is>
      </c>
      <c r="C212" t="n">
        <v>1325</v>
      </c>
      <c r="D212" t="inlineStr">
        <is>
          <t>A</t>
        </is>
      </c>
      <c r="E212">
        <f>IFERROR(VLOOKUP(Table_Query_from_Cas_Ragle35[[#This Row],[Equipment '#]],'[1]Equip Rates'!A:C,3,FALSE),"")</f>
        <v/>
      </c>
      <c r="F212">
        <f>IFERROR(VLOOKUP(Table_Query_from_Cas_Ragle35[[#This Row],[Equipment '#]],H:I,2,FALSE), "No Div")</f>
        <v/>
      </c>
      <c r="H212" t="inlineStr">
        <is>
          <t>CO-13</t>
        </is>
      </c>
      <c r="I212" t="inlineStr">
        <is>
          <t>2</t>
        </is>
      </c>
    </row>
    <row r="213">
      <c r="A213" t="inlineStr">
        <is>
          <t>CO-02</t>
        </is>
      </c>
      <c r="B213" t="inlineStr">
        <is>
          <t>20' Blue Conex</t>
        </is>
      </c>
      <c r="C213" t="n">
        <v>1325</v>
      </c>
      <c r="D213" t="inlineStr">
        <is>
          <t>A</t>
        </is>
      </c>
      <c r="E213">
        <f>IFERROR(VLOOKUP(Table_Query_from_Cas_Ragle35[[#This Row],[Equipment '#]],'[1]Equip Rates'!A:C,3,FALSE),"")</f>
        <v/>
      </c>
      <c r="F213">
        <f>IFERROR(VLOOKUP(Table_Query_from_Cas_Ragle35[[#This Row],[Equipment '#]],H:I,2,FALSE), "No Div")</f>
        <v/>
      </c>
      <c r="H213" t="inlineStr">
        <is>
          <t>CO-14</t>
        </is>
      </c>
      <c r="I213" t="inlineStr">
        <is>
          <t>1</t>
        </is>
      </c>
    </row>
    <row r="214">
      <c r="A214" t="inlineStr">
        <is>
          <t>CO-03</t>
        </is>
      </c>
      <c r="B214" t="inlineStr">
        <is>
          <t>20' Jindo Dong Red/White Conex</t>
        </is>
      </c>
      <c r="C214" t="n">
        <v>1900</v>
      </c>
      <c r="D214" t="inlineStr">
        <is>
          <t>A</t>
        </is>
      </c>
      <c r="E214">
        <f>IFERROR(VLOOKUP(Table_Query_from_Cas_Ragle35[[#This Row],[Equipment '#]],'[1]Equip Rates'!A:C,3,FALSE),"")</f>
        <v/>
      </c>
      <c r="F214">
        <f>IFERROR(VLOOKUP(Table_Query_from_Cas_Ragle35[[#This Row],[Equipment '#]],H:I,2,FALSE), "No Div")</f>
        <v/>
      </c>
      <c r="H214" t="inlineStr">
        <is>
          <t>CO-15</t>
        </is>
      </c>
      <c r="I214" t="inlineStr">
        <is>
          <t>1</t>
        </is>
      </c>
    </row>
    <row r="215">
      <c r="A215" t="inlineStr">
        <is>
          <t>CO-04</t>
        </is>
      </c>
      <c r="B215" t="inlineStr">
        <is>
          <t>20' Jindo Text Blue Conex</t>
        </is>
      </c>
      <c r="C215" t="n">
        <v>1500</v>
      </c>
      <c r="D215" t="inlineStr">
        <is>
          <t>A</t>
        </is>
      </c>
      <c r="E215">
        <f>IFERROR(VLOOKUP(Table_Query_from_Cas_Ragle35[[#This Row],[Equipment '#]],'[1]Equip Rates'!A:C,3,FALSE),"")</f>
        <v/>
      </c>
      <c r="F215">
        <f>IFERROR(VLOOKUP(Table_Query_from_Cas_Ragle35[[#This Row],[Equipment '#]],H:I,2,FALSE), "No Div")</f>
        <v/>
      </c>
      <c r="H215" t="inlineStr">
        <is>
          <t>CO-16</t>
        </is>
      </c>
      <c r="I215" t="inlineStr">
        <is>
          <t>2</t>
        </is>
      </c>
    </row>
    <row r="216">
      <c r="A216" t="inlineStr">
        <is>
          <t>CO-05</t>
        </is>
      </c>
      <c r="B216" t="inlineStr">
        <is>
          <t>20' Blue Conex</t>
        </is>
      </c>
      <c r="C216" t="n">
        <v>1325</v>
      </c>
      <c r="D216" t="inlineStr">
        <is>
          <t>A</t>
        </is>
      </c>
      <c r="E216">
        <f>IFERROR(VLOOKUP(Table_Query_from_Cas_Ragle35[[#This Row],[Equipment '#]],'[1]Equip Rates'!A:C,3,FALSE),"")</f>
        <v/>
      </c>
      <c r="F216">
        <f>IFERROR(VLOOKUP(Table_Query_from_Cas_Ragle35[[#This Row],[Equipment '#]],H:I,2,FALSE), "No Div")</f>
        <v/>
      </c>
      <c r="H216" t="inlineStr">
        <is>
          <t>CO-17</t>
        </is>
      </c>
      <c r="I216" t="inlineStr">
        <is>
          <t>2</t>
        </is>
      </c>
    </row>
    <row r="217">
      <c r="A217" t="inlineStr">
        <is>
          <t>CO-06</t>
        </is>
      </c>
      <c r="B217" t="inlineStr">
        <is>
          <t>20' Blue Conex</t>
        </is>
      </c>
      <c r="C217" t="n">
        <v>0</v>
      </c>
      <c r="D217" t="inlineStr">
        <is>
          <t>A</t>
        </is>
      </c>
      <c r="E217">
        <f>IFERROR(VLOOKUP(Table_Query_from_Cas_Ragle35[[#This Row],[Equipment '#]],'[1]Equip Rates'!A:C,3,FALSE),"")</f>
        <v/>
      </c>
      <c r="F217">
        <f>IFERROR(VLOOKUP(Table_Query_from_Cas_Ragle35[[#This Row],[Equipment '#]],H:I,2,FALSE), "No Div")</f>
        <v/>
      </c>
      <c r="H217" t="inlineStr">
        <is>
          <t>CO-18</t>
        </is>
      </c>
      <c r="I217" t="inlineStr">
        <is>
          <t>2</t>
        </is>
      </c>
    </row>
    <row r="218">
      <c r="A218" t="inlineStr">
        <is>
          <t>CO-07</t>
        </is>
      </c>
      <c r="B218" t="inlineStr">
        <is>
          <t>20' Blue Conex</t>
        </is>
      </c>
      <c r="C218" t="n">
        <v>0</v>
      </c>
      <c r="D218" t="inlineStr">
        <is>
          <t>A</t>
        </is>
      </c>
      <c r="E218">
        <f>IFERROR(VLOOKUP(Table_Query_from_Cas_Ragle35[[#This Row],[Equipment '#]],'[1]Equip Rates'!A:C,3,FALSE),"")</f>
        <v/>
      </c>
      <c r="F218">
        <f>IFERROR(VLOOKUP(Table_Query_from_Cas_Ragle35[[#This Row],[Equipment '#]],H:I,2,FALSE), "No Div")</f>
        <v/>
      </c>
      <c r="H218" t="inlineStr">
        <is>
          <t>CP-01</t>
        </is>
      </c>
      <c r="I218" t="inlineStr">
        <is>
          <t>2</t>
        </is>
      </c>
    </row>
    <row r="219">
      <c r="A219" t="inlineStr">
        <is>
          <t>CO-08</t>
        </is>
      </c>
      <c r="B219" t="inlineStr">
        <is>
          <t>Cargo Container 20' Conex</t>
        </is>
      </c>
      <c r="C219" t="n">
        <v>0</v>
      </c>
      <c r="D219" t="inlineStr">
        <is>
          <t>A</t>
        </is>
      </c>
      <c r="E219">
        <f>IFERROR(VLOOKUP(Table_Query_from_Cas_Ragle35[[#This Row],[Equipment '#]],'[1]Equip Rates'!A:C,3,FALSE),"")</f>
        <v/>
      </c>
      <c r="F219">
        <f>IFERROR(VLOOKUP(Table_Query_from_Cas_Ragle35[[#This Row],[Equipment '#]],H:I,2,FALSE), "No Div")</f>
        <v/>
      </c>
      <c r="H219" t="inlineStr">
        <is>
          <t>CP-01*</t>
        </is>
      </c>
      <c r="I219" t="inlineStr">
        <is>
          <t>2</t>
        </is>
      </c>
    </row>
    <row r="220">
      <c r="A220" t="inlineStr">
        <is>
          <t>CO-09</t>
        </is>
      </c>
      <c r="B220" t="inlineStr">
        <is>
          <t>Cargo Container 20' Conex (TX)</t>
        </is>
      </c>
      <c r="C220" t="n">
        <v>0</v>
      </c>
      <c r="D220" t="inlineStr">
        <is>
          <t>A</t>
        </is>
      </c>
      <c r="E220">
        <f>IFERROR(VLOOKUP(Table_Query_from_Cas_Ragle35[[#This Row],[Equipment '#]],'[1]Equip Rates'!A:C,3,FALSE),"")</f>
        <v/>
      </c>
      <c r="F220">
        <f>IFERROR(VLOOKUP(Table_Query_from_Cas_Ragle35[[#This Row],[Equipment '#]],H:I,2,FALSE), "No Div")</f>
        <v/>
      </c>
      <c r="H220" t="inlineStr">
        <is>
          <t>CP-02</t>
        </is>
      </c>
      <c r="I220" t="inlineStr">
        <is>
          <t>2</t>
        </is>
      </c>
    </row>
    <row r="221">
      <c r="A221" t="inlineStr">
        <is>
          <t>CO-10</t>
        </is>
      </c>
      <c r="B221" t="inlineStr">
        <is>
          <t>Cargo Container 20' Conex(TX)</t>
        </is>
      </c>
      <c r="C221" t="n">
        <v>0</v>
      </c>
      <c r="D221" t="inlineStr">
        <is>
          <t>A</t>
        </is>
      </c>
      <c r="E221">
        <f>IFERROR(VLOOKUP(Table_Query_from_Cas_Ragle35[[#This Row],[Equipment '#]],'[1]Equip Rates'!A:C,3,FALSE),"")</f>
        <v/>
      </c>
      <c r="F221">
        <f>IFERROR(VLOOKUP(Table_Query_from_Cas_Ragle35[[#This Row],[Equipment '#]],H:I,2,FALSE), "No Div")</f>
        <v/>
      </c>
      <c r="H221" t="inlineStr">
        <is>
          <t>CS-03</t>
        </is>
      </c>
      <c r="I221" t="inlineStr">
        <is>
          <t>9</t>
        </is>
      </c>
    </row>
    <row r="222">
      <c r="A222" t="inlineStr">
        <is>
          <t>CO-11</t>
        </is>
      </c>
      <c r="B222" t="inlineStr">
        <is>
          <t>20' Cargo Container-TX2</t>
        </is>
      </c>
      <c r="C222" t="n">
        <v>2968.64</v>
      </c>
      <c r="D222" t="inlineStr">
        <is>
          <t>A</t>
        </is>
      </c>
      <c r="E222">
        <f>IFERROR(VLOOKUP(Table_Query_from_Cas_Ragle35[[#This Row],[Equipment '#]],'[1]Equip Rates'!A:C,3,FALSE),"")</f>
        <v/>
      </c>
      <c r="F222">
        <f>IFERROR(VLOOKUP(Table_Query_from_Cas_Ragle35[[#This Row],[Equipment '#]],H:I,2,FALSE), "No Div")</f>
        <v/>
      </c>
      <c r="H222" t="inlineStr">
        <is>
          <t>CS-04</t>
        </is>
      </c>
      <c r="I222" t="inlineStr">
        <is>
          <t>1</t>
        </is>
      </c>
    </row>
    <row r="223">
      <c r="A223" t="inlineStr">
        <is>
          <t>CO-12</t>
        </is>
      </c>
      <c r="B223" t="inlineStr">
        <is>
          <t>20' Cargo Container-TX3</t>
        </is>
      </c>
      <c r="C223" t="n">
        <v>2604</v>
      </c>
      <c r="D223" t="inlineStr">
        <is>
          <t>A</t>
        </is>
      </c>
      <c r="E223">
        <f>IFERROR(VLOOKUP(Table_Query_from_Cas_Ragle35[[#This Row],[Equipment '#]],'[1]Equip Rates'!A:C,3,FALSE),"")</f>
        <v/>
      </c>
      <c r="F223">
        <f>IFERROR(VLOOKUP(Table_Query_from_Cas_Ragle35[[#This Row],[Equipment '#]],H:I,2,FALSE), "No Div")</f>
        <v/>
      </c>
      <c r="H223" t="inlineStr">
        <is>
          <t>CS-08</t>
        </is>
      </c>
      <c r="I223" t="inlineStr">
        <is>
          <t>1</t>
        </is>
      </c>
    </row>
    <row r="224">
      <c r="A224" t="inlineStr">
        <is>
          <t>CO-13</t>
        </is>
      </c>
      <c r="B224" t="inlineStr">
        <is>
          <t>20' Cargo Container-TX5</t>
        </is>
      </c>
      <c r="C224" t="n">
        <v>2400</v>
      </c>
      <c r="D224" t="inlineStr">
        <is>
          <t>A</t>
        </is>
      </c>
      <c r="E224">
        <f>IFERROR(VLOOKUP(Table_Query_from_Cas_Ragle35[[#This Row],[Equipment '#]],'[1]Equip Rates'!A:C,3,FALSE),"")</f>
        <v/>
      </c>
      <c r="F224">
        <f>IFERROR(VLOOKUP(Table_Query_from_Cas_Ragle35[[#This Row],[Equipment '#]],H:I,2,FALSE), "No Div")</f>
        <v/>
      </c>
      <c r="H224" t="inlineStr">
        <is>
          <t>CT-01</t>
        </is>
      </c>
      <c r="I224" t="inlineStr">
        <is>
          <t>1</t>
        </is>
      </c>
    </row>
    <row r="225">
      <c r="A225" t="inlineStr">
        <is>
          <t>CO-14</t>
        </is>
      </c>
      <c r="B225" t="inlineStr">
        <is>
          <t>20' Cargo Container-Red</t>
        </is>
      </c>
      <c r="C225" t="n">
        <v>0</v>
      </c>
      <c r="D225" t="inlineStr">
        <is>
          <t>A</t>
        </is>
      </c>
      <c r="E225">
        <f>IFERROR(VLOOKUP(Table_Query_from_Cas_Ragle35[[#This Row],[Equipment '#]],'[1]Equip Rates'!A:C,3,FALSE),"")</f>
        <v/>
      </c>
      <c r="F225">
        <f>IFERROR(VLOOKUP(Table_Query_from_Cas_Ragle35[[#This Row],[Equipment '#]],H:I,2,FALSE), "No Div")</f>
        <v/>
      </c>
      <c r="H225" t="inlineStr">
        <is>
          <t>CT-02</t>
        </is>
      </c>
      <c r="I225" t="inlineStr">
        <is>
          <t>1</t>
        </is>
      </c>
    </row>
    <row r="226">
      <c r="A226" t="inlineStr">
        <is>
          <t>CO-15</t>
        </is>
      </c>
      <c r="B226" t="inlineStr">
        <is>
          <t>40' Cargo Container - From RTC</t>
        </is>
      </c>
      <c r="C226" t="n">
        <v>0</v>
      </c>
      <c r="D226" t="inlineStr">
        <is>
          <t>A</t>
        </is>
      </c>
      <c r="E226">
        <f>IFERROR(VLOOKUP(Table_Query_from_Cas_Ragle35[[#This Row],[Equipment '#]],'[1]Equip Rates'!A:C,3,FALSE),"")</f>
        <v/>
      </c>
      <c r="F226">
        <f>IFERROR(VLOOKUP(Table_Query_from_Cas_Ragle35[[#This Row],[Equipment '#]],H:I,2,FALSE), "No Div")</f>
        <v/>
      </c>
      <c r="H226" t="inlineStr">
        <is>
          <t>CT-03</t>
        </is>
      </c>
      <c r="I226" t="inlineStr">
        <is>
          <t>1</t>
        </is>
      </c>
    </row>
    <row r="227">
      <c r="A227" t="inlineStr">
        <is>
          <t>CO-16</t>
        </is>
      </c>
      <c r="B227" t="inlineStr">
        <is>
          <t>20ft Office Container</t>
        </is>
      </c>
      <c r="C227" t="n">
        <v>19701.5</v>
      </c>
      <c r="D227" t="inlineStr">
        <is>
          <t>A</t>
        </is>
      </c>
      <c r="E227">
        <f>IFERROR(VLOOKUP(Table_Query_from_Cas_Ragle35[[#This Row],[Equipment '#]],'[1]Equip Rates'!A:C,3,FALSE),"")</f>
        <v/>
      </c>
      <c r="F227">
        <f>IFERROR(VLOOKUP(Table_Query_from_Cas_Ragle35[[#This Row],[Equipment '#]],H:I,2,FALSE), "No Div")</f>
        <v/>
      </c>
      <c r="H227" t="inlineStr">
        <is>
          <t>CT-04</t>
        </is>
      </c>
      <c r="I227" t="inlineStr">
        <is>
          <t>1</t>
        </is>
      </c>
    </row>
    <row r="228">
      <c r="A228" t="inlineStr">
        <is>
          <t>CO-17</t>
        </is>
      </c>
      <c r="B228" t="inlineStr">
        <is>
          <t>20' Conex Office</t>
        </is>
      </c>
      <c r="C228" t="n">
        <v>16129.25</v>
      </c>
      <c r="D228" t="inlineStr">
        <is>
          <t>A</t>
        </is>
      </c>
      <c r="E228">
        <f>IFERROR(VLOOKUP(Table_Query_from_Cas_Ragle35[[#This Row],[Equipment '#]],'[1]Equip Rates'!A:C,3,FALSE),"")</f>
        <v/>
      </c>
      <c r="F228">
        <f>IFERROR(VLOOKUP(Table_Query_from_Cas_Ragle35[[#This Row],[Equipment '#]],H:I,2,FALSE), "No Div")</f>
        <v/>
      </c>
      <c r="H228" t="inlineStr">
        <is>
          <t>CT-05</t>
        </is>
      </c>
      <c r="I228" t="inlineStr">
        <is>
          <t>2</t>
        </is>
      </c>
    </row>
    <row r="229">
      <c r="A229" t="inlineStr">
        <is>
          <t>CO-18</t>
        </is>
      </c>
      <c r="B229" t="inlineStr">
        <is>
          <t>20' OFFICE CONTAINER</t>
        </is>
      </c>
      <c r="C229" t="n">
        <v>18321.31</v>
      </c>
      <c r="D229" t="inlineStr">
        <is>
          <t>A</t>
        </is>
      </c>
      <c r="E229">
        <f>IFERROR(VLOOKUP(Table_Query_from_Cas_Ragle35[[#This Row],[Equipment '#]],'[1]Equip Rates'!A:C,3,FALSE),"")</f>
        <v/>
      </c>
      <c r="F229">
        <f>IFERROR(VLOOKUP(Table_Query_from_Cas_Ragle35[[#This Row],[Equipment '#]],H:I,2,FALSE), "No Div")</f>
        <v/>
      </c>
      <c r="H229" t="inlineStr">
        <is>
          <t>CT-06</t>
        </is>
      </c>
      <c r="I229" t="inlineStr">
        <is>
          <t>2</t>
        </is>
      </c>
    </row>
    <row r="230">
      <c r="A230" t="inlineStr">
        <is>
          <t>CP-01</t>
        </is>
      </c>
      <c r="B230" t="inlineStr">
        <is>
          <t>Concrete Plant</t>
        </is>
      </c>
      <c r="C230" t="n">
        <v>514434.8</v>
      </c>
      <c r="D230" t="inlineStr">
        <is>
          <t>A</t>
        </is>
      </c>
      <c r="E230">
        <f>IFERROR(VLOOKUP(Table_Query_from_Cas_Ragle35[[#This Row],[Equipment '#]],'[1]Equip Rates'!A:C,3,FALSE),"")</f>
        <v/>
      </c>
      <c r="F230">
        <f>IFERROR(VLOOKUP(Table_Query_from_Cas_Ragle35[[#This Row],[Equipment '#]],H:I,2,FALSE), "No Div")</f>
        <v/>
      </c>
      <c r="H230" t="inlineStr">
        <is>
          <t>CT-07</t>
        </is>
      </c>
      <c r="I230" t="inlineStr">
        <is>
          <t>2</t>
        </is>
      </c>
    </row>
    <row r="231">
      <c r="A231" t="inlineStr">
        <is>
          <t>CP-01*</t>
        </is>
      </c>
      <c r="B231" t="inlineStr">
        <is>
          <t>Dust Collector</t>
        </is>
      </c>
      <c r="C231" t="n">
        <v>84465.2</v>
      </c>
      <c r="D231" t="inlineStr">
        <is>
          <t>A</t>
        </is>
      </c>
      <c r="E231">
        <f>IFERROR(VLOOKUP(Table_Query_from_Cas_Ragle35[[#This Row],[Equipment '#]],'[1]Equip Rates'!A:C,3,FALSE),"")</f>
        <v/>
      </c>
      <c r="F231">
        <f>IFERROR(VLOOKUP(Table_Query_from_Cas_Ragle35[[#This Row],[Equipment '#]],H:I,2,FALSE), "No Div")</f>
        <v/>
      </c>
      <c r="H231" t="inlineStr">
        <is>
          <t>CT-08</t>
        </is>
      </c>
      <c r="I231" t="inlineStr">
        <is>
          <t>2</t>
        </is>
      </c>
    </row>
    <row r="232">
      <c r="A232" t="inlineStr">
        <is>
          <t>CP-02</t>
        </is>
      </c>
      <c r="B232" t="inlineStr">
        <is>
          <t>CONCRETE PUMP #2</t>
        </is>
      </c>
      <c r="C232" t="n">
        <v>0</v>
      </c>
      <c r="D232" t="inlineStr">
        <is>
          <t>A</t>
        </is>
      </c>
      <c r="E232">
        <f>IFERROR(VLOOKUP(Table_Query_from_Cas_Ragle35[[#This Row],[Equipment '#]],'[1]Equip Rates'!A:C,3,FALSE),"")</f>
        <v/>
      </c>
      <c r="F232">
        <f>IFERROR(VLOOKUP(Table_Query_from_Cas_Ragle35[[#This Row],[Equipment '#]],H:I,2,FALSE), "No Div")</f>
        <v/>
      </c>
      <c r="H232" t="inlineStr">
        <is>
          <t>CT-09</t>
        </is>
      </c>
      <c r="I232" t="inlineStr">
        <is>
          <t>1</t>
        </is>
      </c>
    </row>
    <row r="233">
      <c r="A233" t="inlineStr">
        <is>
          <t>CR30</t>
        </is>
      </c>
      <c r="B233" t="inlineStr">
        <is>
          <t>TEREX 30 TON CRANE</t>
        </is>
      </c>
      <c r="C233" t="n">
        <v>0</v>
      </c>
      <c r="D233" t="inlineStr">
        <is>
          <t>A</t>
        </is>
      </c>
      <c r="E233">
        <f>IFERROR(VLOOKUP(Table_Query_from_Cas_Ragle35[[#This Row],[Equipment '#]],'[1]Equip Rates'!A:C,3,FALSE),"")</f>
        <v/>
      </c>
      <c r="F233">
        <f>IFERROR(VLOOKUP(Table_Query_from_Cas_Ragle35[[#This Row],[Equipment '#]],H:I,2,FALSE), "No Div")</f>
        <v/>
      </c>
      <c r="H233" t="inlineStr">
        <is>
          <t>CT-10</t>
        </is>
      </c>
      <c r="I233" t="inlineStr">
        <is>
          <t>1</t>
        </is>
      </c>
    </row>
    <row r="234">
      <c r="A234" t="inlineStr">
        <is>
          <t>CS-01</t>
        </is>
      </c>
      <c r="B234" t="inlineStr">
        <is>
          <t>Foundations Constr. Software</t>
        </is>
      </c>
      <c r="C234" t="n">
        <v>12497.11</v>
      </c>
      <c r="D234" t="inlineStr">
        <is>
          <t>A</t>
        </is>
      </c>
      <c r="E234">
        <f>IFERROR(VLOOKUP(Table_Query_from_Cas_Ragle35[[#This Row],[Equipment '#]],'[1]Equip Rates'!A:C,3,FALSE),"")</f>
        <v/>
      </c>
      <c r="F234">
        <f>IFERROR(VLOOKUP(Table_Query_from_Cas_Ragle35[[#This Row],[Equipment '#]],H:I,2,FALSE), "No Div")</f>
        <v/>
      </c>
      <c r="H234" t="inlineStr">
        <is>
          <t>CT-11</t>
        </is>
      </c>
      <c r="I234" t="inlineStr">
        <is>
          <t>2</t>
        </is>
      </c>
    </row>
    <row r="235">
      <c r="A235" t="inlineStr">
        <is>
          <t>CS-02</t>
        </is>
      </c>
      <c r="B235" t="inlineStr">
        <is>
          <t>Foundations Software Update</t>
        </is>
      </c>
      <c r="C235" t="n">
        <v>2223</v>
      </c>
      <c r="D235" t="inlineStr">
        <is>
          <t>A</t>
        </is>
      </c>
      <c r="E235">
        <f>IFERROR(VLOOKUP(Table_Query_from_Cas_Ragle35[[#This Row],[Equipment '#]],'[1]Equip Rates'!A:C,3,FALSE),"")</f>
        <v/>
      </c>
      <c r="F235">
        <f>IFERROR(VLOOKUP(Table_Query_from_Cas_Ragle35[[#This Row],[Equipment '#]],H:I,2,FALSE), "No Div")</f>
        <v/>
      </c>
      <c r="H235" t="inlineStr">
        <is>
          <t>CT-12</t>
        </is>
      </c>
      <c r="I235" t="inlineStr">
        <is>
          <t>2</t>
        </is>
      </c>
    </row>
    <row r="236">
      <c r="A236" t="inlineStr">
        <is>
          <t>CS-03</t>
        </is>
      </c>
      <c r="B236" t="inlineStr">
        <is>
          <t>New Server Equipment</t>
        </is>
      </c>
      <c r="C236" t="n">
        <v>18390.5</v>
      </c>
      <c r="D236" t="inlineStr">
        <is>
          <t>A</t>
        </is>
      </c>
      <c r="E236">
        <f>IFERROR(VLOOKUP(Table_Query_from_Cas_Ragle35[[#This Row],[Equipment '#]],'[1]Equip Rates'!A:C,3,FALSE),"")</f>
        <v/>
      </c>
      <c r="F236">
        <f>IFERROR(VLOOKUP(Table_Query_from_Cas_Ragle35[[#This Row],[Equipment '#]],H:I,2,FALSE), "No Div")</f>
        <v/>
      </c>
      <c r="H236" t="inlineStr">
        <is>
          <t>CT-13</t>
        </is>
      </c>
      <c r="I236" t="inlineStr">
        <is>
          <t>2</t>
        </is>
      </c>
    </row>
    <row r="237">
      <c r="A237" t="inlineStr">
        <is>
          <t>CS-04</t>
        </is>
      </c>
      <c r="B237" t="inlineStr">
        <is>
          <t>HCSS Heavy Job Software</t>
        </is>
      </c>
      <c r="C237" t="n">
        <v>27934.55</v>
      </c>
      <c r="D237" t="inlineStr">
        <is>
          <t>A</t>
        </is>
      </c>
      <c r="E237">
        <f>IFERROR(VLOOKUP(Table_Query_from_Cas_Ragle35[[#This Row],[Equipment '#]],'[1]Equip Rates'!A:C,3,FALSE),"")</f>
        <v/>
      </c>
      <c r="F237">
        <f>IFERROR(VLOOKUP(Table_Query_from_Cas_Ragle35[[#This Row],[Equipment '#]],H:I,2,FALSE), "No Div")</f>
        <v/>
      </c>
      <c r="H237" t="inlineStr">
        <is>
          <t>CT-14</t>
        </is>
      </c>
      <c r="I237" t="inlineStr">
        <is>
          <t>2</t>
        </is>
      </c>
    </row>
    <row r="238">
      <c r="A238" t="inlineStr">
        <is>
          <t>CS-05</t>
        </is>
      </c>
      <c r="B238" t="inlineStr">
        <is>
          <t>Software Update on APP</t>
        </is>
      </c>
      <c r="C238" t="n">
        <v>20000</v>
      </c>
      <c r="D238" t="inlineStr">
        <is>
          <t>A</t>
        </is>
      </c>
      <c r="E238">
        <f>IFERROR(VLOOKUP(Table_Query_from_Cas_Ragle35[[#This Row],[Equipment '#]],'[1]Equip Rates'!A:C,3,FALSE),"")</f>
        <v/>
      </c>
      <c r="F238">
        <f>IFERROR(VLOOKUP(Table_Query_from_Cas_Ragle35[[#This Row],[Equipment '#]],H:I,2,FALSE), "No Div")</f>
        <v/>
      </c>
      <c r="H238" t="inlineStr">
        <is>
          <t>CT-15</t>
        </is>
      </c>
      <c r="I238" t="inlineStr">
        <is>
          <t>1</t>
        </is>
      </c>
    </row>
    <row r="239">
      <c r="A239" t="inlineStr">
        <is>
          <t>CS-06</t>
        </is>
      </c>
      <c r="B239" t="inlineStr">
        <is>
          <t>PM Field Software</t>
        </is>
      </c>
      <c r="C239" t="n">
        <v>14527.15</v>
      </c>
      <c r="D239" t="inlineStr">
        <is>
          <t>A</t>
        </is>
      </c>
      <c r="E239">
        <f>IFERROR(VLOOKUP(Table_Query_from_Cas_Ragle35[[#This Row],[Equipment '#]],'[1]Equip Rates'!A:C,3,FALSE),"")</f>
        <v/>
      </c>
      <c r="F239">
        <f>IFERROR(VLOOKUP(Table_Query_from_Cas_Ragle35[[#This Row],[Equipment '#]],H:I,2,FALSE), "No Div")</f>
        <v/>
      </c>
      <c r="H239" t="inlineStr">
        <is>
          <t>CT-16</t>
        </is>
      </c>
      <c r="I239" t="inlineStr">
        <is>
          <t>2</t>
        </is>
      </c>
    </row>
    <row r="240">
      <c r="A240" t="inlineStr">
        <is>
          <t>CS-07</t>
        </is>
      </c>
      <c r="B240" t="inlineStr">
        <is>
          <t>MS MBL WINSVRSTDCORE</t>
        </is>
      </c>
      <c r="C240" t="n">
        <v>10533.31</v>
      </c>
      <c r="D240" t="inlineStr">
        <is>
          <t>A</t>
        </is>
      </c>
      <c r="E240">
        <f>IFERROR(VLOOKUP(Table_Query_from_Cas_Ragle35[[#This Row],[Equipment '#]],'[1]Equip Rates'!A:C,3,FALSE),"")</f>
        <v/>
      </c>
      <c r="F240">
        <f>IFERROR(VLOOKUP(Table_Query_from_Cas_Ragle35[[#This Row],[Equipment '#]],H:I,2,FALSE), "No Div")</f>
        <v/>
      </c>
      <c r="H240" t="inlineStr">
        <is>
          <t>CT-17</t>
        </is>
      </c>
      <c r="I240" t="inlineStr">
        <is>
          <t>2</t>
        </is>
      </c>
    </row>
    <row r="241">
      <c r="A241" t="inlineStr">
        <is>
          <t>CS-08</t>
        </is>
      </c>
      <c r="B241" t="inlineStr">
        <is>
          <t>Survey Software OEM 2021</t>
        </is>
      </c>
      <c r="C241" t="n">
        <v>2883.65</v>
      </c>
      <c r="D241" t="inlineStr">
        <is>
          <t>A</t>
        </is>
      </c>
      <c r="E241">
        <f>IFERROR(VLOOKUP(Table_Query_from_Cas_Ragle35[[#This Row],[Equipment '#]],'[1]Equip Rates'!A:C,3,FALSE),"")</f>
        <v/>
      </c>
      <c r="F241">
        <f>IFERROR(VLOOKUP(Table_Query_from_Cas_Ragle35[[#This Row],[Equipment '#]],H:I,2,FALSE), "No Div")</f>
        <v/>
      </c>
      <c r="H241" t="inlineStr">
        <is>
          <t>CT-18</t>
        </is>
      </c>
      <c r="I241" t="inlineStr">
        <is>
          <t>2</t>
        </is>
      </c>
    </row>
    <row r="242">
      <c r="A242" t="inlineStr">
        <is>
          <t>CT-01</t>
        </is>
      </c>
      <c r="B242" t="inlineStr">
        <is>
          <t>45' White Alum. Cargo Trailer</t>
        </is>
      </c>
      <c r="C242" t="n">
        <v>2750</v>
      </c>
      <c r="D242" t="inlineStr">
        <is>
          <t>A</t>
        </is>
      </c>
      <c r="E242">
        <f>IFERROR(VLOOKUP(Table_Query_from_Cas_Ragle35[[#This Row],[Equipment '#]],'[1]Equip Rates'!A:C,3,FALSE),"")</f>
        <v/>
      </c>
      <c r="F242">
        <f>IFERROR(VLOOKUP(Table_Query_from_Cas_Ragle35[[#This Row],[Equipment '#]],H:I,2,FALSE), "No Div")</f>
        <v/>
      </c>
      <c r="H242" t="inlineStr">
        <is>
          <t>CT-19</t>
        </is>
      </c>
      <c r="I242" t="inlineStr">
        <is>
          <t>1</t>
        </is>
      </c>
    </row>
    <row r="243">
      <c r="A243" t="inlineStr">
        <is>
          <t>CT-02</t>
        </is>
      </c>
      <c r="B243" t="inlineStr">
        <is>
          <t>24' Continental WH Cargo Trail</t>
        </is>
      </c>
      <c r="C243" t="n">
        <v>3000</v>
      </c>
      <c r="D243" t="inlineStr">
        <is>
          <t>A</t>
        </is>
      </c>
      <c r="E243">
        <f>IFERROR(VLOOKUP(Table_Query_from_Cas_Ragle35[[#This Row],[Equipment '#]],'[1]Equip Rates'!A:C,3,FALSE),"")</f>
        <v/>
      </c>
      <c r="F243">
        <f>IFERROR(VLOOKUP(Table_Query_from_Cas_Ragle35[[#This Row],[Equipment '#]],H:I,2,FALSE), "No Div")</f>
        <v/>
      </c>
      <c r="H243" t="inlineStr">
        <is>
          <t>CT-20</t>
        </is>
      </c>
      <c r="I243" t="inlineStr">
        <is>
          <t>2</t>
        </is>
      </c>
    </row>
    <row r="244">
      <c r="A244" t="inlineStr">
        <is>
          <t>CT-03</t>
        </is>
      </c>
      <c r="B244" t="inlineStr">
        <is>
          <t>20' Southwest WH Cargo Trailer</t>
        </is>
      </c>
      <c r="C244" t="n">
        <v>3990</v>
      </c>
      <c r="D244" t="inlineStr">
        <is>
          <t>A</t>
        </is>
      </c>
      <c r="E244">
        <f>IFERROR(VLOOKUP(Table_Query_from_Cas_Ragle35[[#This Row],[Equipment '#]],'[1]Equip Rates'!A:C,3,FALSE),"")</f>
        <v/>
      </c>
      <c r="F244">
        <f>IFERROR(VLOOKUP(Table_Query_from_Cas_Ragle35[[#This Row],[Equipment '#]],H:I,2,FALSE), "No Div")</f>
        <v/>
      </c>
      <c r="H244" t="inlineStr">
        <is>
          <t>CT-21</t>
        </is>
      </c>
      <c r="I244" t="inlineStr">
        <is>
          <t>2</t>
        </is>
      </c>
    </row>
    <row r="245">
      <c r="A245" t="inlineStr">
        <is>
          <t>CT-04</t>
        </is>
      </c>
      <c r="B245" t="inlineStr">
        <is>
          <t>30'  MNN Blue Cargo Trailer</t>
        </is>
      </c>
      <c r="C245" t="n">
        <v>1200</v>
      </c>
      <c r="D245" t="inlineStr">
        <is>
          <t>A</t>
        </is>
      </c>
      <c r="E245">
        <f>IFERROR(VLOOKUP(Table_Query_from_Cas_Ragle35[[#This Row],[Equipment '#]],'[1]Equip Rates'!A:C,3,FALSE),"")</f>
        <v/>
      </c>
      <c r="F245">
        <f>IFERROR(VLOOKUP(Table_Query_from_Cas_Ragle35[[#This Row],[Equipment '#]],H:I,2,FALSE), "No Div")</f>
        <v/>
      </c>
      <c r="H245" t="inlineStr">
        <is>
          <t>CT-22</t>
        </is>
      </c>
      <c r="I245" t="inlineStr">
        <is>
          <t>1</t>
        </is>
      </c>
    </row>
    <row r="246">
      <c r="A246" t="inlineStr">
        <is>
          <t>CT-05</t>
        </is>
      </c>
      <c r="B246" t="inlineStr">
        <is>
          <t>Pace America Cargo 8x16</t>
        </is>
      </c>
      <c r="C246" t="n">
        <v>3200</v>
      </c>
      <c r="D246" t="inlineStr">
        <is>
          <t>A</t>
        </is>
      </c>
      <c r="E246">
        <f>IFERROR(VLOOKUP(Table_Query_from_Cas_Ragle35[[#This Row],[Equipment '#]],'[1]Equip Rates'!A:C,3,FALSE),"")</f>
        <v/>
      </c>
      <c r="F246">
        <f>IFERROR(VLOOKUP(Table_Query_from_Cas_Ragle35[[#This Row],[Equipment '#]],H:I,2,FALSE), "No Div")</f>
        <v/>
      </c>
      <c r="H246" t="inlineStr">
        <is>
          <t>CT-24</t>
        </is>
      </c>
      <c r="I246" t="inlineStr">
        <is>
          <t>2</t>
        </is>
      </c>
    </row>
    <row r="247">
      <c r="A247" t="inlineStr">
        <is>
          <t>CT-06</t>
        </is>
      </c>
      <c r="B247" t="inlineStr">
        <is>
          <t>16' Cargo Trailer Black</t>
        </is>
      </c>
      <c r="C247" t="n">
        <v>0</v>
      </c>
      <c r="D247" t="inlineStr">
        <is>
          <t>A</t>
        </is>
      </c>
      <c r="E247">
        <f>IFERROR(VLOOKUP(Table_Query_from_Cas_Ragle35[[#This Row],[Equipment '#]],'[1]Equip Rates'!A:C,3,FALSE),"")</f>
        <v/>
      </c>
      <c r="F247">
        <f>IFERROR(VLOOKUP(Table_Query_from_Cas_Ragle35[[#This Row],[Equipment '#]],H:I,2,FALSE), "No Div")</f>
        <v/>
      </c>
      <c r="H247" t="inlineStr">
        <is>
          <t>CT-25</t>
        </is>
      </c>
      <c r="I247" t="inlineStr">
        <is>
          <t>2</t>
        </is>
      </c>
    </row>
    <row r="248">
      <c r="A248" t="inlineStr">
        <is>
          <t>CT-07</t>
        </is>
      </c>
      <c r="B248" t="inlineStr">
        <is>
          <t>16' Cargo Trailer Gray</t>
        </is>
      </c>
      <c r="C248" t="n">
        <v>0</v>
      </c>
      <c r="D248" t="inlineStr">
        <is>
          <t>A</t>
        </is>
      </c>
      <c r="E248">
        <f>IFERROR(VLOOKUP(Table_Query_from_Cas_Ragle35[[#This Row],[Equipment '#]],'[1]Equip Rates'!A:C,3,FALSE),"")</f>
        <v/>
      </c>
      <c r="F248">
        <f>IFERROR(VLOOKUP(Table_Query_from_Cas_Ragle35[[#This Row],[Equipment '#]],H:I,2,FALSE), "No Div")</f>
        <v/>
      </c>
      <c r="H248" t="inlineStr">
        <is>
          <t>CT-26</t>
        </is>
      </c>
      <c r="I248" t="inlineStr">
        <is>
          <t>1</t>
        </is>
      </c>
    </row>
    <row r="249">
      <c r="A249" t="inlineStr">
        <is>
          <t>CT-08</t>
        </is>
      </c>
      <c r="B249" t="inlineStr">
        <is>
          <t>12' CARGO TRAILER WHITE</t>
        </is>
      </c>
      <c r="C249" t="n">
        <v>3360</v>
      </c>
      <c r="D249" t="inlineStr">
        <is>
          <t>A</t>
        </is>
      </c>
      <c r="E249">
        <f>IFERROR(VLOOKUP(Table_Query_from_Cas_Ragle35[[#This Row],[Equipment '#]],'[1]Equip Rates'!A:C,3,FALSE),"")</f>
        <v/>
      </c>
      <c r="F249">
        <f>IFERROR(VLOOKUP(Table_Query_from_Cas_Ragle35[[#This Row],[Equipment '#]],H:I,2,FALSE), "No Div")</f>
        <v/>
      </c>
      <c r="H249" t="inlineStr">
        <is>
          <t>CT-27</t>
        </is>
      </c>
      <c r="I249" t="inlineStr">
        <is>
          <t>2</t>
        </is>
      </c>
    </row>
    <row r="250">
      <c r="A250" t="inlineStr">
        <is>
          <t>CT-09</t>
        </is>
      </c>
      <c r="B250" t="inlineStr">
        <is>
          <t>12' HOMESTEADER CARGO</t>
        </is>
      </c>
      <c r="C250" t="n">
        <v>2101.72</v>
      </c>
      <c r="D250" t="inlineStr">
        <is>
          <t>A</t>
        </is>
      </c>
      <c r="E250">
        <f>IFERROR(VLOOKUP(Table_Query_from_Cas_Ragle35[[#This Row],[Equipment '#]],'[1]Equip Rates'!A:C,3,FALSE),"")</f>
        <v/>
      </c>
      <c r="F250">
        <f>IFERROR(VLOOKUP(Table_Query_from_Cas_Ragle35[[#This Row],[Equipment '#]],H:I,2,FALSE), "No Div")</f>
        <v/>
      </c>
      <c r="H250" t="inlineStr">
        <is>
          <t>CT-28</t>
        </is>
      </c>
      <c r="I250" t="inlineStr">
        <is>
          <t>2</t>
        </is>
      </c>
    </row>
    <row r="251">
      <c r="A251" t="inlineStr">
        <is>
          <t>CT-10</t>
        </is>
      </c>
      <c r="B251" t="inlineStr">
        <is>
          <t>Patriot Cargo Trailer</t>
        </is>
      </c>
      <c r="C251" t="n">
        <v>3000</v>
      </c>
      <c r="D251" t="inlineStr">
        <is>
          <t>A</t>
        </is>
      </c>
      <c r="E251">
        <f>IFERROR(VLOOKUP(Table_Query_from_Cas_Ragle35[[#This Row],[Equipment '#]],'[1]Equip Rates'!A:C,3,FALSE),"")</f>
        <v/>
      </c>
      <c r="F251">
        <f>IFERROR(VLOOKUP(Table_Query_from_Cas_Ragle35[[#This Row],[Equipment '#]],H:I,2,FALSE), "No Div")</f>
        <v/>
      </c>
      <c r="H251" t="inlineStr">
        <is>
          <t>CV-01</t>
        </is>
      </c>
      <c r="I251" t="inlineStr">
        <is>
          <t>1</t>
        </is>
      </c>
    </row>
    <row r="252">
      <c r="A252" t="inlineStr">
        <is>
          <t>CT-11</t>
        </is>
      </c>
      <c r="B252" t="inlineStr">
        <is>
          <t>2017 CARGO CRAFT XP7162</t>
        </is>
      </c>
      <c r="C252" t="n">
        <v>5893.89</v>
      </c>
      <c r="D252" t="inlineStr">
        <is>
          <t>A</t>
        </is>
      </c>
      <c r="E252">
        <f>IFERROR(VLOOKUP(Table_Query_from_Cas_Ragle35[[#This Row],[Equipment '#]],'[1]Equip Rates'!A:C,3,FALSE),"")</f>
        <v/>
      </c>
      <c r="F252">
        <f>IFERROR(VLOOKUP(Table_Query_from_Cas_Ragle35[[#This Row],[Equipment '#]],H:I,2,FALSE), "No Div")</f>
        <v/>
      </c>
      <c r="H252" t="inlineStr">
        <is>
          <t>D-01</t>
        </is>
      </c>
      <c r="I252" t="inlineStr">
        <is>
          <t>1</t>
        </is>
      </c>
    </row>
    <row r="253">
      <c r="A253" t="inlineStr">
        <is>
          <t>CT-12</t>
        </is>
      </c>
      <c r="B253" t="inlineStr">
        <is>
          <t>2017 LARK CARGO WHITE</t>
        </is>
      </c>
      <c r="C253" t="n">
        <v>3890</v>
      </c>
      <c r="D253" t="inlineStr">
        <is>
          <t>A</t>
        </is>
      </c>
      <c r="E253">
        <f>IFERROR(VLOOKUP(Table_Query_from_Cas_Ragle35[[#This Row],[Equipment '#]],'[1]Equip Rates'!A:C,3,FALSE),"")</f>
        <v/>
      </c>
      <c r="F253">
        <f>IFERROR(VLOOKUP(Table_Query_from_Cas_Ragle35[[#This Row],[Equipment '#]],H:I,2,FALSE), "No Div")</f>
        <v/>
      </c>
      <c r="H253" t="inlineStr">
        <is>
          <t>D-03</t>
        </is>
      </c>
      <c r="I253" t="inlineStr">
        <is>
          <t>2</t>
        </is>
      </c>
    </row>
    <row r="254">
      <c r="A254" t="inlineStr">
        <is>
          <t>CT-13</t>
        </is>
      </c>
      <c r="B254" t="inlineStr">
        <is>
          <t>2017 LARK CARGO WHITE</t>
        </is>
      </c>
      <c r="C254" t="n">
        <v>3890</v>
      </c>
      <c r="D254" t="inlineStr">
        <is>
          <t>A</t>
        </is>
      </c>
      <c r="E254">
        <f>IFERROR(VLOOKUP(Table_Query_from_Cas_Ragle35[[#This Row],[Equipment '#]],'[1]Equip Rates'!A:C,3,FALSE),"")</f>
        <v/>
      </c>
      <c r="F254">
        <f>IFERROR(VLOOKUP(Table_Query_from_Cas_Ragle35[[#This Row],[Equipment '#]],H:I,2,FALSE), "No Div")</f>
        <v/>
      </c>
      <c r="H254" t="inlineStr">
        <is>
          <t>D-04</t>
        </is>
      </c>
      <c r="I254" t="inlineStr">
        <is>
          <t>2</t>
        </is>
      </c>
    </row>
    <row r="255">
      <c r="A255" t="inlineStr">
        <is>
          <t>CT-14</t>
        </is>
      </c>
      <c r="B255" t="inlineStr">
        <is>
          <t>2018 Lark Cargo 29158</t>
        </is>
      </c>
      <c r="C255" t="n">
        <v>4489.25</v>
      </c>
      <c r="D255" t="inlineStr">
        <is>
          <t>A</t>
        </is>
      </c>
      <c r="E255">
        <f>IFERROR(VLOOKUP(Table_Query_from_Cas_Ragle35[[#This Row],[Equipment '#]],'[1]Equip Rates'!A:C,3,FALSE),"")</f>
        <v/>
      </c>
      <c r="F255">
        <f>IFERROR(VLOOKUP(Table_Query_from_Cas_Ragle35[[#This Row],[Equipment '#]],H:I,2,FALSE), "No Div")</f>
        <v/>
      </c>
      <c r="H255" t="inlineStr">
        <is>
          <t>D-05</t>
        </is>
      </c>
      <c r="I255" t="inlineStr">
        <is>
          <t>1</t>
        </is>
      </c>
    </row>
    <row r="256">
      <c r="A256" t="inlineStr">
        <is>
          <t>CT-15</t>
        </is>
      </c>
      <c r="B256" t="inlineStr">
        <is>
          <t>2018 Country Blacksmith Cargo</t>
        </is>
      </c>
      <c r="C256" t="n">
        <v>6366.5</v>
      </c>
      <c r="D256" t="inlineStr">
        <is>
          <t>A</t>
        </is>
      </c>
      <c r="E256">
        <f>IFERROR(VLOOKUP(Table_Query_from_Cas_Ragle35[[#This Row],[Equipment '#]],'[1]Equip Rates'!A:C,3,FALSE),"")</f>
        <v/>
      </c>
      <c r="F256">
        <f>IFERROR(VLOOKUP(Table_Query_from_Cas_Ragle35[[#This Row],[Equipment '#]],H:I,2,FALSE), "No Div")</f>
        <v/>
      </c>
      <c r="H256" t="inlineStr">
        <is>
          <t>D-06</t>
        </is>
      </c>
      <c r="I256" t="inlineStr">
        <is>
          <t>1</t>
        </is>
      </c>
    </row>
    <row r="257">
      <c r="A257" t="inlineStr">
        <is>
          <t>CT-16</t>
        </is>
      </c>
      <c r="B257" t="inlineStr">
        <is>
          <t>2019 BIG TEX CARGO 7x14</t>
        </is>
      </c>
      <c r="C257" t="n">
        <v>5054</v>
      </c>
      <c r="D257" t="inlineStr">
        <is>
          <t>A</t>
        </is>
      </c>
      <c r="E257">
        <f>IFERROR(VLOOKUP(Table_Query_from_Cas_Ragle35[[#This Row],[Equipment '#]],'[1]Equip Rates'!A:C,3,FALSE),"")</f>
        <v/>
      </c>
      <c r="F257">
        <f>IFERROR(VLOOKUP(Table_Query_from_Cas_Ragle35[[#This Row],[Equipment '#]],H:I,2,FALSE), "No Div")</f>
        <v/>
      </c>
      <c r="H257" t="inlineStr">
        <is>
          <t>D-07</t>
        </is>
      </c>
      <c r="I257" t="inlineStr">
        <is>
          <t>1</t>
        </is>
      </c>
    </row>
    <row r="258">
      <c r="A258" t="inlineStr">
        <is>
          <t>CT-17</t>
        </is>
      </c>
      <c r="B258" t="inlineStr">
        <is>
          <t>2020 Lark Cargo (White)</t>
        </is>
      </c>
      <c r="C258" t="n">
        <v>5457.75</v>
      </c>
      <c r="D258" t="inlineStr">
        <is>
          <t>A</t>
        </is>
      </c>
      <c r="E258">
        <f>IFERROR(VLOOKUP(Table_Query_from_Cas_Ragle35[[#This Row],[Equipment '#]],'[1]Equip Rates'!A:C,3,FALSE),"")</f>
        <v/>
      </c>
      <c r="F258">
        <f>IFERROR(VLOOKUP(Table_Query_from_Cas_Ragle35[[#This Row],[Equipment '#]],H:I,2,FALSE), "No Div")</f>
        <v/>
      </c>
      <c r="H258" t="inlineStr">
        <is>
          <t>D-08</t>
        </is>
      </c>
      <c r="I258" t="inlineStr">
        <is>
          <t>1</t>
        </is>
      </c>
    </row>
    <row r="259">
      <c r="A259" t="inlineStr">
        <is>
          <t>CT-18</t>
        </is>
      </c>
      <c r="B259" t="inlineStr">
        <is>
          <t>2020 Lark Cargo (White)</t>
        </is>
      </c>
      <c r="C259" t="n">
        <v>5171.88</v>
      </c>
      <c r="D259" t="inlineStr">
        <is>
          <t>A</t>
        </is>
      </c>
      <c r="E259">
        <f>IFERROR(VLOOKUP(Table_Query_from_Cas_Ragle35[[#This Row],[Equipment '#]],'[1]Equip Rates'!A:C,3,FALSE),"")</f>
        <v/>
      </c>
      <c r="F259">
        <f>IFERROR(VLOOKUP(Table_Query_from_Cas_Ragle35[[#This Row],[Equipment '#]],H:I,2,FALSE), "No Div")</f>
        <v/>
      </c>
      <c r="H259" t="inlineStr">
        <is>
          <t>D-08*</t>
        </is>
      </c>
      <c r="I259" t="inlineStr">
        <is>
          <t>1</t>
        </is>
      </c>
    </row>
    <row r="260">
      <c r="A260" t="inlineStr">
        <is>
          <t>CT-19</t>
        </is>
      </c>
      <c r="B260" t="inlineStr">
        <is>
          <t>2019 Econobody 7x16 (Collier)</t>
        </is>
      </c>
      <c r="C260" t="n">
        <v>5564</v>
      </c>
      <c r="D260" t="inlineStr">
        <is>
          <t>A</t>
        </is>
      </c>
      <c r="E260">
        <f>IFERROR(VLOOKUP(Table_Query_from_Cas_Ragle35[[#This Row],[Equipment '#]],'[1]Equip Rates'!A:C,3,FALSE),"")</f>
        <v/>
      </c>
      <c r="F260">
        <f>IFERROR(VLOOKUP(Table_Query_from_Cas_Ragle35[[#This Row],[Equipment '#]],H:I,2,FALSE), "No Div")</f>
        <v/>
      </c>
      <c r="H260" t="inlineStr">
        <is>
          <t>D-08**</t>
        </is>
      </c>
      <c r="I260" t="inlineStr">
        <is>
          <t>1</t>
        </is>
      </c>
    </row>
    <row r="261">
      <c r="A261" t="inlineStr">
        <is>
          <t>CT-20</t>
        </is>
      </c>
      <c r="B261" t="inlineStr">
        <is>
          <t>2020 Lark Cargo Trailer</t>
        </is>
      </c>
      <c r="C261" t="n">
        <v>5038.06</v>
      </c>
      <c r="D261" t="inlineStr">
        <is>
          <t>A</t>
        </is>
      </c>
      <c r="E261">
        <f>IFERROR(VLOOKUP(Table_Query_from_Cas_Ragle35[[#This Row],[Equipment '#]],'[1]Equip Rates'!A:C,3,FALSE),"")</f>
        <v/>
      </c>
      <c r="F261">
        <f>IFERROR(VLOOKUP(Table_Query_from_Cas_Ragle35[[#This Row],[Equipment '#]],H:I,2,FALSE), "No Div")</f>
        <v/>
      </c>
      <c r="H261" t="inlineStr">
        <is>
          <t>D-09</t>
        </is>
      </c>
      <c r="I261" t="inlineStr">
        <is>
          <t>1</t>
        </is>
      </c>
    </row>
    <row r="262">
      <c r="A262" t="inlineStr">
        <is>
          <t>CT-21</t>
        </is>
      </c>
      <c r="B262" t="inlineStr">
        <is>
          <t>2020 Look Trailers, AZ</t>
        </is>
      </c>
      <c r="C262" t="n">
        <v>4983.88</v>
      </c>
      <c r="D262" t="inlineStr">
        <is>
          <t>A</t>
        </is>
      </c>
      <c r="E262">
        <f>IFERROR(VLOOKUP(Table_Query_from_Cas_Ragle35[[#This Row],[Equipment '#]],'[1]Equip Rates'!A:C,3,FALSE),"")</f>
        <v/>
      </c>
      <c r="F262">
        <f>IFERROR(VLOOKUP(Table_Query_from_Cas_Ragle35[[#This Row],[Equipment '#]],H:I,2,FALSE), "No Div")</f>
        <v/>
      </c>
      <c r="H262" t="inlineStr">
        <is>
          <t>D-09*</t>
        </is>
      </c>
      <c r="I262" t="inlineStr">
        <is>
          <t>2</t>
        </is>
      </c>
    </row>
    <row r="263">
      <c r="A263" t="inlineStr">
        <is>
          <t>CT-22</t>
        </is>
      </c>
      <c r="B263" t="inlineStr">
        <is>
          <t>Homesteader 8x16 Cargo (2022)</t>
        </is>
      </c>
      <c r="C263" t="n">
        <v>9196.65</v>
      </c>
      <c r="D263" t="inlineStr">
        <is>
          <t>A</t>
        </is>
      </c>
      <c r="E263">
        <f>IFERROR(VLOOKUP(Table_Query_from_Cas_Ragle35[[#This Row],[Equipment '#]],'[1]Equip Rates'!A:C,3,FALSE),"")</f>
        <v/>
      </c>
      <c r="F263">
        <f>IFERROR(VLOOKUP(Table_Query_from_Cas_Ragle35[[#This Row],[Equipment '#]],H:I,2,FALSE), "No Div")</f>
        <v/>
      </c>
      <c r="H263" t="inlineStr">
        <is>
          <t>D-10</t>
        </is>
      </c>
      <c r="I263" t="inlineStr">
        <is>
          <t>1</t>
        </is>
      </c>
    </row>
    <row r="264">
      <c r="A264" t="inlineStr">
        <is>
          <t>CT-24</t>
        </is>
      </c>
      <c r="B264" t="inlineStr">
        <is>
          <t>2022 Looks Cargo Trailer</t>
        </is>
      </c>
      <c r="C264" t="n">
        <v>10019.74</v>
      </c>
      <c r="D264" t="inlineStr">
        <is>
          <t>A</t>
        </is>
      </c>
      <c r="E264">
        <f>IFERROR(VLOOKUP(Table_Query_from_Cas_Ragle35[[#This Row],[Equipment '#]],'[1]Equip Rates'!A:C,3,FALSE),"")</f>
        <v/>
      </c>
      <c r="F264">
        <f>IFERROR(VLOOKUP(Table_Query_from_Cas_Ragle35[[#This Row],[Equipment '#]],H:I,2,FALSE), "No Div")</f>
        <v/>
      </c>
      <c r="H264" t="inlineStr">
        <is>
          <t>D-10*</t>
        </is>
      </c>
      <c r="I264" t="inlineStr">
        <is>
          <t>1</t>
        </is>
      </c>
    </row>
    <row r="265">
      <c r="A265" t="inlineStr">
        <is>
          <t>CT-25</t>
        </is>
      </c>
      <c r="B265" t="inlineStr">
        <is>
          <t>2023 Looks Cargo</t>
        </is>
      </c>
      <c r="C265" t="n">
        <v>9381.17</v>
      </c>
      <c r="D265" t="inlineStr">
        <is>
          <t>A</t>
        </is>
      </c>
      <c r="E265">
        <f>IFERROR(VLOOKUP(Table_Query_from_Cas_Ragle35[[#This Row],[Equipment '#]],'[1]Equip Rates'!A:C,3,FALSE),"")</f>
        <v/>
      </c>
      <c r="F265">
        <f>IFERROR(VLOOKUP(Table_Query_from_Cas_Ragle35[[#This Row],[Equipment '#]],H:I,2,FALSE), "No Div")</f>
        <v/>
      </c>
      <c r="H265" t="inlineStr">
        <is>
          <t>D-10**</t>
        </is>
      </c>
      <c r="I265" t="inlineStr">
        <is>
          <t>1</t>
        </is>
      </c>
    </row>
    <row r="266">
      <c r="A266" t="inlineStr">
        <is>
          <t>CT-27</t>
        </is>
      </c>
      <c r="B266" t="inlineStr">
        <is>
          <t>2022 SPARTAN CR 7X16 (033611)</t>
        </is>
      </c>
      <c r="C266" t="n">
        <v>10031.81</v>
      </c>
      <c r="D266" t="inlineStr">
        <is>
          <t>A</t>
        </is>
      </c>
      <c r="E266">
        <f>IFERROR(VLOOKUP(Table_Query_from_Cas_Ragle35[[#This Row],[Equipment '#]],'[1]Equip Rates'!A:C,3,FALSE),"")</f>
        <v/>
      </c>
      <c r="F266">
        <f>IFERROR(VLOOKUP(Table_Query_from_Cas_Ragle35[[#This Row],[Equipment '#]],H:I,2,FALSE), "No Div")</f>
        <v/>
      </c>
      <c r="H266" t="inlineStr">
        <is>
          <t>D-11</t>
        </is>
      </c>
      <c r="I266" t="inlineStr">
        <is>
          <t>1</t>
        </is>
      </c>
    </row>
    <row r="267">
      <c r="A267" t="inlineStr">
        <is>
          <t>CT-28</t>
        </is>
      </c>
      <c r="B267" t="inlineStr">
        <is>
          <t>2023 SPARTAN 7X16 CR (034561)</t>
        </is>
      </c>
      <c r="C267" t="n">
        <v>10031.81</v>
      </c>
      <c r="D267" t="inlineStr">
        <is>
          <t>A</t>
        </is>
      </c>
      <c r="E267">
        <f>IFERROR(VLOOKUP(Table_Query_from_Cas_Ragle35[[#This Row],[Equipment '#]],'[1]Equip Rates'!A:C,3,FALSE),"")</f>
        <v/>
      </c>
      <c r="F267">
        <f>IFERROR(VLOOKUP(Table_Query_from_Cas_Ragle35[[#This Row],[Equipment '#]],H:I,2,FALSE), "No Div")</f>
        <v/>
      </c>
      <c r="H267" t="inlineStr">
        <is>
          <t>D-11*</t>
        </is>
      </c>
      <c r="I267" t="inlineStr">
        <is>
          <t>1</t>
        </is>
      </c>
    </row>
    <row r="268">
      <c r="A268" t="inlineStr">
        <is>
          <t>CV-01</t>
        </is>
      </c>
      <c r="B268" t="inlineStr">
        <is>
          <t>2007 Freightliner MT55</t>
        </is>
      </c>
      <c r="C268" t="n">
        <v>45310</v>
      </c>
      <c r="D268" t="inlineStr">
        <is>
          <t>A</t>
        </is>
      </c>
      <c r="E268">
        <f>IFERROR(VLOOKUP(Table_Query_from_Cas_Ragle35[[#This Row],[Equipment '#]],'[1]Equip Rates'!A:C,3,FALSE),"")</f>
        <v/>
      </c>
      <c r="F268">
        <f>IFERROR(VLOOKUP(Table_Query_from_Cas_Ragle35[[#This Row],[Equipment '#]],H:I,2,FALSE), "No Div")</f>
        <v/>
      </c>
      <c r="H268" t="inlineStr">
        <is>
          <t>D-11**</t>
        </is>
      </c>
      <c r="I268" t="inlineStr">
        <is>
          <t>1</t>
        </is>
      </c>
    </row>
    <row r="269">
      <c r="A269" t="inlineStr">
        <is>
          <t>D-01</t>
        </is>
      </c>
      <c r="B269" t="inlineStr">
        <is>
          <t>Cat D5M Dozer</t>
        </is>
      </c>
      <c r="C269" t="n">
        <v>95806</v>
      </c>
      <c r="D269" t="inlineStr">
        <is>
          <t>A</t>
        </is>
      </c>
      <c r="E269">
        <f>IFERROR(VLOOKUP(Table_Query_from_Cas_Ragle35[[#This Row],[Equipment '#]],'[1]Equip Rates'!A:C,3,FALSE),"")</f>
        <v/>
      </c>
      <c r="F269">
        <f>IFERROR(VLOOKUP(Table_Query_from_Cas_Ragle35[[#This Row],[Equipment '#]],H:I,2,FALSE), "No Div")</f>
        <v/>
      </c>
      <c r="H269" t="inlineStr">
        <is>
          <t>D-11***</t>
        </is>
      </c>
      <c r="I269" t="inlineStr">
        <is>
          <t>1</t>
        </is>
      </c>
    </row>
    <row r="270">
      <c r="A270" t="inlineStr">
        <is>
          <t>D-03</t>
        </is>
      </c>
      <c r="B270" t="inlineStr">
        <is>
          <t>Cat D5M Dozer</t>
        </is>
      </c>
      <c r="C270" t="n">
        <v>79500</v>
      </c>
      <c r="D270" t="inlineStr">
        <is>
          <t>A</t>
        </is>
      </c>
      <c r="E270">
        <f>IFERROR(VLOOKUP(Table_Query_from_Cas_Ragle35[[#This Row],[Equipment '#]],'[1]Equip Rates'!A:C,3,FALSE),"")</f>
        <v/>
      </c>
      <c r="F270">
        <f>IFERROR(VLOOKUP(Table_Query_from_Cas_Ragle35[[#This Row],[Equipment '#]],H:I,2,FALSE), "No Div")</f>
        <v/>
      </c>
      <c r="H270" t="inlineStr">
        <is>
          <t>D-12</t>
        </is>
      </c>
      <c r="I270" t="inlineStr">
        <is>
          <t>2</t>
        </is>
      </c>
    </row>
    <row r="271">
      <c r="A271" t="inlineStr">
        <is>
          <t>D-05</t>
        </is>
      </c>
      <c r="B271" t="inlineStr">
        <is>
          <t>John Deere 750C Dozer</t>
        </is>
      </c>
      <c r="C271" t="n">
        <v>84800</v>
      </c>
      <c r="D271" t="inlineStr">
        <is>
          <t>A</t>
        </is>
      </c>
      <c r="E271">
        <f>IFERROR(VLOOKUP(Table_Query_from_Cas_Ragle35[[#This Row],[Equipment '#]],'[1]Equip Rates'!A:C,3,FALSE),"")</f>
        <v/>
      </c>
      <c r="F271">
        <f>IFERROR(VLOOKUP(Table_Query_from_Cas_Ragle35[[#This Row],[Equipment '#]],H:I,2,FALSE), "No Div")</f>
        <v/>
      </c>
      <c r="H271" t="inlineStr">
        <is>
          <t>D-12*</t>
        </is>
      </c>
      <c r="I271" t="inlineStr">
        <is>
          <t>2</t>
        </is>
      </c>
    </row>
    <row r="272">
      <c r="A272" t="inlineStr">
        <is>
          <t>D-06</t>
        </is>
      </c>
      <c r="B272" t="inlineStr">
        <is>
          <t>John Deere 650J LGP Dozer</t>
        </is>
      </c>
      <c r="C272" t="n">
        <v>67840</v>
      </c>
      <c r="D272" t="inlineStr">
        <is>
          <t>A</t>
        </is>
      </c>
      <c r="E272">
        <f>IFERROR(VLOOKUP(Table_Query_from_Cas_Ragle35[[#This Row],[Equipment '#]],'[1]Equip Rates'!A:C,3,FALSE),"")</f>
        <v/>
      </c>
      <c r="F272">
        <f>IFERROR(VLOOKUP(Table_Query_from_Cas_Ragle35[[#This Row],[Equipment '#]],H:I,2,FALSE), "No Div")</f>
        <v/>
      </c>
      <c r="H272" t="inlineStr">
        <is>
          <t>D-12**</t>
        </is>
      </c>
      <c r="I272" t="inlineStr">
        <is>
          <t>2</t>
        </is>
      </c>
    </row>
    <row r="273">
      <c r="A273" t="inlineStr">
        <is>
          <t>D-08</t>
        </is>
      </c>
      <c r="B273" t="inlineStr">
        <is>
          <t>JD 450J LGP Dozer</t>
        </is>
      </c>
      <c r="C273" t="n">
        <v>39751.9</v>
      </c>
      <c r="D273" t="inlineStr">
        <is>
          <t>A</t>
        </is>
      </c>
      <c r="E273">
        <f>IFERROR(VLOOKUP(Table_Query_from_Cas_Ragle35[[#This Row],[Equipment '#]],'[1]Equip Rates'!A:C,3,FALSE),"")</f>
        <v/>
      </c>
      <c r="F273">
        <f>IFERROR(VLOOKUP(Table_Query_from_Cas_Ragle35[[#This Row],[Equipment '#]],H:I,2,FALSE), "No Div")</f>
        <v/>
      </c>
      <c r="H273" t="inlineStr">
        <is>
          <t>D-13</t>
        </is>
      </c>
      <c r="I273" t="inlineStr">
        <is>
          <t>4</t>
        </is>
      </c>
    </row>
    <row r="274">
      <c r="A274" t="inlineStr">
        <is>
          <t>D-08*</t>
        </is>
      </c>
      <c r="B274" t="inlineStr">
        <is>
          <t>D-08 Engine Replace</t>
        </is>
      </c>
      <c r="C274" t="n">
        <v>10348.94</v>
      </c>
      <c r="D274" t="inlineStr">
        <is>
          <t>A</t>
        </is>
      </c>
      <c r="E274">
        <f>IFERROR(VLOOKUP(Table_Query_from_Cas_Ragle35[[#This Row],[Equipment '#]],'[1]Equip Rates'!A:C,3,FALSE),"")</f>
        <v/>
      </c>
      <c r="F274">
        <f>IFERROR(VLOOKUP(Table_Query_from_Cas_Ragle35[[#This Row],[Equipment '#]],H:I,2,FALSE), "No Div")</f>
        <v/>
      </c>
      <c r="H274" t="inlineStr">
        <is>
          <t>D-14</t>
        </is>
      </c>
      <c r="I274" t="inlineStr">
        <is>
          <t>1</t>
        </is>
      </c>
    </row>
    <row r="275">
      <c r="A275" t="inlineStr">
        <is>
          <t>D-08**</t>
        </is>
      </c>
      <c r="B275" t="inlineStr">
        <is>
          <t>JD 450J Undercarriage Major</t>
        </is>
      </c>
      <c r="C275" t="n">
        <v>9833.15</v>
      </c>
      <c r="D275" t="inlineStr">
        <is>
          <t>A</t>
        </is>
      </c>
      <c r="E275">
        <f>IFERROR(VLOOKUP(Table_Query_from_Cas_Ragle35[[#This Row],[Equipment '#]],'[1]Equip Rates'!A:C,3,FALSE),"")</f>
        <v/>
      </c>
      <c r="F275">
        <f>IFERROR(VLOOKUP(Table_Query_from_Cas_Ragle35[[#This Row],[Equipment '#]],H:I,2,FALSE), "No Div")</f>
        <v/>
      </c>
      <c r="H275" t="inlineStr">
        <is>
          <t>D-14*</t>
        </is>
      </c>
      <c r="I275" t="inlineStr">
        <is>
          <t>1</t>
        </is>
      </c>
    </row>
    <row r="276">
      <c r="A276" t="inlineStr">
        <is>
          <t>D-09</t>
        </is>
      </c>
      <c r="B276" t="inlineStr">
        <is>
          <t>CAT D6R Dozer w/GPS Dozer Only</t>
        </is>
      </c>
      <c r="C276" t="n">
        <v>160875</v>
      </c>
      <c r="D276" t="inlineStr">
        <is>
          <t>A</t>
        </is>
      </c>
      <c r="E276">
        <f>IFERROR(VLOOKUP(Table_Query_from_Cas_Ragle35[[#This Row],[Equipment '#]],'[1]Equip Rates'!A:C,3,FALSE),"")</f>
        <v/>
      </c>
      <c r="F276">
        <f>IFERROR(VLOOKUP(Table_Query_from_Cas_Ragle35[[#This Row],[Equipment '#]],H:I,2,FALSE), "No Div")</f>
        <v/>
      </c>
      <c r="H276" t="inlineStr">
        <is>
          <t>D-14**</t>
        </is>
      </c>
      <c r="I276" t="inlineStr">
        <is>
          <t>1</t>
        </is>
      </c>
    </row>
    <row r="277">
      <c r="A277" t="inlineStr">
        <is>
          <t>D-09*</t>
        </is>
      </c>
      <c r="B277" t="inlineStr">
        <is>
          <t>Trimble GPS for D6R Dozer</t>
        </is>
      </c>
      <c r="C277" t="n">
        <v>24570</v>
      </c>
      <c r="D277" t="inlineStr">
        <is>
          <t>A</t>
        </is>
      </c>
      <c r="E277">
        <f>IFERROR(VLOOKUP(Table_Query_from_Cas_Ragle35[[#This Row],[Equipment '#]],'[1]Equip Rates'!A:C,3,FALSE),"")</f>
        <v/>
      </c>
      <c r="F277">
        <f>IFERROR(VLOOKUP(Table_Query_from_Cas_Ragle35[[#This Row],[Equipment '#]],H:I,2,FALSE), "No Div")</f>
        <v/>
      </c>
      <c r="H277" t="inlineStr">
        <is>
          <t>D-15</t>
        </is>
      </c>
      <c r="I277" t="inlineStr">
        <is>
          <t>1</t>
        </is>
      </c>
    </row>
    <row r="278">
      <c r="A278" t="inlineStr">
        <is>
          <t>D-10</t>
        </is>
      </c>
      <c r="B278" t="inlineStr">
        <is>
          <t>JD 850K Dozer 2012</t>
        </is>
      </c>
      <c r="C278" t="n">
        <v>137830.09</v>
      </c>
      <c r="D278" t="inlineStr">
        <is>
          <t>A</t>
        </is>
      </c>
      <c r="E278">
        <f>IFERROR(VLOOKUP(Table_Query_from_Cas_Ragle35[[#This Row],[Equipment '#]],'[1]Equip Rates'!A:C,3,FALSE),"")</f>
        <v/>
      </c>
      <c r="F278">
        <f>IFERROR(VLOOKUP(Table_Query_from_Cas_Ragle35[[#This Row],[Equipment '#]],H:I,2,FALSE), "No Div")</f>
        <v/>
      </c>
      <c r="H278" t="inlineStr">
        <is>
          <t>D-16</t>
        </is>
      </c>
      <c r="I278" t="inlineStr">
        <is>
          <t>3</t>
        </is>
      </c>
    </row>
    <row r="279">
      <c r="A279" t="inlineStr">
        <is>
          <t>D-10*</t>
        </is>
      </c>
      <c r="B279" t="inlineStr">
        <is>
          <t>Trimble GPS for JD 850K</t>
        </is>
      </c>
      <c r="C279" t="n">
        <v>46570.4</v>
      </c>
      <c r="D279" t="inlineStr">
        <is>
          <t>A</t>
        </is>
      </c>
      <c r="E279">
        <f>IFERROR(VLOOKUP(Table_Query_from_Cas_Ragle35[[#This Row],[Equipment '#]],'[1]Equip Rates'!A:C,3,FALSE),"")</f>
        <v/>
      </c>
      <c r="F279">
        <f>IFERROR(VLOOKUP(Table_Query_from_Cas_Ragle35[[#This Row],[Equipment '#]],H:I,2,FALSE), "No Div")</f>
        <v/>
      </c>
      <c r="H279" t="inlineStr">
        <is>
          <t>D-16*</t>
        </is>
      </c>
      <c r="I279" t="inlineStr">
        <is>
          <t>3</t>
        </is>
      </c>
    </row>
    <row r="280">
      <c r="A280" t="inlineStr">
        <is>
          <t>D-10**</t>
        </is>
      </c>
      <c r="B280" t="inlineStr">
        <is>
          <t>JD 850K Undercarriage Major</t>
        </is>
      </c>
      <c r="C280" t="n">
        <v>23080.03</v>
      </c>
      <c r="D280" t="inlineStr">
        <is>
          <t>A</t>
        </is>
      </c>
      <c r="E280">
        <f>IFERROR(VLOOKUP(Table_Query_from_Cas_Ragle35[[#This Row],[Equipment '#]],'[1]Equip Rates'!A:C,3,FALSE),"")</f>
        <v/>
      </c>
      <c r="F280">
        <f>IFERROR(VLOOKUP(Table_Query_from_Cas_Ragle35[[#This Row],[Equipment '#]],H:I,2,FALSE), "No Div")</f>
        <v/>
      </c>
      <c r="H280" t="inlineStr">
        <is>
          <t>D-16**</t>
        </is>
      </c>
      <c r="I280" t="inlineStr">
        <is>
          <t>3</t>
        </is>
      </c>
    </row>
    <row r="281">
      <c r="A281" t="inlineStr">
        <is>
          <t>D-11</t>
        </is>
      </c>
      <c r="B281" t="inlineStr">
        <is>
          <t>CAT D6N Dozer with GPS 2012</t>
        </is>
      </c>
      <c r="C281" t="n">
        <v>212990.18</v>
      </c>
      <c r="D281" t="inlineStr">
        <is>
          <t>A</t>
        </is>
      </c>
      <c r="E281">
        <f>IFERROR(VLOOKUP(Table_Query_from_Cas_Ragle35[[#This Row],[Equipment '#]],'[1]Equip Rates'!A:C,3,FALSE),"")</f>
        <v/>
      </c>
      <c r="F281">
        <f>IFERROR(VLOOKUP(Table_Query_from_Cas_Ragle35[[#This Row],[Equipment '#]],H:I,2,FALSE), "No Div")</f>
        <v/>
      </c>
      <c r="H281" t="inlineStr">
        <is>
          <t>D-17</t>
        </is>
      </c>
      <c r="I281" t="inlineStr">
        <is>
          <t>4</t>
        </is>
      </c>
    </row>
    <row r="282">
      <c r="A282" t="inlineStr">
        <is>
          <t>D-11*</t>
        </is>
      </c>
      <c r="B282" t="inlineStr">
        <is>
          <t>Transmission Rebuild</t>
        </is>
      </c>
      <c r="C282" t="n">
        <v>15743.74</v>
      </c>
      <c r="D282" t="inlineStr">
        <is>
          <t>A</t>
        </is>
      </c>
      <c r="E282">
        <f>IFERROR(VLOOKUP(Table_Query_from_Cas_Ragle35[[#This Row],[Equipment '#]],'[1]Equip Rates'!A:C,3,FALSE),"")</f>
        <v/>
      </c>
      <c r="F282">
        <f>IFERROR(VLOOKUP(Table_Query_from_Cas_Ragle35[[#This Row],[Equipment '#]],H:I,2,FALSE), "No Div")</f>
        <v/>
      </c>
      <c r="H282" t="inlineStr">
        <is>
          <t>D-18</t>
        </is>
      </c>
      <c r="I282" t="inlineStr">
        <is>
          <t>4</t>
        </is>
      </c>
    </row>
    <row r="283">
      <c r="A283" t="inlineStr">
        <is>
          <t>D-11**</t>
        </is>
      </c>
      <c r="B283" t="inlineStr">
        <is>
          <t>UNDERCARRIAGE PARTIAL REBUILD</t>
        </is>
      </c>
      <c r="C283" t="n">
        <v>10188.39</v>
      </c>
      <c r="D283" t="inlineStr">
        <is>
          <t>A</t>
        </is>
      </c>
      <c r="E283">
        <f>IFERROR(VLOOKUP(Table_Query_from_Cas_Ragle35[[#This Row],[Equipment '#]],'[1]Equip Rates'!A:C,3,FALSE),"")</f>
        <v/>
      </c>
      <c r="F283">
        <f>IFERROR(VLOOKUP(Table_Query_from_Cas_Ragle35[[#This Row],[Equipment '#]],H:I,2,FALSE), "No Div")</f>
        <v/>
      </c>
      <c r="H283" t="inlineStr">
        <is>
          <t>D-19</t>
        </is>
      </c>
      <c r="I283" t="inlineStr">
        <is>
          <t>3</t>
        </is>
      </c>
    </row>
    <row r="284">
      <c r="A284" t="inlineStr">
        <is>
          <t>D-11***</t>
        </is>
      </c>
      <c r="B284" t="inlineStr">
        <is>
          <t>D-11 Undercarriage Partial Maj</t>
        </is>
      </c>
      <c r="C284" t="n">
        <v>7931.76</v>
      </c>
      <c r="D284" t="inlineStr">
        <is>
          <t>A</t>
        </is>
      </c>
      <c r="E284">
        <f>IFERROR(VLOOKUP(Table_Query_from_Cas_Ragle35[[#This Row],[Equipment '#]],'[1]Equip Rates'!A:C,3,FALSE),"")</f>
        <v/>
      </c>
      <c r="F284">
        <f>IFERROR(VLOOKUP(Table_Query_from_Cas_Ragle35[[#This Row],[Equipment '#]],H:I,2,FALSE), "No Div")</f>
        <v/>
      </c>
      <c r="H284" t="inlineStr">
        <is>
          <t>D-20</t>
        </is>
      </c>
      <c r="I284" t="inlineStr">
        <is>
          <t>1</t>
        </is>
      </c>
    </row>
    <row r="285">
      <c r="A285" t="inlineStr">
        <is>
          <t>D-12</t>
        </is>
      </c>
      <c r="B285" t="inlineStr">
        <is>
          <t>John Deere 700K</t>
        </is>
      </c>
      <c r="C285" t="n">
        <v>112350</v>
      </c>
      <c r="D285" t="inlineStr">
        <is>
          <t>A</t>
        </is>
      </c>
      <c r="E285">
        <f>IFERROR(VLOOKUP(Table_Query_from_Cas_Ragle35[[#This Row],[Equipment '#]],'[1]Equip Rates'!A:C,3,FALSE),"")</f>
        <v/>
      </c>
      <c r="F285">
        <f>IFERROR(VLOOKUP(Table_Query_from_Cas_Ragle35[[#This Row],[Equipment '#]],H:I,2,FALSE), "No Div")</f>
        <v/>
      </c>
      <c r="H285" t="inlineStr">
        <is>
          <t>D-20*</t>
        </is>
      </c>
      <c r="I285" t="inlineStr">
        <is>
          <t>1</t>
        </is>
      </c>
    </row>
    <row r="286">
      <c r="A286" t="inlineStr">
        <is>
          <t>D-12*</t>
        </is>
      </c>
      <c r="B286" t="inlineStr">
        <is>
          <t>2019 VA 700J Ripper</t>
        </is>
      </c>
      <c r="C286" t="n">
        <v>15517.64</v>
      </c>
      <c r="D286" t="inlineStr">
        <is>
          <t>A</t>
        </is>
      </c>
      <c r="E286">
        <f>IFERROR(VLOOKUP(Table_Query_from_Cas_Ragle35[[#This Row],[Equipment '#]],'[1]Equip Rates'!A:C,3,FALSE),"")</f>
        <v/>
      </c>
      <c r="F286">
        <f>IFERROR(VLOOKUP(Table_Query_from_Cas_Ragle35[[#This Row],[Equipment '#]],H:I,2,FALSE), "No Div")</f>
        <v/>
      </c>
      <c r="H286" t="inlineStr">
        <is>
          <t>D-21</t>
        </is>
      </c>
      <c r="I286" t="inlineStr">
        <is>
          <t>1</t>
        </is>
      </c>
    </row>
    <row r="287">
      <c r="A287" t="inlineStr">
        <is>
          <t>D-12**</t>
        </is>
      </c>
      <c r="B287" t="inlineStr">
        <is>
          <t>D-12 Undercarriage Replace</t>
        </is>
      </c>
      <c r="C287" t="n">
        <v>17181.54</v>
      </c>
      <c r="D287" t="inlineStr">
        <is>
          <t>A</t>
        </is>
      </c>
      <c r="E287">
        <f>IFERROR(VLOOKUP(Table_Query_from_Cas_Ragle35[[#This Row],[Equipment '#]],'[1]Equip Rates'!A:C,3,FALSE),"")</f>
        <v/>
      </c>
      <c r="F287">
        <f>IFERROR(VLOOKUP(Table_Query_from_Cas_Ragle35[[#This Row],[Equipment '#]],H:I,2,FALSE), "No Div")</f>
        <v/>
      </c>
      <c r="H287" t="inlineStr">
        <is>
          <t>D-21*</t>
        </is>
      </c>
      <c r="I287" t="inlineStr">
        <is>
          <t>1</t>
        </is>
      </c>
    </row>
    <row r="288">
      <c r="A288" t="inlineStr">
        <is>
          <t>D-13</t>
        </is>
      </c>
      <c r="B288" t="inlineStr">
        <is>
          <t>CAT D3K2XL (2016)</t>
        </is>
      </c>
      <c r="C288" t="n">
        <v>85701</v>
      </c>
      <c r="D288" t="inlineStr">
        <is>
          <t>A</t>
        </is>
      </c>
      <c r="E288">
        <f>IFERROR(VLOOKUP(Table_Query_from_Cas_Ragle35[[#This Row],[Equipment '#]],'[1]Equip Rates'!A:C,3,FALSE),"")</f>
        <v/>
      </c>
      <c r="F288">
        <f>IFERROR(VLOOKUP(Table_Query_from_Cas_Ragle35[[#This Row],[Equipment '#]],H:I,2,FALSE), "No Div")</f>
        <v/>
      </c>
      <c r="H288" t="inlineStr">
        <is>
          <t>D-22</t>
        </is>
      </c>
      <c r="I288" t="inlineStr">
        <is>
          <t>1</t>
        </is>
      </c>
    </row>
    <row r="289">
      <c r="A289" t="inlineStr">
        <is>
          <t>D-14</t>
        </is>
      </c>
      <c r="B289" t="inlineStr">
        <is>
          <t>JD 750K (2017)</t>
        </is>
      </c>
      <c r="C289" t="n">
        <v>177620</v>
      </c>
      <c r="D289" t="inlineStr">
        <is>
          <t>A</t>
        </is>
      </c>
      <c r="E289">
        <f>IFERROR(VLOOKUP(Table_Query_from_Cas_Ragle35[[#This Row],[Equipment '#]],'[1]Equip Rates'!A:C,3,FALSE),"")</f>
        <v/>
      </c>
      <c r="F289">
        <f>IFERROR(VLOOKUP(Table_Query_from_Cas_Ragle35[[#This Row],[Equipment '#]],H:I,2,FALSE), "No Div")</f>
        <v/>
      </c>
      <c r="H289" t="inlineStr">
        <is>
          <t>D-22*</t>
        </is>
      </c>
      <c r="I289" t="inlineStr">
        <is>
          <t>1</t>
        </is>
      </c>
    </row>
    <row r="290">
      <c r="A290" t="inlineStr">
        <is>
          <t>D-14*</t>
        </is>
      </c>
      <c r="B290" t="inlineStr">
        <is>
          <t>Trimble GPS for D-14</t>
        </is>
      </c>
      <c r="C290" t="n">
        <v>59187.05</v>
      </c>
      <c r="D290" t="inlineStr">
        <is>
          <t>A</t>
        </is>
      </c>
      <c r="E290">
        <f>IFERROR(VLOOKUP(Table_Query_from_Cas_Ragle35[[#This Row],[Equipment '#]],'[1]Equip Rates'!A:C,3,FALSE),"")</f>
        <v/>
      </c>
      <c r="F290">
        <f>IFERROR(VLOOKUP(Table_Query_from_Cas_Ragle35[[#This Row],[Equipment '#]],H:I,2,FALSE), "No Div")</f>
        <v/>
      </c>
      <c r="H290" t="inlineStr">
        <is>
          <t>D-23</t>
        </is>
      </c>
      <c r="I290" t="inlineStr">
        <is>
          <t>1</t>
        </is>
      </c>
    </row>
    <row r="291">
      <c r="A291" t="inlineStr">
        <is>
          <t>D-14**</t>
        </is>
      </c>
      <c r="B291" t="inlineStr">
        <is>
          <t>D-14 Undercarriage Replace</t>
        </is>
      </c>
      <c r="C291" t="n">
        <v>15863.37</v>
      </c>
      <c r="D291" t="inlineStr">
        <is>
          <t>A</t>
        </is>
      </c>
      <c r="E291">
        <f>IFERROR(VLOOKUP(Table_Query_from_Cas_Ragle35[[#This Row],[Equipment '#]],'[1]Equip Rates'!A:C,3,FALSE),"")</f>
        <v/>
      </c>
      <c r="F291">
        <f>IFERROR(VLOOKUP(Table_Query_from_Cas_Ragle35[[#This Row],[Equipment '#]],H:I,2,FALSE), "No Div")</f>
        <v/>
      </c>
      <c r="H291" t="inlineStr">
        <is>
          <t>D-24</t>
        </is>
      </c>
      <c r="I291" t="inlineStr">
        <is>
          <t>1</t>
        </is>
      </c>
    </row>
    <row r="292">
      <c r="A292" t="inlineStr">
        <is>
          <t>D-15</t>
        </is>
      </c>
      <c r="B292" t="inlineStr">
        <is>
          <t>Cat D6K2 LGP (2018)</t>
        </is>
      </c>
      <c r="C292" t="n">
        <v>172000</v>
      </c>
      <c r="D292" t="inlineStr">
        <is>
          <t>A</t>
        </is>
      </c>
      <c r="E292">
        <f>IFERROR(VLOOKUP(Table_Query_from_Cas_Ragle35[[#This Row],[Equipment '#]],'[1]Equip Rates'!A:C,3,FALSE),"")</f>
        <v/>
      </c>
      <c r="F292">
        <f>IFERROR(VLOOKUP(Table_Query_from_Cas_Ragle35[[#This Row],[Equipment '#]],H:I,2,FALSE), "No Div")</f>
        <v/>
      </c>
      <c r="H292" t="inlineStr">
        <is>
          <t>D-25</t>
        </is>
      </c>
      <c r="I292" t="inlineStr">
        <is>
          <t>1</t>
        </is>
      </c>
    </row>
    <row r="293">
      <c r="A293" t="inlineStr">
        <is>
          <t>D-16</t>
        </is>
      </c>
      <c r="B293" t="inlineStr">
        <is>
          <t>2015 Caterpillar D6N LGP</t>
        </is>
      </c>
      <c r="C293" t="n">
        <v>127608.93</v>
      </c>
      <c r="D293" t="inlineStr">
        <is>
          <t>A</t>
        </is>
      </c>
      <c r="E293">
        <f>IFERROR(VLOOKUP(Table_Query_from_Cas_Ragle35[[#This Row],[Equipment '#]],'[1]Equip Rates'!A:C,3,FALSE),"")</f>
        <v/>
      </c>
      <c r="F293">
        <f>IFERROR(VLOOKUP(Table_Query_from_Cas_Ragle35[[#This Row],[Equipment '#]],H:I,2,FALSE), "No Div")</f>
        <v/>
      </c>
      <c r="H293" t="inlineStr">
        <is>
          <t>DA-01</t>
        </is>
      </c>
      <c r="I293" t="inlineStr">
        <is>
          <t>1</t>
        </is>
      </c>
    </row>
    <row r="294">
      <c r="A294" t="inlineStr">
        <is>
          <t>D-16*</t>
        </is>
      </c>
      <c r="B294" t="inlineStr">
        <is>
          <t>D-16 GPS Unit</t>
        </is>
      </c>
      <c r="C294" t="n">
        <v>41417.73</v>
      </c>
      <c r="D294" t="inlineStr">
        <is>
          <t>A</t>
        </is>
      </c>
      <c r="E294">
        <f>IFERROR(VLOOKUP(Table_Query_from_Cas_Ragle35[[#This Row],[Equipment '#]],'[1]Equip Rates'!A:C,3,FALSE),"")</f>
        <v/>
      </c>
      <c r="F294">
        <f>IFERROR(VLOOKUP(Table_Query_from_Cas_Ragle35[[#This Row],[Equipment '#]],H:I,2,FALSE), "No Div")</f>
        <v/>
      </c>
      <c r="H294" t="inlineStr">
        <is>
          <t>DCF-01</t>
        </is>
      </c>
      <c r="I294" t="inlineStr">
        <is>
          <t>2</t>
        </is>
      </c>
    </row>
    <row r="295">
      <c r="A295" t="inlineStr">
        <is>
          <t>D-16**</t>
        </is>
      </c>
      <c r="B295" t="inlineStr">
        <is>
          <t>D-16 Ripper Attachment</t>
        </is>
      </c>
      <c r="C295" t="n">
        <v>18402.5</v>
      </c>
      <c r="D295" t="inlineStr">
        <is>
          <t>A</t>
        </is>
      </c>
      <c r="E295">
        <f>IFERROR(VLOOKUP(Table_Query_from_Cas_Ragle35[[#This Row],[Equipment '#]],'[1]Equip Rates'!A:C,3,FALSE),"")</f>
        <v/>
      </c>
      <c r="F295">
        <f>IFERROR(VLOOKUP(Table_Query_from_Cas_Ragle35[[#This Row],[Equipment '#]],H:I,2,FALSE), "No Div")</f>
        <v/>
      </c>
      <c r="H295" t="inlineStr">
        <is>
          <t>DD-01</t>
        </is>
      </c>
      <c r="I295" t="inlineStr">
        <is>
          <t>3</t>
        </is>
      </c>
    </row>
    <row r="296">
      <c r="A296" t="inlineStr">
        <is>
          <t>D-17</t>
        </is>
      </c>
      <c r="B296" t="inlineStr">
        <is>
          <t>2015 CAT D6K2 LGP</t>
        </is>
      </c>
      <c r="C296" t="n">
        <v>108380.3</v>
      </c>
      <c r="D296" t="inlineStr">
        <is>
          <t>A</t>
        </is>
      </c>
      <c r="E296">
        <f>IFERROR(VLOOKUP(Table_Query_from_Cas_Ragle35[[#This Row],[Equipment '#]],'[1]Equip Rates'!A:C,3,FALSE),"")</f>
        <v/>
      </c>
      <c r="F296">
        <f>IFERROR(VLOOKUP(Table_Query_from_Cas_Ragle35[[#This Row],[Equipment '#]],H:I,2,FALSE), "No Div")</f>
        <v/>
      </c>
      <c r="H296" t="inlineStr">
        <is>
          <t>DD-02</t>
        </is>
      </c>
      <c r="I296" t="inlineStr">
        <is>
          <t>3</t>
        </is>
      </c>
    </row>
    <row r="297">
      <c r="A297" t="inlineStr">
        <is>
          <t>D-18</t>
        </is>
      </c>
      <c r="B297" t="inlineStr">
        <is>
          <t>2016 CAT D3K2 LGP</t>
        </is>
      </c>
      <c r="C297" t="n">
        <v>57080.3</v>
      </c>
      <c r="D297" t="inlineStr">
        <is>
          <t>A</t>
        </is>
      </c>
      <c r="E297">
        <f>IFERROR(VLOOKUP(Table_Query_from_Cas_Ragle35[[#This Row],[Equipment '#]],'[1]Equip Rates'!A:C,3,FALSE),"")</f>
        <v/>
      </c>
      <c r="F297">
        <f>IFERROR(VLOOKUP(Table_Query_from_Cas_Ragle35[[#This Row],[Equipment '#]],H:I,2,FALSE), "No Div")</f>
        <v/>
      </c>
      <c r="H297" t="inlineStr">
        <is>
          <t>DD-03</t>
        </is>
      </c>
      <c r="I297" t="inlineStr">
        <is>
          <t>3</t>
        </is>
      </c>
    </row>
    <row r="298">
      <c r="A298" t="inlineStr">
        <is>
          <t>D-20</t>
        </is>
      </c>
      <c r="B298" t="inlineStr">
        <is>
          <t>CAT D6T LGP (2016)</t>
        </is>
      </c>
      <c r="C298" t="n">
        <v>408062.44</v>
      </c>
      <c r="D298" t="inlineStr">
        <is>
          <t>A</t>
        </is>
      </c>
      <c r="E298">
        <f>IFERROR(VLOOKUP(Table_Query_from_Cas_Ragle35[[#This Row],[Equipment '#]],'[1]Equip Rates'!A:C,3,FALSE),"")</f>
        <v/>
      </c>
      <c r="F298">
        <f>IFERROR(VLOOKUP(Table_Query_from_Cas_Ragle35[[#This Row],[Equipment '#]],H:I,2,FALSE), "No Div")</f>
        <v/>
      </c>
      <c r="H298" t="inlineStr">
        <is>
          <t>DST-01</t>
        </is>
      </c>
      <c r="I298" t="inlineStr">
        <is>
          <t>3</t>
        </is>
      </c>
    </row>
    <row r="299">
      <c r="A299" t="inlineStr">
        <is>
          <t>D-20*</t>
        </is>
      </c>
      <c r="B299" t="inlineStr">
        <is>
          <t>D-20 Undercarriage Replace</t>
        </is>
      </c>
      <c r="C299" t="n">
        <v>23944.97</v>
      </c>
      <c r="D299" t="inlineStr">
        <is>
          <t>A</t>
        </is>
      </c>
      <c r="E299">
        <f>IFERROR(VLOOKUP(Table_Query_from_Cas_Ragle35[[#This Row],[Equipment '#]],'[1]Equip Rates'!A:C,3,FALSE),"")</f>
        <v/>
      </c>
      <c r="F299">
        <f>IFERROR(VLOOKUP(Table_Query_from_Cas_Ragle35[[#This Row],[Equipment '#]],H:I,2,FALSE), "No Div")</f>
        <v/>
      </c>
      <c r="H299" t="inlineStr">
        <is>
          <t>DT-02</t>
        </is>
      </c>
      <c r="I299" t="inlineStr">
        <is>
          <t>1</t>
        </is>
      </c>
    </row>
    <row r="300">
      <c r="A300" t="inlineStr">
        <is>
          <t>D-21</t>
        </is>
      </c>
      <c r="B300" t="inlineStr">
        <is>
          <t>John Deere 850L (2019)</t>
        </is>
      </c>
      <c r="C300" t="n">
        <v>298602</v>
      </c>
      <c r="D300" t="inlineStr">
        <is>
          <t>A</t>
        </is>
      </c>
      <c r="E300">
        <f>IFERROR(VLOOKUP(Table_Query_from_Cas_Ragle35[[#This Row],[Equipment '#]],'[1]Equip Rates'!A:C,3,FALSE),"")</f>
        <v/>
      </c>
      <c r="F300">
        <f>IFERROR(VLOOKUP(Table_Query_from_Cas_Ragle35[[#This Row],[Equipment '#]],H:I,2,FALSE), "No Div")</f>
        <v/>
      </c>
      <c r="H300" t="inlineStr">
        <is>
          <t>DT-03</t>
        </is>
      </c>
      <c r="I300" t="inlineStr">
        <is>
          <t>1</t>
        </is>
      </c>
    </row>
    <row r="301">
      <c r="A301" t="inlineStr">
        <is>
          <t>D-21*</t>
        </is>
      </c>
      <c r="B301" t="inlineStr">
        <is>
          <t>D-21 Undercarriage Replace</t>
        </is>
      </c>
      <c r="C301" t="n">
        <v>24319.88</v>
      </c>
      <c r="D301" t="inlineStr">
        <is>
          <t>A</t>
        </is>
      </c>
      <c r="E301">
        <f>IFERROR(VLOOKUP(Table_Query_from_Cas_Ragle35[[#This Row],[Equipment '#]],'[1]Equip Rates'!A:C,3,FALSE),"")</f>
        <v/>
      </c>
      <c r="F301">
        <f>IFERROR(VLOOKUP(Table_Query_from_Cas_Ragle35[[#This Row],[Equipment '#]],H:I,2,FALSE), "No Div")</f>
        <v/>
      </c>
      <c r="H301" t="inlineStr">
        <is>
          <t>DT-04</t>
        </is>
      </c>
      <c r="I301" t="inlineStr">
        <is>
          <t>2</t>
        </is>
      </c>
    </row>
    <row r="302">
      <c r="A302" t="inlineStr">
        <is>
          <t>D-22</t>
        </is>
      </c>
      <c r="B302" t="inlineStr">
        <is>
          <t>2019 CAT D6T</t>
        </is>
      </c>
      <c r="C302" t="n">
        <v>227900</v>
      </c>
      <c r="D302" t="inlineStr">
        <is>
          <t>A</t>
        </is>
      </c>
      <c r="E302">
        <f>IFERROR(VLOOKUP(Table_Query_from_Cas_Ragle35[[#This Row],[Equipment '#]],'[1]Equip Rates'!A:C,3,FALSE),"")</f>
        <v/>
      </c>
      <c r="F302">
        <f>IFERROR(VLOOKUP(Table_Query_from_Cas_Ragle35[[#This Row],[Equipment '#]],H:I,2,FALSE), "No Div")</f>
        <v/>
      </c>
      <c r="H302" t="inlineStr">
        <is>
          <t>DT-05</t>
        </is>
      </c>
      <c r="I302" t="inlineStr">
        <is>
          <t>3</t>
        </is>
      </c>
    </row>
    <row r="303">
      <c r="A303" t="inlineStr">
        <is>
          <t>D-22*</t>
        </is>
      </c>
      <c r="B303" t="inlineStr">
        <is>
          <t>D-22 Undercarriage Replace Maj</t>
        </is>
      </c>
      <c r="C303" t="n">
        <v>22175.6</v>
      </c>
      <c r="D303" t="inlineStr">
        <is>
          <t>A</t>
        </is>
      </c>
      <c r="E303">
        <f>IFERROR(VLOOKUP(Table_Query_from_Cas_Ragle35[[#This Row],[Equipment '#]],'[1]Equip Rates'!A:C,3,FALSE),"")</f>
        <v/>
      </c>
      <c r="F303">
        <f>IFERROR(VLOOKUP(Table_Query_from_Cas_Ragle35[[#This Row],[Equipment '#]],H:I,2,FALSE), "No Div")</f>
        <v/>
      </c>
      <c r="H303" t="inlineStr">
        <is>
          <t>DT-06</t>
        </is>
      </c>
      <c r="I303" t="inlineStr">
        <is>
          <t>1</t>
        </is>
      </c>
    </row>
    <row r="304">
      <c r="A304" t="inlineStr">
        <is>
          <t>D-23</t>
        </is>
      </c>
      <c r="B304" t="inlineStr">
        <is>
          <t>2019 JD 650K LGP</t>
        </is>
      </c>
      <c r="C304" t="n">
        <v>111800</v>
      </c>
      <c r="D304" t="inlineStr">
        <is>
          <t>A</t>
        </is>
      </c>
      <c r="E304">
        <f>IFERROR(VLOOKUP(Table_Query_from_Cas_Ragle35[[#This Row],[Equipment '#]],'[1]Equip Rates'!A:C,3,FALSE),"")</f>
        <v/>
      </c>
      <c r="F304">
        <f>IFERROR(VLOOKUP(Table_Query_from_Cas_Ragle35[[#This Row],[Equipment '#]],H:I,2,FALSE), "No Div")</f>
        <v/>
      </c>
      <c r="H304" t="inlineStr">
        <is>
          <t>DT-07</t>
        </is>
      </c>
      <c r="I304" t="inlineStr">
        <is>
          <t>2</t>
        </is>
      </c>
    </row>
    <row r="305">
      <c r="A305" t="inlineStr">
        <is>
          <t>D-24</t>
        </is>
      </c>
      <c r="B305" t="inlineStr">
        <is>
          <t>2021 CAT D1</t>
        </is>
      </c>
      <c r="C305" t="n">
        <v>87132</v>
      </c>
      <c r="D305" t="inlineStr">
        <is>
          <t>A</t>
        </is>
      </c>
      <c r="E305">
        <f>IFERROR(VLOOKUP(Table_Query_from_Cas_Ragle35[[#This Row],[Equipment '#]],'[1]Equip Rates'!A:C,3,FALSE),"")</f>
        <v/>
      </c>
      <c r="F305">
        <f>IFERROR(VLOOKUP(Table_Query_from_Cas_Ragle35[[#This Row],[Equipment '#]],H:I,2,FALSE), "No Div")</f>
        <v/>
      </c>
      <c r="H305" t="inlineStr">
        <is>
          <t>DT-08</t>
        </is>
      </c>
      <c r="I305" t="inlineStr">
        <is>
          <t>2</t>
        </is>
      </c>
    </row>
    <row r="306">
      <c r="A306" t="inlineStr">
        <is>
          <t>D-25</t>
        </is>
      </c>
      <c r="B306" t="inlineStr">
        <is>
          <t>2023 JD 750L LGP</t>
        </is>
      </c>
      <c r="C306" t="n">
        <v>227916.43</v>
      </c>
      <c r="D306" t="inlineStr">
        <is>
          <t>A</t>
        </is>
      </c>
      <c r="E306">
        <f>IFERROR(VLOOKUP(Table_Query_from_Cas_Ragle35[[#This Row],[Equipment '#]],'[1]Equip Rates'!A:C,3,FALSE),"")</f>
        <v/>
      </c>
      <c r="F306">
        <f>IFERROR(VLOOKUP(Table_Query_from_Cas_Ragle35[[#This Row],[Equipment '#]],H:I,2,FALSE), "No Div")</f>
        <v/>
      </c>
      <c r="H306" t="inlineStr">
        <is>
          <t>DT-09</t>
        </is>
      </c>
      <c r="I306" t="inlineStr">
        <is>
          <t>1</t>
        </is>
      </c>
    </row>
    <row r="307">
      <c r="A307" t="inlineStr">
        <is>
          <t>DA-01</t>
        </is>
      </c>
      <c r="B307" t="inlineStr">
        <is>
          <t>Jersey Spreader Box</t>
        </is>
      </c>
      <c r="C307" t="n">
        <v>2650</v>
      </c>
      <c r="D307" t="inlineStr">
        <is>
          <t>A</t>
        </is>
      </c>
      <c r="E307">
        <f>IFERROR(VLOOKUP(Table_Query_from_Cas_Ragle35[[#This Row],[Equipment '#]],'[1]Equip Rates'!A:C,3,FALSE),"")</f>
        <v/>
      </c>
      <c r="F307">
        <f>IFERROR(VLOOKUP(Table_Query_from_Cas_Ragle35[[#This Row],[Equipment '#]],H:I,2,FALSE), "No Div")</f>
        <v/>
      </c>
      <c r="H307" t="inlineStr">
        <is>
          <t>DT-10</t>
        </is>
      </c>
      <c r="I307" t="inlineStr">
        <is>
          <t>1</t>
        </is>
      </c>
    </row>
    <row r="308">
      <c r="A308" t="inlineStr">
        <is>
          <t>DCF-01</t>
        </is>
      </c>
      <c r="B308" t="inlineStr">
        <is>
          <t>D36 ROUND COLUMNS EFCO</t>
        </is>
      </c>
      <c r="C308" t="n">
        <v>42399.04</v>
      </c>
      <c r="D308" t="inlineStr">
        <is>
          <t>A</t>
        </is>
      </c>
      <c r="E308">
        <f>IFERROR(VLOOKUP(Table_Query_from_Cas_Ragle35[[#This Row],[Equipment '#]],'[1]Equip Rates'!A:C,3,FALSE),"")</f>
        <v/>
      </c>
      <c r="F308">
        <f>IFERROR(VLOOKUP(Table_Query_from_Cas_Ragle35[[#This Row],[Equipment '#]],H:I,2,FALSE), "No Div")</f>
        <v/>
      </c>
      <c r="H308" t="inlineStr">
        <is>
          <t>DT-10*</t>
        </is>
      </c>
      <c r="I308" t="inlineStr">
        <is>
          <t>1</t>
        </is>
      </c>
    </row>
    <row r="309">
      <c r="A309" t="inlineStr">
        <is>
          <t>DD-01</t>
        </is>
      </c>
      <c r="B309" t="inlineStr">
        <is>
          <t>DYNAPAC CC5200 ROLLER</t>
        </is>
      </c>
      <c r="C309" t="n">
        <v>68146.67999999999</v>
      </c>
      <c r="D309" t="inlineStr">
        <is>
          <t>A</t>
        </is>
      </c>
      <c r="E309">
        <f>IFERROR(VLOOKUP(Table_Query_from_Cas_Ragle35[[#This Row],[Equipment '#]],'[1]Equip Rates'!A:C,3,FALSE),"")</f>
        <v/>
      </c>
      <c r="F309">
        <f>IFERROR(VLOOKUP(Table_Query_from_Cas_Ragle35[[#This Row],[Equipment '#]],H:I,2,FALSE), "No Div")</f>
        <v/>
      </c>
      <c r="H309" t="inlineStr">
        <is>
          <t>DT-11</t>
        </is>
      </c>
      <c r="I309" t="inlineStr">
        <is>
          <t>2</t>
        </is>
      </c>
    </row>
    <row r="310">
      <c r="A310" t="inlineStr">
        <is>
          <t>DD-02</t>
        </is>
      </c>
      <c r="B310" t="inlineStr">
        <is>
          <t>2018 DYNAPAC CC6200</t>
        </is>
      </c>
      <c r="C310" t="n">
        <v>57500</v>
      </c>
      <c r="D310" t="inlineStr">
        <is>
          <t>A</t>
        </is>
      </c>
      <c r="E310">
        <f>IFERROR(VLOOKUP(Table_Query_from_Cas_Ragle35[[#This Row],[Equipment '#]],'[1]Equip Rates'!A:C,3,FALSE),"")</f>
        <v/>
      </c>
      <c r="F310">
        <f>IFERROR(VLOOKUP(Table_Query_from_Cas_Ragle35[[#This Row],[Equipment '#]],H:I,2,FALSE), "No Div")</f>
        <v/>
      </c>
      <c r="H310" t="inlineStr">
        <is>
          <t>DT-12</t>
        </is>
      </c>
      <c r="I310" t="inlineStr">
        <is>
          <t>2</t>
        </is>
      </c>
    </row>
    <row r="311">
      <c r="A311" t="inlineStr">
        <is>
          <t>DD-03</t>
        </is>
      </c>
      <c r="B311" t="inlineStr">
        <is>
          <t>DYNAPAC CC1400VI TANDEM ROLLER</t>
        </is>
      </c>
      <c r="C311" t="n">
        <v>47697.23</v>
      </c>
      <c r="D311" t="inlineStr">
        <is>
          <t>A</t>
        </is>
      </c>
      <c r="E311">
        <f>IFERROR(VLOOKUP(Table_Query_from_Cas_Ragle35[[#This Row],[Equipment '#]],'[1]Equip Rates'!A:C,3,FALSE),"")</f>
        <v/>
      </c>
      <c r="F311">
        <f>IFERROR(VLOOKUP(Table_Query_from_Cas_Ragle35[[#This Row],[Equipment '#]],H:I,2,FALSE), "No Div")</f>
        <v/>
      </c>
      <c r="H311" t="inlineStr">
        <is>
          <t>DT-13</t>
        </is>
      </c>
      <c r="I311" t="inlineStr">
        <is>
          <t>2</t>
        </is>
      </c>
    </row>
    <row r="312">
      <c r="A312" t="inlineStr">
        <is>
          <t>DFM1</t>
        </is>
      </c>
      <c r="B312" t="inlineStr">
        <is>
          <t>GOMACO C-450 FINISH MACHINE</t>
        </is>
      </c>
      <c r="C312" t="n">
        <v>0</v>
      </c>
      <c r="D312" t="inlineStr">
        <is>
          <t>A</t>
        </is>
      </c>
      <c r="E312">
        <f>IFERROR(VLOOKUP(Table_Query_from_Cas_Ragle35[[#This Row],[Equipment '#]],'[1]Equip Rates'!A:C,3,FALSE),"")</f>
        <v/>
      </c>
      <c r="F312">
        <f>IFERROR(VLOOKUP(Table_Query_from_Cas_Ragle35[[#This Row],[Equipment '#]],H:I,2,FALSE), "No Div")</f>
        <v/>
      </c>
      <c r="H312" t="inlineStr">
        <is>
          <t>DT-14</t>
        </is>
      </c>
      <c r="I312" t="inlineStr">
        <is>
          <t>1</t>
        </is>
      </c>
    </row>
    <row r="313">
      <c r="A313" t="inlineStr">
        <is>
          <t>DH1</t>
        </is>
      </c>
      <c r="B313" t="inlineStr">
        <is>
          <t>DIESEL HAMMER 30-32</t>
        </is>
      </c>
      <c r="C313" t="n">
        <v>0</v>
      </c>
      <c r="D313" t="inlineStr">
        <is>
          <t>A</t>
        </is>
      </c>
      <c r="E313">
        <f>IFERROR(VLOOKUP(Table_Query_from_Cas_Ragle35[[#This Row],[Equipment '#]],'[1]Equip Rates'!A:C,3,FALSE),"")</f>
        <v/>
      </c>
      <c r="F313">
        <f>IFERROR(VLOOKUP(Table_Query_from_Cas_Ragle35[[#This Row],[Equipment '#]],H:I,2,FALSE), "No Div")</f>
        <v/>
      </c>
      <c r="H313" t="inlineStr">
        <is>
          <t>DT-15</t>
        </is>
      </c>
      <c r="I313" t="inlineStr">
        <is>
          <t>1</t>
        </is>
      </c>
    </row>
    <row r="314">
      <c r="A314" t="inlineStr">
        <is>
          <t>DST-01</t>
        </is>
      </c>
      <c r="B314" t="inlineStr">
        <is>
          <t>2018 2K DISTRIBUTOR TK (J6213)</t>
        </is>
      </c>
      <c r="C314" t="n">
        <v>145000</v>
      </c>
      <c r="D314" t="inlineStr">
        <is>
          <t>A</t>
        </is>
      </c>
      <c r="E314">
        <f>IFERROR(VLOOKUP(Table_Query_from_Cas_Ragle35[[#This Row],[Equipment '#]],'[1]Equip Rates'!A:C,3,FALSE),"")</f>
        <v/>
      </c>
      <c r="F314">
        <f>IFERROR(VLOOKUP(Table_Query_from_Cas_Ragle35[[#This Row],[Equipment '#]],H:I,2,FALSE), "No Div")</f>
        <v/>
      </c>
      <c r="H314" t="inlineStr">
        <is>
          <t>DTC-05</t>
        </is>
      </c>
      <c r="I314" t="inlineStr">
        <is>
          <t>2</t>
        </is>
      </c>
    </row>
    <row r="315">
      <c r="A315" t="inlineStr">
        <is>
          <t>DT-01</t>
        </is>
      </c>
      <c r="B315" t="inlineStr">
        <is>
          <t>GMC Single Axle Dump Truck</t>
        </is>
      </c>
      <c r="C315" t="n">
        <v>22500</v>
      </c>
      <c r="D315" t="inlineStr">
        <is>
          <t>A</t>
        </is>
      </c>
      <c r="E315">
        <f>IFERROR(VLOOKUP(Table_Query_from_Cas_Ragle35[[#This Row],[Equipment '#]],'[1]Equip Rates'!A:C,3,FALSE),"")</f>
        <v/>
      </c>
      <c r="F315">
        <f>IFERROR(VLOOKUP(Table_Query_from_Cas_Ragle35[[#This Row],[Equipment '#]],H:I,2,FALSE), "No Div")</f>
        <v/>
      </c>
      <c r="H315" t="inlineStr">
        <is>
          <t>DTC-09</t>
        </is>
      </c>
      <c r="I315" t="inlineStr">
        <is>
          <t>2</t>
        </is>
      </c>
    </row>
    <row r="316">
      <c r="A316" t="inlineStr">
        <is>
          <t>DT-02</t>
        </is>
      </c>
      <c r="B316" t="inlineStr">
        <is>
          <t>Chevrolet CK8500 S/A Dump</t>
        </is>
      </c>
      <c r="C316" t="n">
        <v>23500</v>
      </c>
      <c r="D316" t="inlineStr">
        <is>
          <t>A</t>
        </is>
      </c>
      <c r="E316">
        <f>IFERROR(VLOOKUP(Table_Query_from_Cas_Ragle35[[#This Row],[Equipment '#]],'[1]Equip Rates'!A:C,3,FALSE),"")</f>
        <v/>
      </c>
      <c r="F316">
        <f>IFERROR(VLOOKUP(Table_Query_from_Cas_Ragle35[[#This Row],[Equipment '#]],H:I,2,FALSE), "No Div")</f>
        <v/>
      </c>
      <c r="H316" t="inlineStr">
        <is>
          <t>DTC-11</t>
        </is>
      </c>
      <c r="I316" t="inlineStr">
        <is>
          <t>2</t>
        </is>
      </c>
    </row>
    <row r="317">
      <c r="A317" t="inlineStr">
        <is>
          <t>DT-03</t>
        </is>
      </c>
      <c r="B317" t="inlineStr">
        <is>
          <t>Ford Single Axle Dump</t>
        </is>
      </c>
      <c r="C317" t="n">
        <v>21100.4</v>
      </c>
      <c r="D317" t="inlineStr">
        <is>
          <t>A</t>
        </is>
      </c>
      <c r="E317">
        <f>IFERROR(VLOOKUP(Table_Query_from_Cas_Ragle35[[#This Row],[Equipment '#]],'[1]Equip Rates'!A:C,3,FALSE),"")</f>
        <v/>
      </c>
      <c r="F317">
        <f>IFERROR(VLOOKUP(Table_Query_from_Cas_Ragle35[[#This Row],[Equipment '#]],H:I,2,FALSE), "No Div")</f>
        <v/>
      </c>
      <c r="H317" t="inlineStr">
        <is>
          <t>DTC-12</t>
        </is>
      </c>
      <c r="I317" t="inlineStr">
        <is>
          <t>2</t>
        </is>
      </c>
    </row>
    <row r="318">
      <c r="A318" t="inlineStr">
        <is>
          <t>DT-07</t>
        </is>
      </c>
      <c r="B318" t="inlineStr">
        <is>
          <t>2012 F-550 SD A46160</t>
        </is>
      </c>
      <c r="C318" t="n">
        <v>34719</v>
      </c>
      <c r="D318" t="inlineStr">
        <is>
          <t>A</t>
        </is>
      </c>
      <c r="E318">
        <f>IFERROR(VLOOKUP(Table_Query_from_Cas_Ragle35[[#This Row],[Equipment '#]],'[1]Equip Rates'!A:C,3,FALSE),"")</f>
        <v/>
      </c>
      <c r="F318">
        <f>IFERROR(VLOOKUP(Table_Query_from_Cas_Ragle35[[#This Row],[Equipment '#]],H:I,2,FALSE), "No Div")</f>
        <v/>
      </c>
      <c r="H318" t="inlineStr">
        <is>
          <t>DTC-18</t>
        </is>
      </c>
      <c r="I318" t="inlineStr">
        <is>
          <t>2</t>
        </is>
      </c>
    </row>
    <row r="319">
      <c r="A319" t="inlineStr">
        <is>
          <t>DT-08</t>
        </is>
      </c>
      <c r="B319" t="inlineStr">
        <is>
          <t>2013 F-550 B64200</t>
        </is>
      </c>
      <c r="C319" t="n">
        <v>38367.89</v>
      </c>
      <c r="D319" t="inlineStr">
        <is>
          <t>A</t>
        </is>
      </c>
      <c r="E319">
        <f>IFERROR(VLOOKUP(Table_Query_from_Cas_Ragle35[[#This Row],[Equipment '#]],'[1]Equip Rates'!A:C,3,FALSE),"")</f>
        <v/>
      </c>
      <c r="F319">
        <f>IFERROR(VLOOKUP(Table_Query_from_Cas_Ragle35[[#This Row],[Equipment '#]],H:I,2,FALSE), "No Div")</f>
        <v/>
      </c>
      <c r="H319" t="inlineStr">
        <is>
          <t>DTC-20</t>
        </is>
      </c>
      <c r="I319" t="inlineStr">
        <is>
          <t>2</t>
        </is>
      </c>
    </row>
    <row r="320">
      <c r="A320" t="inlineStr">
        <is>
          <t>DT-09</t>
        </is>
      </c>
      <c r="B320" t="inlineStr">
        <is>
          <t>2012 F-750 251406</t>
        </is>
      </c>
      <c r="C320" t="n">
        <v>48200</v>
      </c>
      <c r="D320" t="inlineStr">
        <is>
          <t>A</t>
        </is>
      </c>
      <c r="E320">
        <f>IFERROR(VLOOKUP(Table_Query_from_Cas_Ragle35[[#This Row],[Equipment '#]],'[1]Equip Rates'!A:C,3,FALSE),"")</f>
        <v/>
      </c>
      <c r="F320">
        <f>IFERROR(VLOOKUP(Table_Query_from_Cas_Ragle35[[#This Row],[Equipment '#]],H:I,2,FALSE), "No Div")</f>
        <v/>
      </c>
      <c r="H320" t="inlineStr">
        <is>
          <t>DTC-23</t>
        </is>
      </c>
      <c r="I320" t="inlineStr">
        <is>
          <t>2</t>
        </is>
      </c>
    </row>
    <row r="321">
      <c r="A321" t="inlineStr">
        <is>
          <t>DT-10</t>
        </is>
      </c>
      <c r="B321" t="inlineStr">
        <is>
          <t>2012 F-750 251472</t>
        </is>
      </c>
      <c r="C321" t="n">
        <v>51900</v>
      </c>
      <c r="D321" t="inlineStr">
        <is>
          <t>A</t>
        </is>
      </c>
      <c r="E321">
        <f>IFERROR(VLOOKUP(Table_Query_from_Cas_Ragle35[[#This Row],[Equipment '#]],'[1]Equip Rates'!A:C,3,FALSE),"")</f>
        <v/>
      </c>
      <c r="F321">
        <f>IFERROR(VLOOKUP(Table_Query_from_Cas_Ragle35[[#This Row],[Equipment '#]],H:I,2,FALSE), "No Div")</f>
        <v/>
      </c>
      <c r="H321" t="inlineStr">
        <is>
          <t>DTC-24</t>
        </is>
      </c>
      <c r="I321" t="inlineStr">
        <is>
          <t>2</t>
        </is>
      </c>
    </row>
    <row r="322">
      <c r="A322" t="inlineStr">
        <is>
          <t>DT-10*</t>
        </is>
      </c>
      <c r="B322" t="inlineStr">
        <is>
          <t>New Hydraulic Pumps</t>
        </is>
      </c>
      <c r="C322" t="n">
        <v>18919.87</v>
      </c>
      <c r="D322" t="inlineStr">
        <is>
          <t>A</t>
        </is>
      </c>
      <c r="E322">
        <f>IFERROR(VLOOKUP(Table_Query_from_Cas_Ragle35[[#This Row],[Equipment '#]],'[1]Equip Rates'!A:C,3,FALSE),"")</f>
        <v/>
      </c>
      <c r="F322">
        <f>IFERROR(VLOOKUP(Table_Query_from_Cas_Ragle35[[#This Row],[Equipment '#]],H:I,2,FALSE), "No Div")</f>
        <v/>
      </c>
      <c r="H322" t="inlineStr">
        <is>
          <t>DTC-25</t>
        </is>
      </c>
      <c r="I322" t="inlineStr">
        <is>
          <t>2</t>
        </is>
      </c>
    </row>
    <row r="323">
      <c r="A323" t="inlineStr">
        <is>
          <t>DT-11</t>
        </is>
      </c>
      <c r="B323" t="inlineStr">
        <is>
          <t>2014 PB DT 348 (219806)</t>
        </is>
      </c>
      <c r="C323" t="n">
        <v>76282.53</v>
      </c>
      <c r="D323" t="inlineStr">
        <is>
          <t>A</t>
        </is>
      </c>
      <c r="E323">
        <f>IFERROR(VLOOKUP(Table_Query_from_Cas_Ragle35[[#This Row],[Equipment '#]],'[1]Equip Rates'!A:C,3,FALSE),"")</f>
        <v/>
      </c>
      <c r="F323">
        <f>IFERROR(VLOOKUP(Table_Query_from_Cas_Ragle35[[#This Row],[Equipment '#]],H:I,2,FALSE), "No Div")</f>
        <v/>
      </c>
      <c r="H323" t="inlineStr">
        <is>
          <t>DTC-28</t>
        </is>
      </c>
      <c r="I323" t="inlineStr">
        <is>
          <t>2</t>
        </is>
      </c>
    </row>
    <row r="324">
      <c r="A324" t="inlineStr">
        <is>
          <t>DT-12</t>
        </is>
      </c>
      <c r="B324" t="inlineStr">
        <is>
          <t>2019 FRGHT M2-106 DT (5850)</t>
        </is>
      </c>
      <c r="C324" t="n">
        <v>99000</v>
      </c>
      <c r="D324" t="inlineStr">
        <is>
          <t>A</t>
        </is>
      </c>
      <c r="E324">
        <f>IFERROR(VLOOKUP(Table_Query_from_Cas_Ragle35[[#This Row],[Equipment '#]],'[1]Equip Rates'!A:C,3,FALSE),"")</f>
        <v/>
      </c>
      <c r="F324">
        <f>IFERROR(VLOOKUP(Table_Query_from_Cas_Ragle35[[#This Row],[Equipment '#]],H:I,2,FALSE), "No Div")</f>
        <v/>
      </c>
      <c r="H324" t="inlineStr">
        <is>
          <t>DTD-02S</t>
        </is>
      </c>
      <c r="I324" t="inlineStr">
        <is>
          <t>2</t>
        </is>
      </c>
    </row>
    <row r="325">
      <c r="A325" t="inlineStr">
        <is>
          <t>DT-13</t>
        </is>
      </c>
      <c r="B325" t="inlineStr">
        <is>
          <t>2018 FRGHT M2-106 DT (8632)</t>
        </is>
      </c>
      <c r="C325" t="n">
        <v>115000</v>
      </c>
      <c r="D325" t="inlineStr">
        <is>
          <t>A</t>
        </is>
      </c>
      <c r="E325">
        <f>IFERROR(VLOOKUP(Table_Query_from_Cas_Ragle35[[#This Row],[Equipment '#]],'[1]Equip Rates'!A:C,3,FALSE),"")</f>
        <v/>
      </c>
      <c r="F325">
        <f>IFERROR(VLOOKUP(Table_Query_from_Cas_Ragle35[[#This Row],[Equipment '#]],H:I,2,FALSE), "No Div")</f>
        <v/>
      </c>
      <c r="H325" t="inlineStr">
        <is>
          <t>DTF-06</t>
        </is>
      </c>
      <c r="I325" t="inlineStr">
        <is>
          <t>2</t>
        </is>
      </c>
    </row>
    <row r="326">
      <c r="A326" t="inlineStr">
        <is>
          <t>DT-14</t>
        </is>
      </c>
      <c r="B326" t="inlineStr">
        <is>
          <t>2015 F-750 727506</t>
        </is>
      </c>
      <c r="C326" t="n">
        <v>47000</v>
      </c>
      <c r="D326" t="inlineStr">
        <is>
          <t>A</t>
        </is>
      </c>
      <c r="E326">
        <f>IFERROR(VLOOKUP(Table_Query_from_Cas_Ragle35[[#This Row],[Equipment '#]],'[1]Equip Rates'!A:C,3,FALSE),"")</f>
        <v/>
      </c>
      <c r="F326">
        <f>IFERROR(VLOOKUP(Table_Query_from_Cas_Ragle35[[#This Row],[Equipment '#]],H:I,2,FALSE), "No Div")</f>
        <v/>
      </c>
      <c r="H326" t="inlineStr">
        <is>
          <t>DTF-11</t>
        </is>
      </c>
      <c r="I326" t="inlineStr">
        <is>
          <t>2</t>
        </is>
      </c>
    </row>
    <row r="327">
      <c r="A327" t="inlineStr">
        <is>
          <t>DT-15</t>
        </is>
      </c>
      <c r="B327" t="inlineStr">
        <is>
          <t>2015 F-550 727489</t>
        </is>
      </c>
      <c r="C327" t="n">
        <v>46000</v>
      </c>
      <c r="D327" t="inlineStr">
        <is>
          <t>A</t>
        </is>
      </c>
      <c r="E327">
        <f>IFERROR(VLOOKUP(Table_Query_from_Cas_Ragle35[[#This Row],[Equipment '#]],'[1]Equip Rates'!A:C,3,FALSE),"")</f>
        <v/>
      </c>
      <c r="F327">
        <f>IFERROR(VLOOKUP(Table_Query_from_Cas_Ragle35[[#This Row],[Equipment '#]],H:I,2,FALSE), "No Div")</f>
        <v/>
      </c>
      <c r="H327" t="inlineStr">
        <is>
          <t>DTF-12</t>
        </is>
      </c>
      <c r="I327" t="inlineStr">
        <is>
          <t>2</t>
        </is>
      </c>
    </row>
    <row r="328">
      <c r="A328" t="inlineStr">
        <is>
          <t>DTC-05</t>
        </is>
      </c>
      <c r="B328" t="inlineStr">
        <is>
          <t>2018 CARGO TRAILER (34658)</t>
        </is>
      </c>
      <c r="C328" t="n">
        <v>0</v>
      </c>
      <c r="D328" t="inlineStr">
        <is>
          <t>A</t>
        </is>
      </c>
      <c r="E328">
        <f>IFERROR(VLOOKUP(Table_Query_from_Cas_Ragle35[[#This Row],[Equipment '#]],'[1]Equip Rates'!A:C,3,FALSE),"")</f>
        <v/>
      </c>
      <c r="F328">
        <f>IFERROR(VLOOKUP(Table_Query_from_Cas_Ragle35[[#This Row],[Equipment '#]],H:I,2,FALSE), "No Div")</f>
        <v/>
      </c>
      <c r="H328" t="inlineStr">
        <is>
          <t>DTF-15</t>
        </is>
      </c>
      <c r="I328" t="inlineStr">
        <is>
          <t>2</t>
        </is>
      </c>
    </row>
    <row r="329">
      <c r="A329" t="inlineStr">
        <is>
          <t>DTC-09</t>
        </is>
      </c>
      <c r="B329" t="inlineStr">
        <is>
          <t>TEMP ENTRY FOR EDINA</t>
        </is>
      </c>
      <c r="C329" t="n">
        <v>0</v>
      </c>
      <c r="D329" t="inlineStr">
        <is>
          <t>A</t>
        </is>
      </c>
      <c r="E329">
        <f>IFERROR(VLOOKUP(Table_Query_from_Cas_Ragle35[[#This Row],[Equipment '#]],'[1]Equip Rates'!A:C,3,FALSE),"")</f>
        <v/>
      </c>
      <c r="F329">
        <f>IFERROR(VLOOKUP(Table_Query_from_Cas_Ragle35[[#This Row],[Equipment '#]],H:I,2,FALSE), "No Div")</f>
        <v/>
      </c>
      <c r="H329" t="inlineStr">
        <is>
          <t>DTF-16</t>
        </is>
      </c>
      <c r="I329" t="inlineStr">
        <is>
          <t>2</t>
        </is>
      </c>
    </row>
    <row r="330">
      <c r="A330" t="inlineStr">
        <is>
          <t>DTC-11</t>
        </is>
      </c>
      <c r="B330" t="inlineStr">
        <is>
          <t>DTC-11 ENTRY FOR A/R</t>
        </is>
      </c>
      <c r="C330" t="n">
        <v>0</v>
      </c>
      <c r="D330" t="inlineStr">
        <is>
          <t>A</t>
        </is>
      </c>
      <c r="E330">
        <f>IFERROR(VLOOKUP(Table_Query_from_Cas_Ragle35[[#This Row],[Equipment '#]],'[1]Equip Rates'!A:C,3,FALSE),"")</f>
        <v/>
      </c>
      <c r="F330">
        <f>IFERROR(VLOOKUP(Table_Query_from_Cas_Ragle35[[#This Row],[Equipment '#]],H:I,2,FALSE), "No Div")</f>
        <v/>
      </c>
      <c r="H330" t="inlineStr">
        <is>
          <t>DTG-01</t>
        </is>
      </c>
      <c r="I330" t="inlineStr">
        <is>
          <t>2</t>
        </is>
      </c>
    </row>
    <row r="331">
      <c r="A331" t="inlineStr">
        <is>
          <t>DTC-12</t>
        </is>
      </c>
      <c r="B331" t="inlineStr">
        <is>
          <t>DALLAS CARGO TRAILER</t>
        </is>
      </c>
      <c r="C331" t="n">
        <v>0</v>
      </c>
      <c r="D331" t="inlineStr">
        <is>
          <t>A</t>
        </is>
      </c>
      <c r="E331">
        <f>IFERROR(VLOOKUP(Table_Query_from_Cas_Ragle35[[#This Row],[Equipment '#]],'[1]Equip Rates'!A:C,3,FALSE),"")</f>
        <v/>
      </c>
      <c r="F331">
        <f>IFERROR(VLOOKUP(Table_Query_from_Cas_Ragle35[[#This Row],[Equipment '#]],H:I,2,FALSE), "No Div")</f>
        <v/>
      </c>
      <c r="H331" t="inlineStr">
        <is>
          <t>DTG-02</t>
        </is>
      </c>
      <c r="I331" t="inlineStr">
        <is>
          <t>2</t>
        </is>
      </c>
    </row>
    <row r="332">
      <c r="A332" t="inlineStr">
        <is>
          <t>DTC-20</t>
        </is>
      </c>
      <c r="B332" t="inlineStr">
        <is>
          <t>CARGO TRAILER</t>
        </is>
      </c>
      <c r="C332" t="n">
        <v>0</v>
      </c>
      <c r="D332" t="inlineStr">
        <is>
          <t>A</t>
        </is>
      </c>
      <c r="E332">
        <f>IFERROR(VLOOKUP(Table_Query_from_Cas_Ragle35[[#This Row],[Equipment '#]],'[1]Equip Rates'!A:C,3,FALSE),"")</f>
        <v/>
      </c>
      <c r="F332">
        <f>IFERROR(VLOOKUP(Table_Query_from_Cas_Ragle35[[#This Row],[Equipment '#]],H:I,2,FALSE), "No Div")</f>
        <v/>
      </c>
      <c r="H332" t="inlineStr">
        <is>
          <t>DTG-03</t>
        </is>
      </c>
      <c r="I332" t="inlineStr">
        <is>
          <t>2</t>
        </is>
      </c>
    </row>
    <row r="333">
      <c r="A333" t="inlineStr">
        <is>
          <t>DTC-23</t>
        </is>
      </c>
      <c r="B333" t="inlineStr">
        <is>
          <t>CARGO TRL ENTRY FOR A/R</t>
        </is>
      </c>
      <c r="C333" t="n">
        <v>0</v>
      </c>
      <c r="D333" t="inlineStr">
        <is>
          <t>A</t>
        </is>
      </c>
      <c r="E333">
        <f>IFERROR(VLOOKUP(Table_Query_from_Cas_Ragle35[[#This Row],[Equipment '#]],'[1]Equip Rates'!A:C,3,FALSE),"")</f>
        <v/>
      </c>
      <c r="F333">
        <f>IFERROR(VLOOKUP(Table_Query_from_Cas_Ragle35[[#This Row],[Equipment '#]],H:I,2,FALSE), "No Div")</f>
        <v/>
      </c>
      <c r="H333" t="inlineStr">
        <is>
          <t>EN-02</t>
        </is>
      </c>
      <c r="I333" t="inlineStr">
        <is>
          <t>1</t>
        </is>
      </c>
    </row>
    <row r="334">
      <c r="A334" t="inlineStr">
        <is>
          <t>DTC-24</t>
        </is>
      </c>
      <c r="B334" t="inlineStr">
        <is>
          <t>TEMP ENTRY FOR EDINA</t>
        </is>
      </c>
      <c r="C334" t="n">
        <v>0</v>
      </c>
      <c r="D334" t="inlineStr">
        <is>
          <t>A</t>
        </is>
      </c>
      <c r="E334">
        <f>IFERROR(VLOOKUP(Table_Query_from_Cas_Ragle35[[#This Row],[Equipment '#]],'[1]Equip Rates'!A:C,3,FALSE),"")</f>
        <v/>
      </c>
      <c r="F334">
        <f>IFERROR(VLOOKUP(Table_Query_from_Cas_Ragle35[[#This Row],[Equipment '#]],H:I,2,FALSE), "No Div")</f>
        <v/>
      </c>
      <c r="H334" t="inlineStr">
        <is>
          <t>EN-03</t>
        </is>
      </c>
      <c r="I334" t="inlineStr">
        <is>
          <t>2</t>
        </is>
      </c>
    </row>
    <row r="335">
      <c r="A335" t="inlineStr">
        <is>
          <t>DTC-25</t>
        </is>
      </c>
      <c r="B335" t="inlineStr">
        <is>
          <t>2023 CARGO TRAILER 7000#</t>
        </is>
      </c>
      <c r="C335" t="n">
        <v>9381.17</v>
      </c>
      <c r="D335" t="inlineStr">
        <is>
          <t>A</t>
        </is>
      </c>
      <c r="E335">
        <f>IFERROR(VLOOKUP(Table_Query_from_Cas_Ragle35[[#This Row],[Equipment '#]],'[1]Equip Rates'!A:C,3,FALSE),"")</f>
        <v/>
      </c>
      <c r="F335">
        <f>IFERROR(VLOOKUP(Table_Query_from_Cas_Ragle35[[#This Row],[Equipment '#]],H:I,2,FALSE), "No Div")</f>
        <v/>
      </c>
      <c r="H335" t="inlineStr">
        <is>
          <t>EN-04</t>
        </is>
      </c>
      <c r="I335" t="inlineStr">
        <is>
          <t>2</t>
        </is>
      </c>
    </row>
    <row r="336">
      <c r="A336" t="inlineStr">
        <is>
          <t>DTC-28</t>
        </is>
      </c>
      <c r="B336" t="inlineStr">
        <is>
          <t>2022 CARRY-ON CARGO TRL (3876)</t>
        </is>
      </c>
      <c r="C336" t="n">
        <v>0</v>
      </c>
      <c r="D336" t="inlineStr">
        <is>
          <t>A</t>
        </is>
      </c>
      <c r="E336">
        <f>IFERROR(VLOOKUP(Table_Query_from_Cas_Ragle35[[#This Row],[Equipment '#]],'[1]Equip Rates'!A:C,3,FALSE),"")</f>
        <v/>
      </c>
      <c r="F336">
        <f>IFERROR(VLOOKUP(Table_Query_from_Cas_Ragle35[[#This Row],[Equipment '#]],H:I,2,FALSE), "No Div")</f>
        <v/>
      </c>
      <c r="H336" t="inlineStr">
        <is>
          <t>EN-05</t>
        </is>
      </c>
      <c r="I336" t="inlineStr">
        <is>
          <t>1</t>
        </is>
      </c>
    </row>
    <row r="337">
      <c r="A337" t="inlineStr">
        <is>
          <t>DTD-02S</t>
        </is>
      </c>
      <c r="B337" t="inlineStr">
        <is>
          <t>TEMP ENTRY FOR EDINA</t>
        </is>
      </c>
      <c r="C337" t="n">
        <v>0</v>
      </c>
      <c r="D337" t="inlineStr">
        <is>
          <t>A</t>
        </is>
      </c>
      <c r="E337">
        <f>IFERROR(VLOOKUP(Table_Query_from_Cas_Ragle35[[#This Row],[Equipment '#]],'[1]Equip Rates'!A:C,3,FALSE),"")</f>
        <v/>
      </c>
      <c r="F337">
        <f>IFERROR(VLOOKUP(Table_Query_from_Cas_Ragle35[[#This Row],[Equipment '#]],H:I,2,FALSE), "No Div")</f>
        <v/>
      </c>
      <c r="H337" t="inlineStr">
        <is>
          <t>EN-06</t>
        </is>
      </c>
      <c r="I337" t="inlineStr">
        <is>
          <t>1</t>
        </is>
      </c>
    </row>
    <row r="338">
      <c r="A338" t="inlineStr">
        <is>
          <t>DTF-06</t>
        </is>
      </c>
      <c r="B338" t="inlineStr">
        <is>
          <t>2020 BIG TEX FBT (38216)</t>
        </is>
      </c>
      <c r="C338" t="n">
        <v>0</v>
      </c>
      <c r="D338" t="inlineStr">
        <is>
          <t>A</t>
        </is>
      </c>
      <c r="E338">
        <f>IFERROR(VLOOKUP(Table_Query_from_Cas_Ragle35[[#This Row],[Equipment '#]],'[1]Equip Rates'!A:C,3,FALSE),"")</f>
        <v/>
      </c>
      <c r="F338">
        <f>IFERROR(VLOOKUP(Table_Query_from_Cas_Ragle35[[#This Row],[Equipment '#]],H:I,2,FALSE), "No Div")</f>
        <v/>
      </c>
      <c r="H338" t="inlineStr">
        <is>
          <t>EN-07</t>
        </is>
      </c>
      <c r="I338" t="inlineStr">
        <is>
          <t>2</t>
        </is>
      </c>
    </row>
    <row r="339">
      <c r="A339" t="inlineStr">
        <is>
          <t>DTF-11</t>
        </is>
      </c>
      <c r="B339" t="inlineStr">
        <is>
          <t>2022 BIG TEX 14PL-20BK</t>
        </is>
      </c>
      <c r="C339" t="n">
        <v>7964.11</v>
      </c>
      <c r="D339" t="inlineStr">
        <is>
          <t>A</t>
        </is>
      </c>
      <c r="E339">
        <f>IFERROR(VLOOKUP(Table_Query_from_Cas_Ragle35[[#This Row],[Equipment '#]],'[1]Equip Rates'!A:C,3,FALSE),"")</f>
        <v/>
      </c>
      <c r="F339">
        <f>IFERROR(VLOOKUP(Table_Query_from_Cas_Ragle35[[#This Row],[Equipment '#]],H:I,2,FALSE), "No Div")</f>
        <v/>
      </c>
      <c r="H339" t="inlineStr">
        <is>
          <t>EN-08</t>
        </is>
      </c>
      <c r="I339" t="inlineStr">
        <is>
          <t>1</t>
        </is>
      </c>
    </row>
    <row r="340">
      <c r="A340" t="inlineStr">
        <is>
          <t>DTF-12</t>
        </is>
      </c>
      <c r="B340" t="inlineStr">
        <is>
          <t>FLATBED TRAILER</t>
        </is>
      </c>
      <c r="C340" t="n">
        <v>0</v>
      </c>
      <c r="D340" t="inlineStr">
        <is>
          <t>A</t>
        </is>
      </c>
      <c r="E340">
        <f>IFERROR(VLOOKUP(Table_Query_from_Cas_Ragle35[[#This Row],[Equipment '#]],'[1]Equip Rates'!A:C,3,FALSE),"")</f>
        <v/>
      </c>
      <c r="F340">
        <f>IFERROR(VLOOKUP(Table_Query_from_Cas_Ragle35[[#This Row],[Equipment '#]],H:I,2,FALSE), "No Div")</f>
        <v/>
      </c>
      <c r="H340" t="inlineStr">
        <is>
          <t>EN-09</t>
        </is>
      </c>
      <c r="I340" t="inlineStr">
        <is>
          <t>1</t>
        </is>
      </c>
    </row>
    <row r="341">
      <c r="A341" t="inlineStr">
        <is>
          <t>DTF-15</t>
        </is>
      </c>
      <c r="B341" t="inlineStr">
        <is>
          <t>FLATBED TRAILER</t>
        </is>
      </c>
      <c r="C341" t="n">
        <v>1260</v>
      </c>
      <c r="D341" t="inlineStr">
        <is>
          <t>A</t>
        </is>
      </c>
      <c r="E341">
        <f>IFERROR(VLOOKUP(Table_Query_from_Cas_Ragle35[[#This Row],[Equipment '#]],'[1]Equip Rates'!A:C,3,FALSE),"")</f>
        <v/>
      </c>
      <c r="F341">
        <f>IFERROR(VLOOKUP(Table_Query_from_Cas_Ragle35[[#This Row],[Equipment '#]],H:I,2,FALSE), "No Div")</f>
        <v/>
      </c>
      <c r="H341" t="inlineStr">
        <is>
          <t>EQO-08</t>
        </is>
      </c>
      <c r="I341" t="inlineStr">
        <is>
          <t>9</t>
        </is>
      </c>
    </row>
    <row r="342">
      <c r="A342" t="inlineStr">
        <is>
          <t>DTF-16</t>
        </is>
      </c>
      <c r="B342" t="inlineStr">
        <is>
          <t>FLATBED TRAILER</t>
        </is>
      </c>
      <c r="C342" t="n">
        <v>0</v>
      </c>
      <c r="D342" t="inlineStr">
        <is>
          <t>A</t>
        </is>
      </c>
      <c r="E342">
        <f>IFERROR(VLOOKUP(Table_Query_from_Cas_Ragle35[[#This Row],[Equipment '#]],'[1]Equip Rates'!A:C,3,FALSE),"")</f>
        <v/>
      </c>
      <c r="F342">
        <f>IFERROR(VLOOKUP(Table_Query_from_Cas_Ragle35[[#This Row],[Equipment '#]],H:I,2,FALSE), "No Div")</f>
        <v/>
      </c>
      <c r="H342" t="inlineStr">
        <is>
          <t>EQO-10</t>
        </is>
      </c>
      <c r="I342" t="inlineStr">
        <is>
          <t>9</t>
        </is>
      </c>
    </row>
    <row r="343">
      <c r="A343" t="inlineStr">
        <is>
          <t>DTF-18</t>
        </is>
      </c>
      <c r="B343" t="inlineStr">
        <is>
          <t>2020 BIG TEX 14PI-20BK</t>
        </is>
      </c>
      <c r="C343" t="n">
        <v>0</v>
      </c>
      <c r="D343" t="inlineStr">
        <is>
          <t>A</t>
        </is>
      </c>
      <c r="E343">
        <f>IFERROR(VLOOKUP(Table_Query_from_Cas_Ragle35[[#This Row],[Equipment '#]],'[1]Equip Rates'!A:C,3,FALSE),"")</f>
        <v/>
      </c>
      <c r="F343">
        <f>IFERROR(VLOOKUP(Table_Query_from_Cas_Ragle35[[#This Row],[Equipment '#]],H:I,2,FALSE), "No Div")</f>
        <v/>
      </c>
      <c r="H343" t="inlineStr">
        <is>
          <t>EQO-11</t>
        </is>
      </c>
      <c r="I343" t="inlineStr">
        <is>
          <t>2</t>
        </is>
      </c>
    </row>
    <row r="344">
      <c r="A344" t="inlineStr">
        <is>
          <t>DTF-19</t>
        </is>
      </c>
      <c r="B344" t="inlineStr">
        <is>
          <t>2019 BIGT 14PI-18BK (K2097337)</t>
        </is>
      </c>
      <c r="C344" t="n">
        <v>0</v>
      </c>
      <c r="D344" t="inlineStr">
        <is>
          <t>A</t>
        </is>
      </c>
      <c r="E344">
        <f>IFERROR(VLOOKUP(Table_Query_from_Cas_Ragle35[[#This Row],[Equipment '#]],'[1]Equip Rates'!A:C,3,FALSE),"")</f>
        <v/>
      </c>
      <c r="F344">
        <f>IFERROR(VLOOKUP(Table_Query_from_Cas_Ragle35[[#This Row],[Equipment '#]],H:I,2,FALSE), "No Div")</f>
        <v/>
      </c>
      <c r="H344" t="inlineStr">
        <is>
          <t>EQO-12</t>
        </is>
      </c>
      <c r="I344" t="inlineStr">
        <is>
          <t>1</t>
        </is>
      </c>
    </row>
    <row r="345">
      <c r="A345" t="inlineStr">
        <is>
          <t>DTG-01</t>
        </is>
      </c>
      <c r="B345" t="inlineStr">
        <is>
          <t>DTG-01 ENTRY FOR A/R</t>
        </is>
      </c>
      <c r="C345" t="n">
        <v>0</v>
      </c>
      <c r="D345" t="inlineStr">
        <is>
          <t>A</t>
        </is>
      </c>
      <c r="E345">
        <f>IFERROR(VLOOKUP(Table_Query_from_Cas_Ragle35[[#This Row],[Equipment '#]],'[1]Equip Rates'!A:C,3,FALSE),"")</f>
        <v/>
      </c>
      <c r="F345">
        <f>IFERROR(VLOOKUP(Table_Query_from_Cas_Ragle35[[#This Row],[Equipment '#]],H:I,2,FALSE), "No Div")</f>
        <v/>
      </c>
      <c r="H345" t="inlineStr">
        <is>
          <t>EQO-13</t>
        </is>
      </c>
      <c r="I345" t="inlineStr">
        <is>
          <t>2</t>
        </is>
      </c>
    </row>
    <row r="346">
      <c r="A346" t="inlineStr">
        <is>
          <t>DTG-02</t>
        </is>
      </c>
      <c r="B346" t="inlineStr">
        <is>
          <t>DTG-02 TOWABLE GENERATOR</t>
        </is>
      </c>
      <c r="C346" t="n">
        <v>0</v>
      </c>
      <c r="D346" t="inlineStr">
        <is>
          <t>A</t>
        </is>
      </c>
      <c r="E346">
        <f>IFERROR(VLOOKUP(Table_Query_from_Cas_Ragle35[[#This Row],[Equipment '#]],'[1]Equip Rates'!A:C,3,FALSE),"")</f>
        <v/>
      </c>
      <c r="F346">
        <f>IFERROR(VLOOKUP(Table_Query_from_Cas_Ragle35[[#This Row],[Equipment '#]],H:I,2,FALSE), "No Div")</f>
        <v/>
      </c>
      <c r="H346" t="inlineStr">
        <is>
          <t>EQO-14</t>
        </is>
      </c>
      <c r="I346" t="inlineStr">
        <is>
          <t>1</t>
        </is>
      </c>
    </row>
    <row r="347">
      <c r="A347" t="inlineStr">
        <is>
          <t>DTG-03</t>
        </is>
      </c>
      <c r="B347" t="inlineStr">
        <is>
          <t>CUMMINS GENERATOR M011632</t>
        </is>
      </c>
      <c r="C347" t="n">
        <v>0</v>
      </c>
      <c r="D347" t="inlineStr">
        <is>
          <t>A</t>
        </is>
      </c>
      <c r="E347">
        <f>IFERROR(VLOOKUP(Table_Query_from_Cas_Ragle35[[#This Row],[Equipment '#]],'[1]Equip Rates'!A:C,3,FALSE),"")</f>
        <v/>
      </c>
      <c r="F347">
        <f>IFERROR(VLOOKUP(Table_Query_from_Cas_Ragle35[[#This Row],[Equipment '#]],H:I,2,FALSE), "No Div")</f>
        <v/>
      </c>
      <c r="H347" t="inlineStr">
        <is>
          <t>EQO-15</t>
        </is>
      </c>
      <c r="I347" t="inlineStr">
        <is>
          <t>1</t>
        </is>
      </c>
    </row>
    <row r="348">
      <c r="A348" t="inlineStr">
        <is>
          <t>DZ1</t>
        </is>
      </c>
      <c r="B348" t="inlineStr">
        <is>
          <t>D5M DOZER</t>
        </is>
      </c>
      <c r="C348" t="n">
        <v>0</v>
      </c>
      <c r="D348" t="inlineStr">
        <is>
          <t>A</t>
        </is>
      </c>
      <c r="E348">
        <f>IFERROR(VLOOKUP(Table_Query_from_Cas_Ragle35[[#This Row],[Equipment '#]],'[1]Equip Rates'!A:C,3,FALSE),"")</f>
        <v/>
      </c>
      <c r="F348">
        <f>IFERROR(VLOOKUP(Table_Query_from_Cas_Ragle35[[#This Row],[Equipment '#]],H:I,2,FALSE), "No Div")</f>
        <v/>
      </c>
      <c r="H348" t="inlineStr">
        <is>
          <t>EQO-18</t>
        </is>
      </c>
      <c r="I348" t="inlineStr">
        <is>
          <t>2</t>
        </is>
      </c>
    </row>
    <row r="349">
      <c r="A349" t="inlineStr">
        <is>
          <t>DZ2</t>
        </is>
      </c>
      <c r="B349" t="inlineStr">
        <is>
          <t>DC 80 DOZER</t>
        </is>
      </c>
      <c r="C349" t="n">
        <v>0</v>
      </c>
      <c r="D349" t="inlineStr">
        <is>
          <t>A</t>
        </is>
      </c>
      <c r="E349">
        <f>IFERROR(VLOOKUP(Table_Query_from_Cas_Ragle35[[#This Row],[Equipment '#]],'[1]Equip Rates'!A:C,3,FALSE),"")</f>
        <v/>
      </c>
      <c r="F349">
        <f>IFERROR(VLOOKUP(Table_Query_from_Cas_Ragle35[[#This Row],[Equipment '#]],H:I,2,FALSE), "No Div")</f>
        <v/>
      </c>
      <c r="H349" t="inlineStr">
        <is>
          <t>EQO-19</t>
        </is>
      </c>
      <c r="I349" t="inlineStr">
        <is>
          <t>8</t>
        </is>
      </c>
    </row>
    <row r="350">
      <c r="A350" t="inlineStr">
        <is>
          <t>DZ3</t>
        </is>
      </c>
      <c r="B350" t="inlineStr">
        <is>
          <t>D5M DOZER</t>
        </is>
      </c>
      <c r="C350" t="n">
        <v>0</v>
      </c>
      <c r="D350" t="inlineStr">
        <is>
          <t>A</t>
        </is>
      </c>
      <c r="E350">
        <f>IFERROR(VLOOKUP(Table_Query_from_Cas_Ragle35[[#This Row],[Equipment '#]],'[1]Equip Rates'!A:C,3,FALSE),"")</f>
        <v/>
      </c>
      <c r="F350">
        <f>IFERROR(VLOOKUP(Table_Query_from_Cas_Ragle35[[#This Row],[Equipment '#]],H:I,2,FALSE), "No Div")</f>
        <v/>
      </c>
      <c r="H350" t="inlineStr">
        <is>
          <t>EQO-20</t>
        </is>
      </c>
      <c r="I350" t="inlineStr">
        <is>
          <t>8</t>
        </is>
      </c>
    </row>
    <row r="351">
      <c r="A351" t="inlineStr">
        <is>
          <t>DZ4</t>
        </is>
      </c>
      <c r="B351" t="inlineStr">
        <is>
          <t>450 J LGP DOZER</t>
        </is>
      </c>
      <c r="C351" t="n">
        <v>0</v>
      </c>
      <c r="D351" t="inlineStr">
        <is>
          <t>A</t>
        </is>
      </c>
      <c r="E351">
        <f>IFERROR(VLOOKUP(Table_Query_from_Cas_Ragle35[[#This Row],[Equipment '#]],'[1]Equip Rates'!A:C,3,FALSE),"")</f>
        <v/>
      </c>
      <c r="F351">
        <f>IFERROR(VLOOKUP(Table_Query_from_Cas_Ragle35[[#This Row],[Equipment '#]],H:I,2,FALSE), "No Div")</f>
        <v/>
      </c>
      <c r="H351" t="inlineStr">
        <is>
          <t>EQO-21</t>
        </is>
      </c>
      <c r="I351" t="inlineStr">
        <is>
          <t>2</t>
        </is>
      </c>
    </row>
    <row r="352">
      <c r="A352" t="inlineStr">
        <is>
          <t>EN-01</t>
        </is>
      </c>
      <c r="B352" t="inlineStr">
        <is>
          <t>Trimble 5603 Robotic TOT STA</t>
        </is>
      </c>
      <c r="C352" t="n">
        <v>31747</v>
      </c>
      <c r="D352" t="inlineStr">
        <is>
          <t>A</t>
        </is>
      </c>
      <c r="E352">
        <f>IFERROR(VLOOKUP(Table_Query_from_Cas_Ragle35[[#This Row],[Equipment '#]],'[1]Equip Rates'!A:C,3,FALSE),"")</f>
        <v/>
      </c>
      <c r="F352">
        <f>IFERROR(VLOOKUP(Table_Query_from_Cas_Ragle35[[#This Row],[Equipment '#]],H:I,2,FALSE), "No Div")</f>
        <v/>
      </c>
      <c r="H352" t="inlineStr">
        <is>
          <t>EQO-22</t>
        </is>
      </c>
      <c r="I352" t="inlineStr">
        <is>
          <t>8</t>
        </is>
      </c>
    </row>
    <row r="353">
      <c r="A353" t="inlineStr">
        <is>
          <t>EN-02</t>
        </is>
      </c>
      <c r="B353" t="inlineStr">
        <is>
          <t>Trimble GPS 900 base station</t>
        </is>
      </c>
      <c r="C353" t="n">
        <v>131307.91</v>
      </c>
      <c r="D353" t="inlineStr">
        <is>
          <t>A</t>
        </is>
      </c>
      <c r="E353">
        <f>IFERROR(VLOOKUP(Table_Query_from_Cas_Ragle35[[#This Row],[Equipment '#]],'[1]Equip Rates'!A:C,3,FALSE),"")</f>
        <v/>
      </c>
      <c r="F353">
        <f>IFERROR(VLOOKUP(Table_Query_from_Cas_Ragle35[[#This Row],[Equipment '#]],H:I,2,FALSE), "No Div")</f>
        <v/>
      </c>
      <c r="H353" t="inlineStr">
        <is>
          <t>EQO-23</t>
        </is>
      </c>
      <c r="I353" t="inlineStr">
        <is>
          <t>8</t>
        </is>
      </c>
    </row>
    <row r="354">
      <c r="A354" t="inlineStr">
        <is>
          <t>EN-03</t>
        </is>
      </c>
      <c r="B354" t="inlineStr">
        <is>
          <t>Trimble GPS Rover &amp; Controller</t>
        </is>
      </c>
      <c r="C354" t="n">
        <v>0</v>
      </c>
      <c r="D354" t="inlineStr">
        <is>
          <t>A</t>
        </is>
      </c>
      <c r="E354">
        <f>IFERROR(VLOOKUP(Table_Query_from_Cas_Ragle35[[#This Row],[Equipment '#]],'[1]Equip Rates'!A:C,3,FALSE),"")</f>
        <v/>
      </c>
      <c r="F354">
        <f>IFERROR(VLOOKUP(Table_Query_from_Cas_Ragle35[[#This Row],[Equipment '#]],H:I,2,FALSE), "No Div")</f>
        <v/>
      </c>
      <c r="H354" t="inlineStr">
        <is>
          <t>EQO-24</t>
        </is>
      </c>
      <c r="I354" t="inlineStr">
        <is>
          <t>3</t>
        </is>
      </c>
    </row>
    <row r="355">
      <c r="A355" t="inlineStr">
        <is>
          <t>EN-04</t>
        </is>
      </c>
      <c r="B355" t="inlineStr">
        <is>
          <t>Trimble GPS Rover and Base</t>
        </is>
      </c>
      <c r="C355" t="n">
        <v>0</v>
      </c>
      <c r="D355" t="inlineStr">
        <is>
          <t>A</t>
        </is>
      </c>
      <c r="E355">
        <f>IFERROR(VLOOKUP(Table_Query_from_Cas_Ragle35[[#This Row],[Equipment '#]],'[1]Equip Rates'!A:C,3,FALSE),"")</f>
        <v/>
      </c>
      <c r="F355">
        <f>IFERROR(VLOOKUP(Table_Query_from_Cas_Ragle35[[#This Row],[Equipment '#]],H:I,2,FALSE), "No Div")</f>
        <v/>
      </c>
      <c r="H355" t="inlineStr">
        <is>
          <t>EQO-25</t>
        </is>
      </c>
      <c r="I355" t="inlineStr">
        <is>
          <t>2</t>
        </is>
      </c>
    </row>
    <row r="356">
      <c r="A356" t="inlineStr">
        <is>
          <t>EN-05</t>
        </is>
      </c>
      <c r="B356" t="inlineStr">
        <is>
          <t>Trimble 900 Robotic Station U5</t>
        </is>
      </c>
      <c r="C356" t="n">
        <v>45253.44</v>
      </c>
      <c r="D356" t="inlineStr">
        <is>
          <t>A</t>
        </is>
      </c>
      <c r="E356">
        <f>IFERROR(VLOOKUP(Table_Query_from_Cas_Ragle35[[#This Row],[Equipment '#]],'[1]Equip Rates'!A:C,3,FALSE),"")</f>
        <v/>
      </c>
      <c r="F356">
        <f>IFERROR(VLOOKUP(Table_Query_from_Cas_Ragle35[[#This Row],[Equipment '#]],H:I,2,FALSE), "No Div")</f>
        <v/>
      </c>
      <c r="H356" t="inlineStr">
        <is>
          <t>ET-01</t>
        </is>
      </c>
      <c r="I356" t="inlineStr">
        <is>
          <t>2</t>
        </is>
      </c>
    </row>
    <row r="357">
      <c r="A357" t="inlineStr">
        <is>
          <t>EN-06</t>
        </is>
      </c>
      <c r="B357" t="inlineStr">
        <is>
          <t>Trimble GPS Rover &amp; Base</t>
        </is>
      </c>
      <c r="C357" t="n">
        <v>0</v>
      </c>
      <c r="D357" t="inlineStr">
        <is>
          <t>A</t>
        </is>
      </c>
      <c r="E357">
        <f>IFERROR(VLOOKUP(Table_Query_from_Cas_Ragle35[[#This Row],[Equipment '#]],'[1]Equip Rates'!A:C,3,FALSE),"")</f>
        <v/>
      </c>
      <c r="F357">
        <f>IFERROR(VLOOKUP(Table_Query_from_Cas_Ragle35[[#This Row],[Equipment '#]],H:I,2,FALSE), "No Div")</f>
        <v/>
      </c>
      <c r="H357" t="inlineStr">
        <is>
          <t>ET-02</t>
        </is>
      </c>
      <c r="I357" t="inlineStr">
        <is>
          <t>2</t>
        </is>
      </c>
    </row>
    <row r="358">
      <c r="A358" t="inlineStr">
        <is>
          <t>EN-07</t>
        </is>
      </c>
      <c r="B358" t="inlineStr">
        <is>
          <t>Trimble GPS Cat D6N</t>
        </is>
      </c>
      <c r="C358" t="n">
        <v>0</v>
      </c>
      <c r="D358" t="inlineStr">
        <is>
          <t>A</t>
        </is>
      </c>
      <c r="E358">
        <f>IFERROR(VLOOKUP(Table_Query_from_Cas_Ragle35[[#This Row],[Equipment '#]],'[1]Equip Rates'!A:C,3,FALSE),"")</f>
        <v/>
      </c>
      <c r="F358">
        <f>IFERROR(VLOOKUP(Table_Query_from_Cas_Ragle35[[#This Row],[Equipment '#]],H:I,2,FALSE), "No Div")</f>
        <v/>
      </c>
      <c r="H358" t="inlineStr">
        <is>
          <t>ET-03</t>
        </is>
      </c>
      <c r="I358" t="inlineStr">
        <is>
          <t>2</t>
        </is>
      </c>
    </row>
    <row r="359">
      <c r="A359" t="inlineStr">
        <is>
          <t>EN-08</t>
        </is>
      </c>
      <c r="B359" t="inlineStr">
        <is>
          <t>SPS 855, 986, 986 Sitech</t>
        </is>
      </c>
      <c r="C359" t="n">
        <v>81631.37</v>
      </c>
      <c r="D359" t="inlineStr">
        <is>
          <t>A</t>
        </is>
      </c>
      <c r="E359">
        <f>IFERROR(VLOOKUP(Table_Query_from_Cas_Ragle35[[#This Row],[Equipment '#]],'[1]Equip Rates'!A:C,3,FALSE),"")</f>
        <v/>
      </c>
      <c r="F359">
        <f>IFERROR(VLOOKUP(Table_Query_from_Cas_Ragle35[[#This Row],[Equipment '#]],H:I,2,FALSE), "No Div")</f>
        <v/>
      </c>
      <c r="H359" t="inlineStr">
        <is>
          <t>ET-04</t>
        </is>
      </c>
      <c r="I359" t="inlineStr">
        <is>
          <t>2</t>
        </is>
      </c>
    </row>
    <row r="360">
      <c r="A360" t="inlineStr">
        <is>
          <t>EN-09</t>
        </is>
      </c>
      <c r="B360" t="inlineStr">
        <is>
          <t>R780 TCS7 SCS900</t>
        </is>
      </c>
      <c r="C360" t="n">
        <v>68289.53999999999</v>
      </c>
      <c r="D360" t="inlineStr">
        <is>
          <t>A</t>
        </is>
      </c>
      <c r="E360">
        <f>IFERROR(VLOOKUP(Table_Query_from_Cas_Ragle35[[#This Row],[Equipment '#]],'[1]Equip Rates'!A:C,3,FALSE),"")</f>
        <v/>
      </c>
      <c r="F360">
        <f>IFERROR(VLOOKUP(Table_Query_from_Cas_Ragle35[[#This Row],[Equipment '#]],H:I,2,FALSE), "No Div")</f>
        <v/>
      </c>
      <c r="H360" t="inlineStr">
        <is>
          <t>ET-05</t>
        </is>
      </c>
      <c r="I360" t="inlineStr">
        <is>
          <t>2</t>
        </is>
      </c>
    </row>
    <row r="361">
      <c r="A361" t="inlineStr">
        <is>
          <t>EQO-01</t>
        </is>
      </c>
      <c r="B361" t="inlineStr">
        <is>
          <t>File Cabinet</t>
        </is>
      </c>
      <c r="C361" t="n">
        <v>166.88</v>
      </c>
      <c r="D361" t="inlineStr">
        <is>
          <t>A</t>
        </is>
      </c>
      <c r="E361">
        <f>IFERROR(VLOOKUP(Table_Query_from_Cas_Ragle35[[#This Row],[Equipment '#]],'[1]Equip Rates'!A:C,3,FALSE),"")</f>
        <v/>
      </c>
      <c r="F361">
        <f>IFERROR(VLOOKUP(Table_Query_from_Cas_Ragle35[[#This Row],[Equipment '#]],H:I,2,FALSE), "No Div")</f>
        <v/>
      </c>
      <c r="H361" t="inlineStr">
        <is>
          <t>ET-06</t>
        </is>
      </c>
      <c r="I361" t="inlineStr">
        <is>
          <t>2</t>
        </is>
      </c>
    </row>
    <row r="362">
      <c r="A362" t="inlineStr">
        <is>
          <t>EQO-02</t>
        </is>
      </c>
      <c r="B362" t="inlineStr">
        <is>
          <t>File Cabinet</t>
        </is>
      </c>
      <c r="C362" t="n">
        <v>365</v>
      </c>
      <c r="D362" t="inlineStr">
        <is>
          <t>A</t>
        </is>
      </c>
      <c r="E362">
        <f>IFERROR(VLOOKUP(Table_Query_from_Cas_Ragle35[[#This Row],[Equipment '#]],'[1]Equip Rates'!A:C,3,FALSE),"")</f>
        <v/>
      </c>
      <c r="F362">
        <f>IFERROR(VLOOKUP(Table_Query_from_Cas_Ragle35[[#This Row],[Equipment '#]],H:I,2,FALSE), "No Div")</f>
        <v/>
      </c>
      <c r="H362" t="inlineStr">
        <is>
          <t>ET-07</t>
        </is>
      </c>
      <c r="I362" t="inlineStr">
        <is>
          <t>2</t>
        </is>
      </c>
    </row>
    <row r="363">
      <c r="A363" t="inlineStr">
        <is>
          <t>EQO-03</t>
        </is>
      </c>
      <c r="B363" t="inlineStr">
        <is>
          <t>File Cabinet Fire Proof</t>
        </is>
      </c>
      <c r="C363" t="n">
        <v>445.36</v>
      </c>
      <c r="D363" t="inlineStr">
        <is>
          <t>A</t>
        </is>
      </c>
      <c r="E363">
        <f>IFERROR(VLOOKUP(Table_Query_from_Cas_Ragle35[[#This Row],[Equipment '#]],'[1]Equip Rates'!A:C,3,FALSE),"")</f>
        <v/>
      </c>
      <c r="F363">
        <f>IFERROR(VLOOKUP(Table_Query_from_Cas_Ragle35[[#This Row],[Equipment '#]],H:I,2,FALSE), "No Div")</f>
        <v/>
      </c>
      <c r="H363" t="inlineStr">
        <is>
          <t>ET-08</t>
        </is>
      </c>
      <c r="I363" t="inlineStr">
        <is>
          <t>2</t>
        </is>
      </c>
    </row>
    <row r="364">
      <c r="A364" t="inlineStr">
        <is>
          <t>EQO-04</t>
        </is>
      </c>
      <c r="B364" t="inlineStr">
        <is>
          <t>File Cabinet</t>
        </is>
      </c>
      <c r="C364" t="n">
        <v>262.5</v>
      </c>
      <c r="D364" t="inlineStr">
        <is>
          <t>A</t>
        </is>
      </c>
      <c r="E364">
        <f>IFERROR(VLOOKUP(Table_Query_from_Cas_Ragle35[[#This Row],[Equipment '#]],'[1]Equip Rates'!A:C,3,FALSE),"")</f>
        <v/>
      </c>
      <c r="F364">
        <f>IFERROR(VLOOKUP(Table_Query_from_Cas_Ragle35[[#This Row],[Equipment '#]],H:I,2,FALSE), "No Div")</f>
        <v/>
      </c>
      <c r="H364" t="inlineStr">
        <is>
          <t>ET-09</t>
        </is>
      </c>
      <c r="I364" t="inlineStr">
        <is>
          <t>2</t>
        </is>
      </c>
    </row>
    <row r="365">
      <c r="A365" t="inlineStr">
        <is>
          <t>EQO-05</t>
        </is>
      </c>
      <c r="B365" t="inlineStr">
        <is>
          <t>New Office Furniture</t>
        </is>
      </c>
      <c r="C365" t="n">
        <v>4318.5</v>
      </c>
      <c r="D365" t="inlineStr">
        <is>
          <t>A</t>
        </is>
      </c>
      <c r="E365">
        <f>IFERROR(VLOOKUP(Table_Query_from_Cas_Ragle35[[#This Row],[Equipment '#]],'[1]Equip Rates'!A:C,3,FALSE),"")</f>
        <v/>
      </c>
      <c r="F365">
        <f>IFERROR(VLOOKUP(Table_Query_from_Cas_Ragle35[[#This Row],[Equipment '#]],H:I,2,FALSE), "No Div")</f>
        <v/>
      </c>
      <c r="H365" t="inlineStr">
        <is>
          <t>ET-10</t>
        </is>
      </c>
      <c r="I365" t="inlineStr">
        <is>
          <t>2</t>
        </is>
      </c>
    </row>
    <row r="366">
      <c r="A366" t="inlineStr">
        <is>
          <t>EQO-06</t>
        </is>
      </c>
      <c r="B366" t="inlineStr">
        <is>
          <t>Furniture</t>
        </is>
      </c>
      <c r="C366" t="n">
        <v>1590</v>
      </c>
      <c r="D366" t="inlineStr">
        <is>
          <t>A</t>
        </is>
      </c>
      <c r="E366">
        <f>IFERROR(VLOOKUP(Table_Query_from_Cas_Ragle35[[#This Row],[Equipment '#]],'[1]Equip Rates'!A:C,3,FALSE),"")</f>
        <v/>
      </c>
      <c r="F366">
        <f>IFERROR(VLOOKUP(Table_Query_from_Cas_Ragle35[[#This Row],[Equipment '#]],H:I,2,FALSE), "No Div")</f>
        <v/>
      </c>
      <c r="H366" t="inlineStr">
        <is>
          <t>ET-11</t>
        </is>
      </c>
      <c r="I366" t="inlineStr">
        <is>
          <t>2</t>
        </is>
      </c>
    </row>
    <row r="367">
      <c r="A367" t="inlineStr">
        <is>
          <t>EQO-07</t>
        </is>
      </c>
      <c r="B367" t="inlineStr">
        <is>
          <t>12 Field Office Desks</t>
        </is>
      </c>
      <c r="C367" t="n">
        <v>132.35</v>
      </c>
      <c r="D367" t="inlineStr">
        <is>
          <t>A</t>
        </is>
      </c>
      <c r="E367">
        <f>IFERROR(VLOOKUP(Table_Query_from_Cas_Ragle35[[#This Row],[Equipment '#]],'[1]Equip Rates'!A:C,3,FALSE),"")</f>
        <v/>
      </c>
      <c r="F367">
        <f>IFERROR(VLOOKUP(Table_Query_from_Cas_Ragle35[[#This Row],[Equipment '#]],H:I,2,FALSE), "No Div")</f>
        <v/>
      </c>
      <c r="H367" t="inlineStr">
        <is>
          <t>ET-12</t>
        </is>
      </c>
      <c r="I367" t="inlineStr">
        <is>
          <t>2</t>
        </is>
      </c>
    </row>
    <row r="368">
      <c r="A368" t="inlineStr">
        <is>
          <t>EQO-08</t>
        </is>
      </c>
      <c r="B368" t="inlineStr">
        <is>
          <t>9 Fire Proof File Cabinets</t>
        </is>
      </c>
      <c r="C368" t="n">
        <v>2141.18</v>
      </c>
      <c r="D368" t="inlineStr">
        <is>
          <t>A</t>
        </is>
      </c>
      <c r="E368">
        <f>IFERROR(VLOOKUP(Table_Query_from_Cas_Ragle35[[#This Row],[Equipment '#]],'[1]Equip Rates'!A:C,3,FALSE),"")</f>
        <v/>
      </c>
      <c r="F368">
        <f>IFERROR(VLOOKUP(Table_Query_from_Cas_Ragle35[[#This Row],[Equipment '#]],H:I,2,FALSE), "No Div")</f>
        <v/>
      </c>
      <c r="H368" t="inlineStr">
        <is>
          <t>ET-13</t>
        </is>
      </c>
      <c r="I368" t="inlineStr">
        <is>
          <t>2</t>
        </is>
      </c>
    </row>
    <row r="369">
      <c r="A369" t="inlineStr">
        <is>
          <t>EQO-09</t>
        </is>
      </c>
      <c r="B369" t="inlineStr">
        <is>
          <t>Telephones</t>
        </is>
      </c>
      <c r="C369" t="n">
        <v>306.49</v>
      </c>
      <c r="D369" t="inlineStr">
        <is>
          <t>A</t>
        </is>
      </c>
      <c r="E369">
        <f>IFERROR(VLOOKUP(Table_Query_from_Cas_Ragle35[[#This Row],[Equipment '#]],'[1]Equip Rates'!A:C,3,FALSE),"")</f>
        <v/>
      </c>
      <c r="F369">
        <f>IFERROR(VLOOKUP(Table_Query_from_Cas_Ragle35[[#This Row],[Equipment '#]],H:I,2,FALSE), "No Div")</f>
        <v/>
      </c>
      <c r="H369" t="inlineStr">
        <is>
          <t>ET-14</t>
        </is>
      </c>
      <c r="I369" t="inlineStr">
        <is>
          <t>2</t>
        </is>
      </c>
    </row>
    <row r="370">
      <c r="A370" t="inlineStr">
        <is>
          <t>EQO-10</t>
        </is>
      </c>
      <c r="B370" t="inlineStr">
        <is>
          <t>WC7225Copier/Scanner/Fax</t>
        </is>
      </c>
      <c r="C370" t="n">
        <v>4868.5</v>
      </c>
      <c r="D370" t="inlineStr">
        <is>
          <t>A</t>
        </is>
      </c>
      <c r="E370">
        <f>IFERROR(VLOOKUP(Table_Query_from_Cas_Ragle35[[#This Row],[Equipment '#]],'[1]Equip Rates'!A:C,3,FALSE),"")</f>
        <v/>
      </c>
      <c r="F370">
        <f>IFERROR(VLOOKUP(Table_Query_from_Cas_Ragle35[[#This Row],[Equipment '#]],H:I,2,FALSE), "No Div")</f>
        <v/>
      </c>
      <c r="H370" t="inlineStr">
        <is>
          <t>ET-15</t>
        </is>
      </c>
      <c r="I370" t="inlineStr">
        <is>
          <t>2</t>
        </is>
      </c>
    </row>
    <row r="371">
      <c r="A371" t="inlineStr">
        <is>
          <t>EQO-11</t>
        </is>
      </c>
      <c r="B371" t="inlineStr">
        <is>
          <t>2018 DFW OFFICE FURNITURE</t>
        </is>
      </c>
      <c r="C371" t="n">
        <v>10032.61</v>
      </c>
      <c r="D371" t="inlineStr">
        <is>
          <t>A</t>
        </is>
      </c>
      <c r="E371">
        <f>IFERROR(VLOOKUP(Table_Query_from_Cas_Ragle35[[#This Row],[Equipment '#]],'[1]Equip Rates'!A:C,3,FALSE),"")</f>
        <v/>
      </c>
      <c r="F371">
        <f>IFERROR(VLOOKUP(Table_Query_from_Cas_Ragle35[[#This Row],[Equipment '#]],H:I,2,FALSE), "No Div")</f>
        <v/>
      </c>
      <c r="H371" t="inlineStr">
        <is>
          <t>ET-16</t>
        </is>
      </c>
      <c r="I371" t="inlineStr">
        <is>
          <t>2</t>
        </is>
      </c>
    </row>
    <row r="372">
      <c r="A372" t="inlineStr">
        <is>
          <t>EQO-12</t>
        </is>
      </c>
      <c r="B372" t="inlineStr">
        <is>
          <t>Furniture for New Offices</t>
        </is>
      </c>
      <c r="C372" t="n">
        <v>14225.33</v>
      </c>
      <c r="D372" t="inlineStr">
        <is>
          <t>A</t>
        </is>
      </c>
      <c r="E372">
        <f>IFERROR(VLOOKUP(Table_Query_from_Cas_Ragle35[[#This Row],[Equipment '#]],'[1]Equip Rates'!A:C,3,FALSE),"")</f>
        <v/>
      </c>
      <c r="F372">
        <f>IFERROR(VLOOKUP(Table_Query_from_Cas_Ragle35[[#This Row],[Equipment '#]],H:I,2,FALSE), "No Div")</f>
        <v/>
      </c>
      <c r="H372" t="inlineStr">
        <is>
          <t>ET-17</t>
        </is>
      </c>
      <c r="I372" t="inlineStr">
        <is>
          <t>2</t>
        </is>
      </c>
    </row>
    <row r="373">
      <c r="A373" t="inlineStr">
        <is>
          <t>EQO-13</t>
        </is>
      </c>
      <c r="B373" t="inlineStr">
        <is>
          <t>Printer</t>
        </is>
      </c>
      <c r="C373" t="n">
        <v>9909.91</v>
      </c>
      <c r="D373" t="inlineStr">
        <is>
          <t>A</t>
        </is>
      </c>
      <c r="E373">
        <f>IFERROR(VLOOKUP(Table_Query_from_Cas_Ragle35[[#This Row],[Equipment '#]],'[1]Equip Rates'!A:C,3,FALSE),"")</f>
        <v/>
      </c>
      <c r="F373">
        <f>IFERROR(VLOOKUP(Table_Query_from_Cas_Ragle35[[#This Row],[Equipment '#]],H:I,2,FALSE), "No Div")</f>
        <v/>
      </c>
      <c r="H373" t="inlineStr">
        <is>
          <t>ET-18</t>
        </is>
      </c>
      <c r="I373" t="inlineStr">
        <is>
          <t>2</t>
        </is>
      </c>
    </row>
    <row r="374">
      <c r="A374" t="inlineStr">
        <is>
          <t>EQO-14</t>
        </is>
      </c>
      <c r="B374" t="inlineStr">
        <is>
          <t>TV,Printer,EQ Small Bidroom</t>
        </is>
      </c>
      <c r="C374" t="n">
        <v>4390.96</v>
      </c>
      <c r="D374" t="inlineStr">
        <is>
          <t>A</t>
        </is>
      </c>
      <c r="E374">
        <f>IFERROR(VLOOKUP(Table_Query_from_Cas_Ragle35[[#This Row],[Equipment '#]],'[1]Equip Rates'!A:C,3,FALSE),"")</f>
        <v/>
      </c>
      <c r="F374">
        <f>IFERROR(VLOOKUP(Table_Query_from_Cas_Ragle35[[#This Row],[Equipment '#]],H:I,2,FALSE), "No Div")</f>
        <v/>
      </c>
      <c r="H374" t="inlineStr">
        <is>
          <t>ET-19</t>
        </is>
      </c>
      <c r="I374" t="inlineStr">
        <is>
          <t>2</t>
        </is>
      </c>
    </row>
    <row r="375">
      <c r="A375" t="inlineStr">
        <is>
          <t>EQO-15</t>
        </is>
      </c>
      <c r="B375" t="inlineStr">
        <is>
          <t>TV Conference Room</t>
        </is>
      </c>
      <c r="C375" t="n">
        <v>2681.47</v>
      </c>
      <c r="D375" t="inlineStr">
        <is>
          <t>A</t>
        </is>
      </c>
      <c r="E375">
        <f>IFERROR(VLOOKUP(Table_Query_from_Cas_Ragle35[[#This Row],[Equipment '#]],'[1]Equip Rates'!A:C,3,FALSE),"")</f>
        <v/>
      </c>
      <c r="F375">
        <f>IFERROR(VLOOKUP(Table_Query_from_Cas_Ragle35[[#This Row],[Equipment '#]],H:I,2,FALSE), "No Div")</f>
        <v/>
      </c>
      <c r="H375" t="inlineStr">
        <is>
          <t>ET-20</t>
        </is>
      </c>
      <c r="I375" t="inlineStr">
        <is>
          <t>2</t>
        </is>
      </c>
    </row>
    <row r="376">
      <c r="A376" t="inlineStr">
        <is>
          <t>EQO-16</t>
        </is>
      </c>
      <c r="B376" t="inlineStr">
        <is>
          <t>Laser Printer</t>
        </is>
      </c>
      <c r="C376" t="n">
        <v>1480.94</v>
      </c>
      <c r="D376" t="inlineStr">
        <is>
          <t>A</t>
        </is>
      </c>
      <c r="E376">
        <f>IFERROR(VLOOKUP(Table_Query_from_Cas_Ragle35[[#This Row],[Equipment '#]],'[1]Equip Rates'!A:C,3,FALSE),"")</f>
        <v/>
      </c>
      <c r="F376">
        <f>IFERROR(VLOOKUP(Table_Query_from_Cas_Ragle35[[#This Row],[Equipment '#]],H:I,2,FALSE), "No Div")</f>
        <v/>
      </c>
      <c r="H376" t="inlineStr">
        <is>
          <t>ET-21</t>
        </is>
      </c>
      <c r="I376" t="inlineStr">
        <is>
          <t>2</t>
        </is>
      </c>
    </row>
    <row r="377">
      <c r="A377" t="inlineStr">
        <is>
          <t>EQO-17</t>
        </is>
      </c>
      <c r="B377" t="inlineStr">
        <is>
          <t>Server Rack</t>
        </is>
      </c>
      <c r="C377" t="n">
        <v>1412.64</v>
      </c>
      <c r="D377" t="inlineStr">
        <is>
          <t>A</t>
        </is>
      </c>
      <c r="E377">
        <f>IFERROR(VLOOKUP(Table_Query_from_Cas_Ragle35[[#This Row],[Equipment '#]],'[1]Equip Rates'!A:C,3,FALSE),"")</f>
        <v/>
      </c>
      <c r="F377">
        <f>IFERROR(VLOOKUP(Table_Query_from_Cas_Ragle35[[#This Row],[Equipment '#]],H:I,2,FALSE), "No Div")</f>
        <v/>
      </c>
      <c r="H377" t="inlineStr">
        <is>
          <t>ET-22</t>
        </is>
      </c>
      <c r="I377" t="inlineStr">
        <is>
          <t>2</t>
        </is>
      </c>
    </row>
    <row r="378">
      <c r="A378" t="inlineStr">
        <is>
          <t>EQO-18</t>
        </is>
      </c>
      <c r="B378" t="inlineStr">
        <is>
          <t>Decorations and Service</t>
        </is>
      </c>
      <c r="C378" t="n">
        <v>9961.82</v>
      </c>
      <c r="D378" t="inlineStr">
        <is>
          <t>A</t>
        </is>
      </c>
      <c r="E378">
        <f>IFERROR(VLOOKUP(Table_Query_from_Cas_Ragle35[[#This Row],[Equipment '#]],'[1]Equip Rates'!A:C,3,FALSE),"")</f>
        <v/>
      </c>
      <c r="F378">
        <f>IFERROR(VLOOKUP(Table_Query_from_Cas_Ragle35[[#This Row],[Equipment '#]],H:I,2,FALSE), "No Div")</f>
        <v/>
      </c>
      <c r="H378" t="inlineStr">
        <is>
          <t>ET-23</t>
        </is>
      </c>
      <c r="I378" t="inlineStr">
        <is>
          <t>2</t>
        </is>
      </c>
    </row>
    <row r="379">
      <c r="A379" t="inlineStr">
        <is>
          <t>EQO-19</t>
        </is>
      </c>
      <c r="B379" t="inlineStr">
        <is>
          <t>Table Top Glass, Conference</t>
        </is>
      </c>
      <c r="C379" t="n">
        <v>4881.75</v>
      </c>
      <c r="D379" t="inlineStr">
        <is>
          <t>A</t>
        </is>
      </c>
      <c r="E379">
        <f>IFERROR(VLOOKUP(Table_Query_from_Cas_Ragle35[[#This Row],[Equipment '#]],'[1]Equip Rates'!A:C,3,FALSE),"")</f>
        <v/>
      </c>
      <c r="F379">
        <f>IFERROR(VLOOKUP(Table_Query_from_Cas_Ragle35[[#This Row],[Equipment '#]],H:I,2,FALSE), "No Div")</f>
        <v/>
      </c>
      <c r="H379" t="inlineStr">
        <is>
          <t>ET-24</t>
        </is>
      </c>
      <c r="I379" t="inlineStr">
        <is>
          <t>2</t>
        </is>
      </c>
    </row>
    <row r="380">
      <c r="A380" t="inlineStr">
        <is>
          <t>EQO-20</t>
        </is>
      </c>
      <c r="B380" t="inlineStr">
        <is>
          <t>Office Furniture</t>
        </is>
      </c>
      <c r="C380" t="n">
        <v>10879.13</v>
      </c>
      <c r="D380" t="inlineStr">
        <is>
          <t>A</t>
        </is>
      </c>
      <c r="E380">
        <f>IFERROR(VLOOKUP(Table_Query_from_Cas_Ragle35[[#This Row],[Equipment '#]],'[1]Equip Rates'!A:C,3,FALSE),"")</f>
        <v/>
      </c>
      <c r="F380">
        <f>IFERROR(VLOOKUP(Table_Query_from_Cas_Ragle35[[#This Row],[Equipment '#]],H:I,2,FALSE), "No Div")</f>
        <v/>
      </c>
      <c r="H380" t="inlineStr">
        <is>
          <t>ET-25</t>
        </is>
      </c>
      <c r="I380" t="inlineStr">
        <is>
          <t>2</t>
        </is>
      </c>
    </row>
    <row r="381">
      <c r="A381" t="inlineStr">
        <is>
          <t>EQO-21</t>
        </is>
      </c>
      <c r="B381" t="inlineStr">
        <is>
          <t>Office Furniture</t>
        </is>
      </c>
      <c r="C381" t="n">
        <v>5267.07</v>
      </c>
      <c r="D381" t="inlineStr">
        <is>
          <t>A</t>
        </is>
      </c>
      <c r="E381">
        <f>IFERROR(VLOOKUP(Table_Query_from_Cas_Ragle35[[#This Row],[Equipment '#]],'[1]Equip Rates'!A:C,3,FALSE),"")</f>
        <v/>
      </c>
      <c r="F381">
        <f>IFERROR(VLOOKUP(Table_Query_from_Cas_Ragle35[[#This Row],[Equipment '#]],H:I,2,FALSE), "No Div")</f>
        <v/>
      </c>
      <c r="H381" t="inlineStr">
        <is>
          <t>ET-26</t>
        </is>
      </c>
      <c r="I381" t="inlineStr">
        <is>
          <t>2</t>
        </is>
      </c>
    </row>
    <row r="382">
      <c r="A382" t="inlineStr">
        <is>
          <t>EQO-22</t>
        </is>
      </c>
      <c r="B382" t="inlineStr">
        <is>
          <t>Blinds for Office</t>
        </is>
      </c>
      <c r="C382" t="n">
        <v>3359.2</v>
      </c>
      <c r="D382" t="inlineStr">
        <is>
          <t>A</t>
        </is>
      </c>
      <c r="E382">
        <f>IFERROR(VLOOKUP(Table_Query_from_Cas_Ragle35[[#This Row],[Equipment '#]],'[1]Equip Rates'!A:C,3,FALSE),"")</f>
        <v/>
      </c>
      <c r="F382">
        <f>IFERROR(VLOOKUP(Table_Query_from_Cas_Ragle35[[#This Row],[Equipment '#]],H:I,2,FALSE), "No Div")</f>
        <v/>
      </c>
      <c r="H382" t="inlineStr">
        <is>
          <t>ET-27</t>
        </is>
      </c>
      <c r="I382" t="inlineStr">
        <is>
          <t>2</t>
        </is>
      </c>
    </row>
    <row r="383">
      <c r="A383" t="inlineStr">
        <is>
          <t>EQO-23</t>
        </is>
      </c>
      <c r="B383" t="inlineStr">
        <is>
          <t>Office Cabinets</t>
        </is>
      </c>
      <c r="C383" t="n">
        <v>3582.5</v>
      </c>
      <c r="D383" t="inlineStr">
        <is>
          <t>A</t>
        </is>
      </c>
      <c r="E383">
        <f>IFERROR(VLOOKUP(Table_Query_from_Cas_Ragle35[[#This Row],[Equipment '#]],'[1]Equip Rates'!A:C,3,FALSE),"")</f>
        <v/>
      </c>
      <c r="F383">
        <f>IFERROR(VLOOKUP(Table_Query_from_Cas_Ragle35[[#This Row],[Equipment '#]],H:I,2,FALSE), "No Div")</f>
        <v/>
      </c>
      <c r="H383" t="inlineStr">
        <is>
          <t>ET-28</t>
        </is>
      </c>
      <c r="I383" t="inlineStr">
        <is>
          <t>2</t>
        </is>
      </c>
    </row>
    <row r="384">
      <c r="A384" t="inlineStr">
        <is>
          <t>EQO-24</t>
        </is>
      </c>
      <c r="B384" t="inlineStr">
        <is>
          <t>Pearce Office Furniture</t>
        </is>
      </c>
      <c r="C384" t="n">
        <v>11594.66</v>
      </c>
      <c r="D384" t="inlineStr">
        <is>
          <t>A</t>
        </is>
      </c>
      <c r="E384">
        <f>IFERROR(VLOOKUP(Table_Query_from_Cas_Ragle35[[#This Row],[Equipment '#]],'[1]Equip Rates'!A:C,3,FALSE),"")</f>
        <v/>
      </c>
      <c r="F384">
        <f>IFERROR(VLOOKUP(Table_Query_from_Cas_Ragle35[[#This Row],[Equipment '#]],H:I,2,FALSE), "No Div")</f>
        <v/>
      </c>
      <c r="H384" t="inlineStr">
        <is>
          <t>ET-29</t>
        </is>
      </c>
      <c r="I384" t="inlineStr">
        <is>
          <t>2</t>
        </is>
      </c>
    </row>
    <row r="385">
      <c r="A385" t="inlineStr">
        <is>
          <t>EQO-25</t>
        </is>
      </c>
      <c r="B385" t="inlineStr">
        <is>
          <t>Office Furniture - DFW</t>
        </is>
      </c>
      <c r="C385" t="n">
        <v>4778.16</v>
      </c>
      <c r="D385" t="inlineStr">
        <is>
          <t>A</t>
        </is>
      </c>
      <c r="E385">
        <f>IFERROR(VLOOKUP(Table_Query_from_Cas_Ragle35[[#This Row],[Equipment '#]],'[1]Equip Rates'!A:C,3,FALSE),"")</f>
        <v/>
      </c>
      <c r="F385">
        <f>IFERROR(VLOOKUP(Table_Query_from_Cas_Ragle35[[#This Row],[Equipment '#]],H:I,2,FALSE), "No Div")</f>
        <v/>
      </c>
      <c r="H385" t="inlineStr">
        <is>
          <t>ET-30</t>
        </is>
      </c>
      <c r="I385" t="inlineStr">
        <is>
          <t>2</t>
        </is>
      </c>
    </row>
    <row r="386">
      <c r="A386" t="inlineStr">
        <is>
          <t>ET-01</t>
        </is>
      </c>
      <c r="B386" t="inlineStr">
        <is>
          <t>EFM TRUCK #1 S238447</t>
        </is>
      </c>
      <c r="C386" t="n">
        <v>0</v>
      </c>
      <c r="D386" t="inlineStr">
        <is>
          <t>A</t>
        </is>
      </c>
      <c r="E386">
        <f>IFERROR(VLOOKUP(Table_Query_from_Cas_Ragle35[[#This Row],[Equipment '#]],'[1]Equip Rates'!A:C,3,FALSE),"")</f>
        <v/>
      </c>
      <c r="F386">
        <f>IFERROR(VLOOKUP(Table_Query_from_Cas_Ragle35[[#This Row],[Equipment '#]],H:I,2,FALSE), "No Div")</f>
        <v/>
      </c>
      <c r="H386" t="inlineStr">
        <is>
          <t>ET-31</t>
        </is>
      </c>
      <c r="I386" t="inlineStr">
        <is>
          <t>2</t>
        </is>
      </c>
    </row>
    <row r="387">
      <c r="A387" t="inlineStr">
        <is>
          <t>ET-02</t>
        </is>
      </c>
      <c r="B387" t="inlineStr">
        <is>
          <t>EFM TRUCK #2 S238448</t>
        </is>
      </c>
      <c r="C387" t="n">
        <v>0</v>
      </c>
      <c r="D387" t="inlineStr">
        <is>
          <t>A</t>
        </is>
      </c>
      <c r="E387">
        <f>IFERROR(VLOOKUP(Table_Query_from_Cas_Ragle35[[#This Row],[Equipment '#]],'[1]Equip Rates'!A:C,3,FALSE),"")</f>
        <v/>
      </c>
      <c r="F387">
        <f>IFERROR(VLOOKUP(Table_Query_from_Cas_Ragle35[[#This Row],[Equipment '#]],H:I,2,FALSE), "No Div")</f>
        <v/>
      </c>
      <c r="H387" t="inlineStr">
        <is>
          <t>ET-32</t>
        </is>
      </c>
      <c r="I387" t="inlineStr">
        <is>
          <t>2</t>
        </is>
      </c>
    </row>
    <row r="388">
      <c r="A388" t="inlineStr">
        <is>
          <t>ET-03</t>
        </is>
      </c>
      <c r="B388" t="inlineStr">
        <is>
          <t>EFM TRUCK #3 S199928</t>
        </is>
      </c>
      <c r="C388" t="n">
        <v>0</v>
      </c>
      <c r="D388" t="inlineStr">
        <is>
          <t>A</t>
        </is>
      </c>
      <c r="E388">
        <f>IFERROR(VLOOKUP(Table_Query_from_Cas_Ragle35[[#This Row],[Equipment '#]],'[1]Equip Rates'!A:C,3,FALSE),"")</f>
        <v/>
      </c>
      <c r="F388">
        <f>IFERROR(VLOOKUP(Table_Query_from_Cas_Ragle35[[#This Row],[Equipment '#]],H:I,2,FALSE), "No Div")</f>
        <v/>
      </c>
      <c r="H388" t="inlineStr">
        <is>
          <t>ET-33</t>
        </is>
      </c>
      <c r="I388" t="inlineStr">
        <is>
          <t>2</t>
        </is>
      </c>
    </row>
    <row r="389">
      <c r="A389" t="inlineStr">
        <is>
          <t>ET-04</t>
        </is>
      </c>
      <c r="B389" t="inlineStr">
        <is>
          <t>EFM TRUCK #4 G375451</t>
        </is>
      </c>
      <c r="C389" t="n">
        <v>0</v>
      </c>
      <c r="D389" t="inlineStr">
        <is>
          <t>A</t>
        </is>
      </c>
      <c r="E389">
        <f>IFERROR(VLOOKUP(Table_Query_from_Cas_Ragle35[[#This Row],[Equipment '#]],'[1]Equip Rates'!A:C,3,FALSE),"")</f>
        <v/>
      </c>
      <c r="F389">
        <f>IFERROR(VLOOKUP(Table_Query_from_Cas_Ragle35[[#This Row],[Equipment '#]],H:I,2,FALSE), "No Div")</f>
        <v/>
      </c>
      <c r="H389" t="inlineStr">
        <is>
          <t>ET-34</t>
        </is>
      </c>
      <c r="I389" t="inlineStr">
        <is>
          <t>2</t>
        </is>
      </c>
    </row>
    <row r="390">
      <c r="A390" t="inlineStr">
        <is>
          <t>ET-05</t>
        </is>
      </c>
      <c r="B390" t="inlineStr">
        <is>
          <t>EFM TRUCK #5 G375449</t>
        </is>
      </c>
      <c r="C390" t="n">
        <v>0</v>
      </c>
      <c r="D390" t="inlineStr">
        <is>
          <t>A</t>
        </is>
      </c>
      <c r="E390">
        <f>IFERROR(VLOOKUP(Table_Query_from_Cas_Ragle35[[#This Row],[Equipment '#]],'[1]Equip Rates'!A:C,3,FALSE),"")</f>
        <v/>
      </c>
      <c r="F390">
        <f>IFERROR(VLOOKUP(Table_Query_from_Cas_Ragle35[[#This Row],[Equipment '#]],H:I,2,FALSE), "No Div")</f>
        <v/>
      </c>
      <c r="H390" t="inlineStr">
        <is>
          <t>ET-35</t>
        </is>
      </c>
      <c r="I390" t="inlineStr">
        <is>
          <t>2</t>
        </is>
      </c>
    </row>
    <row r="391">
      <c r="A391" t="inlineStr">
        <is>
          <t>ET-06</t>
        </is>
      </c>
      <c r="B391" t="inlineStr">
        <is>
          <t>EFM TRUCK #6 G375448</t>
        </is>
      </c>
      <c r="C391" t="n">
        <v>0</v>
      </c>
      <c r="D391" t="inlineStr">
        <is>
          <t>A</t>
        </is>
      </c>
      <c r="E391">
        <f>IFERROR(VLOOKUP(Table_Query_from_Cas_Ragle35[[#This Row],[Equipment '#]],'[1]Equip Rates'!A:C,3,FALSE),"")</f>
        <v/>
      </c>
      <c r="F391">
        <f>IFERROR(VLOOKUP(Table_Query_from_Cas_Ragle35[[#This Row],[Equipment '#]],H:I,2,FALSE), "No Div")</f>
        <v/>
      </c>
      <c r="H391" t="inlineStr">
        <is>
          <t>ET-36</t>
        </is>
      </c>
      <c r="I391" t="inlineStr">
        <is>
          <t>2</t>
        </is>
      </c>
    </row>
    <row r="392">
      <c r="A392" t="inlineStr">
        <is>
          <t>ET-07</t>
        </is>
      </c>
      <c r="B392" t="inlineStr">
        <is>
          <t>EFM TRUCK #7 G375445</t>
        </is>
      </c>
      <c r="C392" t="n">
        <v>0</v>
      </c>
      <c r="D392" t="inlineStr">
        <is>
          <t>A</t>
        </is>
      </c>
      <c r="E392">
        <f>IFERROR(VLOOKUP(Table_Query_from_Cas_Ragle35[[#This Row],[Equipment '#]],'[1]Equip Rates'!A:C,3,FALSE),"")</f>
        <v/>
      </c>
      <c r="F392">
        <f>IFERROR(VLOOKUP(Table_Query_from_Cas_Ragle35[[#This Row],[Equipment '#]],H:I,2,FALSE), "No Div")</f>
        <v/>
      </c>
      <c r="H392" t="inlineStr">
        <is>
          <t>ET-37</t>
        </is>
      </c>
      <c r="I392" t="inlineStr">
        <is>
          <t>2</t>
        </is>
      </c>
    </row>
    <row r="393">
      <c r="A393" t="inlineStr">
        <is>
          <t>ET-08</t>
        </is>
      </c>
      <c r="B393" t="inlineStr">
        <is>
          <t>EFM TRUCK #8 S199941</t>
        </is>
      </c>
      <c r="C393" t="n">
        <v>0</v>
      </c>
      <c r="D393" t="inlineStr">
        <is>
          <t>A</t>
        </is>
      </c>
      <c r="E393">
        <f>IFERROR(VLOOKUP(Table_Query_from_Cas_Ragle35[[#This Row],[Equipment '#]],'[1]Equip Rates'!A:C,3,FALSE),"")</f>
        <v/>
      </c>
      <c r="F393">
        <f>IFERROR(VLOOKUP(Table_Query_from_Cas_Ragle35[[#This Row],[Equipment '#]],H:I,2,FALSE), "No Div")</f>
        <v/>
      </c>
      <c r="H393" t="inlineStr">
        <is>
          <t>ET-38</t>
        </is>
      </c>
      <c r="I393" t="inlineStr">
        <is>
          <t>2</t>
        </is>
      </c>
    </row>
    <row r="394">
      <c r="A394" t="inlineStr">
        <is>
          <t>ET-09</t>
        </is>
      </c>
      <c r="B394" t="inlineStr">
        <is>
          <t>EFM TRUCK #9 S199937</t>
        </is>
      </c>
      <c r="C394" t="n">
        <v>0</v>
      </c>
      <c r="D394" t="inlineStr">
        <is>
          <t>A</t>
        </is>
      </c>
      <c r="E394">
        <f>IFERROR(VLOOKUP(Table_Query_from_Cas_Ragle35[[#This Row],[Equipment '#]],'[1]Equip Rates'!A:C,3,FALSE),"")</f>
        <v/>
      </c>
      <c r="F394">
        <f>IFERROR(VLOOKUP(Table_Query_from_Cas_Ragle35[[#This Row],[Equipment '#]],H:I,2,FALSE), "No Div")</f>
        <v/>
      </c>
      <c r="H394" t="inlineStr">
        <is>
          <t>ET-39</t>
        </is>
      </c>
      <c r="I394" t="inlineStr">
        <is>
          <t>2</t>
        </is>
      </c>
    </row>
    <row r="395">
      <c r="A395" t="inlineStr">
        <is>
          <t>ET-10</t>
        </is>
      </c>
      <c r="B395" t="inlineStr">
        <is>
          <t>EFM TRUCK #10 S199945</t>
        </is>
      </c>
      <c r="C395" t="n">
        <v>0</v>
      </c>
      <c r="D395" t="inlineStr">
        <is>
          <t>A</t>
        </is>
      </c>
      <c r="E395">
        <f>IFERROR(VLOOKUP(Table_Query_from_Cas_Ragle35[[#This Row],[Equipment '#]],'[1]Equip Rates'!A:C,3,FALSE),"")</f>
        <v/>
      </c>
      <c r="F395">
        <f>IFERROR(VLOOKUP(Table_Query_from_Cas_Ragle35[[#This Row],[Equipment '#]],H:I,2,FALSE), "No Div")</f>
        <v/>
      </c>
      <c r="H395" t="inlineStr">
        <is>
          <t>ET-40</t>
        </is>
      </c>
      <c r="I395" t="inlineStr">
        <is>
          <t>2</t>
        </is>
      </c>
    </row>
    <row r="396">
      <c r="A396" t="inlineStr">
        <is>
          <t>ET-11</t>
        </is>
      </c>
      <c r="B396" t="inlineStr">
        <is>
          <t>EFM TRUCK #11 S199943</t>
        </is>
      </c>
      <c r="C396" t="n">
        <v>0</v>
      </c>
      <c r="D396" t="inlineStr">
        <is>
          <t>A</t>
        </is>
      </c>
      <c r="E396">
        <f>IFERROR(VLOOKUP(Table_Query_from_Cas_Ragle35[[#This Row],[Equipment '#]],'[1]Equip Rates'!A:C,3,FALSE),"")</f>
        <v/>
      </c>
      <c r="F396">
        <f>IFERROR(VLOOKUP(Table_Query_from_Cas_Ragle35[[#This Row],[Equipment '#]],H:I,2,FALSE), "No Div")</f>
        <v/>
      </c>
      <c r="H396" t="inlineStr">
        <is>
          <t>ET-41</t>
        </is>
      </c>
      <c r="I396" t="inlineStr">
        <is>
          <t>2</t>
        </is>
      </c>
    </row>
    <row r="397">
      <c r="A397" t="inlineStr">
        <is>
          <t>ET-12</t>
        </is>
      </c>
      <c r="B397" t="inlineStr">
        <is>
          <t>EFM TRUCK #12 S199939</t>
        </is>
      </c>
      <c r="C397" t="n">
        <v>0</v>
      </c>
      <c r="D397" t="inlineStr">
        <is>
          <t>A</t>
        </is>
      </c>
      <c r="E397">
        <f>IFERROR(VLOOKUP(Table_Query_from_Cas_Ragle35[[#This Row],[Equipment '#]],'[1]Equip Rates'!A:C,3,FALSE),"")</f>
        <v/>
      </c>
      <c r="F397">
        <f>IFERROR(VLOOKUP(Table_Query_from_Cas_Ragle35[[#This Row],[Equipment '#]],H:I,2,FALSE), "No Div")</f>
        <v/>
      </c>
      <c r="H397" t="inlineStr">
        <is>
          <t>ET-42</t>
        </is>
      </c>
      <c r="I397" t="inlineStr">
        <is>
          <t>2</t>
        </is>
      </c>
    </row>
    <row r="398">
      <c r="A398" t="inlineStr">
        <is>
          <t>ET-13</t>
        </is>
      </c>
      <c r="B398" t="inlineStr">
        <is>
          <t>EFM TRUCK #13 S199933</t>
        </is>
      </c>
      <c r="C398" t="n">
        <v>0</v>
      </c>
      <c r="D398" t="inlineStr">
        <is>
          <t>A</t>
        </is>
      </c>
      <c r="E398">
        <f>IFERROR(VLOOKUP(Table_Query_from_Cas_Ragle35[[#This Row],[Equipment '#]],'[1]Equip Rates'!A:C,3,FALSE),"")</f>
        <v/>
      </c>
      <c r="F398">
        <f>IFERROR(VLOOKUP(Table_Query_from_Cas_Ragle35[[#This Row],[Equipment '#]],H:I,2,FALSE), "No Div")</f>
        <v/>
      </c>
      <c r="H398" t="inlineStr">
        <is>
          <t>ET-43</t>
        </is>
      </c>
      <c r="I398" t="inlineStr">
        <is>
          <t>2</t>
        </is>
      </c>
    </row>
    <row r="399">
      <c r="A399" t="inlineStr">
        <is>
          <t>ET-14</t>
        </is>
      </c>
      <c r="B399" t="inlineStr">
        <is>
          <t>EFM TRUCK #14 S199938</t>
        </is>
      </c>
      <c r="C399" t="n">
        <v>0</v>
      </c>
      <c r="D399" t="inlineStr">
        <is>
          <t>A</t>
        </is>
      </c>
      <c r="E399">
        <f>IFERROR(VLOOKUP(Table_Query_from_Cas_Ragle35[[#This Row],[Equipment '#]],'[1]Equip Rates'!A:C,3,FALSE),"")</f>
        <v/>
      </c>
      <c r="F399">
        <f>IFERROR(VLOOKUP(Table_Query_from_Cas_Ragle35[[#This Row],[Equipment '#]],H:I,2,FALSE), "No Div")</f>
        <v/>
      </c>
      <c r="H399" t="inlineStr">
        <is>
          <t>EX-01</t>
        </is>
      </c>
      <c r="I399" t="inlineStr">
        <is>
          <t>1</t>
        </is>
      </c>
    </row>
    <row r="400">
      <c r="A400" t="inlineStr">
        <is>
          <t>ET-15</t>
        </is>
      </c>
      <c r="B400" t="inlineStr">
        <is>
          <t>EFM TRUCK #15 S199929</t>
        </is>
      </c>
      <c r="C400" t="n">
        <v>0</v>
      </c>
      <c r="D400" t="inlineStr">
        <is>
          <t>A</t>
        </is>
      </c>
      <c r="E400">
        <f>IFERROR(VLOOKUP(Table_Query_from_Cas_Ragle35[[#This Row],[Equipment '#]],'[1]Equip Rates'!A:C,3,FALSE),"")</f>
        <v/>
      </c>
      <c r="F400">
        <f>IFERROR(VLOOKUP(Table_Query_from_Cas_Ragle35[[#This Row],[Equipment '#]],H:I,2,FALSE), "No Div")</f>
        <v/>
      </c>
      <c r="H400" t="inlineStr">
        <is>
          <t>EX-01*</t>
        </is>
      </c>
      <c r="I400" t="inlineStr">
        <is>
          <t>1</t>
        </is>
      </c>
    </row>
    <row r="401">
      <c r="A401" t="inlineStr">
        <is>
          <t>ET-16</t>
        </is>
      </c>
      <c r="B401" t="inlineStr">
        <is>
          <t>EFM TRUCK #16 S199952</t>
        </is>
      </c>
      <c r="C401" t="n">
        <v>0</v>
      </c>
      <c r="D401" t="inlineStr">
        <is>
          <t>A</t>
        </is>
      </c>
      <c r="E401">
        <f>IFERROR(VLOOKUP(Table_Query_from_Cas_Ragle35[[#This Row],[Equipment '#]],'[1]Equip Rates'!A:C,3,FALSE),"")</f>
        <v/>
      </c>
      <c r="F401">
        <f>IFERROR(VLOOKUP(Table_Query_from_Cas_Ragle35[[#This Row],[Equipment '#]],H:I,2,FALSE), "No Div")</f>
        <v/>
      </c>
      <c r="H401" t="inlineStr">
        <is>
          <t>EX-02</t>
        </is>
      </c>
      <c r="I401" t="inlineStr">
        <is>
          <t>1</t>
        </is>
      </c>
    </row>
    <row r="402">
      <c r="A402" t="inlineStr">
        <is>
          <t>ET-17</t>
        </is>
      </c>
      <c r="B402" t="inlineStr">
        <is>
          <t>EFM TRUCK #17 S199936</t>
        </is>
      </c>
      <c r="C402" t="n">
        <v>0</v>
      </c>
      <c r="D402" t="inlineStr">
        <is>
          <t>A</t>
        </is>
      </c>
      <c r="E402">
        <f>IFERROR(VLOOKUP(Table_Query_from_Cas_Ragle35[[#This Row],[Equipment '#]],'[1]Equip Rates'!A:C,3,FALSE),"")</f>
        <v/>
      </c>
      <c r="F402">
        <f>IFERROR(VLOOKUP(Table_Query_from_Cas_Ragle35[[#This Row],[Equipment '#]],H:I,2,FALSE), "No Div")</f>
        <v/>
      </c>
      <c r="H402" t="inlineStr">
        <is>
          <t>EX-03</t>
        </is>
      </c>
      <c r="I402" t="inlineStr">
        <is>
          <t>1</t>
        </is>
      </c>
    </row>
    <row r="403">
      <c r="A403" t="inlineStr">
        <is>
          <t>ET-18</t>
        </is>
      </c>
      <c r="B403" t="inlineStr">
        <is>
          <t>EFM TRUCK #18 S199946</t>
        </is>
      </c>
      <c r="C403" t="n">
        <v>0</v>
      </c>
      <c r="D403" t="inlineStr">
        <is>
          <t>A</t>
        </is>
      </c>
      <c r="E403">
        <f>IFERROR(VLOOKUP(Table_Query_from_Cas_Ragle35[[#This Row],[Equipment '#]],'[1]Equip Rates'!A:C,3,FALSE),"")</f>
        <v/>
      </c>
      <c r="F403">
        <f>IFERROR(VLOOKUP(Table_Query_from_Cas_Ragle35[[#This Row],[Equipment '#]],H:I,2,FALSE), "No Div")</f>
        <v/>
      </c>
      <c r="H403" t="inlineStr">
        <is>
          <t>EX-04</t>
        </is>
      </c>
      <c r="I403" t="inlineStr">
        <is>
          <t>2</t>
        </is>
      </c>
    </row>
    <row r="404">
      <c r="A404" t="inlineStr">
        <is>
          <t>ET-19</t>
        </is>
      </c>
      <c r="B404" t="inlineStr">
        <is>
          <t>EFM TRUCK #19 S199949</t>
        </is>
      </c>
      <c r="C404" t="n">
        <v>0</v>
      </c>
      <c r="D404" t="inlineStr">
        <is>
          <t>A</t>
        </is>
      </c>
      <c r="E404">
        <f>IFERROR(VLOOKUP(Table_Query_from_Cas_Ragle35[[#This Row],[Equipment '#]],'[1]Equip Rates'!A:C,3,FALSE),"")</f>
        <v/>
      </c>
      <c r="F404">
        <f>IFERROR(VLOOKUP(Table_Query_from_Cas_Ragle35[[#This Row],[Equipment '#]],H:I,2,FALSE), "No Div")</f>
        <v/>
      </c>
      <c r="H404" t="inlineStr">
        <is>
          <t>EX-05</t>
        </is>
      </c>
      <c r="I404" t="inlineStr">
        <is>
          <t>1</t>
        </is>
      </c>
    </row>
    <row r="405">
      <c r="A405" t="inlineStr">
        <is>
          <t>ET-20</t>
        </is>
      </c>
      <c r="B405" t="inlineStr">
        <is>
          <t>EFM TRUCK #20 G375444</t>
        </is>
      </c>
      <c r="C405" t="n">
        <v>0</v>
      </c>
      <c r="D405" t="inlineStr">
        <is>
          <t>A</t>
        </is>
      </c>
      <c r="E405">
        <f>IFERROR(VLOOKUP(Table_Query_from_Cas_Ragle35[[#This Row],[Equipment '#]],'[1]Equip Rates'!A:C,3,FALSE),"")</f>
        <v/>
      </c>
      <c r="F405">
        <f>IFERROR(VLOOKUP(Table_Query_from_Cas_Ragle35[[#This Row],[Equipment '#]],H:I,2,FALSE), "No Div")</f>
        <v/>
      </c>
      <c r="H405" t="inlineStr">
        <is>
          <t>EX-06</t>
        </is>
      </c>
      <c r="I405" t="inlineStr">
        <is>
          <t>2</t>
        </is>
      </c>
    </row>
    <row r="406">
      <c r="A406" t="inlineStr">
        <is>
          <t>ET-21</t>
        </is>
      </c>
      <c r="B406" t="inlineStr">
        <is>
          <t>EFM TRUCK #21 N326950</t>
        </is>
      </c>
      <c r="C406" t="n">
        <v>0</v>
      </c>
      <c r="D406" t="inlineStr">
        <is>
          <t>A</t>
        </is>
      </c>
      <c r="E406">
        <f>IFERROR(VLOOKUP(Table_Query_from_Cas_Ragle35[[#This Row],[Equipment '#]],'[1]Equip Rates'!A:C,3,FALSE),"")</f>
        <v/>
      </c>
      <c r="F406">
        <f>IFERROR(VLOOKUP(Table_Query_from_Cas_Ragle35[[#This Row],[Equipment '#]],H:I,2,FALSE), "No Div")</f>
        <v/>
      </c>
      <c r="H406" t="inlineStr">
        <is>
          <t>EX-08</t>
        </is>
      </c>
      <c r="I406" t="inlineStr">
        <is>
          <t>1</t>
        </is>
      </c>
    </row>
    <row r="407">
      <c r="A407" t="inlineStr">
        <is>
          <t>ET-22</t>
        </is>
      </c>
      <c r="B407" t="inlineStr">
        <is>
          <t>2023 F-250 (PEC72205)</t>
        </is>
      </c>
      <c r="C407" t="n">
        <v>0</v>
      </c>
      <c r="D407" t="inlineStr">
        <is>
          <t>A</t>
        </is>
      </c>
      <c r="E407">
        <f>IFERROR(VLOOKUP(Table_Query_from_Cas_Ragle35[[#This Row],[Equipment '#]],'[1]Equip Rates'!A:C,3,FALSE),"")</f>
        <v/>
      </c>
      <c r="F407">
        <f>IFERROR(VLOOKUP(Table_Query_from_Cas_Ragle35[[#This Row],[Equipment '#]],H:I,2,FALSE), "No Div")</f>
        <v/>
      </c>
      <c r="H407" t="inlineStr">
        <is>
          <t>EX-09</t>
        </is>
      </c>
      <c r="I407" t="inlineStr">
        <is>
          <t>1</t>
        </is>
      </c>
    </row>
    <row r="408">
      <c r="A408" t="inlineStr">
        <is>
          <t>ET-23</t>
        </is>
      </c>
      <c r="B408" t="inlineStr">
        <is>
          <t>2023 F-250 (PEC61884)</t>
        </is>
      </c>
      <c r="C408" t="n">
        <v>0</v>
      </c>
      <c r="D408" t="inlineStr">
        <is>
          <t>A</t>
        </is>
      </c>
      <c r="E408">
        <f>IFERROR(VLOOKUP(Table_Query_from_Cas_Ragle35[[#This Row],[Equipment '#]],'[1]Equip Rates'!A:C,3,FALSE),"")</f>
        <v/>
      </c>
      <c r="F408">
        <f>IFERROR(VLOOKUP(Table_Query_from_Cas_Ragle35[[#This Row],[Equipment '#]],H:I,2,FALSE), "No Div")</f>
        <v/>
      </c>
      <c r="H408" t="inlineStr">
        <is>
          <t>EX-09*</t>
        </is>
      </c>
      <c r="I408" t="inlineStr">
        <is>
          <t>1</t>
        </is>
      </c>
    </row>
    <row r="409">
      <c r="A409" t="inlineStr">
        <is>
          <t>ET-24</t>
        </is>
      </c>
      <c r="B409" t="inlineStr">
        <is>
          <t>2023 F-250 (PEC61885)</t>
        </is>
      </c>
      <c r="C409" t="n">
        <v>0</v>
      </c>
      <c r="D409" t="inlineStr">
        <is>
          <t>A</t>
        </is>
      </c>
      <c r="E409">
        <f>IFERROR(VLOOKUP(Table_Query_from_Cas_Ragle35[[#This Row],[Equipment '#]],'[1]Equip Rates'!A:C,3,FALSE),"")</f>
        <v/>
      </c>
      <c r="F409">
        <f>IFERROR(VLOOKUP(Table_Query_from_Cas_Ragle35[[#This Row],[Equipment '#]],H:I,2,FALSE), "No Div")</f>
        <v/>
      </c>
      <c r="H409" t="inlineStr">
        <is>
          <t>EX-10</t>
        </is>
      </c>
      <c r="I409" t="inlineStr">
        <is>
          <t>1</t>
        </is>
      </c>
    </row>
    <row r="410">
      <c r="A410" t="inlineStr">
        <is>
          <t>ET-25</t>
        </is>
      </c>
      <c r="B410" t="inlineStr">
        <is>
          <t>2023 F-250 (PEC72204)</t>
        </is>
      </c>
      <c r="C410" t="n">
        <v>0</v>
      </c>
      <c r="D410" t="inlineStr">
        <is>
          <t>A</t>
        </is>
      </c>
      <c r="E410">
        <f>IFERROR(VLOOKUP(Table_Query_from_Cas_Ragle35[[#This Row],[Equipment '#]],'[1]Equip Rates'!A:C,3,FALSE),"")</f>
        <v/>
      </c>
      <c r="F410">
        <f>IFERROR(VLOOKUP(Table_Query_from_Cas_Ragle35[[#This Row],[Equipment '#]],H:I,2,FALSE), "No Div")</f>
        <v/>
      </c>
      <c r="H410" t="inlineStr">
        <is>
          <t>EX-11</t>
        </is>
      </c>
      <c r="I410" t="inlineStr">
        <is>
          <t>1</t>
        </is>
      </c>
    </row>
    <row r="411">
      <c r="A411" t="inlineStr">
        <is>
          <t>ET-26</t>
        </is>
      </c>
      <c r="B411" t="inlineStr">
        <is>
          <t>2024 F-250 (C11999)</t>
        </is>
      </c>
      <c r="C411" t="n">
        <v>0</v>
      </c>
      <c r="D411" t="inlineStr">
        <is>
          <t>A</t>
        </is>
      </c>
      <c r="E411">
        <f>IFERROR(VLOOKUP(Table_Query_from_Cas_Ragle35[[#This Row],[Equipment '#]],'[1]Equip Rates'!A:C,3,FALSE),"")</f>
        <v/>
      </c>
      <c r="F411">
        <f>IFERROR(VLOOKUP(Table_Query_from_Cas_Ragle35[[#This Row],[Equipment '#]],H:I,2,FALSE), "No Div")</f>
        <v/>
      </c>
      <c r="H411" t="inlineStr">
        <is>
          <t>EX-13</t>
        </is>
      </c>
      <c r="I411" t="inlineStr">
        <is>
          <t>1</t>
        </is>
      </c>
    </row>
    <row r="412">
      <c r="A412" t="inlineStr">
        <is>
          <t>ET-27</t>
        </is>
      </c>
      <c r="B412" t="inlineStr">
        <is>
          <t>2024 F-250 XL (C09122)</t>
        </is>
      </c>
      <c r="C412" t="n">
        <v>0</v>
      </c>
      <c r="D412" t="inlineStr">
        <is>
          <t>A</t>
        </is>
      </c>
      <c r="E412">
        <f>IFERROR(VLOOKUP(Table_Query_from_Cas_Ragle35[[#This Row],[Equipment '#]],'[1]Equip Rates'!A:C,3,FALSE),"")</f>
        <v/>
      </c>
      <c r="F412">
        <f>IFERROR(VLOOKUP(Table_Query_from_Cas_Ragle35[[#This Row],[Equipment '#]],H:I,2,FALSE), "No Div")</f>
        <v/>
      </c>
      <c r="H412" t="inlineStr">
        <is>
          <t>EX-14</t>
        </is>
      </c>
      <c r="I412" t="inlineStr">
        <is>
          <t>2</t>
        </is>
      </c>
    </row>
    <row r="413">
      <c r="A413" t="inlineStr">
        <is>
          <t>ET-28</t>
        </is>
      </c>
      <c r="B413" t="inlineStr">
        <is>
          <t>2024 F-250 XL (C08287)</t>
        </is>
      </c>
      <c r="C413" t="n">
        <v>0</v>
      </c>
      <c r="D413" t="inlineStr">
        <is>
          <t>A</t>
        </is>
      </c>
      <c r="E413">
        <f>IFERROR(VLOOKUP(Table_Query_from_Cas_Ragle35[[#This Row],[Equipment '#]],'[1]Equip Rates'!A:C,3,FALSE),"")</f>
        <v/>
      </c>
      <c r="F413">
        <f>IFERROR(VLOOKUP(Table_Query_from_Cas_Ragle35[[#This Row],[Equipment '#]],H:I,2,FALSE), "No Div")</f>
        <v/>
      </c>
      <c r="H413" t="inlineStr">
        <is>
          <t>EX-15</t>
        </is>
      </c>
      <c r="I413" t="inlineStr">
        <is>
          <t>2</t>
        </is>
      </c>
    </row>
    <row r="414">
      <c r="A414" t="inlineStr">
        <is>
          <t>ET-29</t>
        </is>
      </c>
      <c r="B414" t="inlineStr">
        <is>
          <t>2024 F-250 XL (C15522)</t>
        </is>
      </c>
      <c r="C414" t="n">
        <v>0</v>
      </c>
      <c r="D414" t="inlineStr">
        <is>
          <t>A</t>
        </is>
      </c>
      <c r="E414">
        <f>IFERROR(VLOOKUP(Table_Query_from_Cas_Ragle35[[#This Row],[Equipment '#]],'[1]Equip Rates'!A:C,3,FALSE),"")</f>
        <v/>
      </c>
      <c r="F414">
        <f>IFERROR(VLOOKUP(Table_Query_from_Cas_Ragle35[[#This Row],[Equipment '#]],H:I,2,FALSE), "No Div")</f>
        <v/>
      </c>
      <c r="H414" t="inlineStr">
        <is>
          <t>EX-17</t>
        </is>
      </c>
      <c r="I414" t="inlineStr">
        <is>
          <t>1</t>
        </is>
      </c>
    </row>
    <row r="415">
      <c r="A415" t="inlineStr">
        <is>
          <t>ET-30</t>
        </is>
      </c>
      <c r="B415" t="inlineStr">
        <is>
          <t>2024 F-250 XL (C10755)</t>
        </is>
      </c>
      <c r="C415" t="n">
        <v>0</v>
      </c>
      <c r="D415" t="inlineStr">
        <is>
          <t>A</t>
        </is>
      </c>
      <c r="E415">
        <f>IFERROR(VLOOKUP(Table_Query_from_Cas_Ragle35[[#This Row],[Equipment '#]],'[1]Equip Rates'!A:C,3,FALSE),"")</f>
        <v/>
      </c>
      <c r="F415">
        <f>IFERROR(VLOOKUP(Table_Query_from_Cas_Ragle35[[#This Row],[Equipment '#]],H:I,2,FALSE), "No Div")</f>
        <v/>
      </c>
      <c r="H415" t="inlineStr">
        <is>
          <t>EX-18</t>
        </is>
      </c>
      <c r="I415" t="inlineStr">
        <is>
          <t>1</t>
        </is>
      </c>
    </row>
    <row r="416">
      <c r="A416" t="inlineStr">
        <is>
          <t>ET-31</t>
        </is>
      </c>
      <c r="B416" t="inlineStr">
        <is>
          <t>2024 F-250 XL (C15575)</t>
        </is>
      </c>
      <c r="C416" t="n">
        <v>0</v>
      </c>
      <c r="D416" t="inlineStr">
        <is>
          <t>A</t>
        </is>
      </c>
      <c r="E416">
        <f>IFERROR(VLOOKUP(Table_Query_from_Cas_Ragle35[[#This Row],[Equipment '#]],'[1]Equip Rates'!A:C,3,FALSE),"")</f>
        <v/>
      </c>
      <c r="F416">
        <f>IFERROR(VLOOKUP(Table_Query_from_Cas_Ragle35[[#This Row],[Equipment '#]],H:I,2,FALSE), "No Div")</f>
        <v/>
      </c>
      <c r="H416" t="inlineStr">
        <is>
          <t>EX-19</t>
        </is>
      </c>
      <c r="I416" t="inlineStr">
        <is>
          <t>2</t>
        </is>
      </c>
    </row>
    <row r="417">
      <c r="A417" t="inlineStr">
        <is>
          <t>ET-32</t>
        </is>
      </c>
      <c r="B417" t="inlineStr">
        <is>
          <t>2024 F-250 XL (C11107)</t>
        </is>
      </c>
      <c r="C417" t="n">
        <v>0</v>
      </c>
      <c r="D417" t="inlineStr">
        <is>
          <t>A</t>
        </is>
      </c>
      <c r="E417">
        <f>IFERROR(VLOOKUP(Table_Query_from_Cas_Ragle35[[#This Row],[Equipment '#]],'[1]Equip Rates'!A:C,3,FALSE),"")</f>
        <v/>
      </c>
      <c r="F417">
        <f>IFERROR(VLOOKUP(Table_Query_from_Cas_Ragle35[[#This Row],[Equipment '#]],H:I,2,FALSE), "No Div")</f>
        <v/>
      </c>
      <c r="H417" t="inlineStr">
        <is>
          <t>EX-20</t>
        </is>
      </c>
      <c r="I417" t="inlineStr">
        <is>
          <t>1</t>
        </is>
      </c>
    </row>
    <row r="418">
      <c r="A418" t="inlineStr">
        <is>
          <t>ET-33</t>
        </is>
      </c>
      <c r="B418" t="inlineStr">
        <is>
          <t>2024 F-250 XL (C08428)</t>
        </is>
      </c>
      <c r="C418" t="n">
        <v>0</v>
      </c>
      <c r="D418" t="inlineStr">
        <is>
          <t>A</t>
        </is>
      </c>
      <c r="E418">
        <f>IFERROR(VLOOKUP(Table_Query_from_Cas_Ragle35[[#This Row],[Equipment '#]],'[1]Equip Rates'!A:C,3,FALSE),"")</f>
        <v/>
      </c>
      <c r="F418">
        <f>IFERROR(VLOOKUP(Table_Query_from_Cas_Ragle35[[#This Row],[Equipment '#]],H:I,2,FALSE), "No Div")</f>
        <v/>
      </c>
      <c r="H418" t="inlineStr">
        <is>
          <t>EX-21</t>
        </is>
      </c>
      <c r="I418" t="inlineStr">
        <is>
          <t>4</t>
        </is>
      </c>
    </row>
    <row r="419">
      <c r="A419" t="inlineStr">
        <is>
          <t>ET-34</t>
        </is>
      </c>
      <c r="B419" t="inlineStr">
        <is>
          <t>2024 F-250 XL (C11815)</t>
        </is>
      </c>
      <c r="C419" t="n">
        <v>0</v>
      </c>
      <c r="D419" t="inlineStr">
        <is>
          <t>A</t>
        </is>
      </c>
      <c r="E419">
        <f>IFERROR(VLOOKUP(Table_Query_from_Cas_Ragle35[[#This Row],[Equipment '#]],'[1]Equip Rates'!A:C,3,FALSE),"")</f>
        <v/>
      </c>
      <c r="F419">
        <f>IFERROR(VLOOKUP(Table_Query_from_Cas_Ragle35[[#This Row],[Equipment '#]],H:I,2,FALSE), "No Div")</f>
        <v/>
      </c>
      <c r="H419" t="inlineStr">
        <is>
          <t>EX-21*</t>
        </is>
      </c>
      <c r="I419" t="inlineStr">
        <is>
          <t>2</t>
        </is>
      </c>
    </row>
    <row r="420">
      <c r="A420" t="inlineStr">
        <is>
          <t>ET-35</t>
        </is>
      </c>
      <c r="B420" t="inlineStr">
        <is>
          <t>2024 F-250 XL (C11572)</t>
        </is>
      </c>
      <c r="C420" t="n">
        <v>0</v>
      </c>
      <c r="D420" t="inlineStr">
        <is>
          <t>A</t>
        </is>
      </c>
      <c r="E420">
        <f>IFERROR(VLOOKUP(Table_Query_from_Cas_Ragle35[[#This Row],[Equipment '#]],'[1]Equip Rates'!A:C,3,FALSE),"")</f>
        <v/>
      </c>
      <c r="F420">
        <f>IFERROR(VLOOKUP(Table_Query_from_Cas_Ragle35[[#This Row],[Equipment '#]],H:I,2,FALSE), "No Div")</f>
        <v/>
      </c>
      <c r="H420" t="inlineStr">
        <is>
          <t>EX-22</t>
        </is>
      </c>
      <c r="I420" t="inlineStr">
        <is>
          <t>1</t>
        </is>
      </c>
    </row>
    <row r="421">
      <c r="A421" t="inlineStr">
        <is>
          <t>ET-36</t>
        </is>
      </c>
      <c r="B421" t="inlineStr">
        <is>
          <t>2024 F-250 XL (C11811)</t>
        </is>
      </c>
      <c r="C421" t="n">
        <v>0</v>
      </c>
      <c r="D421" t="inlineStr">
        <is>
          <t>A</t>
        </is>
      </c>
      <c r="E421">
        <f>IFERROR(VLOOKUP(Table_Query_from_Cas_Ragle35[[#This Row],[Equipment '#]],'[1]Equip Rates'!A:C,3,FALSE),"")</f>
        <v/>
      </c>
      <c r="F421">
        <f>IFERROR(VLOOKUP(Table_Query_from_Cas_Ragle35[[#This Row],[Equipment '#]],H:I,2,FALSE), "No Div")</f>
        <v/>
      </c>
      <c r="H421" t="inlineStr">
        <is>
          <t>EX-23</t>
        </is>
      </c>
      <c r="I421" t="inlineStr">
        <is>
          <t>1</t>
        </is>
      </c>
    </row>
    <row r="422">
      <c r="A422" t="inlineStr">
        <is>
          <t>ET-37</t>
        </is>
      </c>
      <c r="B422" t="inlineStr">
        <is>
          <t>2024 F-250 XL (C11211)</t>
        </is>
      </c>
      <c r="C422" t="n">
        <v>0</v>
      </c>
      <c r="D422" t="inlineStr">
        <is>
          <t>A</t>
        </is>
      </c>
      <c r="E422">
        <f>IFERROR(VLOOKUP(Table_Query_from_Cas_Ragle35[[#This Row],[Equipment '#]],'[1]Equip Rates'!A:C,3,FALSE),"")</f>
        <v/>
      </c>
      <c r="F422">
        <f>IFERROR(VLOOKUP(Table_Query_from_Cas_Ragle35[[#This Row],[Equipment '#]],H:I,2,FALSE), "No Div")</f>
        <v/>
      </c>
      <c r="H422" t="inlineStr">
        <is>
          <t>EX-23*</t>
        </is>
      </c>
      <c r="I422" t="inlineStr">
        <is>
          <t>1</t>
        </is>
      </c>
    </row>
    <row r="423">
      <c r="A423" t="inlineStr">
        <is>
          <t>ET-38</t>
        </is>
      </c>
      <c r="B423" t="inlineStr">
        <is>
          <t>2024 F150 STX (D49666)</t>
        </is>
      </c>
      <c r="C423" t="n">
        <v>0</v>
      </c>
      <c r="D423" t="inlineStr">
        <is>
          <t>A</t>
        </is>
      </c>
      <c r="E423">
        <f>IFERROR(VLOOKUP(Table_Query_from_Cas_Ragle35[[#This Row],[Equipment '#]],'[1]Equip Rates'!A:C,3,FALSE),"")</f>
        <v/>
      </c>
      <c r="F423">
        <f>IFERROR(VLOOKUP(Table_Query_from_Cas_Ragle35[[#This Row],[Equipment '#]],H:I,2,FALSE), "No Div")</f>
        <v/>
      </c>
      <c r="H423" t="inlineStr">
        <is>
          <t>EX-24</t>
        </is>
      </c>
      <c r="I423" t="inlineStr">
        <is>
          <t>1</t>
        </is>
      </c>
    </row>
    <row r="424">
      <c r="A424" t="inlineStr">
        <is>
          <t>ET-39</t>
        </is>
      </c>
      <c r="B424" t="inlineStr">
        <is>
          <t>2024 F-150 XL (D04441)</t>
        </is>
      </c>
      <c r="C424" t="n">
        <v>0</v>
      </c>
      <c r="D424" t="inlineStr">
        <is>
          <t>A</t>
        </is>
      </c>
      <c r="E424">
        <f>IFERROR(VLOOKUP(Table_Query_from_Cas_Ragle35[[#This Row],[Equipment '#]],'[1]Equip Rates'!A:C,3,FALSE),"")</f>
        <v/>
      </c>
      <c r="F424">
        <f>IFERROR(VLOOKUP(Table_Query_from_Cas_Ragle35[[#This Row],[Equipment '#]],H:I,2,FALSE), "No Div")</f>
        <v/>
      </c>
      <c r="H424" t="inlineStr">
        <is>
          <t>EX-25</t>
        </is>
      </c>
      <c r="I424" t="inlineStr">
        <is>
          <t>1</t>
        </is>
      </c>
    </row>
    <row r="425">
      <c r="A425" t="inlineStr">
        <is>
          <t>ET-40</t>
        </is>
      </c>
      <c r="B425" t="inlineStr">
        <is>
          <t>2024 F-150 XL (D04439) S. PIL</t>
        </is>
      </c>
      <c r="C425" t="n">
        <v>0</v>
      </c>
      <c r="D425" t="inlineStr">
        <is>
          <t>A</t>
        </is>
      </c>
      <c r="E425">
        <f>IFERROR(VLOOKUP(Table_Query_from_Cas_Ragle35[[#This Row],[Equipment '#]],'[1]Equip Rates'!A:C,3,FALSE),"")</f>
        <v/>
      </c>
      <c r="F425">
        <f>IFERROR(VLOOKUP(Table_Query_from_Cas_Ragle35[[#This Row],[Equipment '#]],H:I,2,FALSE), "No Div")</f>
        <v/>
      </c>
      <c r="H425" t="inlineStr">
        <is>
          <t>EX-26</t>
        </is>
      </c>
      <c r="I425" t="inlineStr">
        <is>
          <t>1</t>
        </is>
      </c>
    </row>
    <row r="426">
      <c r="A426" t="inlineStr">
        <is>
          <t>ET-41</t>
        </is>
      </c>
      <c r="B426" t="inlineStr">
        <is>
          <t>2024 F-150 XL (D04440) A. AUST</t>
        </is>
      </c>
      <c r="C426" t="n">
        <v>0</v>
      </c>
      <c r="D426" t="inlineStr">
        <is>
          <t>A</t>
        </is>
      </c>
      <c r="E426">
        <f>IFERROR(VLOOKUP(Table_Query_from_Cas_Ragle35[[#This Row],[Equipment '#]],'[1]Equip Rates'!A:C,3,FALSE),"")</f>
        <v/>
      </c>
      <c r="F426">
        <f>IFERROR(VLOOKUP(Table_Query_from_Cas_Ragle35[[#This Row],[Equipment '#]],H:I,2,FALSE), "No Div")</f>
        <v/>
      </c>
      <c r="H426" t="inlineStr">
        <is>
          <t>EX-26*</t>
        </is>
      </c>
      <c r="I426" t="inlineStr">
        <is>
          <t>1</t>
        </is>
      </c>
    </row>
    <row r="427">
      <c r="A427" t="inlineStr">
        <is>
          <t>ET-42</t>
        </is>
      </c>
      <c r="B427" t="inlineStr">
        <is>
          <t>2024 F-150 XL (D04442)</t>
        </is>
      </c>
      <c r="C427" t="n">
        <v>0</v>
      </c>
      <c r="D427" t="inlineStr">
        <is>
          <t>A</t>
        </is>
      </c>
      <c r="E427">
        <f>IFERROR(VLOOKUP(Table_Query_from_Cas_Ragle35[[#This Row],[Equipment '#]],'[1]Equip Rates'!A:C,3,FALSE),"")</f>
        <v/>
      </c>
      <c r="F427">
        <f>IFERROR(VLOOKUP(Table_Query_from_Cas_Ragle35[[#This Row],[Equipment '#]],H:I,2,FALSE), "No Div")</f>
        <v/>
      </c>
      <c r="H427" t="inlineStr">
        <is>
          <t>EX-27</t>
        </is>
      </c>
      <c r="I427" t="inlineStr">
        <is>
          <t>1</t>
        </is>
      </c>
    </row>
    <row r="428">
      <c r="A428" t="inlineStr">
        <is>
          <t>ET-43</t>
        </is>
      </c>
      <c r="B428" t="inlineStr">
        <is>
          <t>2024 F150 STX (A02973)</t>
        </is>
      </c>
      <c r="C428" t="n">
        <v>0</v>
      </c>
      <c r="D428" t="inlineStr">
        <is>
          <t>A</t>
        </is>
      </c>
      <c r="E428">
        <f>IFERROR(VLOOKUP(Table_Query_from_Cas_Ragle35[[#This Row],[Equipment '#]],'[1]Equip Rates'!A:C,3,FALSE),"")</f>
        <v/>
      </c>
      <c r="F428">
        <f>IFERROR(VLOOKUP(Table_Query_from_Cas_Ragle35[[#This Row],[Equipment '#]],H:I,2,FALSE), "No Div")</f>
        <v/>
      </c>
      <c r="H428" t="inlineStr">
        <is>
          <t>EX-27*</t>
        </is>
      </c>
      <c r="I428" t="inlineStr">
        <is>
          <t>1</t>
        </is>
      </c>
    </row>
    <row r="429">
      <c r="A429" t="inlineStr">
        <is>
          <t>EX-01</t>
        </is>
      </c>
      <c r="B429" t="inlineStr">
        <is>
          <t>John Deere 690E LC Excavator</t>
        </is>
      </c>
      <c r="C429" t="n">
        <v>96934.03999999999</v>
      </c>
      <c r="D429" t="inlineStr">
        <is>
          <t>A</t>
        </is>
      </c>
      <c r="E429">
        <f>IFERROR(VLOOKUP(Table_Query_from_Cas_Ragle35[[#This Row],[Equipment '#]],'[1]Equip Rates'!A:C,3,FALSE),"")</f>
        <v/>
      </c>
      <c r="F429">
        <f>IFERROR(VLOOKUP(Table_Query_from_Cas_Ragle35[[#This Row],[Equipment '#]],H:I,2,FALSE), "No Div")</f>
        <v/>
      </c>
      <c r="H429" t="inlineStr">
        <is>
          <t>EX-28</t>
        </is>
      </c>
      <c r="I429" t="inlineStr">
        <is>
          <t>1</t>
        </is>
      </c>
    </row>
    <row r="430">
      <c r="A430" t="inlineStr">
        <is>
          <t>EX-01*</t>
        </is>
      </c>
      <c r="B430" t="inlineStr">
        <is>
          <t>New Cab EX-01</t>
        </is>
      </c>
      <c r="C430" t="n">
        <v>10593</v>
      </c>
      <c r="D430" t="inlineStr">
        <is>
          <t>A</t>
        </is>
      </c>
      <c r="E430">
        <f>IFERROR(VLOOKUP(Table_Query_from_Cas_Ragle35[[#This Row],[Equipment '#]],'[1]Equip Rates'!A:C,3,FALSE),"")</f>
        <v/>
      </c>
      <c r="F430">
        <f>IFERROR(VLOOKUP(Table_Query_from_Cas_Ragle35[[#This Row],[Equipment '#]],H:I,2,FALSE), "No Div")</f>
        <v/>
      </c>
      <c r="H430" t="inlineStr">
        <is>
          <t>EX-29</t>
        </is>
      </c>
      <c r="I430" t="inlineStr">
        <is>
          <t>2</t>
        </is>
      </c>
    </row>
    <row r="431">
      <c r="A431" t="inlineStr">
        <is>
          <t>EX-04</t>
        </is>
      </c>
      <c r="B431" t="inlineStr">
        <is>
          <t>John Deere 230C LC Excavator</t>
        </is>
      </c>
      <c r="C431" t="n">
        <v>155820</v>
      </c>
      <c r="D431" t="inlineStr">
        <is>
          <t>A</t>
        </is>
      </c>
      <c r="E431">
        <f>IFERROR(VLOOKUP(Table_Query_from_Cas_Ragle35[[#This Row],[Equipment '#]],'[1]Equip Rates'!A:C,3,FALSE),"")</f>
        <v/>
      </c>
      <c r="F431">
        <f>IFERROR(VLOOKUP(Table_Query_from_Cas_Ragle35[[#This Row],[Equipment '#]],H:I,2,FALSE), "No Div")</f>
        <v/>
      </c>
      <c r="H431" t="inlineStr">
        <is>
          <t>EX-30</t>
        </is>
      </c>
      <c r="I431" t="inlineStr">
        <is>
          <t>4</t>
        </is>
      </c>
    </row>
    <row r="432">
      <c r="A432" t="inlineStr">
        <is>
          <t>EX-07</t>
        </is>
      </c>
      <c r="B432" t="inlineStr">
        <is>
          <t>Kobelco SK250LC Excavator</t>
        </is>
      </c>
      <c r="C432" t="n">
        <v>58300</v>
      </c>
      <c r="D432" t="inlineStr">
        <is>
          <t>A</t>
        </is>
      </c>
      <c r="E432">
        <f>IFERROR(VLOOKUP(Table_Query_from_Cas_Ragle35[[#This Row],[Equipment '#]],'[1]Equip Rates'!A:C,3,FALSE),"")</f>
        <v/>
      </c>
      <c r="F432">
        <f>IFERROR(VLOOKUP(Table_Query_from_Cas_Ragle35[[#This Row],[Equipment '#]],H:I,2,FALSE), "No Div")</f>
        <v/>
      </c>
      <c r="H432" t="inlineStr">
        <is>
          <t>EX-31</t>
        </is>
      </c>
      <c r="I432" t="inlineStr">
        <is>
          <t>2</t>
        </is>
      </c>
    </row>
    <row r="433">
      <c r="A433" t="inlineStr">
        <is>
          <t>EX-09</t>
        </is>
      </c>
      <c r="B433" t="inlineStr">
        <is>
          <t>John Deere 270 LC Excavator</t>
        </is>
      </c>
      <c r="C433" t="n">
        <v>132500</v>
      </c>
      <c r="D433" t="inlineStr">
        <is>
          <t>A</t>
        </is>
      </c>
      <c r="E433">
        <f>IFERROR(VLOOKUP(Table_Query_from_Cas_Ragle35[[#This Row],[Equipment '#]],'[1]Equip Rates'!A:C,3,FALSE),"")</f>
        <v/>
      </c>
      <c r="F433">
        <f>IFERROR(VLOOKUP(Table_Query_from_Cas_Ragle35[[#This Row],[Equipment '#]],H:I,2,FALSE), "No Div")</f>
        <v/>
      </c>
      <c r="H433" t="inlineStr">
        <is>
          <t>EX-32</t>
        </is>
      </c>
      <c r="I433" t="inlineStr">
        <is>
          <t>1</t>
        </is>
      </c>
    </row>
    <row r="434">
      <c r="A434" t="inlineStr">
        <is>
          <t>EX-09*</t>
        </is>
      </c>
      <c r="B434" t="inlineStr">
        <is>
          <t>EX-09 Engine Replace</t>
        </is>
      </c>
      <c r="C434" t="n">
        <v>18807.61</v>
      </c>
      <c r="D434" t="inlineStr">
        <is>
          <t>A</t>
        </is>
      </c>
      <c r="E434">
        <f>IFERROR(VLOOKUP(Table_Query_from_Cas_Ragle35[[#This Row],[Equipment '#]],'[1]Equip Rates'!A:C,3,FALSE),"")</f>
        <v/>
      </c>
      <c r="F434">
        <f>IFERROR(VLOOKUP(Table_Query_from_Cas_Ragle35[[#This Row],[Equipment '#]],H:I,2,FALSE), "No Div")</f>
        <v/>
      </c>
      <c r="H434" t="inlineStr">
        <is>
          <t>EX-33</t>
        </is>
      </c>
      <c r="I434" t="inlineStr">
        <is>
          <t>2</t>
        </is>
      </c>
    </row>
    <row r="435">
      <c r="A435" t="inlineStr">
        <is>
          <t>EX1</t>
        </is>
      </c>
      <c r="B435" t="inlineStr">
        <is>
          <t>JOHN DEERE 690</t>
        </is>
      </c>
      <c r="C435" t="n">
        <v>0</v>
      </c>
      <c r="D435" t="inlineStr">
        <is>
          <t>A</t>
        </is>
      </c>
      <c r="E435">
        <f>IFERROR(VLOOKUP(Table_Query_from_Cas_Ragle35[[#This Row],[Equipment '#]],'[1]Equip Rates'!A:C,3,FALSE),"")</f>
        <v/>
      </c>
      <c r="F435">
        <f>IFERROR(VLOOKUP(Table_Query_from_Cas_Ragle35[[#This Row],[Equipment '#]],H:I,2,FALSE), "No Div")</f>
        <v/>
      </c>
      <c r="H435" t="inlineStr">
        <is>
          <t>EX-34</t>
        </is>
      </c>
      <c r="I435" t="inlineStr">
        <is>
          <t>2</t>
        </is>
      </c>
    </row>
    <row r="436">
      <c r="A436" t="inlineStr">
        <is>
          <t>EX-12</t>
        </is>
      </c>
      <c r="B436" t="inlineStr">
        <is>
          <t>Komatsu PC27MR Mini Excavator</t>
        </is>
      </c>
      <c r="C436" t="n">
        <v>20300</v>
      </c>
      <c r="D436" t="inlineStr">
        <is>
          <t>A</t>
        </is>
      </c>
      <c r="E436">
        <f>IFERROR(VLOOKUP(Table_Query_from_Cas_Ragle35[[#This Row],[Equipment '#]],'[1]Equip Rates'!A:C,3,FALSE),"")</f>
        <v/>
      </c>
      <c r="F436">
        <f>IFERROR(VLOOKUP(Table_Query_from_Cas_Ragle35[[#This Row],[Equipment '#]],H:I,2,FALSE), "No Div")</f>
        <v/>
      </c>
      <c r="H436" t="inlineStr">
        <is>
          <t>EX-34*</t>
        </is>
      </c>
      <c r="I436" t="inlineStr">
        <is>
          <t>2</t>
        </is>
      </c>
    </row>
    <row r="437">
      <c r="A437" t="inlineStr">
        <is>
          <t>EX-13</t>
        </is>
      </c>
      <c r="B437" t="inlineStr">
        <is>
          <t>John Deere 450C LC</t>
        </is>
      </c>
      <c r="C437" t="n">
        <v>120803</v>
      </c>
      <c r="D437" t="inlineStr">
        <is>
          <t>A</t>
        </is>
      </c>
      <c r="E437">
        <f>IFERROR(VLOOKUP(Table_Query_from_Cas_Ragle35[[#This Row],[Equipment '#]],'[1]Equip Rates'!A:C,3,FALSE),"")</f>
        <v/>
      </c>
      <c r="F437">
        <f>IFERROR(VLOOKUP(Table_Query_from_Cas_Ragle35[[#This Row],[Equipment '#]],H:I,2,FALSE), "No Div")</f>
        <v/>
      </c>
      <c r="H437" t="inlineStr">
        <is>
          <t>EX-35</t>
        </is>
      </c>
      <c r="I437" t="inlineStr">
        <is>
          <t>1</t>
        </is>
      </c>
    </row>
    <row r="438">
      <c r="A438" t="inlineStr">
        <is>
          <t>EX-15</t>
        </is>
      </c>
      <c r="B438" t="inlineStr">
        <is>
          <t>Caterpillar 324 2010</t>
        </is>
      </c>
      <c r="C438" t="n">
        <v>191530</v>
      </c>
      <c r="D438" t="inlineStr">
        <is>
          <t>A</t>
        </is>
      </c>
      <c r="E438">
        <f>IFERROR(VLOOKUP(Table_Query_from_Cas_Ragle35[[#This Row],[Equipment '#]],'[1]Equip Rates'!A:C,3,FALSE),"")</f>
        <v/>
      </c>
      <c r="F438">
        <f>IFERROR(VLOOKUP(Table_Query_from_Cas_Ragle35[[#This Row],[Equipment '#]],H:I,2,FALSE), "No Div")</f>
        <v/>
      </c>
      <c r="H438" t="inlineStr">
        <is>
          <t>EX-36</t>
        </is>
      </c>
      <c r="I438" t="inlineStr">
        <is>
          <t>1</t>
        </is>
      </c>
    </row>
    <row r="439">
      <c r="A439" t="inlineStr">
        <is>
          <t>EX-16</t>
        </is>
      </c>
      <c r="B439" t="inlineStr">
        <is>
          <t>John Deere 350D LC</t>
        </is>
      </c>
      <c r="C439" t="n">
        <v>0</v>
      </c>
      <c r="D439" t="inlineStr">
        <is>
          <t>A</t>
        </is>
      </c>
      <c r="E439">
        <f>IFERROR(VLOOKUP(Table_Query_from_Cas_Ragle35[[#This Row],[Equipment '#]],'[1]Equip Rates'!A:C,3,FALSE),"")</f>
        <v/>
      </c>
      <c r="F439">
        <f>IFERROR(VLOOKUP(Table_Query_from_Cas_Ragle35[[#This Row],[Equipment '#]],H:I,2,FALSE), "No Div")</f>
        <v/>
      </c>
      <c r="H439" t="inlineStr">
        <is>
          <t>EX-37</t>
        </is>
      </c>
      <c r="I439" t="inlineStr">
        <is>
          <t>1</t>
        </is>
      </c>
    </row>
    <row r="440">
      <c r="A440" t="inlineStr">
        <is>
          <t>EX-17</t>
        </is>
      </c>
      <c r="B440" t="inlineStr">
        <is>
          <t>John Deere 160d LC 2012</t>
        </is>
      </c>
      <c r="C440" t="n">
        <v>140223.15</v>
      </c>
      <c r="D440" t="inlineStr">
        <is>
          <t>A</t>
        </is>
      </c>
      <c r="E440">
        <f>IFERROR(VLOOKUP(Table_Query_from_Cas_Ragle35[[#This Row],[Equipment '#]],'[1]Equip Rates'!A:C,3,FALSE),"")</f>
        <v/>
      </c>
      <c r="F440">
        <f>IFERROR(VLOOKUP(Table_Query_from_Cas_Ragle35[[#This Row],[Equipment '#]],H:I,2,FALSE), "No Div")</f>
        <v/>
      </c>
      <c r="H440" t="inlineStr">
        <is>
          <t>EX-38</t>
        </is>
      </c>
      <c r="I440" t="inlineStr">
        <is>
          <t>2</t>
        </is>
      </c>
    </row>
    <row r="441">
      <c r="A441" t="inlineStr">
        <is>
          <t>EX2</t>
        </is>
      </c>
      <c r="B441" t="inlineStr">
        <is>
          <t>JOHN DEERE 200</t>
        </is>
      </c>
      <c r="C441" t="n">
        <v>0</v>
      </c>
      <c r="D441" t="inlineStr">
        <is>
          <t>A</t>
        </is>
      </c>
      <c r="E441">
        <f>IFERROR(VLOOKUP(Table_Query_from_Cas_Ragle35[[#This Row],[Equipment '#]],'[1]Equip Rates'!A:C,3,FALSE),"")</f>
        <v/>
      </c>
      <c r="F441">
        <f>IFERROR(VLOOKUP(Table_Query_from_Cas_Ragle35[[#This Row],[Equipment '#]],H:I,2,FALSE), "No Div")</f>
        <v/>
      </c>
      <c r="H441" t="inlineStr">
        <is>
          <t>EX-39</t>
        </is>
      </c>
      <c r="I441" t="inlineStr">
        <is>
          <t>1</t>
        </is>
      </c>
    </row>
    <row r="442">
      <c r="A442" t="inlineStr">
        <is>
          <t>EX-20</t>
        </is>
      </c>
      <c r="B442" t="inlineStr">
        <is>
          <t>John Deere 350D LC</t>
        </is>
      </c>
      <c r="C442" t="n">
        <v>185520</v>
      </c>
      <c r="D442" t="inlineStr">
        <is>
          <t>A</t>
        </is>
      </c>
      <c r="E442">
        <f>IFERROR(VLOOKUP(Table_Query_from_Cas_Ragle35[[#This Row],[Equipment '#]],'[1]Equip Rates'!A:C,3,FALSE),"")</f>
        <v/>
      </c>
      <c r="F442">
        <f>IFERROR(VLOOKUP(Table_Query_from_Cas_Ragle35[[#This Row],[Equipment '#]],H:I,2,FALSE), "No Div")</f>
        <v/>
      </c>
      <c r="H442" t="inlineStr">
        <is>
          <t>EX-40</t>
        </is>
      </c>
      <c r="I442" t="inlineStr">
        <is>
          <t>2</t>
        </is>
      </c>
    </row>
    <row r="443">
      <c r="A443" t="inlineStr">
        <is>
          <t>EX-21</t>
        </is>
      </c>
      <c r="B443" t="inlineStr">
        <is>
          <t>JD 250G LC 2012</t>
        </is>
      </c>
      <c r="C443" t="n">
        <v>127263.69</v>
      </c>
      <c r="D443" t="inlineStr">
        <is>
          <t>A</t>
        </is>
      </c>
      <c r="E443">
        <f>IFERROR(VLOOKUP(Table_Query_from_Cas_Ragle35[[#This Row],[Equipment '#]],'[1]Equip Rates'!A:C,3,FALSE),"")</f>
        <v/>
      </c>
      <c r="F443">
        <f>IFERROR(VLOOKUP(Table_Query_from_Cas_Ragle35[[#This Row],[Equipment '#]],H:I,2,FALSE), "No Div")</f>
        <v/>
      </c>
      <c r="H443" t="inlineStr">
        <is>
          <t>EX-41</t>
        </is>
      </c>
      <c r="I443" t="inlineStr">
        <is>
          <t>2</t>
        </is>
      </c>
    </row>
    <row r="444">
      <c r="A444" t="inlineStr">
        <is>
          <t>EX-21*</t>
        </is>
      </c>
      <c r="B444" t="inlineStr">
        <is>
          <t>EX-21 Engine Replace</t>
        </is>
      </c>
      <c r="C444" t="n">
        <v>21175.3</v>
      </c>
      <c r="D444" t="inlineStr">
        <is>
          <t>A</t>
        </is>
      </c>
      <c r="E444">
        <f>IFERROR(VLOOKUP(Table_Query_from_Cas_Ragle35[[#This Row],[Equipment '#]],'[1]Equip Rates'!A:C,3,FALSE),"")</f>
        <v/>
      </c>
      <c r="F444">
        <f>IFERROR(VLOOKUP(Table_Query_from_Cas_Ragle35[[#This Row],[Equipment '#]],H:I,2,FALSE), "No Div")</f>
        <v/>
      </c>
      <c r="H444" t="inlineStr">
        <is>
          <t>EX-42</t>
        </is>
      </c>
      <c r="I444" t="inlineStr">
        <is>
          <t>4</t>
        </is>
      </c>
    </row>
    <row r="445">
      <c r="A445" t="inlineStr">
        <is>
          <t>EX-22</t>
        </is>
      </c>
      <c r="B445" t="inlineStr">
        <is>
          <t>Cat 318 Wheel Excavator</t>
        </is>
      </c>
      <c r="C445" t="n">
        <v>139100</v>
      </c>
      <c r="D445" t="inlineStr">
        <is>
          <t>A</t>
        </is>
      </c>
      <c r="E445">
        <f>IFERROR(VLOOKUP(Table_Query_from_Cas_Ragle35[[#This Row],[Equipment '#]],'[1]Equip Rates'!A:C,3,FALSE),"")</f>
        <v/>
      </c>
      <c r="F445">
        <f>IFERROR(VLOOKUP(Table_Query_from_Cas_Ragle35[[#This Row],[Equipment '#]],H:I,2,FALSE), "No Div")</f>
        <v/>
      </c>
      <c r="H445" t="inlineStr">
        <is>
          <t>EX-43</t>
        </is>
      </c>
      <c r="I445" t="inlineStr">
        <is>
          <t>1</t>
        </is>
      </c>
    </row>
    <row r="446">
      <c r="A446" t="inlineStr">
        <is>
          <t>EX-23</t>
        </is>
      </c>
      <c r="B446" t="inlineStr">
        <is>
          <t>PC88MR-8 w/ Bucket 48" Smooth</t>
        </is>
      </c>
      <c r="C446" t="n">
        <v>48551.25</v>
      </c>
      <c r="D446" t="inlineStr">
        <is>
          <t>A</t>
        </is>
      </c>
      <c r="E446">
        <f>IFERROR(VLOOKUP(Table_Query_from_Cas_Ragle35[[#This Row],[Equipment '#]],'[1]Equip Rates'!A:C,3,FALSE),"")</f>
        <v/>
      </c>
      <c r="F446">
        <f>IFERROR(VLOOKUP(Table_Query_from_Cas_Ragle35[[#This Row],[Equipment '#]],H:I,2,FALSE), "No Div")</f>
        <v/>
      </c>
      <c r="H446" t="inlineStr">
        <is>
          <t>EX-43*</t>
        </is>
      </c>
      <c r="I446" t="inlineStr">
        <is>
          <t>1</t>
        </is>
      </c>
    </row>
    <row r="447">
      <c r="A447" t="inlineStr">
        <is>
          <t>EX-23*</t>
        </is>
      </c>
      <c r="B447" t="inlineStr">
        <is>
          <t>EX-23 Undercarriage Replace</t>
        </is>
      </c>
      <c r="C447" t="n">
        <v>9582.41</v>
      </c>
      <c r="D447" t="inlineStr">
        <is>
          <t>A</t>
        </is>
      </c>
      <c r="E447">
        <f>IFERROR(VLOOKUP(Table_Query_from_Cas_Ragle35[[#This Row],[Equipment '#]],'[1]Equip Rates'!A:C,3,FALSE),"")</f>
        <v/>
      </c>
      <c r="F447">
        <f>IFERROR(VLOOKUP(Table_Query_from_Cas_Ragle35[[#This Row],[Equipment '#]],H:I,2,FALSE), "No Div")</f>
        <v/>
      </c>
      <c r="H447" t="inlineStr">
        <is>
          <t>EX-44</t>
        </is>
      </c>
      <c r="I447" t="inlineStr">
        <is>
          <t>1</t>
        </is>
      </c>
    </row>
    <row r="448">
      <c r="A448" t="inlineStr">
        <is>
          <t>EX-24</t>
        </is>
      </c>
      <c r="B448" t="inlineStr">
        <is>
          <t>CAT 305</t>
        </is>
      </c>
      <c r="C448" t="n">
        <v>67410</v>
      </c>
      <c r="D448" t="inlineStr">
        <is>
          <t>A</t>
        </is>
      </c>
      <c r="E448">
        <f>IFERROR(VLOOKUP(Table_Query_from_Cas_Ragle35[[#This Row],[Equipment '#]],'[1]Equip Rates'!A:C,3,FALSE),"")</f>
        <v/>
      </c>
      <c r="F448">
        <f>IFERROR(VLOOKUP(Table_Query_from_Cas_Ragle35[[#This Row],[Equipment '#]],H:I,2,FALSE), "No Div")</f>
        <v/>
      </c>
      <c r="H448" t="inlineStr">
        <is>
          <t>EX-45</t>
        </is>
      </c>
      <c r="I448" t="inlineStr">
        <is>
          <t>1</t>
        </is>
      </c>
    </row>
    <row r="449">
      <c r="A449" t="inlineStr">
        <is>
          <t>EX-25</t>
        </is>
      </c>
      <c r="B449" t="inlineStr">
        <is>
          <t>CAT 308</t>
        </is>
      </c>
      <c r="C449" t="n">
        <v>96300</v>
      </c>
      <c r="D449" t="inlineStr">
        <is>
          <t>A</t>
        </is>
      </c>
      <c r="E449">
        <f>IFERROR(VLOOKUP(Table_Query_from_Cas_Ragle35[[#This Row],[Equipment '#]],'[1]Equip Rates'!A:C,3,FALSE),"")</f>
        <v/>
      </c>
      <c r="F449">
        <f>IFERROR(VLOOKUP(Table_Query_from_Cas_Ragle35[[#This Row],[Equipment '#]],H:I,2,FALSE), "No Div")</f>
        <v/>
      </c>
      <c r="H449" t="inlineStr">
        <is>
          <t>EX-46</t>
        </is>
      </c>
      <c r="I449" t="inlineStr">
        <is>
          <t>1</t>
        </is>
      </c>
    </row>
    <row r="450">
      <c r="A450" t="inlineStr">
        <is>
          <t>EX-26</t>
        </is>
      </c>
      <c r="B450" t="inlineStr">
        <is>
          <t>JD 210</t>
        </is>
      </c>
      <c r="C450" t="n">
        <v>155150</v>
      </c>
      <c r="D450" t="inlineStr">
        <is>
          <t>A</t>
        </is>
      </c>
      <c r="E450">
        <f>IFERROR(VLOOKUP(Table_Query_from_Cas_Ragle35[[#This Row],[Equipment '#]],'[1]Equip Rates'!A:C,3,FALSE),"")</f>
        <v/>
      </c>
      <c r="F450">
        <f>IFERROR(VLOOKUP(Table_Query_from_Cas_Ragle35[[#This Row],[Equipment '#]],H:I,2,FALSE), "No Div")</f>
        <v/>
      </c>
      <c r="H450" t="inlineStr">
        <is>
          <t>EX-47</t>
        </is>
      </c>
      <c r="I450" t="inlineStr">
        <is>
          <t>1</t>
        </is>
      </c>
    </row>
    <row r="451">
      <c r="A451" t="inlineStr">
        <is>
          <t>EX-26*</t>
        </is>
      </c>
      <c r="B451" t="inlineStr">
        <is>
          <t>EX-26 Undercarriage Replace</t>
        </is>
      </c>
      <c r="C451" t="n">
        <v>12921.43</v>
      </c>
      <c r="D451" t="inlineStr">
        <is>
          <t>A</t>
        </is>
      </c>
      <c r="E451">
        <f>IFERROR(VLOOKUP(Table_Query_from_Cas_Ragle35[[#This Row],[Equipment '#]],'[1]Equip Rates'!A:C,3,FALSE),"")</f>
        <v/>
      </c>
      <c r="F451">
        <f>IFERROR(VLOOKUP(Table_Query_from_Cas_Ragle35[[#This Row],[Equipment '#]],H:I,2,FALSE), "No Div")</f>
        <v/>
      </c>
      <c r="H451" t="inlineStr">
        <is>
          <t>EX-47*</t>
        </is>
      </c>
      <c r="I451" t="inlineStr">
        <is>
          <t>1</t>
        </is>
      </c>
    </row>
    <row r="452">
      <c r="A452" t="inlineStr">
        <is>
          <t>EX-27</t>
        </is>
      </c>
      <c r="B452" t="inlineStr">
        <is>
          <t>John Deere 210G</t>
        </is>
      </c>
      <c r="C452" t="n">
        <v>165850</v>
      </c>
      <c r="D452" t="inlineStr">
        <is>
          <t>A</t>
        </is>
      </c>
      <c r="E452">
        <f>IFERROR(VLOOKUP(Table_Query_from_Cas_Ragle35[[#This Row],[Equipment '#]],'[1]Equip Rates'!A:C,3,FALSE),"")</f>
        <v/>
      </c>
      <c r="F452">
        <f>IFERROR(VLOOKUP(Table_Query_from_Cas_Ragle35[[#This Row],[Equipment '#]],H:I,2,FALSE), "No Div")</f>
        <v/>
      </c>
      <c r="H452" t="inlineStr">
        <is>
          <t>EX-47**</t>
        </is>
      </c>
      <c r="I452" t="inlineStr">
        <is>
          <t>1</t>
        </is>
      </c>
    </row>
    <row r="453">
      <c r="A453" t="inlineStr">
        <is>
          <t>EX-27*</t>
        </is>
      </c>
      <c r="B453" t="inlineStr">
        <is>
          <t>EX-27 Undercarriage Replace</t>
        </is>
      </c>
      <c r="C453" t="n">
        <v>12921.43</v>
      </c>
      <c r="D453" t="inlineStr">
        <is>
          <t>A</t>
        </is>
      </c>
      <c r="E453">
        <f>IFERROR(VLOOKUP(Table_Query_from_Cas_Ragle35[[#This Row],[Equipment '#]],'[1]Equip Rates'!A:C,3,FALSE),"")</f>
        <v/>
      </c>
      <c r="F453">
        <f>IFERROR(VLOOKUP(Table_Query_from_Cas_Ragle35[[#This Row],[Equipment '#]],H:I,2,FALSE), "No Div")</f>
        <v/>
      </c>
      <c r="H453" t="inlineStr">
        <is>
          <t>EX-48</t>
        </is>
      </c>
      <c r="I453" t="inlineStr">
        <is>
          <t>1</t>
        </is>
      </c>
    </row>
    <row r="454">
      <c r="A454" t="inlineStr">
        <is>
          <t>EX-28</t>
        </is>
      </c>
      <c r="B454" t="inlineStr">
        <is>
          <t>CAT 308ECRSB</t>
        </is>
      </c>
      <c r="C454" t="n">
        <v>70022.5</v>
      </c>
      <c r="D454" t="inlineStr">
        <is>
          <t>A</t>
        </is>
      </c>
      <c r="E454">
        <f>IFERROR(VLOOKUP(Table_Query_from_Cas_Ragle35[[#This Row],[Equipment '#]],'[1]Equip Rates'!A:C,3,FALSE),"")</f>
        <v/>
      </c>
      <c r="F454">
        <f>IFERROR(VLOOKUP(Table_Query_from_Cas_Ragle35[[#This Row],[Equipment '#]],H:I,2,FALSE), "No Div")</f>
        <v/>
      </c>
      <c r="H454" t="inlineStr">
        <is>
          <t>EX-50</t>
        </is>
      </c>
      <c r="I454" t="inlineStr">
        <is>
          <t>1</t>
        </is>
      </c>
    </row>
    <row r="455">
      <c r="A455" t="inlineStr">
        <is>
          <t>EX3</t>
        </is>
      </c>
      <c r="B455" t="inlineStr">
        <is>
          <t>KOBELCO 300LC</t>
        </is>
      </c>
      <c r="C455" t="n">
        <v>0</v>
      </c>
      <c r="D455" t="inlineStr">
        <is>
          <t>A</t>
        </is>
      </c>
      <c r="E455">
        <f>IFERROR(VLOOKUP(Table_Query_from_Cas_Ragle35[[#This Row],[Equipment '#]],'[1]Equip Rates'!A:C,3,FALSE),"")</f>
        <v/>
      </c>
      <c r="F455">
        <f>IFERROR(VLOOKUP(Table_Query_from_Cas_Ragle35[[#This Row],[Equipment '#]],H:I,2,FALSE), "No Div")</f>
        <v/>
      </c>
      <c r="H455" t="inlineStr">
        <is>
          <t>EX-51</t>
        </is>
      </c>
      <c r="I455" t="inlineStr">
        <is>
          <t>2</t>
        </is>
      </c>
    </row>
    <row r="456">
      <c r="A456" t="inlineStr">
        <is>
          <t>EX-30</t>
        </is>
      </c>
      <c r="B456" t="inlineStr">
        <is>
          <t>320D CAT Excavator</t>
        </is>
      </c>
      <c r="C456" t="n">
        <v>53720.15</v>
      </c>
      <c r="D456" t="inlineStr">
        <is>
          <t>A</t>
        </is>
      </c>
      <c r="E456">
        <f>IFERROR(VLOOKUP(Table_Query_from_Cas_Ragle35[[#This Row],[Equipment '#]],'[1]Equip Rates'!A:C,3,FALSE),"")</f>
        <v/>
      </c>
      <c r="F456">
        <f>IFERROR(VLOOKUP(Table_Query_from_Cas_Ragle35[[#This Row],[Equipment '#]],H:I,2,FALSE), "No Div")</f>
        <v/>
      </c>
      <c r="H456" t="inlineStr">
        <is>
          <t>EX-52</t>
        </is>
      </c>
      <c r="I456" t="inlineStr">
        <is>
          <t>4</t>
        </is>
      </c>
    </row>
    <row r="457">
      <c r="A457" t="inlineStr">
        <is>
          <t>EX-31</t>
        </is>
      </c>
      <c r="B457" t="inlineStr">
        <is>
          <t>85B Bob Cat Excavator</t>
        </is>
      </c>
      <c r="C457" t="n">
        <v>23410.15</v>
      </c>
      <c r="D457" t="inlineStr">
        <is>
          <t>A</t>
        </is>
      </c>
      <c r="E457">
        <f>IFERROR(VLOOKUP(Table_Query_from_Cas_Ragle35[[#This Row],[Equipment '#]],'[1]Equip Rates'!A:C,3,FALSE),"")</f>
        <v/>
      </c>
      <c r="F457">
        <f>IFERROR(VLOOKUP(Table_Query_from_Cas_Ragle35[[#This Row],[Equipment '#]],H:I,2,FALSE), "No Div")</f>
        <v/>
      </c>
      <c r="H457" t="inlineStr">
        <is>
          <t>EX-53</t>
        </is>
      </c>
      <c r="I457" t="inlineStr">
        <is>
          <t>2</t>
        </is>
      </c>
    </row>
    <row r="458">
      <c r="A458" t="inlineStr">
        <is>
          <t>EX-32</t>
        </is>
      </c>
      <c r="B458" t="inlineStr">
        <is>
          <t>JD 160DLC</t>
        </is>
      </c>
      <c r="C458" t="n">
        <v>78671.78999999999</v>
      </c>
      <c r="D458" t="inlineStr">
        <is>
          <t>A</t>
        </is>
      </c>
      <c r="E458">
        <f>IFERROR(VLOOKUP(Table_Query_from_Cas_Ragle35[[#This Row],[Equipment '#]],'[1]Equip Rates'!A:C,3,FALSE),"")</f>
        <v/>
      </c>
      <c r="F458">
        <f>IFERROR(VLOOKUP(Table_Query_from_Cas_Ragle35[[#This Row],[Equipment '#]],H:I,2,FALSE), "No Div")</f>
        <v/>
      </c>
      <c r="H458" t="inlineStr">
        <is>
          <t>EX-54</t>
        </is>
      </c>
      <c r="I458" t="inlineStr">
        <is>
          <t>2</t>
        </is>
      </c>
    </row>
    <row r="459">
      <c r="A459" t="inlineStr">
        <is>
          <t>EX-34</t>
        </is>
      </c>
      <c r="B459" t="inlineStr">
        <is>
          <t>JD 250GLC</t>
        </is>
      </c>
      <c r="C459" t="n">
        <v>113360.78</v>
      </c>
      <c r="D459" t="inlineStr">
        <is>
          <t>A</t>
        </is>
      </c>
      <c r="E459">
        <f>IFERROR(VLOOKUP(Table_Query_from_Cas_Ragle35[[#This Row],[Equipment '#]],'[1]Equip Rates'!A:C,3,FALSE),"")</f>
        <v/>
      </c>
      <c r="F459">
        <f>IFERROR(VLOOKUP(Table_Query_from_Cas_Ragle35[[#This Row],[Equipment '#]],H:I,2,FALSE), "No Div")</f>
        <v/>
      </c>
      <c r="H459" t="inlineStr">
        <is>
          <t>EX-55</t>
        </is>
      </c>
      <c r="I459" t="inlineStr">
        <is>
          <t>2</t>
        </is>
      </c>
    </row>
    <row r="460">
      <c r="A460" t="inlineStr">
        <is>
          <t>EX-34*</t>
        </is>
      </c>
      <c r="B460" t="inlineStr">
        <is>
          <t>JD 250GLC Engine Major</t>
        </is>
      </c>
      <c r="C460" t="n">
        <v>34502.42</v>
      </c>
      <c r="D460" t="inlineStr">
        <is>
          <t>A</t>
        </is>
      </c>
      <c r="E460">
        <f>IFERROR(VLOOKUP(Table_Query_from_Cas_Ragle35[[#This Row],[Equipment '#]],'[1]Equip Rates'!A:C,3,FALSE),"")</f>
        <v/>
      </c>
      <c r="F460">
        <f>IFERROR(VLOOKUP(Table_Query_from_Cas_Ragle35[[#This Row],[Equipment '#]],H:I,2,FALSE), "No Div")</f>
        <v/>
      </c>
      <c r="H460" t="inlineStr">
        <is>
          <t>EX-56</t>
        </is>
      </c>
      <c r="I460" t="inlineStr">
        <is>
          <t>1</t>
        </is>
      </c>
    </row>
    <row r="461">
      <c r="A461" t="inlineStr">
        <is>
          <t>EX-35</t>
        </is>
      </c>
      <c r="B461" t="inlineStr">
        <is>
          <t>JOHN DEERE 35D</t>
        </is>
      </c>
      <c r="C461" t="n">
        <v>22791</v>
      </c>
      <c r="D461" t="inlineStr">
        <is>
          <t>A</t>
        </is>
      </c>
      <c r="E461">
        <f>IFERROR(VLOOKUP(Table_Query_from_Cas_Ragle35[[#This Row],[Equipment '#]],'[1]Equip Rates'!A:C,3,FALSE),"")</f>
        <v/>
      </c>
      <c r="F461">
        <f>IFERROR(VLOOKUP(Table_Query_from_Cas_Ragle35[[#This Row],[Equipment '#]],H:I,2,FALSE), "No Div")</f>
        <v/>
      </c>
      <c r="H461" t="inlineStr">
        <is>
          <t>EX-57</t>
        </is>
      </c>
      <c r="I461" t="inlineStr">
        <is>
          <t>2</t>
        </is>
      </c>
    </row>
    <row r="462">
      <c r="A462" t="inlineStr">
        <is>
          <t>EX-36</t>
        </is>
      </c>
      <c r="B462" t="inlineStr">
        <is>
          <t>CAT 326F L</t>
        </is>
      </c>
      <c r="C462" t="n">
        <v>230050</v>
      </c>
      <c r="D462" t="inlineStr">
        <is>
          <t>A</t>
        </is>
      </c>
      <c r="E462">
        <f>IFERROR(VLOOKUP(Table_Query_from_Cas_Ragle35[[#This Row],[Equipment '#]],'[1]Equip Rates'!A:C,3,FALSE),"")</f>
        <v/>
      </c>
      <c r="F462">
        <f>IFERROR(VLOOKUP(Table_Query_from_Cas_Ragle35[[#This Row],[Equipment '#]],H:I,2,FALSE), "No Div")</f>
        <v/>
      </c>
      <c r="H462" t="inlineStr">
        <is>
          <t>EX-57*</t>
        </is>
      </c>
      <c r="I462" t="inlineStr">
        <is>
          <t>3</t>
        </is>
      </c>
    </row>
    <row r="463">
      <c r="A463" t="inlineStr">
        <is>
          <t>EX-37</t>
        </is>
      </c>
      <c r="B463" t="inlineStr">
        <is>
          <t>CAT 329E L</t>
        </is>
      </c>
      <c r="C463" t="n">
        <v>209949.51</v>
      </c>
      <c r="D463" t="inlineStr">
        <is>
          <t>A</t>
        </is>
      </c>
      <c r="E463">
        <f>IFERROR(VLOOKUP(Table_Query_from_Cas_Ragle35[[#This Row],[Equipment '#]],'[1]Equip Rates'!A:C,3,FALSE),"")</f>
        <v/>
      </c>
      <c r="F463">
        <f>IFERROR(VLOOKUP(Table_Query_from_Cas_Ragle35[[#This Row],[Equipment '#]],H:I,2,FALSE), "No Div")</f>
        <v/>
      </c>
      <c r="H463" t="inlineStr">
        <is>
          <t>EX-58</t>
        </is>
      </c>
      <c r="I463" t="inlineStr">
        <is>
          <t>3</t>
        </is>
      </c>
    </row>
    <row r="464">
      <c r="A464" t="inlineStr">
        <is>
          <t>EX-38</t>
        </is>
      </c>
      <c r="B464" t="inlineStr">
        <is>
          <t>Bobcat E85 w/ 24" bkt</t>
        </is>
      </c>
      <c r="C464" t="n">
        <v>64000</v>
      </c>
      <c r="D464" t="inlineStr">
        <is>
          <t>A</t>
        </is>
      </c>
      <c r="E464">
        <f>IFERROR(VLOOKUP(Table_Query_from_Cas_Ragle35[[#This Row],[Equipment '#]],'[1]Equip Rates'!A:C,3,FALSE),"")</f>
        <v/>
      </c>
      <c r="F464">
        <f>IFERROR(VLOOKUP(Table_Query_from_Cas_Ragle35[[#This Row],[Equipment '#]],H:I,2,FALSE), "No Div")</f>
        <v/>
      </c>
      <c r="H464" t="inlineStr">
        <is>
          <t>EX-59</t>
        </is>
      </c>
      <c r="I464" t="inlineStr">
        <is>
          <t>4</t>
        </is>
      </c>
    </row>
    <row r="465">
      <c r="A465" t="inlineStr">
        <is>
          <t>EX-39</t>
        </is>
      </c>
      <c r="B465" t="inlineStr">
        <is>
          <t>2014 KOMATSU PC138USLC-10</t>
        </is>
      </c>
      <c r="C465" t="n">
        <v>120670</v>
      </c>
      <c r="D465" t="inlineStr">
        <is>
          <t>A</t>
        </is>
      </c>
      <c r="E465">
        <f>IFERROR(VLOOKUP(Table_Query_from_Cas_Ragle35[[#This Row],[Equipment '#]],'[1]Equip Rates'!A:C,3,FALSE),"")</f>
        <v/>
      </c>
      <c r="F465">
        <f>IFERROR(VLOOKUP(Table_Query_from_Cas_Ragle35[[#This Row],[Equipment '#]],H:I,2,FALSE), "No Div")</f>
        <v/>
      </c>
      <c r="H465" t="inlineStr">
        <is>
          <t>EX-60</t>
        </is>
      </c>
      <c r="I465" t="inlineStr">
        <is>
          <t>2</t>
        </is>
      </c>
    </row>
    <row r="466">
      <c r="A466" t="inlineStr">
        <is>
          <t>EX4</t>
        </is>
      </c>
      <c r="B466" t="inlineStr">
        <is>
          <t>JOHN DEERE 230</t>
        </is>
      </c>
      <c r="C466" t="n">
        <v>0</v>
      </c>
      <c r="D466" t="inlineStr">
        <is>
          <t>A</t>
        </is>
      </c>
      <c r="E466">
        <f>IFERROR(VLOOKUP(Table_Query_from_Cas_Ragle35[[#This Row],[Equipment '#]],'[1]Equip Rates'!A:C,3,FALSE),"")</f>
        <v/>
      </c>
      <c r="F466">
        <f>IFERROR(VLOOKUP(Table_Query_from_Cas_Ragle35[[#This Row],[Equipment '#]],H:I,2,FALSE), "No Div")</f>
        <v/>
      </c>
      <c r="H466" t="inlineStr">
        <is>
          <t>EX-61</t>
        </is>
      </c>
      <c r="I466" t="inlineStr">
        <is>
          <t>4</t>
        </is>
      </c>
    </row>
    <row r="467">
      <c r="A467" t="inlineStr">
        <is>
          <t>EX-40</t>
        </is>
      </c>
      <c r="B467" t="inlineStr">
        <is>
          <t>2014 JD 290GLC</t>
        </is>
      </c>
      <c r="C467" t="n">
        <v>170183.5</v>
      </c>
      <c r="D467" t="inlineStr">
        <is>
          <t>A</t>
        </is>
      </c>
      <c r="E467">
        <f>IFERROR(VLOOKUP(Table_Query_from_Cas_Ragle35[[#This Row],[Equipment '#]],'[1]Equip Rates'!A:C,3,FALSE),"")</f>
        <v/>
      </c>
      <c r="F467">
        <f>IFERROR(VLOOKUP(Table_Query_from_Cas_Ragle35[[#This Row],[Equipment '#]],H:I,2,FALSE), "No Div")</f>
        <v/>
      </c>
      <c r="H467" t="inlineStr">
        <is>
          <t>EX-62</t>
        </is>
      </c>
      <c r="I467" t="inlineStr">
        <is>
          <t>2</t>
        </is>
      </c>
    </row>
    <row r="468">
      <c r="A468" t="inlineStr">
        <is>
          <t>EX-41</t>
        </is>
      </c>
      <c r="B468" t="inlineStr">
        <is>
          <t>CAT 308E2CRSB (2013)</t>
        </is>
      </c>
      <c r="C468" t="n">
        <v>48070.3</v>
      </c>
      <c r="D468" t="inlineStr">
        <is>
          <t>A</t>
        </is>
      </c>
      <c r="E468">
        <f>IFERROR(VLOOKUP(Table_Query_from_Cas_Ragle35[[#This Row],[Equipment '#]],'[1]Equip Rates'!A:C,3,FALSE),"")</f>
        <v/>
      </c>
      <c r="F468">
        <f>IFERROR(VLOOKUP(Table_Query_from_Cas_Ragle35[[#This Row],[Equipment '#]],H:I,2,FALSE), "No Div")</f>
        <v/>
      </c>
      <c r="H468" t="inlineStr">
        <is>
          <t>EX-63</t>
        </is>
      </c>
      <c r="I468" t="inlineStr">
        <is>
          <t>1</t>
        </is>
      </c>
    </row>
    <row r="469">
      <c r="A469" t="inlineStr">
        <is>
          <t>EX-42</t>
        </is>
      </c>
      <c r="B469" t="inlineStr">
        <is>
          <t>JD 75G (2015)</t>
        </is>
      </c>
      <c r="C469" t="n">
        <v>54430.3</v>
      </c>
      <c r="D469" t="inlineStr">
        <is>
          <t>A</t>
        </is>
      </c>
      <c r="E469">
        <f>IFERROR(VLOOKUP(Table_Query_from_Cas_Ragle35[[#This Row],[Equipment '#]],'[1]Equip Rates'!A:C,3,FALSE),"")</f>
        <v/>
      </c>
      <c r="F469">
        <f>IFERROR(VLOOKUP(Table_Query_from_Cas_Ragle35[[#This Row],[Equipment '#]],H:I,2,FALSE), "No Div")</f>
        <v/>
      </c>
      <c r="H469" t="inlineStr">
        <is>
          <t>EX-63*</t>
        </is>
      </c>
      <c r="I469" t="inlineStr">
        <is>
          <t>1</t>
        </is>
      </c>
    </row>
    <row r="470">
      <c r="A470" t="inlineStr">
        <is>
          <t>EX-43</t>
        </is>
      </c>
      <c r="B470" t="inlineStr">
        <is>
          <t>CAT 305.5ECR (2012)</t>
        </is>
      </c>
      <c r="C470" t="n">
        <v>39386.7</v>
      </c>
      <c r="D470" t="inlineStr">
        <is>
          <t>A</t>
        </is>
      </c>
      <c r="E470">
        <f>IFERROR(VLOOKUP(Table_Query_from_Cas_Ragle35[[#This Row],[Equipment '#]],'[1]Equip Rates'!A:C,3,FALSE),"")</f>
        <v/>
      </c>
      <c r="F470">
        <f>IFERROR(VLOOKUP(Table_Query_from_Cas_Ragle35[[#This Row],[Equipment '#]],H:I,2,FALSE), "No Div")</f>
        <v/>
      </c>
      <c r="H470" t="inlineStr">
        <is>
          <t>EX-64</t>
        </is>
      </c>
      <c r="I470" t="inlineStr">
        <is>
          <t>1</t>
        </is>
      </c>
    </row>
    <row r="471">
      <c r="A471" t="inlineStr">
        <is>
          <t>EX-43*</t>
        </is>
      </c>
      <c r="B471" t="inlineStr">
        <is>
          <t>EX-43 Engine Replace Major</t>
        </is>
      </c>
      <c r="C471" t="n">
        <v>9494.23</v>
      </c>
      <c r="D471" t="inlineStr">
        <is>
          <t>A</t>
        </is>
      </c>
      <c r="E471">
        <f>IFERROR(VLOOKUP(Table_Query_from_Cas_Ragle35[[#This Row],[Equipment '#]],'[1]Equip Rates'!A:C,3,FALSE),"")</f>
        <v/>
      </c>
      <c r="F471">
        <f>IFERROR(VLOOKUP(Table_Query_from_Cas_Ragle35[[#This Row],[Equipment '#]],H:I,2,FALSE), "No Div")</f>
        <v/>
      </c>
      <c r="H471" t="inlineStr">
        <is>
          <t>EX-65</t>
        </is>
      </c>
      <c r="I471" t="inlineStr">
        <is>
          <t>4</t>
        </is>
      </c>
    </row>
    <row r="472">
      <c r="A472" t="inlineStr">
        <is>
          <t>EX-44</t>
        </is>
      </c>
      <c r="B472" t="inlineStr">
        <is>
          <t>JD 245G LC (2015)</t>
        </is>
      </c>
      <c r="C472" t="n">
        <v>215177</v>
      </c>
      <c r="D472" t="inlineStr">
        <is>
          <t>A</t>
        </is>
      </c>
      <c r="E472">
        <f>IFERROR(VLOOKUP(Table_Query_from_Cas_Ragle35[[#This Row],[Equipment '#]],'[1]Equip Rates'!A:C,3,FALSE),"")</f>
        <v/>
      </c>
      <c r="F472">
        <f>IFERROR(VLOOKUP(Table_Query_from_Cas_Ragle35[[#This Row],[Equipment '#]],H:I,2,FALSE), "No Div")</f>
        <v/>
      </c>
      <c r="H472" t="inlineStr">
        <is>
          <t>EX-66</t>
        </is>
      </c>
      <c r="I472" t="inlineStr">
        <is>
          <t>1</t>
        </is>
      </c>
    </row>
    <row r="473">
      <c r="A473" t="inlineStr">
        <is>
          <t>EX-45</t>
        </is>
      </c>
      <c r="B473" t="inlineStr">
        <is>
          <t>JD 210G LC (2014)</t>
        </is>
      </c>
      <c r="C473" t="n">
        <v>133541</v>
      </c>
      <c r="D473" t="inlineStr">
        <is>
          <t>A</t>
        </is>
      </c>
      <c r="E473">
        <f>IFERROR(VLOOKUP(Table_Query_from_Cas_Ragle35[[#This Row],[Equipment '#]],'[1]Equip Rates'!A:C,3,FALSE),"")</f>
        <v/>
      </c>
      <c r="F473">
        <f>IFERROR(VLOOKUP(Table_Query_from_Cas_Ragle35[[#This Row],[Equipment '#]],H:I,2,FALSE), "No Div")</f>
        <v/>
      </c>
      <c r="H473" t="inlineStr">
        <is>
          <t>EX-67</t>
        </is>
      </c>
      <c r="I473" t="inlineStr">
        <is>
          <t>1</t>
        </is>
      </c>
    </row>
    <row r="474">
      <c r="A474" t="inlineStr">
        <is>
          <t>EX-46</t>
        </is>
      </c>
      <c r="B474" t="inlineStr">
        <is>
          <t>JD 160G LC (2018)</t>
        </is>
      </c>
      <c r="C474" t="n">
        <v>146085.38</v>
      </c>
      <c r="D474" t="inlineStr">
        <is>
          <t>A</t>
        </is>
      </c>
      <c r="E474">
        <f>IFERROR(VLOOKUP(Table_Query_from_Cas_Ragle35[[#This Row],[Equipment '#]],'[1]Equip Rates'!A:C,3,FALSE),"")</f>
        <v/>
      </c>
      <c r="F474">
        <f>IFERROR(VLOOKUP(Table_Query_from_Cas_Ragle35[[#This Row],[Equipment '#]],H:I,2,FALSE), "No Div")</f>
        <v/>
      </c>
      <c r="H474" t="inlineStr">
        <is>
          <t>EX-68</t>
        </is>
      </c>
      <c r="I474" t="inlineStr">
        <is>
          <t>2</t>
        </is>
      </c>
    </row>
    <row r="475">
      <c r="A475" t="inlineStr">
        <is>
          <t>EX-47</t>
        </is>
      </c>
      <c r="B475" t="inlineStr">
        <is>
          <t>JD 470G LC (2015)</t>
        </is>
      </c>
      <c r="C475" t="n">
        <v>284620</v>
      </c>
      <c r="D475" t="inlineStr">
        <is>
          <t>A</t>
        </is>
      </c>
      <c r="E475">
        <f>IFERROR(VLOOKUP(Table_Query_from_Cas_Ragle35[[#This Row],[Equipment '#]],'[1]Equip Rates'!A:C,3,FALSE),"")</f>
        <v/>
      </c>
      <c r="F475">
        <f>IFERROR(VLOOKUP(Table_Query_from_Cas_Ragle35[[#This Row],[Equipment '#]],H:I,2,FALSE), "No Div")</f>
        <v/>
      </c>
      <c r="H475" t="inlineStr">
        <is>
          <t>EX-69</t>
        </is>
      </c>
      <c r="I475" t="inlineStr">
        <is>
          <t>2</t>
        </is>
      </c>
    </row>
    <row r="476">
      <c r="A476" t="inlineStr">
        <is>
          <t>EX-47*</t>
        </is>
      </c>
      <c r="B476" t="inlineStr">
        <is>
          <t>EX-47 Engine Replace</t>
        </is>
      </c>
      <c r="C476" t="n">
        <v>76050.92</v>
      </c>
      <c r="D476" t="inlineStr">
        <is>
          <t>A</t>
        </is>
      </c>
      <c r="E476">
        <f>IFERROR(VLOOKUP(Table_Query_from_Cas_Ragle35[[#This Row],[Equipment '#]],'[1]Equip Rates'!A:C,3,FALSE),"")</f>
        <v/>
      </c>
      <c r="F476">
        <f>IFERROR(VLOOKUP(Table_Query_from_Cas_Ragle35[[#This Row],[Equipment '#]],H:I,2,FALSE), "No Div")</f>
        <v/>
      </c>
      <c r="H476" t="inlineStr">
        <is>
          <t>EX-70</t>
        </is>
      </c>
      <c r="I476" t="inlineStr">
        <is>
          <t>2</t>
        </is>
      </c>
    </row>
    <row r="477">
      <c r="A477" t="inlineStr">
        <is>
          <t>EX-47**</t>
        </is>
      </c>
      <c r="B477" t="inlineStr">
        <is>
          <t>EX-47 DPF Replace</t>
        </is>
      </c>
      <c r="C477" t="n">
        <v>27717.09</v>
      </c>
      <c r="D477" t="inlineStr">
        <is>
          <t>A</t>
        </is>
      </c>
      <c r="E477">
        <f>IFERROR(VLOOKUP(Table_Query_from_Cas_Ragle35[[#This Row],[Equipment '#]],'[1]Equip Rates'!A:C,3,FALSE),"")</f>
        <v/>
      </c>
      <c r="F477">
        <f>IFERROR(VLOOKUP(Table_Query_from_Cas_Ragle35[[#This Row],[Equipment '#]],H:I,2,FALSE), "No Div")</f>
        <v/>
      </c>
      <c r="H477" t="inlineStr">
        <is>
          <t>EX-71</t>
        </is>
      </c>
      <c r="I477" t="inlineStr">
        <is>
          <t>1</t>
        </is>
      </c>
    </row>
    <row r="478">
      <c r="A478" t="inlineStr">
        <is>
          <t>EX-48</t>
        </is>
      </c>
      <c r="B478" t="inlineStr">
        <is>
          <t>CAT 305.5E2 (2015)</t>
        </is>
      </c>
      <c r="C478" t="n">
        <v>53500</v>
      </c>
      <c r="D478" t="inlineStr">
        <is>
          <t>A</t>
        </is>
      </c>
      <c r="E478">
        <f>IFERROR(VLOOKUP(Table_Query_from_Cas_Ragle35[[#This Row],[Equipment '#]],'[1]Equip Rates'!A:C,3,FALSE),"")</f>
        <v/>
      </c>
      <c r="F478">
        <f>IFERROR(VLOOKUP(Table_Query_from_Cas_Ragle35[[#This Row],[Equipment '#]],H:I,2,FALSE), "No Div")</f>
        <v/>
      </c>
      <c r="H478" t="inlineStr">
        <is>
          <t>EX-72</t>
        </is>
      </c>
      <c r="I478" t="inlineStr">
        <is>
          <t>1</t>
        </is>
      </c>
    </row>
    <row r="479">
      <c r="A479" t="inlineStr">
        <is>
          <t>EX-49</t>
        </is>
      </c>
      <c r="B479" t="inlineStr">
        <is>
          <t>CAT 308E2CRSB (2019)</t>
        </is>
      </c>
      <c r="C479" t="n">
        <v>116096.41</v>
      </c>
      <c r="D479" t="inlineStr">
        <is>
          <t>A</t>
        </is>
      </c>
      <c r="E479">
        <f>IFERROR(VLOOKUP(Table_Query_from_Cas_Ragle35[[#This Row],[Equipment '#]],'[1]Equip Rates'!A:C,3,FALSE),"")</f>
        <v/>
      </c>
      <c r="F479">
        <f>IFERROR(VLOOKUP(Table_Query_from_Cas_Ragle35[[#This Row],[Equipment '#]],H:I,2,FALSE), "No Div")</f>
        <v/>
      </c>
      <c r="H479" t="inlineStr">
        <is>
          <t>EX-73</t>
        </is>
      </c>
      <c r="I479" t="inlineStr">
        <is>
          <t>1</t>
        </is>
      </c>
    </row>
    <row r="480">
      <c r="A480" t="inlineStr">
        <is>
          <t>EX5</t>
        </is>
      </c>
      <c r="B480" t="inlineStr">
        <is>
          <t>KOBELCO 250LC</t>
        </is>
      </c>
      <c r="C480" t="n">
        <v>0</v>
      </c>
      <c r="D480" t="inlineStr">
        <is>
          <t>A</t>
        </is>
      </c>
      <c r="E480">
        <f>IFERROR(VLOOKUP(Table_Query_from_Cas_Ragle35[[#This Row],[Equipment '#]],'[1]Equip Rates'!A:C,3,FALSE),"")</f>
        <v/>
      </c>
      <c r="F480">
        <f>IFERROR(VLOOKUP(Table_Query_from_Cas_Ragle35[[#This Row],[Equipment '#]],H:I,2,FALSE), "No Div")</f>
        <v/>
      </c>
      <c r="H480" t="inlineStr">
        <is>
          <t>EX-74</t>
        </is>
      </c>
      <c r="I480" t="inlineStr">
        <is>
          <t>1</t>
        </is>
      </c>
    </row>
    <row r="481">
      <c r="A481" t="inlineStr">
        <is>
          <t>EX-50</t>
        </is>
      </c>
      <c r="B481" t="inlineStr">
        <is>
          <t>CAT 308E2CRSB (2019)</t>
        </is>
      </c>
      <c r="C481" t="n">
        <v>113340</v>
      </c>
      <c r="D481" t="inlineStr">
        <is>
          <t>A</t>
        </is>
      </c>
      <c r="E481">
        <f>IFERROR(VLOOKUP(Table_Query_from_Cas_Ragle35[[#This Row],[Equipment '#]],'[1]Equip Rates'!A:C,3,FALSE),"")</f>
        <v/>
      </c>
      <c r="F481">
        <f>IFERROR(VLOOKUP(Table_Query_from_Cas_Ragle35[[#This Row],[Equipment '#]],H:I,2,FALSE), "No Div")</f>
        <v/>
      </c>
      <c r="H481" t="inlineStr">
        <is>
          <t>EX-75</t>
        </is>
      </c>
      <c r="I481" t="inlineStr">
        <is>
          <t>1</t>
        </is>
      </c>
    </row>
    <row r="482">
      <c r="A482" t="inlineStr">
        <is>
          <t>EX-51</t>
        </is>
      </c>
      <c r="B482" t="inlineStr">
        <is>
          <t>2017 CAT 308E2CR</t>
        </is>
      </c>
      <c r="C482" t="n">
        <v>77687.39999999999</v>
      </c>
      <c r="D482" t="inlineStr">
        <is>
          <t>A</t>
        </is>
      </c>
      <c r="E482">
        <f>IFERROR(VLOOKUP(Table_Query_from_Cas_Ragle35[[#This Row],[Equipment '#]],'[1]Equip Rates'!A:C,3,FALSE),"")</f>
        <v/>
      </c>
      <c r="F482">
        <f>IFERROR(VLOOKUP(Table_Query_from_Cas_Ragle35[[#This Row],[Equipment '#]],H:I,2,FALSE), "No Div")</f>
        <v/>
      </c>
      <c r="H482" t="inlineStr">
        <is>
          <t>EX-76</t>
        </is>
      </c>
      <c r="I482" t="inlineStr">
        <is>
          <t>1</t>
        </is>
      </c>
    </row>
    <row r="483">
      <c r="A483" t="inlineStr">
        <is>
          <t>EX-52</t>
        </is>
      </c>
      <c r="B483" t="inlineStr">
        <is>
          <t>2018 John Deere 75GX</t>
        </is>
      </c>
      <c r="C483" t="n">
        <v>74168.49000000001</v>
      </c>
      <c r="D483" t="inlineStr">
        <is>
          <t>A</t>
        </is>
      </c>
      <c r="E483">
        <f>IFERROR(VLOOKUP(Table_Query_from_Cas_Ragle35[[#This Row],[Equipment '#]],'[1]Equip Rates'!A:C,3,FALSE),"")</f>
        <v/>
      </c>
      <c r="F483">
        <f>IFERROR(VLOOKUP(Table_Query_from_Cas_Ragle35[[#This Row],[Equipment '#]],H:I,2,FALSE), "No Div")</f>
        <v/>
      </c>
      <c r="H483" t="inlineStr">
        <is>
          <t>EX-77</t>
        </is>
      </c>
      <c r="I483" t="inlineStr">
        <is>
          <t>2</t>
        </is>
      </c>
    </row>
    <row r="484">
      <c r="A484" t="inlineStr">
        <is>
          <t>EX-53</t>
        </is>
      </c>
      <c r="B484" t="inlineStr">
        <is>
          <t>2017 CAT 308E2CR</t>
        </is>
      </c>
      <c r="C484" t="n">
        <v>70290</v>
      </c>
      <c r="D484" t="inlineStr">
        <is>
          <t>A</t>
        </is>
      </c>
      <c r="E484">
        <f>IFERROR(VLOOKUP(Table_Query_from_Cas_Ragle35[[#This Row],[Equipment '#]],'[1]Equip Rates'!A:C,3,FALSE),"")</f>
        <v/>
      </c>
      <c r="F484">
        <f>IFERROR(VLOOKUP(Table_Query_from_Cas_Ragle35[[#This Row],[Equipment '#]],H:I,2,FALSE), "No Div")</f>
        <v/>
      </c>
      <c r="H484" t="inlineStr">
        <is>
          <t>EX-78</t>
        </is>
      </c>
      <c r="I484" t="inlineStr">
        <is>
          <t>1</t>
        </is>
      </c>
    </row>
    <row r="485">
      <c r="A485" t="inlineStr">
        <is>
          <t>EX-54</t>
        </is>
      </c>
      <c r="B485" t="inlineStr">
        <is>
          <t>2015 CAT 329FL</t>
        </is>
      </c>
      <c r="C485" t="n">
        <v>103271.03</v>
      </c>
      <c r="D485" t="inlineStr">
        <is>
          <t>A</t>
        </is>
      </c>
      <c r="E485">
        <f>IFERROR(VLOOKUP(Table_Query_from_Cas_Ragle35[[#This Row],[Equipment '#]],'[1]Equip Rates'!A:C,3,FALSE),"")</f>
        <v/>
      </c>
      <c r="F485">
        <f>IFERROR(VLOOKUP(Table_Query_from_Cas_Ragle35[[#This Row],[Equipment '#]],H:I,2,FALSE), "No Div")</f>
        <v/>
      </c>
      <c r="H485" t="inlineStr">
        <is>
          <t>EX-79</t>
        </is>
      </c>
      <c r="I485" t="inlineStr">
        <is>
          <t>1</t>
        </is>
      </c>
    </row>
    <row r="486">
      <c r="A486" t="inlineStr">
        <is>
          <t>EX-55</t>
        </is>
      </c>
      <c r="B486" t="inlineStr">
        <is>
          <t>2015 CAT 326FL</t>
        </is>
      </c>
      <c r="C486" t="n">
        <v>94683.92999999999</v>
      </c>
      <c r="D486" t="inlineStr">
        <is>
          <t>A</t>
        </is>
      </c>
      <c r="E486">
        <f>IFERROR(VLOOKUP(Table_Query_from_Cas_Ragle35[[#This Row],[Equipment '#]],'[1]Equip Rates'!A:C,3,FALSE),"")</f>
        <v/>
      </c>
      <c r="F486">
        <f>IFERROR(VLOOKUP(Table_Query_from_Cas_Ragle35[[#This Row],[Equipment '#]],H:I,2,FALSE), "No Div")</f>
        <v/>
      </c>
      <c r="H486" t="inlineStr">
        <is>
          <t>EX-80</t>
        </is>
      </c>
      <c r="I486" t="inlineStr">
        <is>
          <t>2</t>
        </is>
      </c>
    </row>
    <row r="487">
      <c r="A487" t="inlineStr">
        <is>
          <t>EX-56</t>
        </is>
      </c>
      <c r="B487" t="inlineStr">
        <is>
          <t>2019 JD 35G with hammer</t>
        </is>
      </c>
      <c r="C487" t="n">
        <v>31886</v>
      </c>
      <c r="D487" t="inlineStr">
        <is>
          <t>A</t>
        </is>
      </c>
      <c r="E487">
        <f>IFERROR(VLOOKUP(Table_Query_from_Cas_Ragle35[[#This Row],[Equipment '#]],'[1]Equip Rates'!A:C,3,FALSE),"")</f>
        <v/>
      </c>
      <c r="F487">
        <f>IFERROR(VLOOKUP(Table_Query_from_Cas_Ragle35[[#This Row],[Equipment '#]],H:I,2,FALSE), "No Div")</f>
        <v/>
      </c>
      <c r="H487" t="inlineStr">
        <is>
          <t>EX-81</t>
        </is>
      </c>
      <c r="I487" t="inlineStr">
        <is>
          <t>2</t>
        </is>
      </c>
    </row>
    <row r="488">
      <c r="A488" t="inlineStr">
        <is>
          <t>EX-58</t>
        </is>
      </c>
      <c r="B488" t="inlineStr">
        <is>
          <t>2014 Caterpillar 308E2CR</t>
        </is>
      </c>
      <c r="C488" t="n">
        <v>44198.93</v>
      </c>
      <c r="D488" t="inlineStr">
        <is>
          <t>A</t>
        </is>
      </c>
      <c r="E488">
        <f>IFERROR(VLOOKUP(Table_Query_from_Cas_Ragle35[[#This Row],[Equipment '#]],'[1]Equip Rates'!A:C,3,FALSE),"")</f>
        <v/>
      </c>
      <c r="F488">
        <f>IFERROR(VLOOKUP(Table_Query_from_Cas_Ragle35[[#This Row],[Equipment '#]],H:I,2,FALSE), "No Div")</f>
        <v/>
      </c>
      <c r="H488" t="inlineStr">
        <is>
          <t>EXA-02</t>
        </is>
      </c>
      <c r="I488" t="inlineStr">
        <is>
          <t>1</t>
        </is>
      </c>
    </row>
    <row r="489">
      <c r="A489" t="inlineStr">
        <is>
          <t>EX-59</t>
        </is>
      </c>
      <c r="B489" t="inlineStr">
        <is>
          <t>2016 JD 250G LC</t>
        </is>
      </c>
      <c r="C489" t="n">
        <v>94933.75</v>
      </c>
      <c r="D489" t="inlineStr">
        <is>
          <t>A</t>
        </is>
      </c>
      <c r="E489">
        <f>IFERROR(VLOOKUP(Table_Query_from_Cas_Ragle35[[#This Row],[Equipment '#]],'[1]Equip Rates'!A:C,3,FALSE),"")</f>
        <v/>
      </c>
      <c r="F489">
        <f>IFERROR(VLOOKUP(Table_Query_from_Cas_Ragle35[[#This Row],[Equipment '#]],H:I,2,FALSE), "No Div")</f>
        <v/>
      </c>
      <c r="H489" t="inlineStr">
        <is>
          <t>EXA-03</t>
        </is>
      </c>
      <c r="I489" t="inlineStr">
        <is>
          <t>1</t>
        </is>
      </c>
    </row>
    <row r="490">
      <c r="A490" t="inlineStr">
        <is>
          <t>EX6</t>
        </is>
      </c>
      <c r="B490" t="inlineStr">
        <is>
          <t>KOMATSU PC 30 MINI</t>
        </is>
      </c>
      <c r="C490" t="n">
        <v>0</v>
      </c>
      <c r="D490" t="inlineStr">
        <is>
          <t>A</t>
        </is>
      </c>
      <c r="E490">
        <f>IFERROR(VLOOKUP(Table_Query_from_Cas_Ragle35[[#This Row],[Equipment '#]],'[1]Equip Rates'!A:C,3,FALSE),"")</f>
        <v/>
      </c>
      <c r="F490">
        <f>IFERROR(VLOOKUP(Table_Query_from_Cas_Ragle35[[#This Row],[Equipment '#]],H:I,2,FALSE), "No Div")</f>
        <v/>
      </c>
      <c r="H490" t="inlineStr">
        <is>
          <t>EXA-04</t>
        </is>
      </c>
      <c r="I490" t="inlineStr">
        <is>
          <t>1</t>
        </is>
      </c>
    </row>
    <row r="491">
      <c r="A491" t="inlineStr">
        <is>
          <t>EX-60</t>
        </is>
      </c>
      <c r="B491" t="inlineStr">
        <is>
          <t>2015 CAT M313D</t>
        </is>
      </c>
      <c r="C491" t="n">
        <v>71390.3</v>
      </c>
      <c r="D491" t="inlineStr">
        <is>
          <t>A</t>
        </is>
      </c>
      <c r="E491">
        <f>IFERROR(VLOOKUP(Table_Query_from_Cas_Ragle35[[#This Row],[Equipment '#]],'[1]Equip Rates'!A:C,3,FALSE),"")</f>
        <v/>
      </c>
      <c r="F491">
        <f>IFERROR(VLOOKUP(Table_Query_from_Cas_Ragle35[[#This Row],[Equipment '#]],H:I,2,FALSE), "No Div")</f>
        <v/>
      </c>
      <c r="H491" t="inlineStr">
        <is>
          <t>EXA-05</t>
        </is>
      </c>
      <c r="I491" t="inlineStr">
        <is>
          <t>1</t>
        </is>
      </c>
    </row>
    <row r="492">
      <c r="A492" t="inlineStr">
        <is>
          <t>EX-61</t>
        </is>
      </c>
      <c r="B492" t="inlineStr">
        <is>
          <t>2015 CAT 308E2 CR</t>
        </is>
      </c>
      <c r="C492" t="n">
        <v>58670.3</v>
      </c>
      <c r="D492" t="inlineStr">
        <is>
          <t>A</t>
        </is>
      </c>
      <c r="E492">
        <f>IFERROR(VLOOKUP(Table_Query_from_Cas_Ragle35[[#This Row],[Equipment '#]],'[1]Equip Rates'!A:C,3,FALSE),"")</f>
        <v/>
      </c>
      <c r="F492">
        <f>IFERROR(VLOOKUP(Table_Query_from_Cas_Ragle35[[#This Row],[Equipment '#]],H:I,2,FALSE), "No Div")</f>
        <v/>
      </c>
      <c r="H492" t="inlineStr">
        <is>
          <t>EXA-06</t>
        </is>
      </c>
      <c r="I492" t="inlineStr">
        <is>
          <t>1</t>
        </is>
      </c>
    </row>
    <row r="493">
      <c r="A493" t="inlineStr">
        <is>
          <t>EX-62</t>
        </is>
      </c>
      <c r="B493" t="inlineStr">
        <is>
          <t>2015 CAT 308E CR</t>
        </is>
      </c>
      <c r="C493" t="n">
        <v>60000</v>
      </c>
      <c r="D493" t="inlineStr">
        <is>
          <t>A</t>
        </is>
      </c>
      <c r="E493">
        <f>IFERROR(VLOOKUP(Table_Query_from_Cas_Ragle35[[#This Row],[Equipment '#]],'[1]Equip Rates'!A:C,3,FALSE),"")</f>
        <v/>
      </c>
      <c r="F493">
        <f>IFERROR(VLOOKUP(Table_Query_from_Cas_Ragle35[[#This Row],[Equipment '#]],H:I,2,FALSE), "No Div")</f>
        <v/>
      </c>
      <c r="H493" t="inlineStr">
        <is>
          <t>EXA-06*</t>
        </is>
      </c>
      <c r="I493" t="inlineStr">
        <is>
          <t>1</t>
        </is>
      </c>
    </row>
    <row r="494">
      <c r="A494" t="inlineStr">
        <is>
          <t>EX-63</t>
        </is>
      </c>
      <c r="B494" t="inlineStr">
        <is>
          <t>2019 CAT 323 w/ GPS</t>
        </is>
      </c>
      <c r="C494" t="n">
        <v>285500</v>
      </c>
      <c r="D494" t="inlineStr">
        <is>
          <t>A</t>
        </is>
      </c>
      <c r="E494">
        <f>IFERROR(VLOOKUP(Table_Query_from_Cas_Ragle35[[#This Row],[Equipment '#]],'[1]Equip Rates'!A:C,3,FALSE),"")</f>
        <v/>
      </c>
      <c r="F494">
        <f>IFERROR(VLOOKUP(Table_Query_from_Cas_Ragle35[[#This Row],[Equipment '#]],H:I,2,FALSE), "No Div")</f>
        <v/>
      </c>
      <c r="H494" t="inlineStr">
        <is>
          <t>EXA-07</t>
        </is>
      </c>
      <c r="I494" t="inlineStr">
        <is>
          <t>1</t>
        </is>
      </c>
    </row>
    <row r="495">
      <c r="A495" t="inlineStr">
        <is>
          <t>EX-63*</t>
        </is>
      </c>
      <c r="B495" t="inlineStr">
        <is>
          <t>CAT 323 GPS UTILIZATION</t>
        </is>
      </c>
      <c r="C495" t="n">
        <v>0</v>
      </c>
      <c r="D495" t="inlineStr">
        <is>
          <t>A</t>
        </is>
      </c>
      <c r="E495">
        <f>IFERROR(VLOOKUP(Table_Query_from_Cas_Ragle35[[#This Row],[Equipment '#]],'[1]Equip Rates'!A:C,3,FALSE),"")</f>
        <v/>
      </c>
      <c r="F495">
        <f>IFERROR(VLOOKUP(Table_Query_from_Cas_Ragle35[[#This Row],[Equipment '#]],H:I,2,FALSE), "No Div")</f>
        <v/>
      </c>
      <c r="H495" t="inlineStr">
        <is>
          <t>EXA-08</t>
        </is>
      </c>
      <c r="I495" t="inlineStr">
        <is>
          <t>2</t>
        </is>
      </c>
    </row>
    <row r="496">
      <c r="A496" t="inlineStr">
        <is>
          <t>EX-64</t>
        </is>
      </c>
      <c r="B496" t="inlineStr">
        <is>
          <t>John Deere 85G (2019)</t>
        </is>
      </c>
      <c r="C496" t="n">
        <v>89201.27</v>
      </c>
      <c r="D496" t="inlineStr">
        <is>
          <t>A</t>
        </is>
      </c>
      <c r="E496">
        <f>IFERROR(VLOOKUP(Table_Query_from_Cas_Ragle35[[#This Row],[Equipment '#]],'[1]Equip Rates'!A:C,3,FALSE),"")</f>
        <v/>
      </c>
      <c r="F496">
        <f>IFERROR(VLOOKUP(Table_Query_from_Cas_Ragle35[[#This Row],[Equipment '#]],H:I,2,FALSE), "No Div")</f>
        <v/>
      </c>
      <c r="H496" t="inlineStr">
        <is>
          <t>EXA-09</t>
        </is>
      </c>
      <c r="I496" t="inlineStr">
        <is>
          <t>1</t>
        </is>
      </c>
    </row>
    <row r="497">
      <c r="A497" t="inlineStr">
        <is>
          <t>EX-65</t>
        </is>
      </c>
      <c r="B497" t="inlineStr">
        <is>
          <t>JD 350G LC (2019)</t>
        </is>
      </c>
      <c r="C497" t="n">
        <v>171536.04</v>
      </c>
      <c r="D497" t="inlineStr">
        <is>
          <t>A</t>
        </is>
      </c>
      <c r="E497">
        <f>IFERROR(VLOOKUP(Table_Query_from_Cas_Ragle35[[#This Row],[Equipment '#]],'[1]Equip Rates'!A:C,3,FALSE),"")</f>
        <v/>
      </c>
      <c r="F497">
        <f>IFERROR(VLOOKUP(Table_Query_from_Cas_Ragle35[[#This Row],[Equipment '#]],H:I,2,FALSE), "No Div")</f>
        <v/>
      </c>
      <c r="H497" t="inlineStr">
        <is>
          <t>EXA-10</t>
        </is>
      </c>
      <c r="I497" t="inlineStr">
        <is>
          <t>1</t>
        </is>
      </c>
    </row>
    <row r="498">
      <c r="A498" t="inlineStr">
        <is>
          <t>EX-66</t>
        </is>
      </c>
      <c r="B498" t="inlineStr">
        <is>
          <t>CAT 349FL (2018)</t>
        </is>
      </c>
      <c r="C498" t="n">
        <v>387695</v>
      </c>
      <c r="D498" t="inlineStr">
        <is>
          <t>A</t>
        </is>
      </c>
      <c r="E498">
        <f>IFERROR(VLOOKUP(Table_Query_from_Cas_Ragle35[[#This Row],[Equipment '#]],'[1]Equip Rates'!A:C,3,FALSE),"")</f>
        <v/>
      </c>
      <c r="F498">
        <f>IFERROR(VLOOKUP(Table_Query_from_Cas_Ragle35[[#This Row],[Equipment '#]],H:I,2,FALSE), "No Div")</f>
        <v/>
      </c>
      <c r="H498" t="inlineStr">
        <is>
          <t>EXA-11</t>
        </is>
      </c>
      <c r="I498" t="inlineStr">
        <is>
          <t>2</t>
        </is>
      </c>
    </row>
    <row r="499">
      <c r="A499" t="inlineStr">
        <is>
          <t>EX-67</t>
        </is>
      </c>
      <c r="B499" t="inlineStr">
        <is>
          <t>Komatsu PC88-MR10 (2021)</t>
        </is>
      </c>
      <c r="C499" t="n">
        <v>59566.9</v>
      </c>
      <c r="D499" t="inlineStr">
        <is>
          <t>A</t>
        </is>
      </c>
      <c r="E499">
        <f>IFERROR(VLOOKUP(Table_Query_from_Cas_Ragle35[[#This Row],[Equipment '#]],'[1]Equip Rates'!A:C,3,FALSE),"")</f>
        <v/>
      </c>
      <c r="F499">
        <f>IFERROR(VLOOKUP(Table_Query_from_Cas_Ragle35[[#This Row],[Equipment '#]],H:I,2,FALSE), "No Div")</f>
        <v/>
      </c>
      <c r="H499" t="inlineStr">
        <is>
          <t>EXA-12</t>
        </is>
      </c>
      <c r="I499" t="inlineStr">
        <is>
          <t>1</t>
        </is>
      </c>
    </row>
    <row r="500">
      <c r="A500" t="inlineStr">
        <is>
          <t>EX-68</t>
        </is>
      </c>
      <c r="B500" t="inlineStr">
        <is>
          <t>2019 JD 470GLC F236053</t>
        </is>
      </c>
      <c r="C500" t="n">
        <v>362299.03</v>
      </c>
      <c r="D500" t="inlineStr">
        <is>
          <t>A</t>
        </is>
      </c>
      <c r="E500">
        <f>IFERROR(VLOOKUP(Table_Query_from_Cas_Ragle35[[#This Row],[Equipment '#]],'[1]Equip Rates'!A:C,3,FALSE),"")</f>
        <v/>
      </c>
      <c r="F500">
        <f>IFERROR(VLOOKUP(Table_Query_from_Cas_Ragle35[[#This Row],[Equipment '#]],H:I,2,FALSE), "No Div")</f>
        <v/>
      </c>
      <c r="H500" t="inlineStr">
        <is>
          <t>EXA-13</t>
        </is>
      </c>
      <c r="I500" t="inlineStr">
        <is>
          <t>1</t>
        </is>
      </c>
    </row>
    <row r="501">
      <c r="A501" t="inlineStr">
        <is>
          <t>EX-69</t>
        </is>
      </c>
      <c r="B501" t="inlineStr">
        <is>
          <t>2019 JD 250G F611214</t>
        </is>
      </c>
      <c r="C501" t="n">
        <v>144942.66</v>
      </c>
      <c r="D501" t="inlineStr">
        <is>
          <t>A</t>
        </is>
      </c>
      <c r="E501">
        <f>IFERROR(VLOOKUP(Table_Query_from_Cas_Ragle35[[#This Row],[Equipment '#]],'[1]Equip Rates'!A:C,3,FALSE),"")</f>
        <v/>
      </c>
      <c r="F501">
        <f>IFERROR(VLOOKUP(Table_Query_from_Cas_Ragle35[[#This Row],[Equipment '#]],H:I,2,FALSE), "No Div")</f>
        <v/>
      </c>
      <c r="H501" t="inlineStr">
        <is>
          <t>EXA-14</t>
        </is>
      </c>
      <c r="I501" t="inlineStr">
        <is>
          <t>2</t>
        </is>
      </c>
    </row>
    <row r="502">
      <c r="A502" t="inlineStr">
        <is>
          <t>EX7</t>
        </is>
      </c>
      <c r="B502" t="inlineStr">
        <is>
          <t>KOBELCO 250LC</t>
        </is>
      </c>
      <c r="C502" t="n">
        <v>0</v>
      </c>
      <c r="D502" t="inlineStr">
        <is>
          <t>A</t>
        </is>
      </c>
      <c r="E502">
        <f>IFERROR(VLOOKUP(Table_Query_from_Cas_Ragle35[[#This Row],[Equipment '#]],'[1]Equip Rates'!A:C,3,FALSE),"")</f>
        <v/>
      </c>
      <c r="F502">
        <f>IFERROR(VLOOKUP(Table_Query_from_Cas_Ragle35[[#This Row],[Equipment '#]],H:I,2,FALSE), "No Div")</f>
        <v/>
      </c>
      <c r="H502" t="inlineStr">
        <is>
          <t>EXA-15</t>
        </is>
      </c>
      <c r="I502" t="inlineStr">
        <is>
          <t>4</t>
        </is>
      </c>
    </row>
    <row r="503">
      <c r="A503" t="inlineStr">
        <is>
          <t>EX-70</t>
        </is>
      </c>
      <c r="B503" t="inlineStr">
        <is>
          <t>2019 JD 250G F611209</t>
        </is>
      </c>
      <c r="C503" t="n">
        <v>144942.66</v>
      </c>
      <c r="D503" t="inlineStr">
        <is>
          <t>A</t>
        </is>
      </c>
      <c r="E503">
        <f>IFERROR(VLOOKUP(Table_Query_from_Cas_Ragle35[[#This Row],[Equipment '#]],'[1]Equip Rates'!A:C,3,FALSE),"")</f>
        <v/>
      </c>
      <c r="F503">
        <f>IFERROR(VLOOKUP(Table_Query_from_Cas_Ragle35[[#This Row],[Equipment '#]],H:I,2,FALSE), "No Div")</f>
        <v/>
      </c>
      <c r="H503" t="inlineStr">
        <is>
          <t>EXA-16</t>
        </is>
      </c>
      <c r="I503" t="inlineStr">
        <is>
          <t>1</t>
        </is>
      </c>
    </row>
    <row r="504">
      <c r="A504" t="inlineStr">
        <is>
          <t>EX-71</t>
        </is>
      </c>
      <c r="B504" t="inlineStr">
        <is>
          <t>2019 JD 160G</t>
        </is>
      </c>
      <c r="C504" t="n">
        <v>196963.9</v>
      </c>
      <c r="D504" t="inlineStr">
        <is>
          <t>A</t>
        </is>
      </c>
      <c r="E504">
        <f>IFERROR(VLOOKUP(Table_Query_from_Cas_Ragle35[[#This Row],[Equipment '#]],'[1]Equip Rates'!A:C,3,FALSE),"")</f>
        <v/>
      </c>
      <c r="F504">
        <f>IFERROR(VLOOKUP(Table_Query_from_Cas_Ragle35[[#This Row],[Equipment '#]],H:I,2,FALSE), "No Div")</f>
        <v/>
      </c>
      <c r="H504" t="inlineStr">
        <is>
          <t>EXA-17</t>
        </is>
      </c>
      <c r="I504" t="inlineStr">
        <is>
          <t>2</t>
        </is>
      </c>
    </row>
    <row r="505">
      <c r="A505" t="inlineStr">
        <is>
          <t>EX-72</t>
        </is>
      </c>
      <c r="B505" t="inlineStr">
        <is>
          <t>2020 JD 160G</t>
        </is>
      </c>
      <c r="C505" t="n">
        <v>206079.9</v>
      </c>
      <c r="D505" t="inlineStr">
        <is>
          <t>A</t>
        </is>
      </c>
      <c r="E505">
        <f>IFERROR(VLOOKUP(Table_Query_from_Cas_Ragle35[[#This Row],[Equipment '#]],'[1]Equip Rates'!A:C,3,FALSE),"")</f>
        <v/>
      </c>
      <c r="F505">
        <f>IFERROR(VLOOKUP(Table_Query_from_Cas_Ragle35[[#This Row],[Equipment '#]],H:I,2,FALSE), "No Div")</f>
        <v/>
      </c>
      <c r="H505" t="inlineStr">
        <is>
          <t>EXA-18</t>
        </is>
      </c>
      <c r="I505" t="inlineStr">
        <is>
          <t>1</t>
        </is>
      </c>
    </row>
    <row r="506">
      <c r="A506" t="inlineStr">
        <is>
          <t>EX-73</t>
        </is>
      </c>
      <c r="B506" t="inlineStr">
        <is>
          <t>2014 JD 210G</t>
        </is>
      </c>
      <c r="C506" t="n">
        <v>141885.24</v>
      </c>
      <c r="D506" t="inlineStr">
        <is>
          <t>A</t>
        </is>
      </c>
      <c r="E506">
        <f>IFERROR(VLOOKUP(Table_Query_from_Cas_Ragle35[[#This Row],[Equipment '#]],'[1]Equip Rates'!A:C,3,FALSE),"")</f>
        <v/>
      </c>
      <c r="F506">
        <f>IFERROR(VLOOKUP(Table_Query_from_Cas_Ragle35[[#This Row],[Equipment '#]],H:I,2,FALSE), "No Div")</f>
        <v/>
      </c>
      <c r="H506" t="inlineStr">
        <is>
          <t>EXA-19</t>
        </is>
      </c>
      <c r="I506" t="inlineStr">
        <is>
          <t>1</t>
        </is>
      </c>
    </row>
    <row r="507">
      <c r="A507" t="inlineStr">
        <is>
          <t>EX-74</t>
        </is>
      </c>
      <c r="B507" t="inlineStr">
        <is>
          <t>2018 JD 210G</t>
        </is>
      </c>
      <c r="C507" t="n">
        <v>163085.24</v>
      </c>
      <c r="D507" t="inlineStr">
        <is>
          <t>A</t>
        </is>
      </c>
      <c r="E507">
        <f>IFERROR(VLOOKUP(Table_Query_from_Cas_Ragle35[[#This Row],[Equipment '#]],'[1]Equip Rates'!A:C,3,FALSE),"")</f>
        <v/>
      </c>
      <c r="F507">
        <f>IFERROR(VLOOKUP(Table_Query_from_Cas_Ragle35[[#This Row],[Equipment '#]],H:I,2,FALSE), "No Div")</f>
        <v/>
      </c>
      <c r="H507" t="inlineStr">
        <is>
          <t>EXA-20</t>
        </is>
      </c>
      <c r="I507" t="inlineStr">
        <is>
          <t>1</t>
        </is>
      </c>
    </row>
    <row r="508">
      <c r="A508" t="inlineStr">
        <is>
          <t>EX-75</t>
        </is>
      </c>
      <c r="B508" t="inlineStr">
        <is>
          <t>2018 JD 250G</t>
        </is>
      </c>
      <c r="C508" t="n">
        <v>192267.04</v>
      </c>
      <c r="D508" t="inlineStr">
        <is>
          <t>A</t>
        </is>
      </c>
      <c r="E508">
        <f>IFERROR(VLOOKUP(Table_Query_from_Cas_Ragle35[[#This Row],[Equipment '#]],'[1]Equip Rates'!A:C,3,FALSE),"")</f>
        <v/>
      </c>
      <c r="F508">
        <f>IFERROR(VLOOKUP(Table_Query_from_Cas_Ragle35[[#This Row],[Equipment '#]],H:I,2,FALSE), "No Div")</f>
        <v/>
      </c>
      <c r="H508" t="inlineStr">
        <is>
          <t>EXD-01</t>
        </is>
      </c>
      <c r="I508" t="inlineStr">
        <is>
          <t>1</t>
        </is>
      </c>
    </row>
    <row r="509">
      <c r="A509" t="inlineStr">
        <is>
          <t>EX-76</t>
        </is>
      </c>
      <c r="B509" t="inlineStr">
        <is>
          <t>2019 JD 350G</t>
        </is>
      </c>
      <c r="C509" t="n">
        <v>243847.7</v>
      </c>
      <c r="D509" t="inlineStr">
        <is>
          <t>A</t>
        </is>
      </c>
      <c r="E509">
        <f>IFERROR(VLOOKUP(Table_Query_from_Cas_Ragle35[[#This Row],[Equipment '#]],'[1]Equip Rates'!A:C,3,FALSE),"")</f>
        <v/>
      </c>
      <c r="F509">
        <f>IFERROR(VLOOKUP(Table_Query_from_Cas_Ragle35[[#This Row],[Equipment '#]],H:I,2,FALSE), "No Div")</f>
        <v/>
      </c>
      <c r="H509" t="inlineStr">
        <is>
          <t>FBT-01</t>
        </is>
      </c>
      <c r="I509" t="inlineStr">
        <is>
          <t>1</t>
        </is>
      </c>
    </row>
    <row r="510">
      <c r="A510" t="inlineStr">
        <is>
          <t>EX-77</t>
        </is>
      </c>
      <c r="B510" t="inlineStr">
        <is>
          <t>2023 CAT 308 (GG809219)</t>
        </is>
      </c>
      <c r="C510" t="n">
        <v>139543.27</v>
      </c>
      <c r="D510" t="inlineStr">
        <is>
          <t>A</t>
        </is>
      </c>
      <c r="E510">
        <f>IFERROR(VLOOKUP(Table_Query_from_Cas_Ragle35[[#This Row],[Equipment '#]],'[1]Equip Rates'!A:C,3,FALSE),"")</f>
        <v/>
      </c>
      <c r="F510">
        <f>IFERROR(VLOOKUP(Table_Query_from_Cas_Ragle35[[#This Row],[Equipment '#]],H:I,2,FALSE), "No Div")</f>
        <v/>
      </c>
      <c r="H510" t="inlineStr">
        <is>
          <t>FBT-02</t>
        </is>
      </c>
      <c r="I510" t="inlineStr">
        <is>
          <t>1</t>
        </is>
      </c>
    </row>
    <row r="511">
      <c r="A511" t="inlineStr">
        <is>
          <t>EX-78</t>
        </is>
      </c>
      <c r="B511" t="inlineStr">
        <is>
          <t>2022 Komatsu PC138USLC-11</t>
        </is>
      </c>
      <c r="C511" t="n">
        <v>133242</v>
      </c>
      <c r="D511" t="inlineStr">
        <is>
          <t>A</t>
        </is>
      </c>
      <c r="E511">
        <f>IFERROR(VLOOKUP(Table_Query_from_Cas_Ragle35[[#This Row],[Equipment '#]],'[1]Equip Rates'!A:C,3,FALSE),"")</f>
        <v/>
      </c>
      <c r="F511">
        <f>IFERROR(VLOOKUP(Table_Query_from_Cas_Ragle35[[#This Row],[Equipment '#]],H:I,2,FALSE), "No Div")</f>
        <v/>
      </c>
      <c r="H511" t="inlineStr">
        <is>
          <t>FBT-04</t>
        </is>
      </c>
      <c r="I511" t="inlineStr">
        <is>
          <t>1</t>
        </is>
      </c>
    </row>
    <row r="512">
      <c r="A512" t="inlineStr">
        <is>
          <t>EX-79</t>
        </is>
      </c>
      <c r="B512" t="inlineStr">
        <is>
          <t>2019 John Deere 350G</t>
        </is>
      </c>
      <c r="C512" t="n">
        <v>298502</v>
      </c>
      <c r="D512" t="inlineStr">
        <is>
          <t>A</t>
        </is>
      </c>
      <c r="E512">
        <f>IFERROR(VLOOKUP(Table_Query_from_Cas_Ragle35[[#This Row],[Equipment '#]],'[1]Equip Rates'!A:C,3,FALSE),"")</f>
        <v/>
      </c>
      <c r="F512">
        <f>IFERROR(VLOOKUP(Table_Query_from_Cas_Ragle35[[#This Row],[Equipment '#]],H:I,2,FALSE), "No Div")</f>
        <v/>
      </c>
      <c r="H512" t="inlineStr">
        <is>
          <t>FBT-05</t>
        </is>
      </c>
      <c r="I512" t="inlineStr">
        <is>
          <t>1</t>
        </is>
      </c>
    </row>
    <row r="513">
      <c r="A513" t="inlineStr">
        <is>
          <t>EX-80</t>
        </is>
      </c>
      <c r="B513" t="inlineStr">
        <is>
          <t>2022 JD 300G LC (731956) EX-80</t>
        </is>
      </c>
      <c r="C513" t="n">
        <v>189734.13</v>
      </c>
      <c r="D513" t="inlineStr">
        <is>
          <t>A</t>
        </is>
      </c>
      <c r="E513">
        <f>IFERROR(VLOOKUP(Table_Query_from_Cas_Ragle35[[#This Row],[Equipment '#]],'[1]Equip Rates'!A:C,3,FALSE),"")</f>
        <v/>
      </c>
      <c r="F513">
        <f>IFERROR(VLOOKUP(Table_Query_from_Cas_Ragle35[[#This Row],[Equipment '#]],H:I,2,FALSE), "No Div")</f>
        <v/>
      </c>
      <c r="H513" t="inlineStr">
        <is>
          <t>FBT-07</t>
        </is>
      </c>
      <c r="I513" t="inlineStr">
        <is>
          <t>1</t>
        </is>
      </c>
    </row>
    <row r="514">
      <c r="A514" t="inlineStr">
        <is>
          <t>EX-81</t>
        </is>
      </c>
      <c r="B514" t="inlineStr">
        <is>
          <t>2023 CAT 304 (401570)</t>
        </is>
      </c>
      <c r="C514" t="n">
        <v>38549.41</v>
      </c>
      <c r="D514" t="inlineStr">
        <is>
          <t>A</t>
        </is>
      </c>
      <c r="E514">
        <f>IFERROR(VLOOKUP(Table_Query_from_Cas_Ragle35[[#This Row],[Equipment '#]],'[1]Equip Rates'!A:C,3,FALSE),"")</f>
        <v/>
      </c>
      <c r="F514">
        <f>IFERROR(VLOOKUP(Table_Query_from_Cas_Ragle35[[#This Row],[Equipment '#]],H:I,2,FALSE), "No Div")</f>
        <v/>
      </c>
      <c r="H514" t="inlineStr">
        <is>
          <t>FBT-08</t>
        </is>
      </c>
      <c r="I514" t="inlineStr">
        <is>
          <t>2</t>
        </is>
      </c>
    </row>
    <row r="515">
      <c r="A515" t="inlineStr">
        <is>
          <t>EX9</t>
        </is>
      </c>
      <c r="B515" t="inlineStr">
        <is>
          <t>JD 270 2005 Excavator</t>
        </is>
      </c>
      <c r="C515" t="n">
        <v>120000</v>
      </c>
      <c r="D515" t="inlineStr">
        <is>
          <t>A</t>
        </is>
      </c>
      <c r="E515">
        <f>IFERROR(VLOOKUP(Table_Query_from_Cas_Ragle35[[#This Row],[Equipment '#]],'[1]Equip Rates'!A:C,3,FALSE),"")</f>
        <v/>
      </c>
      <c r="F515">
        <f>IFERROR(VLOOKUP(Table_Query_from_Cas_Ragle35[[#This Row],[Equipment '#]],H:I,2,FALSE), "No Div")</f>
        <v/>
      </c>
      <c r="H515" t="inlineStr">
        <is>
          <t>FBT-09</t>
        </is>
      </c>
      <c r="I515" t="inlineStr">
        <is>
          <t>1</t>
        </is>
      </c>
    </row>
    <row r="516">
      <c r="A516" t="inlineStr">
        <is>
          <t>EXA-01</t>
        </is>
      </c>
      <c r="B516" t="inlineStr">
        <is>
          <t>Allied Hydraulic Breaker</t>
        </is>
      </c>
      <c r="C516" t="n">
        <v>15000</v>
      </c>
      <c r="D516" t="inlineStr">
        <is>
          <t>A</t>
        </is>
      </c>
      <c r="E516">
        <f>IFERROR(VLOOKUP(Table_Query_from_Cas_Ragle35[[#This Row],[Equipment '#]],'[1]Equip Rates'!A:C,3,FALSE),"")</f>
        <v/>
      </c>
      <c r="F516">
        <f>IFERROR(VLOOKUP(Table_Query_from_Cas_Ragle35[[#This Row],[Equipment '#]],H:I,2,FALSE), "No Div")</f>
        <v/>
      </c>
      <c r="H516" t="inlineStr">
        <is>
          <t>FBT-10</t>
        </is>
      </c>
      <c r="I516" t="inlineStr">
        <is>
          <t>2</t>
        </is>
      </c>
    </row>
    <row r="517">
      <c r="A517" t="inlineStr">
        <is>
          <t>EXA-02</t>
        </is>
      </c>
      <c r="B517" t="inlineStr">
        <is>
          <t>Kent Hydraulic Breaker</t>
        </is>
      </c>
      <c r="C517" t="n">
        <v>12720</v>
      </c>
      <c r="D517" t="inlineStr">
        <is>
          <t>A</t>
        </is>
      </c>
      <c r="E517">
        <f>IFERROR(VLOOKUP(Table_Query_from_Cas_Ragle35[[#This Row],[Equipment '#]],'[1]Equip Rates'!A:C,3,FALSE),"")</f>
        <v/>
      </c>
      <c r="F517">
        <f>IFERROR(VLOOKUP(Table_Query_from_Cas_Ragle35[[#This Row],[Equipment '#]],H:I,2,FALSE), "No Div")</f>
        <v/>
      </c>
      <c r="H517" t="inlineStr">
        <is>
          <t>FBT-11</t>
        </is>
      </c>
      <c r="I517" t="inlineStr">
        <is>
          <t>1</t>
        </is>
      </c>
    </row>
    <row r="518">
      <c r="A518" t="inlineStr">
        <is>
          <t>EXA-03</t>
        </is>
      </c>
      <c r="B518" t="inlineStr">
        <is>
          <t>2015 ZI Breaker</t>
        </is>
      </c>
      <c r="C518" t="n">
        <v>38428.75</v>
      </c>
      <c r="D518" t="inlineStr">
        <is>
          <t>A</t>
        </is>
      </c>
      <c r="E518">
        <f>IFERROR(VLOOKUP(Table_Query_from_Cas_Ragle35[[#This Row],[Equipment '#]],'[1]Equip Rates'!A:C,3,FALSE),"")</f>
        <v/>
      </c>
      <c r="F518">
        <f>IFERROR(VLOOKUP(Table_Query_from_Cas_Ragle35[[#This Row],[Equipment '#]],H:I,2,FALSE), "No Div")</f>
        <v/>
      </c>
      <c r="H518" t="inlineStr">
        <is>
          <t>FBT-12</t>
        </is>
      </c>
      <c r="I518" t="inlineStr">
        <is>
          <t>1</t>
        </is>
      </c>
    </row>
    <row r="519">
      <c r="A519" t="inlineStr">
        <is>
          <t>EXA-04</t>
        </is>
      </c>
      <c r="B519" t="inlineStr">
        <is>
          <t>Compactor</t>
        </is>
      </c>
      <c r="C519" t="n">
        <v>30709</v>
      </c>
      <c r="D519" t="inlineStr">
        <is>
          <t>A</t>
        </is>
      </c>
      <c r="E519">
        <f>IFERROR(VLOOKUP(Table_Query_from_Cas_Ragle35[[#This Row],[Equipment '#]],'[1]Equip Rates'!A:C,3,FALSE),"")</f>
        <v/>
      </c>
      <c r="F519">
        <f>IFERROR(VLOOKUP(Table_Query_from_Cas_Ragle35[[#This Row],[Equipment '#]],H:I,2,FALSE), "No Div")</f>
        <v/>
      </c>
      <c r="H519" t="inlineStr">
        <is>
          <t>FBT-13</t>
        </is>
      </c>
      <c r="I519" t="inlineStr">
        <is>
          <t>1</t>
        </is>
      </c>
    </row>
    <row r="520">
      <c r="A520" t="inlineStr">
        <is>
          <t>EXA-05</t>
        </is>
      </c>
      <c r="B520" t="inlineStr">
        <is>
          <t>Breaker Hydraulic 1500LB</t>
        </is>
      </c>
      <c r="C520" t="n">
        <v>8600</v>
      </c>
      <c r="D520" t="inlineStr">
        <is>
          <t>A</t>
        </is>
      </c>
      <c r="E520">
        <f>IFERROR(VLOOKUP(Table_Query_from_Cas_Ragle35[[#This Row],[Equipment '#]],'[1]Equip Rates'!A:C,3,FALSE),"")</f>
        <v/>
      </c>
      <c r="F520">
        <f>IFERROR(VLOOKUP(Table_Query_from_Cas_Ragle35[[#This Row],[Equipment '#]],H:I,2,FALSE), "No Div")</f>
        <v/>
      </c>
      <c r="H520" t="inlineStr">
        <is>
          <t>FBT-14</t>
        </is>
      </c>
      <c r="I520" t="inlineStr">
        <is>
          <t>2</t>
        </is>
      </c>
    </row>
    <row r="521">
      <c r="A521" t="inlineStr">
        <is>
          <t>EXA-06</t>
        </is>
      </c>
      <c r="B521" t="inlineStr">
        <is>
          <t>NPK GH15 8000lb Breaker</t>
        </is>
      </c>
      <c r="C521" t="n">
        <v>70085</v>
      </c>
      <c r="D521" t="inlineStr">
        <is>
          <t>A</t>
        </is>
      </c>
      <c r="E521">
        <f>IFERROR(VLOOKUP(Table_Query_from_Cas_Ragle35[[#This Row],[Equipment '#]],'[1]Equip Rates'!A:C,3,FALSE),"")</f>
        <v/>
      </c>
      <c r="F521">
        <f>IFERROR(VLOOKUP(Table_Query_from_Cas_Ragle35[[#This Row],[Equipment '#]],H:I,2,FALSE), "No Div")</f>
        <v/>
      </c>
      <c r="H521" t="inlineStr">
        <is>
          <t>FBT-15</t>
        </is>
      </c>
      <c r="I521" t="inlineStr">
        <is>
          <t>1</t>
        </is>
      </c>
    </row>
    <row r="522">
      <c r="A522" t="inlineStr">
        <is>
          <t>EXA-06*</t>
        </is>
      </c>
      <c r="B522" t="inlineStr">
        <is>
          <t>EXA-06 Hydraulic Rebuil</t>
        </is>
      </c>
      <c r="C522" t="n">
        <v>50235.61</v>
      </c>
      <c r="D522" t="inlineStr">
        <is>
          <t>A</t>
        </is>
      </c>
      <c r="E522">
        <f>IFERROR(VLOOKUP(Table_Query_from_Cas_Ragle35[[#This Row],[Equipment '#]],'[1]Equip Rates'!A:C,3,FALSE),"")</f>
        <v/>
      </c>
      <c r="F522">
        <f>IFERROR(VLOOKUP(Table_Query_from_Cas_Ragle35[[#This Row],[Equipment '#]],H:I,2,FALSE), "No Div")</f>
        <v/>
      </c>
      <c r="H522" t="inlineStr">
        <is>
          <t>FBT-16</t>
        </is>
      </c>
      <c r="I522" t="inlineStr">
        <is>
          <t>1</t>
        </is>
      </c>
    </row>
    <row r="523">
      <c r="A523" t="inlineStr">
        <is>
          <t>EXA-07</t>
        </is>
      </c>
      <c r="B523" t="inlineStr">
        <is>
          <t>CAT B6 Hammer (2019)</t>
        </is>
      </c>
      <c r="C523" t="n">
        <v>8229.370000000001</v>
      </c>
      <c r="D523" t="inlineStr">
        <is>
          <t>A</t>
        </is>
      </c>
      <c r="E523">
        <f>IFERROR(VLOOKUP(Table_Query_from_Cas_Ragle35[[#This Row],[Equipment '#]],'[1]Equip Rates'!A:C,3,FALSE),"")</f>
        <v/>
      </c>
      <c r="F523">
        <f>IFERROR(VLOOKUP(Table_Query_from_Cas_Ragle35[[#This Row],[Equipment '#]],H:I,2,FALSE), "No Div")</f>
        <v/>
      </c>
      <c r="H523" t="inlineStr">
        <is>
          <t>FBT-17</t>
        </is>
      </c>
      <c r="I523" t="inlineStr">
        <is>
          <t>1</t>
        </is>
      </c>
    </row>
    <row r="524">
      <c r="A524" t="inlineStr">
        <is>
          <t>EXA-08</t>
        </is>
      </c>
      <c r="B524" t="inlineStr">
        <is>
          <t>MD32 (JD250G)</t>
        </is>
      </c>
      <c r="C524" t="n">
        <v>31319.08</v>
      </c>
      <c r="D524" t="inlineStr">
        <is>
          <t>A</t>
        </is>
      </c>
      <c r="E524">
        <f>IFERROR(VLOOKUP(Table_Query_from_Cas_Ragle35[[#This Row],[Equipment '#]],'[1]Equip Rates'!A:C,3,FALSE),"")</f>
        <v/>
      </c>
      <c r="F524">
        <f>IFERROR(VLOOKUP(Table_Query_from_Cas_Ragle35[[#This Row],[Equipment '#]],H:I,2,FALSE), "No Div")</f>
        <v/>
      </c>
      <c r="H524" t="inlineStr">
        <is>
          <t>FL-01</t>
        </is>
      </c>
      <c r="I524" t="inlineStr">
        <is>
          <t>1</t>
        </is>
      </c>
    </row>
    <row r="525">
      <c r="A525" t="inlineStr">
        <is>
          <t>EXA-09</t>
        </is>
      </c>
      <c r="B525" t="inlineStr">
        <is>
          <t>Allied Rammer 777 (750ftlb)</t>
        </is>
      </c>
      <c r="C525" t="n">
        <v>0</v>
      </c>
      <c r="D525" t="inlineStr">
        <is>
          <t>A</t>
        </is>
      </c>
      <c r="E525">
        <f>IFERROR(VLOOKUP(Table_Query_from_Cas_Ragle35[[#This Row],[Equipment '#]],'[1]Equip Rates'!A:C,3,FALSE),"")</f>
        <v/>
      </c>
      <c r="F525">
        <f>IFERROR(VLOOKUP(Table_Query_from_Cas_Ragle35[[#This Row],[Equipment '#]],H:I,2,FALSE), "No Div")</f>
        <v/>
      </c>
      <c r="H525" t="inlineStr">
        <is>
          <t>FL-01*</t>
        </is>
      </c>
      <c r="I525" t="inlineStr">
        <is>
          <t>1</t>
        </is>
      </c>
    </row>
    <row r="526">
      <c r="A526" t="inlineStr">
        <is>
          <t>EXA1</t>
        </is>
      </c>
      <c r="B526" t="inlineStr">
        <is>
          <t>ALLIED HYDRAULIC BREAKER</t>
        </is>
      </c>
      <c r="C526" t="n">
        <v>0</v>
      </c>
      <c r="D526" t="inlineStr">
        <is>
          <t>A</t>
        </is>
      </c>
      <c r="E526">
        <f>IFERROR(VLOOKUP(Table_Query_from_Cas_Ragle35[[#This Row],[Equipment '#]],'[1]Equip Rates'!A:C,3,FALSE),"")</f>
        <v/>
      </c>
      <c r="F526">
        <f>IFERROR(VLOOKUP(Table_Query_from_Cas_Ragle35[[#This Row],[Equipment '#]],H:I,2,FALSE), "No Div")</f>
        <v/>
      </c>
      <c r="H526" t="inlineStr">
        <is>
          <t>FL-02</t>
        </is>
      </c>
      <c r="I526" t="inlineStr">
        <is>
          <t>1</t>
        </is>
      </c>
    </row>
    <row r="527">
      <c r="A527" t="inlineStr">
        <is>
          <t>EXA-10</t>
        </is>
      </c>
      <c r="B527" t="inlineStr">
        <is>
          <t>Diamond Compactor Wheel 36"</t>
        </is>
      </c>
      <c r="C527" t="n">
        <v>4420</v>
      </c>
      <c r="D527" t="inlineStr">
        <is>
          <t>A</t>
        </is>
      </c>
      <c r="E527">
        <f>IFERROR(VLOOKUP(Table_Query_from_Cas_Ragle35[[#This Row],[Equipment '#]],'[1]Equip Rates'!A:C,3,FALSE),"")</f>
        <v/>
      </c>
      <c r="F527">
        <f>IFERROR(VLOOKUP(Table_Query_from_Cas_Ragle35[[#This Row],[Equipment '#]],H:I,2,FALSE), "No Div")</f>
        <v/>
      </c>
      <c r="H527" t="inlineStr">
        <is>
          <t>FL-03</t>
        </is>
      </c>
      <c r="I527" t="inlineStr">
        <is>
          <t>1</t>
        </is>
      </c>
    </row>
    <row r="528">
      <c r="A528" t="inlineStr">
        <is>
          <t>EXA-11</t>
        </is>
      </c>
      <c r="B528" t="inlineStr">
        <is>
          <t>Teran THH435EX</t>
        </is>
      </c>
      <c r="C528" t="n">
        <v>2381.5</v>
      </c>
      <c r="D528" t="inlineStr">
        <is>
          <t>A</t>
        </is>
      </c>
      <c r="E528">
        <f>IFERROR(VLOOKUP(Table_Query_from_Cas_Ragle35[[#This Row],[Equipment '#]],'[1]Equip Rates'!A:C,3,FALSE),"")</f>
        <v/>
      </c>
      <c r="F528">
        <f>IFERROR(VLOOKUP(Table_Query_from_Cas_Ragle35[[#This Row],[Equipment '#]],H:I,2,FALSE), "No Div")</f>
        <v/>
      </c>
      <c r="H528" t="inlineStr">
        <is>
          <t>FT-02</t>
        </is>
      </c>
      <c r="I528" t="inlineStr">
        <is>
          <t>1</t>
        </is>
      </c>
    </row>
    <row r="529">
      <c r="A529" t="inlineStr">
        <is>
          <t>EXA-12</t>
        </is>
      </c>
      <c r="B529" t="inlineStr">
        <is>
          <t>JD HH60 500ftlb</t>
        </is>
      </c>
      <c r="C529" t="n">
        <v>0</v>
      </c>
      <c r="D529" t="inlineStr">
        <is>
          <t>A</t>
        </is>
      </c>
      <c r="E529">
        <f>IFERROR(VLOOKUP(Table_Query_from_Cas_Ragle35[[#This Row],[Equipment '#]],'[1]Equip Rates'!A:C,3,FALSE),"")</f>
        <v/>
      </c>
      <c r="F529">
        <f>IFERROR(VLOOKUP(Table_Query_from_Cas_Ragle35[[#This Row],[Equipment '#]],H:I,2,FALSE), "No Div")</f>
        <v/>
      </c>
      <c r="H529" t="inlineStr">
        <is>
          <t>FT-03</t>
        </is>
      </c>
      <c r="I529" t="inlineStr">
        <is>
          <t>1</t>
        </is>
      </c>
    </row>
    <row r="530">
      <c r="A530" t="inlineStr">
        <is>
          <t>EXA-13</t>
        </is>
      </c>
      <c r="B530" t="inlineStr">
        <is>
          <t>2019 NPK PH1 350ftlb</t>
        </is>
      </c>
      <c r="C530" t="n">
        <v>0</v>
      </c>
      <c r="D530" t="inlineStr">
        <is>
          <t>A</t>
        </is>
      </c>
      <c r="E530">
        <f>IFERROR(VLOOKUP(Table_Query_from_Cas_Ragle35[[#This Row],[Equipment '#]],'[1]Equip Rates'!A:C,3,FALSE),"")</f>
        <v/>
      </c>
      <c r="F530">
        <f>IFERROR(VLOOKUP(Table_Query_from_Cas_Ragle35[[#This Row],[Equipment '#]],H:I,2,FALSE), "No Div")</f>
        <v/>
      </c>
      <c r="H530" t="inlineStr">
        <is>
          <t>FT-03*</t>
        </is>
      </c>
      <c r="I530" t="inlineStr">
        <is>
          <t>1</t>
        </is>
      </c>
    </row>
    <row r="531">
      <c r="A531" t="inlineStr">
        <is>
          <t>EXA-14</t>
        </is>
      </c>
      <c r="B531" t="inlineStr">
        <is>
          <t>2020 Mustang BRH125</t>
        </is>
      </c>
      <c r="C531" t="n">
        <v>1905.2</v>
      </c>
      <c r="D531" t="inlineStr">
        <is>
          <t>A</t>
        </is>
      </c>
      <c r="E531">
        <f>IFERROR(VLOOKUP(Table_Query_from_Cas_Ragle35[[#This Row],[Equipment '#]],'[1]Equip Rates'!A:C,3,FALSE),"")</f>
        <v/>
      </c>
      <c r="F531">
        <f>IFERROR(VLOOKUP(Table_Query_from_Cas_Ragle35[[#This Row],[Equipment '#]],H:I,2,FALSE), "No Div")</f>
        <v/>
      </c>
      <c r="H531" t="inlineStr">
        <is>
          <t>FT-04</t>
        </is>
      </c>
      <c r="I531" t="inlineStr">
        <is>
          <t>1</t>
        </is>
      </c>
    </row>
    <row r="532">
      <c r="A532" t="inlineStr">
        <is>
          <t>EXA-15</t>
        </is>
      </c>
      <c r="B532" t="inlineStr">
        <is>
          <t>OKADA TOP 400 RECON</t>
        </is>
      </c>
      <c r="C532" t="n">
        <v>92365.56</v>
      </c>
      <c r="D532" t="inlineStr">
        <is>
          <t>A</t>
        </is>
      </c>
      <c r="E532">
        <f>IFERROR(VLOOKUP(Table_Query_from_Cas_Ragle35[[#This Row],[Equipment '#]],'[1]Equip Rates'!A:C,3,FALSE),"")</f>
        <v/>
      </c>
      <c r="F532">
        <f>IFERROR(VLOOKUP(Table_Query_from_Cas_Ragle35[[#This Row],[Equipment '#]],H:I,2,FALSE), "No Div")</f>
        <v/>
      </c>
      <c r="H532" t="inlineStr">
        <is>
          <t>FT-04*</t>
        </is>
      </c>
      <c r="I532" t="inlineStr">
        <is>
          <t>1</t>
        </is>
      </c>
    </row>
    <row r="533">
      <c r="A533" t="inlineStr">
        <is>
          <t>EXA-16</t>
        </is>
      </c>
      <c r="B533" t="inlineStr">
        <is>
          <t>CAT HM210 (2023)</t>
        </is>
      </c>
      <c r="C533" t="n">
        <v>25196.38</v>
      </c>
      <c r="D533" t="inlineStr">
        <is>
          <t>A</t>
        </is>
      </c>
      <c r="E533">
        <f>IFERROR(VLOOKUP(Table_Query_from_Cas_Ragle35[[#This Row],[Equipment '#]],'[1]Equip Rates'!A:C,3,FALSE),"")</f>
        <v/>
      </c>
      <c r="F533">
        <f>IFERROR(VLOOKUP(Table_Query_from_Cas_Ragle35[[#This Row],[Equipment '#]],H:I,2,FALSE), "No Div")</f>
        <v/>
      </c>
      <c r="H533" t="inlineStr">
        <is>
          <t>FT-05</t>
        </is>
      </c>
      <c r="I533" t="inlineStr">
        <is>
          <t>1</t>
        </is>
      </c>
    </row>
    <row r="534">
      <c r="A534" t="inlineStr">
        <is>
          <t>EXA-17</t>
        </is>
      </c>
      <c r="B534" t="inlineStr">
        <is>
          <t>42" SLAB CRAB BUCKET JD 250</t>
        </is>
      </c>
      <c r="C534" t="n">
        <v>15704</v>
      </c>
      <c r="D534" t="inlineStr">
        <is>
          <t>A</t>
        </is>
      </c>
      <c r="E534">
        <f>IFERROR(VLOOKUP(Table_Query_from_Cas_Ragle35[[#This Row],[Equipment '#]],'[1]Equip Rates'!A:C,3,FALSE),"")</f>
        <v/>
      </c>
      <c r="F534">
        <f>IFERROR(VLOOKUP(Table_Query_from_Cas_Ragle35[[#This Row],[Equipment '#]],H:I,2,FALSE), "No Div")</f>
        <v/>
      </c>
      <c r="H534" t="inlineStr">
        <is>
          <t>FT-05*</t>
        </is>
      </c>
      <c r="I534" t="inlineStr">
        <is>
          <t>1</t>
        </is>
      </c>
    </row>
    <row r="535">
      <c r="A535" t="inlineStr">
        <is>
          <t>EXA-18</t>
        </is>
      </c>
      <c r="B535" t="inlineStr">
        <is>
          <t>2023 Rammer 777E Hyd Hammer</t>
        </is>
      </c>
      <c r="C535" t="n">
        <v>13375</v>
      </c>
      <c r="D535" t="inlineStr">
        <is>
          <t>A</t>
        </is>
      </c>
      <c r="E535">
        <f>IFERROR(VLOOKUP(Table_Query_from_Cas_Ragle35[[#This Row],[Equipment '#]],'[1]Equip Rates'!A:C,3,FALSE),"")</f>
        <v/>
      </c>
      <c r="F535">
        <f>IFERROR(VLOOKUP(Table_Query_from_Cas_Ragle35[[#This Row],[Equipment '#]],H:I,2,FALSE), "No Div")</f>
        <v/>
      </c>
      <c r="H535" t="inlineStr">
        <is>
          <t>FT-06</t>
        </is>
      </c>
      <c r="I535" t="inlineStr">
        <is>
          <t>1</t>
        </is>
      </c>
    </row>
    <row r="536">
      <c r="A536" t="inlineStr">
        <is>
          <t>EXA-19</t>
        </is>
      </c>
      <c r="B536" t="inlineStr">
        <is>
          <t>2023 Genesis GDT 290 Processor</t>
        </is>
      </c>
      <c r="C536" t="n">
        <v>127635.02</v>
      </c>
      <c r="D536" t="inlineStr">
        <is>
          <t>A</t>
        </is>
      </c>
      <c r="E536">
        <f>IFERROR(VLOOKUP(Table_Query_from_Cas_Ragle35[[#This Row],[Equipment '#]],'[1]Equip Rates'!A:C,3,FALSE),"")</f>
        <v/>
      </c>
      <c r="F536">
        <f>IFERROR(VLOOKUP(Table_Query_from_Cas_Ragle35[[#This Row],[Equipment '#]],H:I,2,FALSE), "No Div")</f>
        <v/>
      </c>
      <c r="H536" t="inlineStr">
        <is>
          <t>FT-07</t>
        </is>
      </c>
      <c r="I536" t="inlineStr">
        <is>
          <t>1</t>
        </is>
      </c>
    </row>
    <row r="537">
      <c r="A537" t="inlineStr">
        <is>
          <t>EXA-20</t>
        </is>
      </c>
      <c r="B537" t="inlineStr">
        <is>
          <t>2023 NPK GH7</t>
        </is>
      </c>
      <c r="C537" t="n">
        <v>52965</v>
      </c>
      <c r="D537" t="inlineStr">
        <is>
          <t>A</t>
        </is>
      </c>
      <c r="E537">
        <f>IFERROR(VLOOKUP(Table_Query_from_Cas_Ragle35[[#This Row],[Equipment '#]],'[1]Equip Rates'!A:C,3,FALSE),"")</f>
        <v/>
      </c>
      <c r="F537">
        <f>IFERROR(VLOOKUP(Table_Query_from_Cas_Ragle35[[#This Row],[Equipment '#]],H:I,2,FALSE), "No Div")</f>
        <v/>
      </c>
      <c r="H537" t="inlineStr">
        <is>
          <t>FT-07*</t>
        </is>
      </c>
      <c r="I537" t="inlineStr">
        <is>
          <t>1</t>
        </is>
      </c>
    </row>
    <row r="538">
      <c r="A538" t="inlineStr">
        <is>
          <t>EXD-01</t>
        </is>
      </c>
      <c r="B538" t="inlineStr">
        <is>
          <t>2013 Geodrill 50 (Komatsu 210)</t>
        </is>
      </c>
      <c r="C538" t="n">
        <v>360316.45</v>
      </c>
      <c r="D538" t="inlineStr">
        <is>
          <t>A</t>
        </is>
      </c>
      <c r="E538">
        <f>IFERROR(VLOOKUP(Table_Query_from_Cas_Ragle35[[#This Row],[Equipment '#]],'[1]Equip Rates'!A:C,3,FALSE),"")</f>
        <v/>
      </c>
      <c r="F538">
        <f>IFERROR(VLOOKUP(Table_Query_from_Cas_Ragle35[[#This Row],[Equipment '#]],H:I,2,FALSE), "No Div")</f>
        <v/>
      </c>
      <c r="H538" t="inlineStr">
        <is>
          <t>FT-08</t>
        </is>
      </c>
      <c r="I538" t="inlineStr">
        <is>
          <t>1</t>
        </is>
      </c>
    </row>
    <row r="539">
      <c r="A539" t="inlineStr">
        <is>
          <t>FBT-02</t>
        </is>
      </c>
      <c r="B539" t="inlineStr">
        <is>
          <t>Aztec 45' Flatbed (CFM-01)</t>
        </is>
      </c>
      <c r="C539" t="n">
        <v>1900</v>
      </c>
      <c r="D539" t="inlineStr">
        <is>
          <t>A</t>
        </is>
      </c>
      <c r="E539">
        <f>IFERROR(VLOOKUP(Table_Query_from_Cas_Ragle35[[#This Row],[Equipment '#]],'[1]Equip Rates'!A:C,3,FALSE),"")</f>
        <v/>
      </c>
      <c r="F539">
        <f>IFERROR(VLOOKUP(Table_Query_from_Cas_Ragle35[[#This Row],[Equipment '#]],H:I,2,FALSE), "No Div")</f>
        <v/>
      </c>
      <c r="H539" t="inlineStr">
        <is>
          <t>FT-08*</t>
        </is>
      </c>
      <c r="I539" t="inlineStr">
        <is>
          <t>1</t>
        </is>
      </c>
    </row>
    <row r="540">
      <c r="A540" t="inlineStr">
        <is>
          <t>FBT-03</t>
        </is>
      </c>
      <c r="B540" t="inlineStr">
        <is>
          <t>Great Dane 45' Flatbed Trailer</t>
        </is>
      </c>
      <c r="C540" t="n">
        <v>0</v>
      </c>
      <c r="D540" t="inlineStr">
        <is>
          <t>A</t>
        </is>
      </c>
      <c r="E540">
        <f>IFERROR(VLOOKUP(Table_Query_from_Cas_Ragle35[[#This Row],[Equipment '#]],'[1]Equip Rates'!A:C,3,FALSE),"")</f>
        <v/>
      </c>
      <c r="F540">
        <f>IFERROR(VLOOKUP(Table_Query_from_Cas_Ragle35[[#This Row],[Equipment '#]],H:I,2,FALSE), "No Div")</f>
        <v/>
      </c>
      <c r="H540" t="inlineStr">
        <is>
          <t>FT-09</t>
        </is>
      </c>
      <c r="I540" t="inlineStr">
        <is>
          <t>1</t>
        </is>
      </c>
    </row>
    <row r="541">
      <c r="A541" t="inlineStr">
        <is>
          <t>FBT-04</t>
        </is>
      </c>
      <c r="B541" t="inlineStr">
        <is>
          <t>45' Flatbed Trailer Transcraft</t>
        </is>
      </c>
      <c r="C541" t="n">
        <v>4500</v>
      </c>
      <c r="D541" t="inlineStr">
        <is>
          <t>A</t>
        </is>
      </c>
      <c r="E541">
        <f>IFERROR(VLOOKUP(Table_Query_from_Cas_Ragle35[[#This Row],[Equipment '#]],'[1]Equip Rates'!A:C,3,FALSE),"")</f>
        <v/>
      </c>
      <c r="F541">
        <f>IFERROR(VLOOKUP(Table_Query_from_Cas_Ragle35[[#This Row],[Equipment '#]],H:I,2,FALSE), "No Div")</f>
        <v/>
      </c>
      <c r="H541" t="inlineStr">
        <is>
          <t>FT-09*</t>
        </is>
      </c>
      <c r="I541" t="inlineStr">
        <is>
          <t>1</t>
        </is>
      </c>
    </row>
    <row r="542">
      <c r="A542" t="inlineStr">
        <is>
          <t>FBT-05</t>
        </is>
      </c>
      <c r="B542" t="inlineStr">
        <is>
          <t>Stoughton 45' Flatbed Red</t>
        </is>
      </c>
      <c r="C542" t="n">
        <v>3132</v>
      </c>
      <c r="D542" t="inlineStr">
        <is>
          <t>A</t>
        </is>
      </c>
      <c r="E542">
        <f>IFERROR(VLOOKUP(Table_Query_from_Cas_Ragle35[[#This Row],[Equipment '#]],'[1]Equip Rates'!A:C,3,FALSE),"")</f>
        <v/>
      </c>
      <c r="F542">
        <f>IFERROR(VLOOKUP(Table_Query_from_Cas_Ragle35[[#This Row],[Equipment '#]],H:I,2,FALSE), "No Div")</f>
        <v/>
      </c>
      <c r="H542" t="inlineStr">
        <is>
          <t>FT-09**</t>
        </is>
      </c>
      <c r="I542" t="inlineStr">
        <is>
          <t>1</t>
        </is>
      </c>
    </row>
    <row r="543">
      <c r="A543" t="inlineStr">
        <is>
          <t>FBT-06</t>
        </is>
      </c>
      <c r="B543" t="inlineStr">
        <is>
          <t>Theure 45' Flatbed Red</t>
        </is>
      </c>
      <c r="C543" t="n">
        <v>3157</v>
      </c>
      <c r="D543" t="inlineStr">
        <is>
          <t>A</t>
        </is>
      </c>
      <c r="E543">
        <f>IFERROR(VLOOKUP(Table_Query_from_Cas_Ragle35[[#This Row],[Equipment '#]],'[1]Equip Rates'!A:C,3,FALSE),"")</f>
        <v/>
      </c>
      <c r="F543">
        <f>IFERROR(VLOOKUP(Table_Query_from_Cas_Ragle35[[#This Row],[Equipment '#]],H:I,2,FALSE), "No Div")</f>
        <v/>
      </c>
      <c r="H543" t="inlineStr">
        <is>
          <t>FT-10</t>
        </is>
      </c>
      <c r="I543" t="inlineStr">
        <is>
          <t>1</t>
        </is>
      </c>
    </row>
    <row r="544">
      <c r="A544" t="inlineStr">
        <is>
          <t>FBT-07</t>
        </is>
      </c>
      <c r="B544" t="inlineStr">
        <is>
          <t>TMO 45' Flatbed (CFM-03)</t>
        </is>
      </c>
      <c r="C544" t="n">
        <v>0</v>
      </c>
      <c r="D544" t="inlineStr">
        <is>
          <t>A</t>
        </is>
      </c>
      <c r="E544">
        <f>IFERROR(VLOOKUP(Table_Query_from_Cas_Ragle35[[#This Row],[Equipment '#]],'[1]Equip Rates'!A:C,3,FALSE),"")</f>
        <v/>
      </c>
      <c r="F544">
        <f>IFERROR(VLOOKUP(Table_Query_from_Cas_Ragle35[[#This Row],[Equipment '#]],H:I,2,FALSE), "No Div")</f>
        <v/>
      </c>
      <c r="H544" t="inlineStr">
        <is>
          <t>G-01</t>
        </is>
      </c>
      <c r="I544" t="inlineStr">
        <is>
          <t>1</t>
        </is>
      </c>
    </row>
    <row r="545">
      <c r="A545" t="inlineStr">
        <is>
          <t>FBT-08</t>
        </is>
      </c>
      <c r="B545" t="inlineStr">
        <is>
          <t>Great Dane 48' Trailer</t>
        </is>
      </c>
      <c r="C545" t="n">
        <v>8774</v>
      </c>
      <c r="D545" t="inlineStr">
        <is>
          <t>A</t>
        </is>
      </c>
      <c r="E545">
        <f>IFERROR(VLOOKUP(Table_Query_from_Cas_Ragle35[[#This Row],[Equipment '#]],'[1]Equip Rates'!A:C,3,FALSE),"")</f>
        <v/>
      </c>
      <c r="F545">
        <f>IFERROR(VLOOKUP(Table_Query_from_Cas_Ragle35[[#This Row],[Equipment '#]],H:I,2,FALSE), "No Div")</f>
        <v/>
      </c>
      <c r="H545" t="inlineStr">
        <is>
          <t>G-02</t>
        </is>
      </c>
      <c r="I545" t="inlineStr">
        <is>
          <t>2</t>
        </is>
      </c>
    </row>
    <row r="546">
      <c r="A546" t="inlineStr">
        <is>
          <t>FBT-09</t>
        </is>
      </c>
      <c r="B546" t="inlineStr">
        <is>
          <t>53' FLATBED DROPDECK FONTAINE</t>
        </is>
      </c>
      <c r="C546" t="n">
        <v>13000</v>
      </c>
      <c r="D546" t="inlineStr">
        <is>
          <t>A</t>
        </is>
      </c>
      <c r="E546">
        <f>IFERROR(VLOOKUP(Table_Query_from_Cas_Ragle35[[#This Row],[Equipment '#]],'[1]Equip Rates'!A:C,3,FALSE),"")</f>
        <v/>
      </c>
      <c r="F546">
        <f>IFERROR(VLOOKUP(Table_Query_from_Cas_Ragle35[[#This Row],[Equipment '#]],H:I,2,FALSE), "No Div")</f>
        <v/>
      </c>
      <c r="H546" t="inlineStr">
        <is>
          <t>G-03</t>
        </is>
      </c>
      <c r="I546" t="inlineStr">
        <is>
          <t>2</t>
        </is>
      </c>
    </row>
    <row r="547">
      <c r="A547" t="inlineStr">
        <is>
          <t>FBT-10</t>
        </is>
      </c>
      <c r="B547" t="inlineStr">
        <is>
          <t>2006 Fontaine Flat Bed (Red)</t>
        </is>
      </c>
      <c r="C547" t="n">
        <v>15176.58</v>
      </c>
      <c r="D547" t="inlineStr">
        <is>
          <t>A</t>
        </is>
      </c>
      <c r="E547">
        <f>IFERROR(VLOOKUP(Table_Query_from_Cas_Ragle35[[#This Row],[Equipment '#]],'[1]Equip Rates'!A:C,3,FALSE),"")</f>
        <v/>
      </c>
      <c r="F547">
        <f>IFERROR(VLOOKUP(Table_Query_from_Cas_Ragle35[[#This Row],[Equipment '#]],H:I,2,FALSE), "No Div")</f>
        <v/>
      </c>
      <c r="H547" t="inlineStr">
        <is>
          <t>G-04</t>
        </is>
      </c>
      <c r="I547" t="inlineStr">
        <is>
          <t>2</t>
        </is>
      </c>
    </row>
    <row r="548">
      <c r="A548" t="inlineStr">
        <is>
          <t>FBT-11</t>
        </is>
      </c>
      <c r="B548" t="inlineStr">
        <is>
          <t>2006 GREAT DANE 48FT 01590</t>
        </is>
      </c>
      <c r="C548" t="n">
        <v>11235</v>
      </c>
      <c r="D548" t="inlineStr">
        <is>
          <t>A</t>
        </is>
      </c>
      <c r="E548">
        <f>IFERROR(VLOOKUP(Table_Query_from_Cas_Ragle35[[#This Row],[Equipment '#]],'[1]Equip Rates'!A:C,3,FALSE),"")</f>
        <v/>
      </c>
      <c r="F548">
        <f>IFERROR(VLOOKUP(Table_Query_from_Cas_Ragle35[[#This Row],[Equipment '#]],H:I,2,FALSE), "No Div")</f>
        <v/>
      </c>
      <c r="H548" t="inlineStr">
        <is>
          <t>G-04*</t>
        </is>
      </c>
      <c r="I548" t="inlineStr">
        <is>
          <t>2</t>
        </is>
      </c>
    </row>
    <row r="549">
      <c r="A549" t="inlineStr">
        <is>
          <t>FBT-12</t>
        </is>
      </c>
      <c r="B549" t="inlineStr">
        <is>
          <t>2007 FONTAINE 48FT 40541</t>
        </is>
      </c>
      <c r="C549" t="n">
        <v>9095</v>
      </c>
      <c r="D549" t="inlineStr">
        <is>
          <t>A</t>
        </is>
      </c>
      <c r="E549">
        <f>IFERROR(VLOOKUP(Table_Query_from_Cas_Ragle35[[#This Row],[Equipment '#]],'[1]Equip Rates'!A:C,3,FALSE),"")</f>
        <v/>
      </c>
      <c r="F549">
        <f>IFERROR(VLOOKUP(Table_Query_from_Cas_Ragle35[[#This Row],[Equipment '#]],H:I,2,FALSE), "No Div")</f>
        <v/>
      </c>
      <c r="H549" t="inlineStr">
        <is>
          <t>G-05</t>
        </is>
      </c>
      <c r="I549" t="inlineStr">
        <is>
          <t>1</t>
        </is>
      </c>
    </row>
    <row r="550">
      <c r="A550" t="inlineStr">
        <is>
          <t>FBT-13</t>
        </is>
      </c>
      <c r="B550" t="inlineStr">
        <is>
          <t>2006 TRANSCRAFT 48FT 81410</t>
        </is>
      </c>
      <c r="C550" t="n">
        <v>14445.5</v>
      </c>
      <c r="D550" t="inlineStr">
        <is>
          <t>A</t>
        </is>
      </c>
      <c r="E550">
        <f>IFERROR(VLOOKUP(Table_Query_from_Cas_Ragle35[[#This Row],[Equipment '#]],'[1]Equip Rates'!A:C,3,FALSE),"")</f>
        <v/>
      </c>
      <c r="F550">
        <f>IFERROR(VLOOKUP(Table_Query_from_Cas_Ragle35[[#This Row],[Equipment '#]],H:I,2,FALSE), "No Div")</f>
        <v/>
      </c>
      <c r="H550" t="inlineStr">
        <is>
          <t>GEN-03</t>
        </is>
      </c>
      <c r="I550" t="inlineStr">
        <is>
          <t>2</t>
        </is>
      </c>
    </row>
    <row r="551">
      <c r="A551" t="inlineStr">
        <is>
          <t>FBT-14</t>
        </is>
      </c>
      <c r="B551" t="inlineStr">
        <is>
          <t>2007 Fontaine 48ft</t>
        </is>
      </c>
      <c r="C551" t="n">
        <v>17394.5</v>
      </c>
      <c r="D551" t="inlineStr">
        <is>
          <t>A</t>
        </is>
      </c>
      <c r="E551">
        <f>IFERROR(VLOOKUP(Table_Query_from_Cas_Ragle35[[#This Row],[Equipment '#]],'[1]Equip Rates'!A:C,3,FALSE),"")</f>
        <v/>
      </c>
      <c r="F551">
        <f>IFERROR(VLOOKUP(Table_Query_from_Cas_Ragle35[[#This Row],[Equipment '#]],H:I,2,FALSE), "No Div")</f>
        <v/>
      </c>
      <c r="H551" t="inlineStr">
        <is>
          <t>GNT-01</t>
        </is>
      </c>
      <c r="I551" t="inlineStr">
        <is>
          <t>2</t>
        </is>
      </c>
    </row>
    <row r="552">
      <c r="A552" t="inlineStr">
        <is>
          <t>FBT-15</t>
        </is>
      </c>
      <c r="B552" t="inlineStr">
        <is>
          <t>2018 Reitnoure Dropdeck 41457</t>
        </is>
      </c>
      <c r="C552" t="n">
        <v>48150</v>
      </c>
      <c r="D552" t="inlineStr">
        <is>
          <t>A</t>
        </is>
      </c>
      <c r="E552">
        <f>IFERROR(VLOOKUP(Table_Query_from_Cas_Ragle35[[#This Row],[Equipment '#]],'[1]Equip Rates'!A:C,3,FALSE),"")</f>
        <v/>
      </c>
      <c r="F552">
        <f>IFERROR(VLOOKUP(Table_Query_from_Cas_Ragle35[[#This Row],[Equipment '#]],H:I,2,FALSE), "No Div")</f>
        <v/>
      </c>
      <c r="H552" t="inlineStr">
        <is>
          <t>GNT-02</t>
        </is>
      </c>
      <c r="I552" t="inlineStr">
        <is>
          <t>1</t>
        </is>
      </c>
    </row>
    <row r="553">
      <c r="A553" t="inlineStr">
        <is>
          <t>FBT-16</t>
        </is>
      </c>
      <c r="B553" t="inlineStr">
        <is>
          <t>2018 Fontaine Flatdeck 23529</t>
        </is>
      </c>
      <c r="C553" t="n">
        <v>35845</v>
      </c>
      <c r="D553" t="inlineStr">
        <is>
          <t>A</t>
        </is>
      </c>
      <c r="E553">
        <f>IFERROR(VLOOKUP(Table_Query_from_Cas_Ragle35[[#This Row],[Equipment '#]],'[1]Equip Rates'!A:C,3,FALSE),"")</f>
        <v/>
      </c>
      <c r="F553">
        <f>IFERROR(VLOOKUP(Table_Query_from_Cas_Ragle35[[#This Row],[Equipment '#]],H:I,2,FALSE), "No Div")</f>
        <v/>
      </c>
      <c r="H553" t="inlineStr">
        <is>
          <t>GNT-03</t>
        </is>
      </c>
      <c r="I553" t="inlineStr">
        <is>
          <t>1</t>
        </is>
      </c>
    </row>
    <row r="554">
      <c r="A554" t="inlineStr">
        <is>
          <t>FBT-17</t>
        </is>
      </c>
      <c r="B554" t="inlineStr">
        <is>
          <t>2017 Fontaine Flatdeck 21800</t>
        </is>
      </c>
      <c r="C554" t="n">
        <v>35845</v>
      </c>
      <c r="D554" t="inlineStr">
        <is>
          <t>A</t>
        </is>
      </c>
      <c r="E554">
        <f>IFERROR(VLOOKUP(Table_Query_from_Cas_Ragle35[[#This Row],[Equipment '#]],'[1]Equip Rates'!A:C,3,FALSE),"")</f>
        <v/>
      </c>
      <c r="F554">
        <f>IFERROR(VLOOKUP(Table_Query_from_Cas_Ragle35[[#This Row],[Equipment '#]],H:I,2,FALSE), "No Div")</f>
        <v/>
      </c>
      <c r="H554" t="inlineStr">
        <is>
          <t>GPS-02</t>
        </is>
      </c>
      <c r="I554" t="inlineStr">
        <is>
          <t>1</t>
        </is>
      </c>
    </row>
    <row r="555">
      <c r="A555" t="inlineStr">
        <is>
          <t>FBT-18</t>
        </is>
      </c>
      <c r="B555" t="inlineStr">
        <is>
          <t>Open For Use</t>
        </is>
      </c>
      <c r="C555" t="n">
        <v>0</v>
      </c>
      <c r="D555" t="inlineStr">
        <is>
          <t>A</t>
        </is>
      </c>
      <c r="E555">
        <f>IFERROR(VLOOKUP(Table_Query_from_Cas_Ragle35[[#This Row],[Equipment '#]],'[1]Equip Rates'!A:C,3,FALSE),"")</f>
        <v/>
      </c>
      <c r="F555">
        <f>IFERROR(VLOOKUP(Table_Query_from_Cas_Ragle35[[#This Row],[Equipment '#]],H:I,2,FALSE), "No Div")</f>
        <v/>
      </c>
      <c r="H555" t="inlineStr">
        <is>
          <t>GPS-03</t>
        </is>
      </c>
      <c r="I555" t="inlineStr">
        <is>
          <t>1</t>
        </is>
      </c>
    </row>
    <row r="556">
      <c r="A556" t="inlineStr">
        <is>
          <t>FL-01</t>
        </is>
      </c>
      <c r="B556" t="inlineStr">
        <is>
          <t>JCB 930 6000# Forklift</t>
        </is>
      </c>
      <c r="C556" t="n">
        <v>16800</v>
      </c>
      <c r="D556" t="inlineStr">
        <is>
          <t>A</t>
        </is>
      </c>
      <c r="E556">
        <f>IFERROR(VLOOKUP(Table_Query_from_Cas_Ragle35[[#This Row],[Equipment '#]],'[1]Equip Rates'!A:C,3,FALSE),"")</f>
        <v/>
      </c>
      <c r="F556">
        <f>IFERROR(VLOOKUP(Table_Query_from_Cas_Ragle35[[#This Row],[Equipment '#]],H:I,2,FALSE), "No Div")</f>
        <v/>
      </c>
      <c r="H556" t="inlineStr">
        <is>
          <t>GPS-04</t>
        </is>
      </c>
      <c r="I556" t="inlineStr">
        <is>
          <t>2</t>
        </is>
      </c>
    </row>
    <row r="557">
      <c r="A557" t="inlineStr">
        <is>
          <t>FL-01*</t>
        </is>
      </c>
      <c r="B557" t="inlineStr">
        <is>
          <t>FL-01 Transmission Rebuild</t>
        </is>
      </c>
      <c r="C557" t="n">
        <v>7276</v>
      </c>
      <c r="D557" t="inlineStr">
        <is>
          <t>A</t>
        </is>
      </c>
      <c r="E557">
        <f>IFERROR(VLOOKUP(Table_Query_from_Cas_Ragle35[[#This Row],[Equipment '#]],'[1]Equip Rates'!A:C,3,FALSE),"")</f>
        <v/>
      </c>
      <c r="F557">
        <f>IFERROR(VLOOKUP(Table_Query_from_Cas_Ragle35[[#This Row],[Equipment '#]],H:I,2,FALSE), "No Div")</f>
        <v/>
      </c>
      <c r="H557" t="inlineStr">
        <is>
          <t>HBP-01</t>
        </is>
      </c>
      <c r="I557" t="inlineStr">
        <is>
          <t>1</t>
        </is>
      </c>
    </row>
    <row r="558">
      <c r="A558" t="inlineStr">
        <is>
          <t>FL-02</t>
        </is>
      </c>
      <c r="B558" t="inlineStr">
        <is>
          <t>Hyster 22000# Forklift</t>
        </is>
      </c>
      <c r="C558" t="n">
        <v>18020</v>
      </c>
      <c r="D558" t="inlineStr">
        <is>
          <t>A</t>
        </is>
      </c>
      <c r="E558">
        <f>IFERROR(VLOOKUP(Table_Query_from_Cas_Ragle35[[#This Row],[Equipment '#]],'[1]Equip Rates'!A:C,3,FALSE),"")</f>
        <v/>
      </c>
      <c r="F558">
        <f>IFERROR(VLOOKUP(Table_Query_from_Cas_Ragle35[[#This Row],[Equipment '#]],H:I,2,FALSE), "No Div")</f>
        <v/>
      </c>
      <c r="H558" t="inlineStr">
        <is>
          <t>HFT-05</t>
        </is>
      </c>
      <c r="I558" t="inlineStr">
        <is>
          <t>4</t>
        </is>
      </c>
    </row>
    <row r="559">
      <c r="A559" t="inlineStr">
        <is>
          <t>FL-03</t>
        </is>
      </c>
      <c r="B559" t="inlineStr">
        <is>
          <t>2018 Yale GDP050 5000#</t>
        </is>
      </c>
      <c r="C559" t="n">
        <v>21400</v>
      </c>
      <c r="D559" t="inlineStr">
        <is>
          <t>A</t>
        </is>
      </c>
      <c r="E559">
        <f>IFERROR(VLOOKUP(Table_Query_from_Cas_Ragle35[[#This Row],[Equipment '#]],'[1]Equip Rates'!A:C,3,FALSE),"")</f>
        <v/>
      </c>
      <c r="F559">
        <f>IFERROR(VLOOKUP(Table_Query_from_Cas_Ragle35[[#This Row],[Equipment '#]],H:I,2,FALSE), "No Div")</f>
        <v/>
      </c>
      <c r="H559" t="inlineStr">
        <is>
          <t>HTC-01</t>
        </is>
      </c>
      <c r="I559" t="inlineStr">
        <is>
          <t>2</t>
        </is>
      </c>
    </row>
    <row r="560">
      <c r="A560" t="inlineStr">
        <is>
          <t>FL1</t>
        </is>
      </c>
      <c r="B560" t="inlineStr">
        <is>
          <t>JCB 8000 LB FORKLIFT</t>
        </is>
      </c>
      <c r="C560" t="n">
        <v>0</v>
      </c>
      <c r="D560" t="inlineStr">
        <is>
          <t>A</t>
        </is>
      </c>
      <c r="E560">
        <f>IFERROR(VLOOKUP(Table_Query_from_Cas_Ragle35[[#This Row],[Equipment '#]],'[1]Equip Rates'!A:C,3,FALSE),"")</f>
        <v/>
      </c>
      <c r="F560">
        <f>IFERROR(VLOOKUP(Table_Query_from_Cas_Ragle35[[#This Row],[Equipment '#]],H:I,2,FALSE), "No Div")</f>
        <v/>
      </c>
      <c r="H560" t="inlineStr">
        <is>
          <t>HTC-03</t>
        </is>
      </c>
      <c r="I560" t="inlineStr">
        <is>
          <t>4</t>
        </is>
      </c>
    </row>
    <row r="561">
      <c r="A561" t="inlineStr">
        <is>
          <t>FP-01</t>
        </is>
      </c>
      <c r="B561" t="inlineStr">
        <is>
          <t>Purchase of Truck from Falcon</t>
        </is>
      </c>
      <c r="C561" t="n">
        <v>2000</v>
      </c>
      <c r="D561" t="inlineStr">
        <is>
          <t>A</t>
        </is>
      </c>
      <c r="E561">
        <f>IFERROR(VLOOKUP(Table_Query_from_Cas_Ragle35[[#This Row],[Equipment '#]],'[1]Equip Rates'!A:C,3,FALSE),"")</f>
        <v/>
      </c>
      <c r="F561">
        <f>IFERROR(VLOOKUP(Table_Query_from_Cas_Ragle35[[#This Row],[Equipment '#]],H:I,2,FALSE), "No Div")</f>
        <v/>
      </c>
      <c r="H561" t="inlineStr">
        <is>
          <t>HTC-04</t>
        </is>
      </c>
      <c r="I561" t="inlineStr">
        <is>
          <t>4</t>
        </is>
      </c>
    </row>
    <row r="562">
      <c r="A562" t="inlineStr">
        <is>
          <t>FT-01</t>
        </is>
      </c>
      <c r="B562" t="inlineStr">
        <is>
          <t>Ford 1600 Tractor</t>
        </is>
      </c>
      <c r="C562" t="n">
        <v>5000</v>
      </c>
      <c r="D562" t="inlineStr">
        <is>
          <t>A</t>
        </is>
      </c>
      <c r="E562">
        <f>IFERROR(VLOOKUP(Table_Query_from_Cas_Ragle35[[#This Row],[Equipment '#]],'[1]Equip Rates'!A:C,3,FALSE),"")</f>
        <v/>
      </c>
      <c r="F562">
        <f>IFERROR(VLOOKUP(Table_Query_from_Cas_Ragle35[[#This Row],[Equipment '#]],H:I,2,FALSE), "No Div")</f>
        <v/>
      </c>
      <c r="H562" t="inlineStr">
        <is>
          <t>HTC-05</t>
        </is>
      </c>
      <c r="I562" t="inlineStr">
        <is>
          <t>4</t>
        </is>
      </c>
    </row>
    <row r="563">
      <c r="A563" t="inlineStr">
        <is>
          <t>FT-02</t>
        </is>
      </c>
      <c r="B563" t="inlineStr">
        <is>
          <t>Ford TW35 Farm Tractor</t>
        </is>
      </c>
      <c r="C563" t="n">
        <v>18550</v>
      </c>
      <c r="D563" t="inlineStr">
        <is>
          <t>A</t>
        </is>
      </c>
      <c r="E563">
        <f>IFERROR(VLOOKUP(Table_Query_from_Cas_Ragle35[[#This Row],[Equipment '#]],'[1]Equip Rates'!A:C,3,FALSE),"")</f>
        <v/>
      </c>
      <c r="F563">
        <f>IFERROR(VLOOKUP(Table_Query_from_Cas_Ragle35[[#This Row],[Equipment '#]],H:I,2,FALSE), "No Div")</f>
        <v/>
      </c>
      <c r="H563" t="inlineStr">
        <is>
          <t>HTF-03</t>
        </is>
      </c>
      <c r="I563" t="inlineStr">
        <is>
          <t>2</t>
        </is>
      </c>
    </row>
    <row r="564">
      <c r="A564" t="inlineStr">
        <is>
          <t>FT-03</t>
        </is>
      </c>
      <c r="B564" t="inlineStr">
        <is>
          <t>Ford 9880 Farm Tractor</t>
        </is>
      </c>
      <c r="C564" t="n">
        <v>68900</v>
      </c>
      <c r="D564" t="inlineStr">
        <is>
          <t>A</t>
        </is>
      </c>
      <c r="E564">
        <f>IFERROR(VLOOKUP(Table_Query_from_Cas_Ragle35[[#This Row],[Equipment '#]],'[1]Equip Rates'!A:C,3,FALSE),"")</f>
        <v/>
      </c>
      <c r="F564">
        <f>IFERROR(VLOOKUP(Table_Query_from_Cas_Ragle35[[#This Row],[Equipment '#]],H:I,2,FALSE), "No Div")</f>
        <v/>
      </c>
      <c r="H564" t="inlineStr">
        <is>
          <t>LB-01</t>
        </is>
      </c>
      <c r="I564" t="inlineStr">
        <is>
          <t>1</t>
        </is>
      </c>
    </row>
    <row r="565">
      <c r="A565" t="inlineStr">
        <is>
          <t>FT-03*</t>
        </is>
      </c>
      <c r="B565" t="inlineStr">
        <is>
          <t>FT-03 Engine Replace</t>
        </is>
      </c>
      <c r="C565" t="n">
        <v>31330.23</v>
      </c>
      <c r="D565" t="inlineStr">
        <is>
          <t>A</t>
        </is>
      </c>
      <c r="E565">
        <f>IFERROR(VLOOKUP(Table_Query_from_Cas_Ragle35[[#This Row],[Equipment '#]],'[1]Equip Rates'!A:C,3,FALSE),"")</f>
        <v/>
      </c>
      <c r="F565">
        <f>IFERROR(VLOOKUP(Table_Query_from_Cas_Ragle35[[#This Row],[Equipment '#]],H:I,2,FALSE), "No Div")</f>
        <v/>
      </c>
      <c r="H565" t="inlineStr">
        <is>
          <t>LB-02</t>
        </is>
      </c>
      <c r="I565" t="inlineStr">
        <is>
          <t>2</t>
        </is>
      </c>
    </row>
    <row r="566">
      <c r="A566" t="inlineStr">
        <is>
          <t>FT-04</t>
        </is>
      </c>
      <c r="B566" t="inlineStr">
        <is>
          <t>John Deere 9560R (2014)</t>
        </is>
      </c>
      <c r="C566" t="n">
        <v>177498.49</v>
      </c>
      <c r="D566" t="inlineStr">
        <is>
          <t>A</t>
        </is>
      </c>
      <c r="E566">
        <f>IFERROR(VLOOKUP(Table_Query_from_Cas_Ragle35[[#This Row],[Equipment '#]],'[1]Equip Rates'!A:C,3,FALSE),"")</f>
        <v/>
      </c>
      <c r="F566">
        <f>IFERROR(VLOOKUP(Table_Query_from_Cas_Ragle35[[#This Row],[Equipment '#]],H:I,2,FALSE), "No Div")</f>
        <v/>
      </c>
      <c r="H566" t="inlineStr">
        <is>
          <t>LB-03</t>
        </is>
      </c>
      <c r="I566" t="inlineStr">
        <is>
          <t>1</t>
        </is>
      </c>
    </row>
    <row r="567">
      <c r="A567" t="inlineStr">
        <is>
          <t>FT-04*</t>
        </is>
      </c>
      <c r="B567" t="inlineStr">
        <is>
          <t>FT-04 Engine Replace</t>
        </is>
      </c>
      <c r="C567" t="n">
        <v>84559.02</v>
      </c>
      <c r="D567" t="inlineStr">
        <is>
          <t>A</t>
        </is>
      </c>
      <c r="E567">
        <f>IFERROR(VLOOKUP(Table_Query_from_Cas_Ragle35[[#This Row],[Equipment '#]],'[1]Equip Rates'!A:C,3,FALSE),"")</f>
        <v/>
      </c>
      <c r="F567">
        <f>IFERROR(VLOOKUP(Table_Query_from_Cas_Ragle35[[#This Row],[Equipment '#]],H:I,2,FALSE), "No Div")</f>
        <v/>
      </c>
      <c r="H567" t="inlineStr">
        <is>
          <t>LB-04</t>
        </is>
      </c>
      <c r="I567" t="inlineStr">
        <is>
          <t>2</t>
        </is>
      </c>
    </row>
    <row r="568">
      <c r="A568" t="inlineStr">
        <is>
          <t>FT-05</t>
        </is>
      </c>
      <c r="B568" t="inlineStr">
        <is>
          <t>Kubota MX6000 (2021)</t>
        </is>
      </c>
      <c r="C568" t="n">
        <v>42158</v>
      </c>
      <c r="D568" t="inlineStr">
        <is>
          <t>A</t>
        </is>
      </c>
      <c r="E568">
        <f>IFERROR(VLOOKUP(Table_Query_from_Cas_Ragle35[[#This Row],[Equipment '#]],'[1]Equip Rates'!A:C,3,FALSE),"")</f>
        <v/>
      </c>
      <c r="F568">
        <f>IFERROR(VLOOKUP(Table_Query_from_Cas_Ragle35[[#This Row],[Equipment '#]],H:I,2,FALSE), "No Div")</f>
        <v/>
      </c>
      <c r="H568" t="inlineStr">
        <is>
          <t>LB-05</t>
        </is>
      </c>
      <c r="I568" t="inlineStr">
        <is>
          <t>4</t>
        </is>
      </c>
    </row>
    <row r="569">
      <c r="A569" t="inlineStr">
        <is>
          <t>FT-05*</t>
        </is>
      </c>
      <c r="B569" t="inlineStr">
        <is>
          <t>FT-05 Attachments</t>
        </is>
      </c>
      <c r="C569" t="n">
        <v>11556</v>
      </c>
      <c r="D569" t="inlineStr">
        <is>
          <t>A</t>
        </is>
      </c>
      <c r="E569">
        <f>IFERROR(VLOOKUP(Table_Query_from_Cas_Ragle35[[#This Row],[Equipment '#]],'[1]Equip Rates'!A:C,3,FALSE),"")</f>
        <v/>
      </c>
      <c r="F569">
        <f>IFERROR(VLOOKUP(Table_Query_from_Cas_Ragle35[[#This Row],[Equipment '#]],H:I,2,FALSE), "No Div")</f>
        <v/>
      </c>
      <c r="H569" t="inlineStr">
        <is>
          <t>LB-06</t>
        </is>
      </c>
      <c r="I569" t="inlineStr">
        <is>
          <t>1</t>
        </is>
      </c>
    </row>
    <row r="570">
      <c r="A570" t="inlineStr">
        <is>
          <t>FT-06</t>
        </is>
      </c>
      <c r="B570" t="inlineStr">
        <is>
          <t>JD 4300 HST w/ 300CX Loader</t>
        </is>
      </c>
      <c r="C570" t="n">
        <v>18832</v>
      </c>
      <c r="D570" t="inlineStr">
        <is>
          <t>A</t>
        </is>
      </c>
      <c r="E570">
        <f>IFERROR(VLOOKUP(Table_Query_from_Cas_Ragle35[[#This Row],[Equipment '#]],'[1]Equip Rates'!A:C,3,FALSE),"")</f>
        <v/>
      </c>
      <c r="F570">
        <f>IFERROR(VLOOKUP(Table_Query_from_Cas_Ragle35[[#This Row],[Equipment '#]],H:I,2,FALSE), "No Div")</f>
        <v/>
      </c>
      <c r="H570" t="inlineStr">
        <is>
          <t>LB-07</t>
        </is>
      </c>
      <c r="I570" t="inlineStr">
        <is>
          <t>1</t>
        </is>
      </c>
    </row>
    <row r="571">
      <c r="A571" t="inlineStr">
        <is>
          <t>FT-07</t>
        </is>
      </c>
      <c r="B571" t="inlineStr">
        <is>
          <t>JD 9620R (2018)</t>
        </is>
      </c>
      <c r="C571" t="n">
        <v>447320</v>
      </c>
      <c r="D571" t="inlineStr">
        <is>
          <t>A</t>
        </is>
      </c>
      <c r="E571">
        <f>IFERROR(VLOOKUP(Table_Query_from_Cas_Ragle35[[#This Row],[Equipment '#]],'[1]Equip Rates'!A:C,3,FALSE),"")</f>
        <v/>
      </c>
      <c r="F571">
        <f>IFERROR(VLOOKUP(Table_Query_from_Cas_Ragle35[[#This Row],[Equipment '#]],H:I,2,FALSE), "No Div")</f>
        <v/>
      </c>
      <c r="H571" t="inlineStr">
        <is>
          <t>LL-01</t>
        </is>
      </c>
      <c r="I571" t="inlineStr">
        <is>
          <t>2</t>
        </is>
      </c>
    </row>
    <row r="572">
      <c r="A572" t="inlineStr">
        <is>
          <t>FT-07*</t>
        </is>
      </c>
      <c r="B572" t="inlineStr">
        <is>
          <t>FT-07 DPF Replace</t>
        </is>
      </c>
      <c r="C572" t="n">
        <v>18077.28</v>
      </c>
      <c r="D572" t="inlineStr">
        <is>
          <t>A</t>
        </is>
      </c>
      <c r="E572">
        <f>IFERROR(VLOOKUP(Table_Query_from_Cas_Ragle35[[#This Row],[Equipment '#]],'[1]Equip Rates'!A:C,3,FALSE),"")</f>
        <v/>
      </c>
      <c r="F572">
        <f>IFERROR(VLOOKUP(Table_Query_from_Cas_Ragle35[[#This Row],[Equipment '#]],H:I,2,FALSE), "No Div")</f>
        <v/>
      </c>
      <c r="H572" t="inlineStr">
        <is>
          <t>LP-03</t>
        </is>
      </c>
      <c r="I572" t="inlineStr">
        <is>
          <t>1</t>
        </is>
      </c>
    </row>
    <row r="573">
      <c r="A573" t="inlineStr">
        <is>
          <t>FT-08</t>
        </is>
      </c>
      <c r="B573" t="inlineStr">
        <is>
          <t>JD 9530 (2010)</t>
        </is>
      </c>
      <c r="C573" t="n">
        <v>151580</v>
      </c>
      <c r="D573" t="inlineStr">
        <is>
          <t>A</t>
        </is>
      </c>
      <c r="E573">
        <f>IFERROR(VLOOKUP(Table_Query_from_Cas_Ragle35[[#This Row],[Equipment '#]],'[1]Equip Rates'!A:C,3,FALSE),"")</f>
        <v/>
      </c>
      <c r="F573">
        <f>IFERROR(VLOOKUP(Table_Query_from_Cas_Ragle35[[#This Row],[Equipment '#]],H:I,2,FALSE), "No Div")</f>
        <v/>
      </c>
      <c r="H573" t="inlineStr">
        <is>
          <t>LP-04</t>
        </is>
      </c>
      <c r="I573" t="inlineStr">
        <is>
          <t>1</t>
        </is>
      </c>
    </row>
    <row r="574">
      <c r="A574" t="inlineStr">
        <is>
          <t>FT-08*</t>
        </is>
      </c>
      <c r="B574" t="inlineStr">
        <is>
          <t>FT-08 Engine Replace</t>
        </is>
      </c>
      <c r="C574" t="n">
        <v>67106.56</v>
      </c>
      <c r="D574" t="inlineStr">
        <is>
          <t>A</t>
        </is>
      </c>
      <c r="E574">
        <f>IFERROR(VLOOKUP(Table_Query_from_Cas_Ragle35[[#This Row],[Equipment '#]],'[1]Equip Rates'!A:C,3,FALSE),"")</f>
        <v/>
      </c>
      <c r="F574">
        <f>IFERROR(VLOOKUP(Table_Query_from_Cas_Ragle35[[#This Row],[Equipment '#]],H:I,2,FALSE), "No Div")</f>
        <v/>
      </c>
      <c r="H574" t="inlineStr">
        <is>
          <t>LP-05</t>
        </is>
      </c>
      <c r="I574" t="inlineStr">
        <is>
          <t>2</t>
        </is>
      </c>
    </row>
    <row r="575">
      <c r="A575" t="inlineStr">
        <is>
          <t>FT-09</t>
        </is>
      </c>
      <c r="B575" t="inlineStr">
        <is>
          <t>JD 9620R (2015)</t>
        </is>
      </c>
      <c r="C575" t="n">
        <v>299980</v>
      </c>
      <c r="D575" t="inlineStr">
        <is>
          <t>A</t>
        </is>
      </c>
      <c r="E575">
        <f>IFERROR(VLOOKUP(Table_Query_from_Cas_Ragle35[[#This Row],[Equipment '#]],'[1]Equip Rates'!A:C,3,FALSE),"")</f>
        <v/>
      </c>
      <c r="F575">
        <f>IFERROR(VLOOKUP(Table_Query_from_Cas_Ragle35[[#This Row],[Equipment '#]],H:I,2,FALSE), "No Div")</f>
        <v/>
      </c>
      <c r="H575" t="inlineStr">
        <is>
          <t>LP-06</t>
        </is>
      </c>
      <c r="I575" t="inlineStr">
        <is>
          <t>2</t>
        </is>
      </c>
    </row>
    <row r="576">
      <c r="A576" t="inlineStr">
        <is>
          <t>FT-09*</t>
        </is>
      </c>
      <c r="B576" t="inlineStr">
        <is>
          <t>FT-09 DPF Replace</t>
        </is>
      </c>
      <c r="C576" t="n">
        <v>18149.59</v>
      </c>
      <c r="D576" t="inlineStr">
        <is>
          <t>A</t>
        </is>
      </c>
      <c r="E576">
        <f>IFERROR(VLOOKUP(Table_Query_from_Cas_Ragle35[[#This Row],[Equipment '#]],'[1]Equip Rates'!A:C,3,FALSE),"")</f>
        <v/>
      </c>
      <c r="F576">
        <f>IFERROR(VLOOKUP(Table_Query_from_Cas_Ragle35[[#This Row],[Equipment '#]],H:I,2,FALSE), "No Div")</f>
        <v/>
      </c>
      <c r="H576" t="inlineStr">
        <is>
          <t>LP-07</t>
        </is>
      </c>
      <c r="I576" t="inlineStr">
        <is>
          <t>2</t>
        </is>
      </c>
    </row>
    <row r="577">
      <c r="A577" t="inlineStr">
        <is>
          <t>FT-09**</t>
        </is>
      </c>
      <c r="B577" t="inlineStr">
        <is>
          <t>FT-09 Engine Replace</t>
        </is>
      </c>
      <c r="C577" t="n">
        <v>99133.38</v>
      </c>
      <c r="D577" t="inlineStr">
        <is>
          <t>A</t>
        </is>
      </c>
      <c r="E577">
        <f>IFERROR(VLOOKUP(Table_Query_from_Cas_Ragle35[[#This Row],[Equipment '#]],'[1]Equip Rates'!A:C,3,FALSE),"")</f>
        <v/>
      </c>
      <c r="F577">
        <f>IFERROR(VLOOKUP(Table_Query_from_Cas_Ragle35[[#This Row],[Equipment '#]],H:I,2,FALSE), "No Div")</f>
        <v/>
      </c>
      <c r="H577" t="inlineStr">
        <is>
          <t>LP-08</t>
        </is>
      </c>
      <c r="I577" t="inlineStr">
        <is>
          <t>2</t>
        </is>
      </c>
    </row>
    <row r="578">
      <c r="A578" t="inlineStr">
        <is>
          <t>FT-10</t>
        </is>
      </c>
      <c r="B578" t="inlineStr">
        <is>
          <t>Kubota M7-171P (2016)</t>
        </is>
      </c>
      <c r="C578" t="n">
        <v>101650</v>
      </c>
      <c r="D578" t="inlineStr">
        <is>
          <t>A</t>
        </is>
      </c>
      <c r="E578">
        <f>IFERROR(VLOOKUP(Table_Query_from_Cas_Ragle35[[#This Row],[Equipment '#]],'[1]Equip Rates'!A:C,3,FALSE),"")</f>
        <v/>
      </c>
      <c r="F578">
        <f>IFERROR(VLOOKUP(Table_Query_from_Cas_Ragle35[[#This Row],[Equipment '#]],H:I,2,FALSE), "No Div")</f>
        <v/>
      </c>
      <c r="H578" t="inlineStr">
        <is>
          <t>LP-09</t>
        </is>
      </c>
      <c r="I578" t="inlineStr">
        <is>
          <t>2</t>
        </is>
      </c>
    </row>
    <row r="579">
      <c r="A579" t="inlineStr">
        <is>
          <t>G-01</t>
        </is>
      </c>
      <c r="B579" t="inlineStr">
        <is>
          <t>John Deere 670C Motor Grader</t>
        </is>
      </c>
      <c r="C579" t="n">
        <v>107886.8</v>
      </c>
      <c r="D579" t="inlineStr">
        <is>
          <t>A</t>
        </is>
      </c>
      <c r="E579">
        <f>IFERROR(VLOOKUP(Table_Query_from_Cas_Ragle35[[#This Row],[Equipment '#]],'[1]Equip Rates'!A:C,3,FALSE),"")</f>
        <v/>
      </c>
      <c r="F579">
        <f>IFERROR(VLOOKUP(Table_Query_from_Cas_Ragle35[[#This Row],[Equipment '#]],H:I,2,FALSE), "No Div")</f>
        <v/>
      </c>
      <c r="H579" t="inlineStr">
        <is>
          <t>LP-100</t>
        </is>
      </c>
      <c r="I579" t="inlineStr">
        <is>
          <t>2</t>
        </is>
      </c>
    </row>
    <row r="580">
      <c r="A580" t="inlineStr">
        <is>
          <t>G-02</t>
        </is>
      </c>
      <c r="B580" t="inlineStr">
        <is>
          <t>JD 772 Motorgrader</t>
        </is>
      </c>
      <c r="C580" t="n">
        <v>181557.59</v>
      </c>
      <c r="D580" t="inlineStr">
        <is>
          <t>A</t>
        </is>
      </c>
      <c r="E580">
        <f>IFERROR(VLOOKUP(Table_Query_from_Cas_Ragle35[[#This Row],[Equipment '#]],'[1]Equip Rates'!A:C,3,FALSE),"")</f>
        <v/>
      </c>
      <c r="F580">
        <f>IFERROR(VLOOKUP(Table_Query_from_Cas_Ragle35[[#This Row],[Equipment '#]],H:I,2,FALSE), "No Div")</f>
        <v/>
      </c>
      <c r="H580" t="inlineStr">
        <is>
          <t>LP-104</t>
        </is>
      </c>
      <c r="I580" t="inlineStr">
        <is>
          <t>2</t>
        </is>
      </c>
    </row>
    <row r="581">
      <c r="A581" t="inlineStr">
        <is>
          <t>G-03</t>
        </is>
      </c>
      <c r="B581" t="inlineStr">
        <is>
          <t>2010 Caterpillar 140M</t>
        </is>
      </c>
      <c r="C581" t="n">
        <v>89196.42999999999</v>
      </c>
      <c r="D581" t="inlineStr">
        <is>
          <t>A</t>
        </is>
      </c>
      <c r="E581">
        <f>IFERROR(VLOOKUP(Table_Query_from_Cas_Ragle35[[#This Row],[Equipment '#]],'[1]Equip Rates'!A:C,3,FALSE),"")</f>
        <v/>
      </c>
      <c r="F581">
        <f>IFERROR(VLOOKUP(Table_Query_from_Cas_Ragle35[[#This Row],[Equipment '#]],H:I,2,FALSE), "No Div")</f>
        <v/>
      </c>
      <c r="H581" t="inlineStr">
        <is>
          <t>LP-105</t>
        </is>
      </c>
      <c r="I581" t="inlineStr">
        <is>
          <t>2</t>
        </is>
      </c>
    </row>
    <row r="582">
      <c r="A582" t="inlineStr">
        <is>
          <t>G-04</t>
        </is>
      </c>
      <c r="B582" t="inlineStr">
        <is>
          <t>CAT 140M3 (2014)</t>
        </is>
      </c>
      <c r="C582" t="n">
        <v>152066.53</v>
      </c>
      <c r="D582" t="inlineStr">
        <is>
          <t>A</t>
        </is>
      </c>
      <c r="E582">
        <f>IFERROR(VLOOKUP(Table_Query_from_Cas_Ragle35[[#This Row],[Equipment '#]],'[1]Equip Rates'!A:C,3,FALSE),"")</f>
        <v/>
      </c>
      <c r="F582">
        <f>IFERROR(VLOOKUP(Table_Query_from_Cas_Ragle35[[#This Row],[Equipment '#]],H:I,2,FALSE), "No Div")</f>
        <v/>
      </c>
      <c r="H582" t="inlineStr">
        <is>
          <t>LP-106</t>
        </is>
      </c>
      <c r="I582" t="inlineStr">
        <is>
          <t>2</t>
        </is>
      </c>
    </row>
    <row r="583">
      <c r="A583" t="inlineStr">
        <is>
          <t>G-04*</t>
        </is>
      </c>
      <c r="B583" t="inlineStr">
        <is>
          <t>G-04 Transmission Rebuild</t>
        </is>
      </c>
      <c r="C583" t="n">
        <v>69958.92999999999</v>
      </c>
      <c r="D583" t="inlineStr">
        <is>
          <t>A</t>
        </is>
      </c>
      <c r="E583">
        <f>IFERROR(VLOOKUP(Table_Query_from_Cas_Ragle35[[#This Row],[Equipment '#]],'[1]Equip Rates'!A:C,3,FALSE),"")</f>
        <v/>
      </c>
      <c r="F583">
        <f>IFERROR(VLOOKUP(Table_Query_from_Cas_Ragle35[[#This Row],[Equipment '#]],H:I,2,FALSE), "No Div")</f>
        <v/>
      </c>
      <c r="H583" t="inlineStr">
        <is>
          <t>LP-108</t>
        </is>
      </c>
      <c r="I583" t="inlineStr">
        <is>
          <t>2</t>
        </is>
      </c>
    </row>
    <row r="584">
      <c r="A584" t="inlineStr">
        <is>
          <t>G-05</t>
        </is>
      </c>
      <c r="B584" t="inlineStr">
        <is>
          <t>CAT 140M3 (2016)</t>
        </is>
      </c>
      <c r="C584" t="n">
        <v>293480.08</v>
      </c>
      <c r="D584" t="inlineStr">
        <is>
          <t>A</t>
        </is>
      </c>
      <c r="E584">
        <f>IFERROR(VLOOKUP(Table_Query_from_Cas_Ragle35[[#This Row],[Equipment '#]],'[1]Equip Rates'!A:C,3,FALSE),"")</f>
        <v/>
      </c>
      <c r="F584">
        <f>IFERROR(VLOOKUP(Table_Query_from_Cas_Ragle35[[#This Row],[Equipment '#]],H:I,2,FALSE), "No Div")</f>
        <v/>
      </c>
      <c r="H584" t="inlineStr">
        <is>
          <t>LP-109</t>
        </is>
      </c>
      <c r="I584" t="inlineStr">
        <is>
          <t>2</t>
        </is>
      </c>
    </row>
    <row r="585">
      <c r="A585" t="inlineStr">
        <is>
          <t>GEN-03</t>
        </is>
      </c>
      <c r="B585" t="inlineStr">
        <is>
          <t>Caterpillar 3406CP w/ Trailer</t>
        </is>
      </c>
      <c r="C585" t="n">
        <v>38371.57</v>
      </c>
      <c r="D585" t="inlineStr">
        <is>
          <t>A</t>
        </is>
      </c>
      <c r="E585">
        <f>IFERROR(VLOOKUP(Table_Query_from_Cas_Ragle35[[#This Row],[Equipment '#]],'[1]Equip Rates'!A:C,3,FALSE),"")</f>
        <v/>
      </c>
      <c r="F585">
        <f>IFERROR(VLOOKUP(Table_Query_from_Cas_Ragle35[[#This Row],[Equipment '#]],H:I,2,FALSE), "No Div")</f>
        <v/>
      </c>
      <c r="H585" t="inlineStr">
        <is>
          <t>LP-110</t>
        </is>
      </c>
      <c r="I585" t="inlineStr">
        <is>
          <t>2</t>
        </is>
      </c>
    </row>
    <row r="586">
      <c r="A586" t="inlineStr">
        <is>
          <t>GNT-01</t>
        </is>
      </c>
      <c r="B586" t="inlineStr">
        <is>
          <t>25' GOOSENECK TRAILER PJ</t>
        </is>
      </c>
      <c r="C586" t="n">
        <v>8172.87</v>
      </c>
      <c r="D586" t="inlineStr">
        <is>
          <t>A</t>
        </is>
      </c>
      <c r="E586">
        <f>IFERROR(VLOOKUP(Table_Query_from_Cas_Ragle35[[#This Row],[Equipment '#]],'[1]Equip Rates'!A:C,3,FALSE),"")</f>
        <v/>
      </c>
      <c r="F586">
        <f>IFERROR(VLOOKUP(Table_Query_from_Cas_Ragle35[[#This Row],[Equipment '#]],H:I,2,FALSE), "No Div")</f>
        <v/>
      </c>
      <c r="H586" t="inlineStr">
        <is>
          <t>LP-111</t>
        </is>
      </c>
      <c r="I586" t="inlineStr">
        <is>
          <t>2</t>
        </is>
      </c>
    </row>
    <row r="587">
      <c r="A587" t="inlineStr">
        <is>
          <t>GNT-02</t>
        </is>
      </c>
      <c r="B587" t="inlineStr">
        <is>
          <t>30' CORN PRO GN 14,000LBS</t>
        </is>
      </c>
      <c r="C587" t="n">
        <v>5992</v>
      </c>
      <c r="D587" t="inlineStr">
        <is>
          <t>A</t>
        </is>
      </c>
      <c r="E587">
        <f>IFERROR(VLOOKUP(Table_Query_from_Cas_Ragle35[[#This Row],[Equipment '#]],'[1]Equip Rates'!A:C,3,FALSE),"")</f>
        <v/>
      </c>
      <c r="F587">
        <f>IFERROR(VLOOKUP(Table_Query_from_Cas_Ragle35[[#This Row],[Equipment '#]],H:I,2,FALSE), "No Div")</f>
        <v/>
      </c>
      <c r="H587" t="inlineStr">
        <is>
          <t>LP-112</t>
        </is>
      </c>
      <c r="I587" t="inlineStr">
        <is>
          <t>2</t>
        </is>
      </c>
    </row>
    <row r="588">
      <c r="A588" t="inlineStr">
        <is>
          <t>GNT-03</t>
        </is>
      </c>
      <c r="B588" t="inlineStr">
        <is>
          <t>2019 SURE-TRAC 8.5x25+5</t>
        </is>
      </c>
      <c r="C588" t="n">
        <v>14792.75</v>
      </c>
      <c r="D588" t="inlineStr">
        <is>
          <t>A</t>
        </is>
      </c>
      <c r="E588">
        <f>IFERROR(VLOOKUP(Table_Query_from_Cas_Ragle35[[#This Row],[Equipment '#]],'[1]Equip Rates'!A:C,3,FALSE),"")</f>
        <v/>
      </c>
      <c r="F588">
        <f>IFERROR(VLOOKUP(Table_Query_from_Cas_Ragle35[[#This Row],[Equipment '#]],H:I,2,FALSE), "No Div")</f>
        <v/>
      </c>
      <c r="H588" t="inlineStr">
        <is>
          <t>LP-113</t>
        </is>
      </c>
      <c r="I588" t="inlineStr">
        <is>
          <t>2</t>
        </is>
      </c>
    </row>
    <row r="589">
      <c r="A589" t="inlineStr">
        <is>
          <t>GPS-02</t>
        </is>
      </c>
      <c r="B589" t="inlineStr">
        <is>
          <t>GPS Base/Rover/Antanna/Data Co</t>
        </is>
      </c>
      <c r="C589" t="n">
        <v>33212.8</v>
      </c>
      <c r="D589" t="inlineStr">
        <is>
          <t>A</t>
        </is>
      </c>
      <c r="E589">
        <f>IFERROR(VLOOKUP(Table_Query_from_Cas_Ragle35[[#This Row],[Equipment '#]],'[1]Equip Rates'!A:C,3,FALSE),"")</f>
        <v/>
      </c>
      <c r="F589">
        <f>IFERROR(VLOOKUP(Table_Query_from_Cas_Ragle35[[#This Row],[Equipment '#]],H:I,2,FALSE), "No Div")</f>
        <v/>
      </c>
      <c r="H589" t="inlineStr">
        <is>
          <t>LP-114</t>
        </is>
      </c>
      <c r="I589" t="inlineStr">
        <is>
          <t>2</t>
        </is>
      </c>
    </row>
    <row r="590">
      <c r="A590" t="inlineStr">
        <is>
          <t>GPS-03</t>
        </is>
      </c>
      <c r="B590" t="inlineStr">
        <is>
          <t>GPS Equipment</t>
        </is>
      </c>
      <c r="C590" t="n">
        <v>2322</v>
      </c>
      <c r="D590" t="inlineStr">
        <is>
          <t>A</t>
        </is>
      </c>
      <c r="E590">
        <f>IFERROR(VLOOKUP(Table_Query_from_Cas_Ragle35[[#This Row],[Equipment '#]],'[1]Equip Rates'!A:C,3,FALSE),"")</f>
        <v/>
      </c>
      <c r="F590">
        <f>IFERROR(VLOOKUP(Table_Query_from_Cas_Ragle35[[#This Row],[Equipment '#]],H:I,2,FALSE), "No Div")</f>
        <v/>
      </c>
      <c r="H590" t="inlineStr">
        <is>
          <t>LP-115</t>
        </is>
      </c>
      <c r="I590" t="inlineStr">
        <is>
          <t>2</t>
        </is>
      </c>
    </row>
    <row r="591">
      <c r="A591" t="inlineStr">
        <is>
          <t>GPS-04</t>
        </is>
      </c>
      <c r="B591" t="inlineStr">
        <is>
          <t>GPS Equipment -  Texas</t>
        </is>
      </c>
      <c r="C591" t="n">
        <v>13705.58</v>
      </c>
      <c r="D591" t="inlineStr">
        <is>
          <t>A</t>
        </is>
      </c>
      <c r="E591">
        <f>IFERROR(VLOOKUP(Table_Query_from_Cas_Ragle35[[#This Row],[Equipment '#]],'[1]Equip Rates'!A:C,3,FALSE),"")</f>
        <v/>
      </c>
      <c r="F591">
        <f>IFERROR(VLOOKUP(Table_Query_from_Cas_Ragle35[[#This Row],[Equipment '#]],H:I,2,FALSE), "No Div")</f>
        <v/>
      </c>
      <c r="H591" t="inlineStr">
        <is>
          <t>LP-116</t>
        </is>
      </c>
      <c r="I591" t="inlineStr">
        <is>
          <t>2</t>
        </is>
      </c>
    </row>
    <row r="592">
      <c r="A592" t="inlineStr">
        <is>
          <t>HBP-01</t>
        </is>
      </c>
      <c r="B592" t="inlineStr">
        <is>
          <t>TEREX HP35-180RSD (2012)</t>
        </is>
      </c>
      <c r="C592" t="n">
        <v>103790</v>
      </c>
      <c r="D592" t="inlineStr">
        <is>
          <t>A</t>
        </is>
      </c>
      <c r="E592">
        <f>IFERROR(VLOOKUP(Table_Query_from_Cas_Ragle35[[#This Row],[Equipment '#]],'[1]Equip Rates'!A:C,3,FALSE),"")</f>
        <v/>
      </c>
      <c r="F592">
        <f>IFERROR(VLOOKUP(Table_Query_from_Cas_Ragle35[[#This Row],[Equipment '#]],H:I,2,FALSE), "No Div")</f>
        <v/>
      </c>
      <c r="H592" t="inlineStr">
        <is>
          <t>LP-117</t>
        </is>
      </c>
      <c r="I592" t="inlineStr">
        <is>
          <t>2</t>
        </is>
      </c>
    </row>
    <row r="593">
      <c r="A593" t="inlineStr">
        <is>
          <t>HFT-05</t>
        </is>
      </c>
      <c r="B593" t="inlineStr">
        <is>
          <t>2022 BIG TEX</t>
        </is>
      </c>
      <c r="C593" t="n">
        <v>0</v>
      </c>
      <c r="D593" t="inlineStr">
        <is>
          <t>A</t>
        </is>
      </c>
      <c r="E593">
        <f>IFERROR(VLOOKUP(Table_Query_from_Cas_Ragle35[[#This Row],[Equipment '#]],'[1]Equip Rates'!A:C,3,FALSE),"")</f>
        <v/>
      </c>
      <c r="F593">
        <f>IFERROR(VLOOKUP(Table_Query_from_Cas_Ragle35[[#This Row],[Equipment '#]],H:I,2,FALSE), "No Div")</f>
        <v/>
      </c>
      <c r="H593" t="inlineStr">
        <is>
          <t>LP-200</t>
        </is>
      </c>
      <c r="I593" t="inlineStr">
        <is>
          <t>2</t>
        </is>
      </c>
    </row>
    <row r="594">
      <c r="A594" t="inlineStr">
        <is>
          <t>HTC-01</t>
        </is>
      </c>
      <c r="B594" t="inlineStr">
        <is>
          <t>CARGO TRAILER ENTRY FOR AUSTIN</t>
        </is>
      </c>
      <c r="C594" t="n">
        <v>0</v>
      </c>
      <c r="D594" t="inlineStr">
        <is>
          <t>A</t>
        </is>
      </c>
      <c r="E594">
        <f>IFERROR(VLOOKUP(Table_Query_from_Cas_Ragle35[[#This Row],[Equipment '#]],'[1]Equip Rates'!A:C,3,FALSE),"")</f>
        <v/>
      </c>
      <c r="F594">
        <f>IFERROR(VLOOKUP(Table_Query_from_Cas_Ragle35[[#This Row],[Equipment '#]],H:I,2,FALSE), "No Div")</f>
        <v/>
      </c>
      <c r="H594" t="inlineStr">
        <is>
          <t>LP-201</t>
        </is>
      </c>
      <c r="I594" t="inlineStr">
        <is>
          <t>2</t>
        </is>
      </c>
    </row>
    <row r="595">
      <c r="A595" t="inlineStr">
        <is>
          <t>HTC-03</t>
        </is>
      </c>
      <c r="B595" t="inlineStr">
        <is>
          <t>2020 CARRY-ON CARGO TRAILER</t>
        </is>
      </c>
      <c r="C595" t="n">
        <v>0</v>
      </c>
      <c r="D595" t="inlineStr">
        <is>
          <t>A</t>
        </is>
      </c>
      <c r="E595">
        <f>IFERROR(VLOOKUP(Table_Query_from_Cas_Ragle35[[#This Row],[Equipment '#]],'[1]Equip Rates'!A:C,3,FALSE),"")</f>
        <v/>
      </c>
      <c r="F595">
        <f>IFERROR(VLOOKUP(Table_Query_from_Cas_Ragle35[[#This Row],[Equipment '#]],H:I,2,FALSE), "No Div")</f>
        <v/>
      </c>
      <c r="H595" t="inlineStr">
        <is>
          <t>LP-202</t>
        </is>
      </c>
      <c r="I595" t="inlineStr">
        <is>
          <t>2</t>
        </is>
      </c>
    </row>
    <row r="596">
      <c r="A596" t="inlineStr">
        <is>
          <t>HTC-04</t>
        </is>
      </c>
      <c r="B596" t="inlineStr">
        <is>
          <t>TEMP ENTRY FOR EDINA</t>
        </is>
      </c>
      <c r="C596" t="n">
        <v>0</v>
      </c>
      <c r="D596" t="inlineStr">
        <is>
          <t>A</t>
        </is>
      </c>
      <c r="E596">
        <f>IFERROR(VLOOKUP(Table_Query_from_Cas_Ragle35[[#This Row],[Equipment '#]],'[1]Equip Rates'!A:C,3,FALSE),"")</f>
        <v/>
      </c>
      <c r="F596">
        <f>IFERROR(VLOOKUP(Table_Query_from_Cas_Ragle35[[#This Row],[Equipment '#]],H:I,2,FALSE), "No Div")</f>
        <v/>
      </c>
      <c r="H596" t="inlineStr">
        <is>
          <t>LP-203</t>
        </is>
      </c>
      <c r="I596" t="inlineStr">
        <is>
          <t>2</t>
        </is>
      </c>
    </row>
    <row r="597">
      <c r="A597" t="inlineStr">
        <is>
          <t>HTC-05</t>
        </is>
      </c>
      <c r="B597" t="inlineStr">
        <is>
          <t>CARGO TRAILER</t>
        </is>
      </c>
      <c r="C597" t="n">
        <v>0</v>
      </c>
      <c r="D597" t="inlineStr">
        <is>
          <t>A</t>
        </is>
      </c>
      <c r="E597">
        <f>IFERROR(VLOOKUP(Table_Query_from_Cas_Ragle35[[#This Row],[Equipment '#]],'[1]Equip Rates'!A:C,3,FALSE),"")</f>
        <v/>
      </c>
      <c r="F597">
        <f>IFERROR(VLOOKUP(Table_Query_from_Cas_Ragle35[[#This Row],[Equipment '#]],H:I,2,FALSE), "No Div")</f>
        <v/>
      </c>
      <c r="H597" t="inlineStr">
        <is>
          <t>LR-01</t>
        </is>
      </c>
      <c r="I597" t="inlineStr">
        <is>
          <t>2</t>
        </is>
      </c>
    </row>
    <row r="598">
      <c r="A598" t="inlineStr">
        <is>
          <t>HTF-03</t>
        </is>
      </c>
      <c r="B598" t="inlineStr">
        <is>
          <t>2019 BIG TEX 14,000 LB</t>
        </is>
      </c>
      <c r="C598" t="n">
        <v>4722.81</v>
      </c>
      <c r="D598" t="inlineStr">
        <is>
          <t>A</t>
        </is>
      </c>
      <c r="E598">
        <f>IFERROR(VLOOKUP(Table_Query_from_Cas_Ragle35[[#This Row],[Equipment '#]],'[1]Equip Rates'!A:C,3,FALSE),"")</f>
        <v/>
      </c>
      <c r="F598">
        <f>IFERROR(VLOOKUP(Table_Query_from_Cas_Ragle35[[#This Row],[Equipment '#]],H:I,2,FALSE), "No Div")</f>
        <v/>
      </c>
      <c r="H598" t="inlineStr">
        <is>
          <t>LS-01</t>
        </is>
      </c>
      <c r="I598" t="inlineStr">
        <is>
          <t>1</t>
        </is>
      </c>
    </row>
    <row r="599">
      <c r="A599" t="inlineStr">
        <is>
          <t>LB-01</t>
        </is>
      </c>
      <c r="B599" t="inlineStr">
        <is>
          <t>Witzco 35 Ton Lowboy</t>
        </is>
      </c>
      <c r="C599" t="n">
        <v>20826</v>
      </c>
      <c r="D599" t="inlineStr">
        <is>
          <t>A</t>
        </is>
      </c>
      <c r="E599">
        <f>IFERROR(VLOOKUP(Table_Query_from_Cas_Ragle35[[#This Row],[Equipment '#]],'[1]Equip Rates'!A:C,3,FALSE),"")</f>
        <v/>
      </c>
      <c r="F599">
        <f>IFERROR(VLOOKUP(Table_Query_from_Cas_Ragle35[[#This Row],[Equipment '#]],H:I,2,FALSE), "No Div")</f>
        <v/>
      </c>
      <c r="H599" t="inlineStr">
        <is>
          <t>LS-02</t>
        </is>
      </c>
      <c r="I599" t="inlineStr">
        <is>
          <t>1</t>
        </is>
      </c>
    </row>
    <row r="600">
      <c r="A600" t="inlineStr">
        <is>
          <t>LB-02</t>
        </is>
      </c>
      <c r="B600" t="inlineStr">
        <is>
          <t>Witzco 50 Ton Lowboy</t>
        </is>
      </c>
      <c r="C600" t="n">
        <v>22790</v>
      </c>
      <c r="D600" t="inlineStr">
        <is>
          <t>A</t>
        </is>
      </c>
      <c r="E600">
        <f>IFERROR(VLOOKUP(Table_Query_from_Cas_Ragle35[[#This Row],[Equipment '#]],'[1]Equip Rates'!A:C,3,FALSE),"")</f>
        <v/>
      </c>
      <c r="F600">
        <f>IFERROR(VLOOKUP(Table_Query_from_Cas_Ragle35[[#This Row],[Equipment '#]],H:I,2,FALSE), "No Div")</f>
        <v/>
      </c>
      <c r="H600" t="inlineStr">
        <is>
          <t>LS-03</t>
        </is>
      </c>
      <c r="I600" t="inlineStr">
        <is>
          <t>1</t>
        </is>
      </c>
    </row>
    <row r="601">
      <c r="A601" t="inlineStr">
        <is>
          <t>LB-03</t>
        </is>
      </c>
      <c r="B601" t="inlineStr">
        <is>
          <t>2015 Talbert LB</t>
        </is>
      </c>
      <c r="C601" t="n">
        <v>55000</v>
      </c>
      <c r="D601" t="inlineStr">
        <is>
          <t>A</t>
        </is>
      </c>
      <c r="E601">
        <f>IFERROR(VLOOKUP(Table_Query_from_Cas_Ragle35[[#This Row],[Equipment '#]],'[1]Equip Rates'!A:C,3,FALSE),"")</f>
        <v/>
      </c>
      <c r="F601">
        <f>IFERROR(VLOOKUP(Table_Query_from_Cas_Ragle35[[#This Row],[Equipment '#]],H:I,2,FALSE), "No Div")</f>
        <v/>
      </c>
      <c r="H601" t="inlineStr">
        <is>
          <t>LST-01</t>
        </is>
      </c>
      <c r="I601" t="inlineStr">
        <is>
          <t>1</t>
        </is>
      </c>
    </row>
    <row r="602">
      <c r="A602" t="inlineStr">
        <is>
          <t>LB-04</t>
        </is>
      </c>
      <c r="B602" t="inlineStr">
        <is>
          <t>Talber Lowboy (2013)</t>
        </is>
      </c>
      <c r="C602" t="n">
        <v>45165.52</v>
      </c>
      <c r="D602" t="inlineStr">
        <is>
          <t>A</t>
        </is>
      </c>
      <c r="E602">
        <f>IFERROR(VLOOKUP(Table_Query_from_Cas_Ragle35[[#This Row],[Equipment '#]],'[1]Equip Rates'!A:C,3,FALSE),"")</f>
        <v/>
      </c>
      <c r="F602">
        <f>IFERROR(VLOOKUP(Table_Query_from_Cas_Ragle35[[#This Row],[Equipment '#]],H:I,2,FALSE), "No Div")</f>
        <v/>
      </c>
      <c r="H602" t="inlineStr">
        <is>
          <t>LT-01</t>
        </is>
      </c>
      <c r="I602" t="inlineStr">
        <is>
          <t>1</t>
        </is>
      </c>
    </row>
    <row r="603">
      <c r="A603" t="inlineStr">
        <is>
          <t>LB-05</t>
        </is>
      </c>
      <c r="B603" t="inlineStr">
        <is>
          <t>2007 Load King Lowboy (Black)</t>
        </is>
      </c>
      <c r="C603" t="n">
        <v>51755.51</v>
      </c>
      <c r="D603" t="inlineStr">
        <is>
          <t>A</t>
        </is>
      </c>
      <c r="E603">
        <f>IFERROR(VLOOKUP(Table_Query_from_Cas_Ragle35[[#This Row],[Equipment '#]],'[1]Equip Rates'!A:C,3,FALSE),"")</f>
        <v/>
      </c>
      <c r="F603">
        <f>IFERROR(VLOOKUP(Table_Query_from_Cas_Ragle35[[#This Row],[Equipment '#]],H:I,2,FALSE), "No Div")</f>
        <v/>
      </c>
      <c r="H603" t="inlineStr">
        <is>
          <t>MB-##?</t>
        </is>
      </c>
      <c r="I603" t="inlineStr">
        <is>
          <t>4</t>
        </is>
      </c>
    </row>
    <row r="604">
      <c r="A604" t="inlineStr">
        <is>
          <t>LB-06</t>
        </is>
      </c>
      <c r="B604" t="inlineStr">
        <is>
          <t>2019 Talbert 35 Ton</t>
        </is>
      </c>
      <c r="C604" t="n">
        <v>53461.05</v>
      </c>
      <c r="D604" t="inlineStr">
        <is>
          <t>A</t>
        </is>
      </c>
      <c r="E604">
        <f>IFERROR(VLOOKUP(Table_Query_from_Cas_Ragle35[[#This Row],[Equipment '#]],'[1]Equip Rates'!A:C,3,FALSE),"")</f>
        <v/>
      </c>
      <c r="F604">
        <f>IFERROR(VLOOKUP(Table_Query_from_Cas_Ragle35[[#This Row],[Equipment '#]],H:I,2,FALSE), "No Div")</f>
        <v/>
      </c>
      <c r="H604" t="inlineStr">
        <is>
          <t>MB-01</t>
        </is>
      </c>
      <c r="I604" t="inlineStr">
        <is>
          <t>2</t>
        </is>
      </c>
    </row>
    <row r="605">
      <c r="A605" t="inlineStr">
        <is>
          <t>LB-07</t>
        </is>
      </c>
      <c r="B605" t="inlineStr">
        <is>
          <t>2007 Talbert RGN 55ton (Red)</t>
        </is>
      </c>
      <c r="C605" t="n">
        <v>49500</v>
      </c>
      <c r="D605" t="inlineStr">
        <is>
          <t>A</t>
        </is>
      </c>
      <c r="E605">
        <f>IFERROR(VLOOKUP(Table_Query_from_Cas_Ragle35[[#This Row],[Equipment '#]],'[1]Equip Rates'!A:C,3,FALSE),"")</f>
        <v/>
      </c>
      <c r="F605">
        <f>IFERROR(VLOOKUP(Table_Query_from_Cas_Ragle35[[#This Row],[Equipment '#]],H:I,2,FALSE), "No Div")</f>
        <v/>
      </c>
      <c r="H605" t="inlineStr">
        <is>
          <t>MB-02</t>
        </is>
      </c>
      <c r="I605" t="inlineStr">
        <is>
          <t>2</t>
        </is>
      </c>
    </row>
    <row r="606">
      <c r="A606" t="inlineStr">
        <is>
          <t>LBT-01</t>
        </is>
      </c>
      <c r="B606" t="inlineStr">
        <is>
          <t>Witzco Challenger 35T Lowboy</t>
        </is>
      </c>
      <c r="C606" t="n">
        <v>0</v>
      </c>
      <c r="D606" t="inlineStr">
        <is>
          <t>A</t>
        </is>
      </c>
      <c r="E606">
        <f>IFERROR(VLOOKUP(Table_Query_from_Cas_Ragle35[[#This Row],[Equipment '#]],'[1]Equip Rates'!A:C,3,FALSE),"")</f>
        <v/>
      </c>
      <c r="F606">
        <f>IFERROR(VLOOKUP(Table_Query_from_Cas_Ragle35[[#This Row],[Equipment '#]],H:I,2,FALSE), "No Div")</f>
        <v/>
      </c>
      <c r="H606" t="inlineStr">
        <is>
          <t>MB-03</t>
        </is>
      </c>
      <c r="I606" t="inlineStr">
        <is>
          <t>2</t>
        </is>
      </c>
    </row>
    <row r="607">
      <c r="A607" t="inlineStr">
        <is>
          <t>LBT-02</t>
        </is>
      </c>
      <c r="B607" t="inlineStr">
        <is>
          <t>Witzco Challenger 50T Lowboy</t>
        </is>
      </c>
      <c r="C607" t="n">
        <v>0</v>
      </c>
      <c r="D607" t="inlineStr">
        <is>
          <t>A</t>
        </is>
      </c>
      <c r="E607">
        <f>IFERROR(VLOOKUP(Table_Query_from_Cas_Ragle35[[#This Row],[Equipment '#]],'[1]Equip Rates'!A:C,3,FALSE),"")</f>
        <v/>
      </c>
      <c r="F607">
        <f>IFERROR(VLOOKUP(Table_Query_from_Cas_Ragle35[[#This Row],[Equipment '#]],H:I,2,FALSE), "No Div")</f>
        <v/>
      </c>
      <c r="H607" t="inlineStr">
        <is>
          <t>MB-04</t>
        </is>
      </c>
      <c r="I607" t="inlineStr">
        <is>
          <t>2</t>
        </is>
      </c>
    </row>
    <row r="608">
      <c r="A608" t="inlineStr">
        <is>
          <t>LD85</t>
        </is>
      </c>
      <c r="B608" t="inlineStr">
        <is>
          <t>27" SWINGING LEADS 85FT</t>
        </is>
      </c>
      <c r="C608" t="n">
        <v>0</v>
      </c>
      <c r="D608" t="inlineStr">
        <is>
          <t>A</t>
        </is>
      </c>
      <c r="E608">
        <f>IFERROR(VLOOKUP(Table_Query_from_Cas_Ragle35[[#This Row],[Equipment '#]],'[1]Equip Rates'!A:C,3,FALSE),"")</f>
        <v/>
      </c>
      <c r="F608">
        <f>IFERROR(VLOOKUP(Table_Query_from_Cas_Ragle35[[#This Row],[Equipment '#]],H:I,2,FALSE), "No Div")</f>
        <v/>
      </c>
      <c r="H608" t="inlineStr">
        <is>
          <t>MB-05</t>
        </is>
      </c>
      <c r="I608" t="inlineStr">
        <is>
          <t>2</t>
        </is>
      </c>
    </row>
    <row r="609">
      <c r="A609" t="inlineStr">
        <is>
          <t>LP-01</t>
        </is>
      </c>
      <c r="B609" t="inlineStr">
        <is>
          <t>Allmand Light Plant</t>
        </is>
      </c>
      <c r="C609" t="n">
        <v>0</v>
      </c>
      <c r="D609" t="inlineStr">
        <is>
          <t>A</t>
        </is>
      </c>
      <c r="E609">
        <f>IFERROR(VLOOKUP(Table_Query_from_Cas_Ragle35[[#This Row],[Equipment '#]],'[1]Equip Rates'!A:C,3,FALSE),"")</f>
        <v/>
      </c>
      <c r="F609">
        <f>IFERROR(VLOOKUP(Table_Query_from_Cas_Ragle35[[#This Row],[Equipment '#]],H:I,2,FALSE), "No Div")</f>
        <v/>
      </c>
      <c r="H609" t="inlineStr">
        <is>
          <t>ME-01</t>
        </is>
      </c>
      <c r="I609" t="inlineStr">
        <is>
          <t>1</t>
        </is>
      </c>
    </row>
    <row r="610">
      <c r="A610" t="inlineStr">
        <is>
          <t>LP-02</t>
        </is>
      </c>
      <c r="B610" t="inlineStr">
        <is>
          <t>Allmand Light Plant</t>
        </is>
      </c>
      <c r="C610" t="n">
        <v>0</v>
      </c>
      <c r="D610" t="inlineStr">
        <is>
          <t>A</t>
        </is>
      </c>
      <c r="E610">
        <f>IFERROR(VLOOKUP(Table_Query_from_Cas_Ragle35[[#This Row],[Equipment '#]],'[1]Equip Rates'!A:C,3,FALSE),"")</f>
        <v/>
      </c>
      <c r="F610">
        <f>IFERROR(VLOOKUP(Table_Query_from_Cas_Ragle35[[#This Row],[Equipment '#]],H:I,2,FALSE), "No Div")</f>
        <v/>
      </c>
      <c r="H610" t="inlineStr">
        <is>
          <t>ME-02</t>
        </is>
      </c>
      <c r="I610" t="inlineStr">
        <is>
          <t>1</t>
        </is>
      </c>
    </row>
    <row r="611">
      <c r="A611" t="inlineStr">
        <is>
          <t>LP-03</t>
        </is>
      </c>
      <c r="B611" t="inlineStr">
        <is>
          <t>Wacker Neuson</t>
        </is>
      </c>
      <c r="C611" t="n">
        <v>0</v>
      </c>
      <c r="D611" t="inlineStr">
        <is>
          <t>A</t>
        </is>
      </c>
      <c r="E611">
        <f>IFERROR(VLOOKUP(Table_Query_from_Cas_Ragle35[[#This Row],[Equipment '#]],'[1]Equip Rates'!A:C,3,FALSE),"")</f>
        <v/>
      </c>
      <c r="F611">
        <f>IFERROR(VLOOKUP(Table_Query_from_Cas_Ragle35[[#This Row],[Equipment '#]],H:I,2,FALSE), "No Div")</f>
        <v/>
      </c>
      <c r="H611" t="inlineStr">
        <is>
          <t>ME-05</t>
        </is>
      </c>
      <c r="I611" t="inlineStr">
        <is>
          <t>1</t>
        </is>
      </c>
    </row>
    <row r="612">
      <c r="A612" t="inlineStr">
        <is>
          <t>LP-04</t>
        </is>
      </c>
      <c r="B612" t="inlineStr">
        <is>
          <t>2018 Allmand Nite-Lite Pro II</t>
        </is>
      </c>
      <c r="C612" t="n">
        <v>7534.94</v>
      </c>
      <c r="D612" t="inlineStr">
        <is>
          <t>A</t>
        </is>
      </c>
      <c r="E612">
        <f>IFERROR(VLOOKUP(Table_Query_from_Cas_Ragle35[[#This Row],[Equipment '#]],'[1]Equip Rates'!A:C,3,FALSE),"")</f>
        <v/>
      </c>
      <c r="F612">
        <f>IFERROR(VLOOKUP(Table_Query_from_Cas_Ragle35[[#This Row],[Equipment '#]],H:I,2,FALSE), "No Div")</f>
        <v/>
      </c>
      <c r="H612" t="inlineStr">
        <is>
          <t>ME-17</t>
        </is>
      </c>
      <c r="I612" t="inlineStr">
        <is>
          <t>1</t>
        </is>
      </c>
    </row>
    <row r="613">
      <c r="A613" t="inlineStr">
        <is>
          <t>LP-05</t>
        </is>
      </c>
      <c r="B613" t="inlineStr">
        <is>
          <t>Generac Light Plant</t>
        </is>
      </c>
      <c r="C613" t="n">
        <v>2381.5</v>
      </c>
      <c r="D613" t="inlineStr">
        <is>
          <t>A</t>
        </is>
      </c>
      <c r="E613">
        <f>IFERROR(VLOOKUP(Table_Query_from_Cas_Ragle35[[#This Row],[Equipment '#]],'[1]Equip Rates'!A:C,3,FALSE),"")</f>
        <v/>
      </c>
      <c r="F613">
        <f>IFERROR(VLOOKUP(Table_Query_from_Cas_Ragle35[[#This Row],[Equipment '#]],H:I,2,FALSE), "No Div")</f>
        <v/>
      </c>
      <c r="H613" t="inlineStr">
        <is>
          <t>ME-18</t>
        </is>
      </c>
      <c r="I613" t="inlineStr">
        <is>
          <t>1</t>
        </is>
      </c>
    </row>
    <row r="614">
      <c r="A614" t="inlineStr">
        <is>
          <t>LP-06</t>
        </is>
      </c>
      <c r="B614" t="inlineStr">
        <is>
          <t>Generac MLT6S Light Plant</t>
        </is>
      </c>
      <c r="C614" t="n">
        <v>2381.5</v>
      </c>
      <c r="D614" t="inlineStr">
        <is>
          <t>A</t>
        </is>
      </c>
      <c r="E614">
        <f>IFERROR(VLOOKUP(Table_Query_from_Cas_Ragle35[[#This Row],[Equipment '#]],'[1]Equip Rates'!A:C,3,FALSE),"")</f>
        <v/>
      </c>
      <c r="F614">
        <f>IFERROR(VLOOKUP(Table_Query_from_Cas_Ragle35[[#This Row],[Equipment '#]],H:I,2,FALSE), "No Div")</f>
        <v/>
      </c>
      <c r="H614" t="inlineStr">
        <is>
          <t>ME-19</t>
        </is>
      </c>
      <c r="I614" t="inlineStr">
        <is>
          <t>1</t>
        </is>
      </c>
    </row>
    <row r="615">
      <c r="A615" t="inlineStr">
        <is>
          <t>LP-07</t>
        </is>
      </c>
      <c r="B615" t="inlineStr">
        <is>
          <t>Magnum MLT3060K Light Plant</t>
        </is>
      </c>
      <c r="C615" t="n">
        <v>1732.38</v>
      </c>
      <c r="D615" t="inlineStr">
        <is>
          <t>A</t>
        </is>
      </c>
      <c r="E615">
        <f>IFERROR(VLOOKUP(Table_Query_from_Cas_Ragle35[[#This Row],[Equipment '#]],'[1]Equip Rates'!A:C,3,FALSE),"")</f>
        <v/>
      </c>
      <c r="F615">
        <f>IFERROR(VLOOKUP(Table_Query_from_Cas_Ragle35[[#This Row],[Equipment '#]],H:I,2,FALSE), "No Div")</f>
        <v/>
      </c>
      <c r="H615" t="inlineStr">
        <is>
          <t>ME-20</t>
        </is>
      </c>
      <c r="I615" t="inlineStr">
        <is>
          <t>2</t>
        </is>
      </c>
    </row>
    <row r="616">
      <c r="A616" t="inlineStr">
        <is>
          <t>LP-08</t>
        </is>
      </c>
      <c r="B616" t="inlineStr">
        <is>
          <t>LP-08 ENTRY FOR A/R</t>
        </is>
      </c>
      <c r="C616" t="n">
        <v>0</v>
      </c>
      <c r="D616" t="inlineStr">
        <is>
          <t>A</t>
        </is>
      </c>
      <c r="E616">
        <f>IFERROR(VLOOKUP(Table_Query_from_Cas_Ragle35[[#This Row],[Equipment '#]],'[1]Equip Rates'!A:C,3,FALSE),"")</f>
        <v/>
      </c>
      <c r="F616">
        <f>IFERROR(VLOOKUP(Table_Query_from_Cas_Ragle35[[#This Row],[Equipment '#]],H:I,2,FALSE), "No Div")</f>
        <v/>
      </c>
      <c r="H616" t="inlineStr">
        <is>
          <t>ME-21</t>
        </is>
      </c>
      <c r="I616" t="inlineStr">
        <is>
          <t>2</t>
        </is>
      </c>
    </row>
    <row r="617">
      <c r="A617" t="inlineStr">
        <is>
          <t>LP-09</t>
        </is>
      </c>
      <c r="B617" t="inlineStr">
        <is>
          <t>Allmand Light Plant</t>
        </is>
      </c>
      <c r="C617" t="n">
        <v>5153.12</v>
      </c>
      <c r="D617" t="inlineStr">
        <is>
          <t>A</t>
        </is>
      </c>
      <c r="E617">
        <f>IFERROR(VLOOKUP(Table_Query_from_Cas_Ragle35[[#This Row],[Equipment '#]],'[1]Equip Rates'!A:C,3,FALSE),"")</f>
        <v/>
      </c>
      <c r="F617">
        <f>IFERROR(VLOOKUP(Table_Query_from_Cas_Ragle35[[#This Row],[Equipment '#]],H:I,2,FALSE), "No Div")</f>
        <v/>
      </c>
      <c r="H617" t="inlineStr">
        <is>
          <t>ME-22</t>
        </is>
      </c>
      <c r="I617" t="inlineStr">
        <is>
          <t>2</t>
        </is>
      </c>
    </row>
    <row r="618">
      <c r="A618" t="inlineStr">
        <is>
          <t>LP-100</t>
        </is>
      </c>
      <c r="B618" t="inlineStr">
        <is>
          <t>MAGNUM MLT4060MMH LIGHT PLANT</t>
        </is>
      </c>
      <c r="C618" t="n">
        <v>0</v>
      </c>
      <c r="D618" t="inlineStr">
        <is>
          <t>A</t>
        </is>
      </c>
      <c r="E618">
        <f>IFERROR(VLOOKUP(Table_Query_from_Cas_Ragle35[[#This Row],[Equipment '#]],'[1]Equip Rates'!A:C,3,FALSE),"")</f>
        <v/>
      </c>
      <c r="F618">
        <f>IFERROR(VLOOKUP(Table_Query_from_Cas_Ragle35[[#This Row],[Equipment '#]],H:I,2,FALSE), "No Div")</f>
        <v/>
      </c>
      <c r="H618" t="inlineStr">
        <is>
          <t>ME-23</t>
        </is>
      </c>
      <c r="I618" t="inlineStr">
        <is>
          <t>2</t>
        </is>
      </c>
    </row>
    <row r="619">
      <c r="A619" t="inlineStr">
        <is>
          <t>LP-104</t>
        </is>
      </c>
      <c r="B619" t="inlineStr">
        <is>
          <t>WACKER NEUSON LTN6K</t>
        </is>
      </c>
      <c r="C619" t="n">
        <v>0</v>
      </c>
      <c r="D619" t="inlineStr">
        <is>
          <t>A</t>
        </is>
      </c>
      <c r="E619">
        <f>IFERROR(VLOOKUP(Table_Query_from_Cas_Ragle35[[#This Row],[Equipment '#]],'[1]Equip Rates'!A:C,3,FALSE),"")</f>
        <v/>
      </c>
      <c r="F619">
        <f>IFERROR(VLOOKUP(Table_Query_from_Cas_Ragle35[[#This Row],[Equipment '#]],H:I,2,FALSE), "No Div")</f>
        <v/>
      </c>
      <c r="H619" t="inlineStr">
        <is>
          <t>ME-24</t>
        </is>
      </c>
      <c r="I619" t="inlineStr">
        <is>
          <t>2</t>
        </is>
      </c>
    </row>
    <row r="620">
      <c r="A620" t="inlineStr">
        <is>
          <t>LP-105</t>
        </is>
      </c>
      <c r="B620" t="inlineStr">
        <is>
          <t>MAGNUM MLT3060</t>
        </is>
      </c>
      <c r="C620" t="n">
        <v>0</v>
      </c>
      <c r="D620" t="inlineStr">
        <is>
          <t>A</t>
        </is>
      </c>
      <c r="E620">
        <f>IFERROR(VLOOKUP(Table_Query_from_Cas_Ragle35[[#This Row],[Equipment '#]],'[1]Equip Rates'!A:C,3,FALSE),"")</f>
        <v/>
      </c>
      <c r="F620">
        <f>IFERROR(VLOOKUP(Table_Query_from_Cas_Ragle35[[#This Row],[Equipment '#]],H:I,2,FALSE), "No Div")</f>
        <v/>
      </c>
      <c r="H620" t="inlineStr">
        <is>
          <t>ME-25</t>
        </is>
      </c>
      <c r="I620" t="inlineStr">
        <is>
          <t>2</t>
        </is>
      </c>
    </row>
    <row r="621">
      <c r="A621" t="inlineStr">
        <is>
          <t>LP-106</t>
        </is>
      </c>
      <c r="B621" t="inlineStr">
        <is>
          <t>LP-106 ENTRY FOR A/R</t>
        </is>
      </c>
      <c r="C621" t="n">
        <v>0</v>
      </c>
      <c r="D621" t="inlineStr">
        <is>
          <t>A</t>
        </is>
      </c>
      <c r="E621">
        <f>IFERROR(VLOOKUP(Table_Query_from_Cas_Ragle35[[#This Row],[Equipment '#]],'[1]Equip Rates'!A:C,3,FALSE),"")</f>
        <v/>
      </c>
      <c r="F621">
        <f>IFERROR(VLOOKUP(Table_Query_from_Cas_Ragle35[[#This Row],[Equipment '#]],H:I,2,FALSE), "No Div")</f>
        <v/>
      </c>
      <c r="H621" t="inlineStr">
        <is>
          <t>ME-26</t>
        </is>
      </c>
      <c r="I621" t="inlineStr">
        <is>
          <t>2</t>
        </is>
      </c>
    </row>
    <row r="622">
      <c r="A622" t="inlineStr">
        <is>
          <t>LP-108</t>
        </is>
      </c>
      <c r="B622" t="inlineStr">
        <is>
          <t>2013 MAGNUM MLT3060 (B311475)</t>
        </is>
      </c>
      <c r="C622" t="n">
        <v>0</v>
      </c>
      <c r="D622" t="inlineStr">
        <is>
          <t>A</t>
        </is>
      </c>
      <c r="E622">
        <f>IFERROR(VLOOKUP(Table_Query_from_Cas_Ragle35[[#This Row],[Equipment '#]],'[1]Equip Rates'!A:C,3,FALSE),"")</f>
        <v/>
      </c>
      <c r="F622">
        <f>IFERROR(VLOOKUP(Table_Query_from_Cas_Ragle35[[#This Row],[Equipment '#]],H:I,2,FALSE), "No Div")</f>
        <v/>
      </c>
      <c r="H622" t="inlineStr">
        <is>
          <t>ME-27</t>
        </is>
      </c>
      <c r="I622" t="inlineStr">
        <is>
          <t>1</t>
        </is>
      </c>
    </row>
    <row r="623">
      <c r="A623" t="inlineStr">
        <is>
          <t>LP-109</t>
        </is>
      </c>
      <c r="B623" t="inlineStr">
        <is>
          <t>GENERAC MLT6SM B503136</t>
        </is>
      </c>
      <c r="C623" t="n">
        <v>5858.49</v>
      </c>
      <c r="D623" t="inlineStr">
        <is>
          <t>A</t>
        </is>
      </c>
      <c r="E623">
        <f>IFERROR(VLOOKUP(Table_Query_from_Cas_Ragle35[[#This Row],[Equipment '#]],'[1]Equip Rates'!A:C,3,FALSE),"")</f>
        <v/>
      </c>
      <c r="F623">
        <f>IFERROR(VLOOKUP(Table_Query_from_Cas_Ragle35[[#This Row],[Equipment '#]],H:I,2,FALSE), "No Div")</f>
        <v/>
      </c>
      <c r="H623" t="inlineStr">
        <is>
          <t>ME-28</t>
        </is>
      </c>
      <c r="I623" t="inlineStr">
        <is>
          <t>1</t>
        </is>
      </c>
    </row>
    <row r="624">
      <c r="A624" t="inlineStr">
        <is>
          <t>LP-110</t>
        </is>
      </c>
      <c r="B624" t="inlineStr">
        <is>
          <t>GENERAC MLT3060MV B603371</t>
        </is>
      </c>
      <c r="C624" t="n">
        <v>6229.79</v>
      </c>
      <c r="D624" t="inlineStr">
        <is>
          <t>A</t>
        </is>
      </c>
      <c r="E624">
        <f>IFERROR(VLOOKUP(Table_Query_from_Cas_Ragle35[[#This Row],[Equipment '#]],'[1]Equip Rates'!A:C,3,FALSE),"")</f>
        <v/>
      </c>
      <c r="F624">
        <f>IFERROR(VLOOKUP(Table_Query_from_Cas_Ragle35[[#This Row],[Equipment '#]],H:I,2,FALSE), "No Div")</f>
        <v/>
      </c>
      <c r="H624" t="inlineStr">
        <is>
          <t>ME-29</t>
        </is>
      </c>
      <c r="I624" t="inlineStr">
        <is>
          <t>1</t>
        </is>
      </c>
    </row>
    <row r="625">
      <c r="A625" t="inlineStr">
        <is>
          <t>LP-111</t>
        </is>
      </c>
      <c r="B625" t="inlineStr">
        <is>
          <t>GENERAC MLT3060MV</t>
        </is>
      </c>
      <c r="C625" t="n">
        <v>6800.27</v>
      </c>
      <c r="D625" t="inlineStr">
        <is>
          <t>A</t>
        </is>
      </c>
      <c r="E625">
        <f>IFERROR(VLOOKUP(Table_Query_from_Cas_Ragle35[[#This Row],[Equipment '#]],'[1]Equip Rates'!A:C,3,FALSE),"")</f>
        <v/>
      </c>
      <c r="F625">
        <f>IFERROR(VLOOKUP(Table_Query_from_Cas_Ragle35[[#This Row],[Equipment '#]],H:I,2,FALSE), "No Div")</f>
        <v/>
      </c>
      <c r="H625" t="inlineStr">
        <is>
          <t>ME-30</t>
        </is>
      </c>
      <c r="I625" t="inlineStr">
        <is>
          <t>1</t>
        </is>
      </c>
    </row>
    <row r="626">
      <c r="A626" t="inlineStr">
        <is>
          <t>LP-112</t>
        </is>
      </c>
      <c r="B626" t="inlineStr">
        <is>
          <t>LIGHT PLANT</t>
        </is>
      </c>
      <c r="C626" t="n">
        <v>0</v>
      </c>
      <c r="D626" t="inlineStr">
        <is>
          <t>A</t>
        </is>
      </c>
      <c r="E626">
        <f>IFERROR(VLOOKUP(Table_Query_from_Cas_Ragle35[[#This Row],[Equipment '#]],'[1]Equip Rates'!A:C,3,FALSE),"")</f>
        <v/>
      </c>
      <c r="F626">
        <f>IFERROR(VLOOKUP(Table_Query_from_Cas_Ragle35[[#This Row],[Equipment '#]],H:I,2,FALSE), "No Div")</f>
        <v/>
      </c>
      <c r="H626" t="inlineStr">
        <is>
          <t>ME-31</t>
        </is>
      </c>
      <c r="I626" t="inlineStr">
        <is>
          <t>2</t>
        </is>
      </c>
    </row>
    <row r="627">
      <c r="A627" t="inlineStr">
        <is>
          <t>LP-113</t>
        </is>
      </c>
      <c r="B627" t="inlineStr">
        <is>
          <t>LIGHT PLANT</t>
        </is>
      </c>
      <c r="C627" t="n">
        <v>0</v>
      </c>
      <c r="D627" t="inlineStr">
        <is>
          <t>A</t>
        </is>
      </c>
      <c r="E627">
        <f>IFERROR(VLOOKUP(Table_Query_from_Cas_Ragle35[[#This Row],[Equipment '#]],'[1]Equip Rates'!A:C,3,FALSE),"")</f>
        <v/>
      </c>
      <c r="F627">
        <f>IFERROR(VLOOKUP(Table_Query_from_Cas_Ragle35[[#This Row],[Equipment '#]],H:I,2,FALSE), "No Div")</f>
        <v/>
      </c>
      <c r="H627" t="inlineStr">
        <is>
          <t>ME-32</t>
        </is>
      </c>
      <c r="I627" t="inlineStr">
        <is>
          <t>2</t>
        </is>
      </c>
    </row>
    <row r="628">
      <c r="A628" t="inlineStr">
        <is>
          <t>LP-114</t>
        </is>
      </c>
      <c r="B628" t="inlineStr">
        <is>
          <t>2024 LIGHT TOWER 4-7KW VERT</t>
        </is>
      </c>
      <c r="C628" t="n">
        <v>14203.35</v>
      </c>
      <c r="D628" t="inlineStr">
        <is>
          <t>A</t>
        </is>
      </c>
      <c r="E628">
        <f>IFERROR(VLOOKUP(Table_Query_from_Cas_Ragle35[[#This Row],[Equipment '#]],'[1]Equip Rates'!A:C,3,FALSE),"")</f>
        <v/>
      </c>
      <c r="F628">
        <f>IFERROR(VLOOKUP(Table_Query_from_Cas_Ragle35[[#This Row],[Equipment '#]],H:I,2,FALSE), "No Div")</f>
        <v/>
      </c>
      <c r="H628" t="inlineStr">
        <is>
          <t>ME-33</t>
        </is>
      </c>
      <c r="I628" t="inlineStr">
        <is>
          <t>2</t>
        </is>
      </c>
    </row>
    <row r="629">
      <c r="A629" t="inlineStr">
        <is>
          <t>LP-115</t>
        </is>
      </c>
      <c r="B629" t="inlineStr">
        <is>
          <t>2024 LIGHT TOWER 4-7KW VERT</t>
        </is>
      </c>
      <c r="C629" t="n">
        <v>14203.35</v>
      </c>
      <c r="D629" t="inlineStr">
        <is>
          <t>A</t>
        </is>
      </c>
      <c r="E629">
        <f>IFERROR(VLOOKUP(Table_Query_from_Cas_Ragle35[[#This Row],[Equipment '#]],'[1]Equip Rates'!A:C,3,FALSE),"")</f>
        <v/>
      </c>
      <c r="F629">
        <f>IFERROR(VLOOKUP(Table_Query_from_Cas_Ragle35[[#This Row],[Equipment '#]],H:I,2,FALSE), "No Div")</f>
        <v/>
      </c>
      <c r="H629" t="inlineStr">
        <is>
          <t>ME-34</t>
        </is>
      </c>
      <c r="I629" t="inlineStr">
        <is>
          <t>2</t>
        </is>
      </c>
    </row>
    <row r="630">
      <c r="A630" t="inlineStr">
        <is>
          <t>LP-116</t>
        </is>
      </c>
      <c r="B630" t="inlineStr">
        <is>
          <t>2024 LIGHT TOWER 4-7KW VERT</t>
        </is>
      </c>
      <c r="C630" t="n">
        <v>14203.35</v>
      </c>
      <c r="D630" t="inlineStr">
        <is>
          <t>A</t>
        </is>
      </c>
      <c r="E630">
        <f>IFERROR(VLOOKUP(Table_Query_from_Cas_Ragle35[[#This Row],[Equipment '#]],'[1]Equip Rates'!A:C,3,FALSE),"")</f>
        <v/>
      </c>
      <c r="F630">
        <f>IFERROR(VLOOKUP(Table_Query_from_Cas_Ragle35[[#This Row],[Equipment '#]],H:I,2,FALSE), "No Div")</f>
        <v/>
      </c>
      <c r="H630" t="inlineStr">
        <is>
          <t>ME-35</t>
        </is>
      </c>
      <c r="I630" t="inlineStr">
        <is>
          <t>2</t>
        </is>
      </c>
    </row>
    <row r="631">
      <c r="A631" t="inlineStr">
        <is>
          <t>LP-117</t>
        </is>
      </c>
      <c r="B631" t="inlineStr">
        <is>
          <t>2024 LIGHT TOWER 4-7KW VERT</t>
        </is>
      </c>
      <c r="C631" t="n">
        <v>14203.35</v>
      </c>
      <c r="D631" t="inlineStr">
        <is>
          <t>A</t>
        </is>
      </c>
      <c r="E631">
        <f>IFERROR(VLOOKUP(Table_Query_from_Cas_Ragle35[[#This Row],[Equipment '#]],'[1]Equip Rates'!A:C,3,FALSE),"")</f>
        <v/>
      </c>
      <c r="F631">
        <f>IFERROR(VLOOKUP(Table_Query_from_Cas_Ragle35[[#This Row],[Equipment '#]],H:I,2,FALSE), "No Div")</f>
        <v/>
      </c>
      <c r="H631" t="inlineStr">
        <is>
          <t>ME-36</t>
        </is>
      </c>
      <c r="I631" t="inlineStr">
        <is>
          <t>2</t>
        </is>
      </c>
    </row>
    <row r="632">
      <c r="A632" t="inlineStr">
        <is>
          <t>LP-200</t>
        </is>
      </c>
      <c r="B632" t="inlineStr">
        <is>
          <t>UR LIGHT TOWER 4-7KW VERT MAST</t>
        </is>
      </c>
      <c r="C632" t="n">
        <v>14203.35</v>
      </c>
      <c r="D632" t="inlineStr">
        <is>
          <t>A</t>
        </is>
      </c>
      <c r="E632">
        <f>IFERROR(VLOOKUP(Table_Query_from_Cas_Ragle35[[#This Row],[Equipment '#]],'[1]Equip Rates'!A:C,3,FALSE),"")</f>
        <v/>
      </c>
      <c r="F632">
        <f>IFERROR(VLOOKUP(Table_Query_from_Cas_Ragle35[[#This Row],[Equipment '#]],H:I,2,FALSE), "No Div")</f>
        <v/>
      </c>
      <c r="H632" t="inlineStr">
        <is>
          <t>ME-37</t>
        </is>
      </c>
      <c r="I632" t="inlineStr">
        <is>
          <t>2</t>
        </is>
      </c>
    </row>
    <row r="633">
      <c r="A633" t="inlineStr">
        <is>
          <t>LP-201</t>
        </is>
      </c>
      <c r="B633" t="inlineStr">
        <is>
          <t>UR LIGHT TOWER 4-7KW VERT MAST</t>
        </is>
      </c>
      <c r="C633" t="n">
        <v>14203.35</v>
      </c>
      <c r="D633" t="inlineStr">
        <is>
          <t>A</t>
        </is>
      </c>
      <c r="E633">
        <f>IFERROR(VLOOKUP(Table_Query_from_Cas_Ragle35[[#This Row],[Equipment '#]],'[1]Equip Rates'!A:C,3,FALSE),"")</f>
        <v/>
      </c>
      <c r="F633">
        <f>IFERROR(VLOOKUP(Table_Query_from_Cas_Ragle35[[#This Row],[Equipment '#]],H:I,2,FALSE), "No Div")</f>
        <v/>
      </c>
      <c r="H633" t="inlineStr">
        <is>
          <t>ME-38</t>
        </is>
      </c>
      <c r="I633" t="inlineStr">
        <is>
          <t>2</t>
        </is>
      </c>
    </row>
    <row r="634">
      <c r="A634" t="inlineStr">
        <is>
          <t>LP-202</t>
        </is>
      </c>
      <c r="B634" t="inlineStr">
        <is>
          <t>UR LIGHT TOWER 4-7KW VERT MAST</t>
        </is>
      </c>
      <c r="C634" t="n">
        <v>14203.35</v>
      </c>
      <c r="D634" t="inlineStr">
        <is>
          <t>A</t>
        </is>
      </c>
      <c r="E634">
        <f>IFERROR(VLOOKUP(Table_Query_from_Cas_Ragle35[[#This Row],[Equipment '#]],'[1]Equip Rates'!A:C,3,FALSE),"")</f>
        <v/>
      </c>
      <c r="F634">
        <f>IFERROR(VLOOKUP(Table_Query_from_Cas_Ragle35[[#This Row],[Equipment '#]],H:I,2,FALSE), "No Div")</f>
        <v/>
      </c>
      <c r="H634" t="inlineStr">
        <is>
          <t>ME-39</t>
        </is>
      </c>
      <c r="I634" t="inlineStr">
        <is>
          <t>2</t>
        </is>
      </c>
    </row>
    <row r="635">
      <c r="A635" t="inlineStr">
        <is>
          <t>LP-203</t>
        </is>
      </c>
      <c r="B635" t="inlineStr">
        <is>
          <t>UR LIGHT TOWER 4-7KW VERT MAST</t>
        </is>
      </c>
      <c r="C635" t="n">
        <v>14203.35</v>
      </c>
      <c r="D635" t="inlineStr">
        <is>
          <t>A</t>
        </is>
      </c>
      <c r="E635">
        <f>IFERROR(VLOOKUP(Table_Query_from_Cas_Ragle35[[#This Row],[Equipment '#]],'[1]Equip Rates'!A:C,3,FALSE),"")</f>
        <v/>
      </c>
      <c r="F635">
        <f>IFERROR(VLOOKUP(Table_Query_from_Cas_Ragle35[[#This Row],[Equipment '#]],H:I,2,FALSE), "No Div")</f>
        <v/>
      </c>
      <c r="H635" t="inlineStr">
        <is>
          <t>ME-40</t>
        </is>
      </c>
      <c r="I635" t="inlineStr">
        <is>
          <t>2</t>
        </is>
      </c>
    </row>
    <row r="636">
      <c r="A636" t="inlineStr">
        <is>
          <t>LR-01</t>
        </is>
      </c>
      <c r="B636" t="inlineStr">
        <is>
          <t>25' LOADING RAMP (EAR99)</t>
        </is>
      </c>
      <c r="C636" t="n">
        <v>6765.63</v>
      </c>
      <c r="D636" t="inlineStr">
        <is>
          <t>A</t>
        </is>
      </c>
      <c r="E636">
        <f>IFERROR(VLOOKUP(Table_Query_from_Cas_Ragle35[[#This Row],[Equipment '#]],'[1]Equip Rates'!A:C,3,FALSE),"")</f>
        <v/>
      </c>
      <c r="F636">
        <f>IFERROR(VLOOKUP(Table_Query_from_Cas_Ragle35[[#This Row],[Equipment '#]],H:I,2,FALSE), "No Div")</f>
        <v/>
      </c>
      <c r="H636" t="inlineStr">
        <is>
          <t>ME-41</t>
        </is>
      </c>
      <c r="I636" t="inlineStr">
        <is>
          <t>2</t>
        </is>
      </c>
    </row>
    <row r="637">
      <c r="A637" t="inlineStr">
        <is>
          <t>LS-01</t>
        </is>
      </c>
      <c r="B637" t="inlineStr">
        <is>
          <t>Graco Line Striper</t>
        </is>
      </c>
      <c r="C637" t="n">
        <v>0</v>
      </c>
      <c r="D637" t="inlineStr">
        <is>
          <t>A</t>
        </is>
      </c>
      <c r="E637">
        <f>IFERROR(VLOOKUP(Table_Query_from_Cas_Ragle35[[#This Row],[Equipment '#]],'[1]Equip Rates'!A:C,3,FALSE),"")</f>
        <v/>
      </c>
      <c r="F637">
        <f>IFERROR(VLOOKUP(Table_Query_from_Cas_Ragle35[[#This Row],[Equipment '#]],H:I,2,FALSE), "No Div")</f>
        <v/>
      </c>
      <c r="H637" t="inlineStr">
        <is>
          <t>ME-42</t>
        </is>
      </c>
      <c r="I637" t="inlineStr">
        <is>
          <t>2</t>
        </is>
      </c>
    </row>
    <row r="638">
      <c r="A638" t="inlineStr">
        <is>
          <t>LS-02</t>
        </is>
      </c>
      <c r="B638" t="inlineStr">
        <is>
          <t>Wolverine W-60-LS Loop Saw</t>
        </is>
      </c>
      <c r="C638" t="n">
        <v>30281</v>
      </c>
      <c r="D638" t="inlineStr">
        <is>
          <t>A</t>
        </is>
      </c>
      <c r="E638">
        <f>IFERROR(VLOOKUP(Table_Query_from_Cas_Ragle35[[#This Row],[Equipment '#]],'[1]Equip Rates'!A:C,3,FALSE),"")</f>
        <v/>
      </c>
      <c r="F638">
        <f>IFERROR(VLOOKUP(Table_Query_from_Cas_Ragle35[[#This Row],[Equipment '#]],H:I,2,FALSE), "No Div")</f>
        <v/>
      </c>
      <c r="H638" t="inlineStr">
        <is>
          <t>ME-43</t>
        </is>
      </c>
      <c r="I638" t="inlineStr">
        <is>
          <t>2</t>
        </is>
      </c>
    </row>
    <row r="639">
      <c r="A639" t="inlineStr">
        <is>
          <t>LS-03</t>
        </is>
      </c>
      <c r="B639" t="inlineStr">
        <is>
          <t>Wolverine W-60LS-STR</t>
        </is>
      </c>
      <c r="C639" t="n">
        <v>47823</v>
      </c>
      <c r="D639" t="inlineStr">
        <is>
          <t>A</t>
        </is>
      </c>
      <c r="E639">
        <f>IFERROR(VLOOKUP(Table_Query_from_Cas_Ragle35[[#This Row],[Equipment '#]],'[1]Equip Rates'!A:C,3,FALSE),"")</f>
        <v/>
      </c>
      <c r="F639">
        <f>IFERROR(VLOOKUP(Table_Query_from_Cas_Ragle35[[#This Row],[Equipment '#]],H:I,2,FALSE), "No Div")</f>
        <v/>
      </c>
      <c r="H639" t="inlineStr">
        <is>
          <t>ME-44</t>
        </is>
      </c>
      <c r="I639" t="inlineStr">
        <is>
          <t>2</t>
        </is>
      </c>
    </row>
    <row r="640">
      <c r="A640" t="inlineStr">
        <is>
          <t>LST-01</t>
        </is>
      </c>
      <c r="B640" t="inlineStr">
        <is>
          <t>Lime Spreader Truck</t>
        </is>
      </c>
      <c r="C640" t="n">
        <v>12968.4</v>
      </c>
      <c r="D640" t="inlineStr">
        <is>
          <t>A</t>
        </is>
      </c>
      <c r="E640">
        <f>IFERROR(VLOOKUP(Table_Query_from_Cas_Ragle35[[#This Row],[Equipment '#]],'[1]Equip Rates'!A:C,3,FALSE),"")</f>
        <v/>
      </c>
      <c r="F640">
        <f>IFERROR(VLOOKUP(Table_Query_from_Cas_Ragle35[[#This Row],[Equipment '#]],H:I,2,FALSE), "No Div")</f>
        <v/>
      </c>
      <c r="H640" t="inlineStr">
        <is>
          <t>ME-45</t>
        </is>
      </c>
      <c r="I640" t="inlineStr">
        <is>
          <t>3</t>
        </is>
      </c>
    </row>
    <row r="641">
      <c r="A641" t="inlineStr">
        <is>
          <t>LST-02</t>
        </is>
      </c>
      <c r="B641" t="inlineStr">
        <is>
          <t>Lime Spreader Trk Diversified</t>
        </is>
      </c>
      <c r="C641" t="n">
        <v>129300.51</v>
      </c>
      <c r="D641" t="inlineStr">
        <is>
          <t>A</t>
        </is>
      </c>
      <c r="E641">
        <f>IFERROR(VLOOKUP(Table_Query_from_Cas_Ragle35[[#This Row],[Equipment '#]],'[1]Equip Rates'!A:C,3,FALSE),"")</f>
        <v/>
      </c>
      <c r="F641">
        <f>IFERROR(VLOOKUP(Table_Query_from_Cas_Ragle35[[#This Row],[Equipment '#]],H:I,2,FALSE), "No Div")</f>
        <v/>
      </c>
      <c r="H641" t="inlineStr">
        <is>
          <t>ME-46</t>
        </is>
      </c>
      <c r="I641" t="inlineStr">
        <is>
          <t>2</t>
        </is>
      </c>
    </row>
    <row r="642">
      <c r="A642" t="inlineStr">
        <is>
          <t>LT-01</t>
        </is>
      </c>
      <c r="B642" t="inlineStr">
        <is>
          <t>International Line Truck</t>
        </is>
      </c>
      <c r="C642" t="n">
        <v>70903</v>
      </c>
      <c r="D642" t="inlineStr">
        <is>
          <t>A</t>
        </is>
      </c>
      <c r="E642">
        <f>IFERROR(VLOOKUP(Table_Query_from_Cas_Ragle35[[#This Row],[Equipment '#]],'[1]Equip Rates'!A:C,3,FALSE),"")</f>
        <v/>
      </c>
      <c r="F642">
        <f>IFERROR(VLOOKUP(Table_Query_from_Cas_Ragle35[[#This Row],[Equipment '#]],H:I,2,FALSE), "No Div")</f>
        <v/>
      </c>
      <c r="H642" t="inlineStr">
        <is>
          <t>ME-47</t>
        </is>
      </c>
      <c r="I642" t="inlineStr">
        <is>
          <t>3</t>
        </is>
      </c>
    </row>
    <row r="643">
      <c r="A643" t="inlineStr">
        <is>
          <t>MB-##?</t>
        </is>
      </c>
      <c r="B643" t="inlineStr">
        <is>
          <t>Wanco WTMBB Message Board</t>
        </is>
      </c>
      <c r="C643" t="n">
        <v>0</v>
      </c>
      <c r="D643" t="inlineStr">
        <is>
          <t>A</t>
        </is>
      </c>
      <c r="E643">
        <f>IFERROR(VLOOKUP(Table_Query_from_Cas_Ragle35[[#This Row],[Equipment '#]],'[1]Equip Rates'!A:C,3,FALSE),"")</f>
        <v/>
      </c>
      <c r="F643">
        <f>IFERROR(VLOOKUP(Table_Query_from_Cas_Ragle35[[#This Row],[Equipment '#]],H:I,2,FALSE), "No Div")</f>
        <v/>
      </c>
      <c r="H643" t="inlineStr">
        <is>
          <t>ME-48</t>
        </is>
      </c>
      <c r="I643" t="inlineStr">
        <is>
          <t>2</t>
        </is>
      </c>
    </row>
    <row r="644">
      <c r="A644" t="inlineStr">
        <is>
          <t>MB-01</t>
        </is>
      </c>
      <c r="B644" t="inlineStr">
        <is>
          <t>Portable Message Board 1</t>
        </is>
      </c>
      <c r="C644" t="n">
        <v>0</v>
      </c>
      <c r="D644" t="inlineStr">
        <is>
          <t>A</t>
        </is>
      </c>
      <c r="E644">
        <f>IFERROR(VLOOKUP(Table_Query_from_Cas_Ragle35[[#This Row],[Equipment '#]],'[1]Equip Rates'!A:C,3,FALSE),"")</f>
        <v/>
      </c>
      <c r="F644">
        <f>IFERROR(VLOOKUP(Table_Query_from_Cas_Ragle35[[#This Row],[Equipment '#]],H:I,2,FALSE), "No Div")</f>
        <v/>
      </c>
      <c r="H644" t="inlineStr">
        <is>
          <t>ME-49</t>
        </is>
      </c>
      <c r="I644" t="inlineStr">
        <is>
          <t>2</t>
        </is>
      </c>
    </row>
    <row r="645">
      <c r="A645" t="inlineStr">
        <is>
          <t>MB-02</t>
        </is>
      </c>
      <c r="B645" t="inlineStr">
        <is>
          <t>Portable Message Board 2</t>
        </is>
      </c>
      <c r="C645" t="n">
        <v>0</v>
      </c>
      <c r="D645" t="inlineStr">
        <is>
          <t>A</t>
        </is>
      </c>
      <c r="E645">
        <f>IFERROR(VLOOKUP(Table_Query_from_Cas_Ragle35[[#This Row],[Equipment '#]],'[1]Equip Rates'!A:C,3,FALSE),"")</f>
        <v/>
      </c>
      <c r="F645">
        <f>IFERROR(VLOOKUP(Table_Query_from_Cas_Ragle35[[#This Row],[Equipment '#]],H:I,2,FALSE), "No Div")</f>
        <v/>
      </c>
      <c r="H645" t="inlineStr">
        <is>
          <t>ME-50</t>
        </is>
      </c>
      <c r="I645" t="inlineStr">
        <is>
          <t>2</t>
        </is>
      </c>
    </row>
    <row r="646">
      <c r="A646" t="inlineStr">
        <is>
          <t>MB-03</t>
        </is>
      </c>
      <c r="B646" t="inlineStr">
        <is>
          <t>Changeeable Message Board</t>
        </is>
      </c>
      <c r="C646" t="n">
        <v>0</v>
      </c>
      <c r="D646" t="inlineStr">
        <is>
          <t>A</t>
        </is>
      </c>
      <c r="E646">
        <f>IFERROR(VLOOKUP(Table_Query_from_Cas_Ragle35[[#This Row],[Equipment '#]],'[1]Equip Rates'!A:C,3,FALSE),"")</f>
        <v/>
      </c>
      <c r="F646">
        <f>IFERROR(VLOOKUP(Table_Query_from_Cas_Ragle35[[#This Row],[Equipment '#]],H:I,2,FALSE), "No Div")</f>
        <v/>
      </c>
      <c r="H646" t="inlineStr">
        <is>
          <t>ME-51</t>
        </is>
      </c>
      <c r="I646" t="inlineStr">
        <is>
          <t>2</t>
        </is>
      </c>
    </row>
    <row r="647">
      <c r="A647" t="inlineStr">
        <is>
          <t>MB-04</t>
        </is>
      </c>
      <c r="B647" t="inlineStr">
        <is>
          <t>Changeable Message Board 2</t>
        </is>
      </c>
      <c r="C647" t="n">
        <v>0</v>
      </c>
      <c r="D647" t="inlineStr">
        <is>
          <t>A</t>
        </is>
      </c>
      <c r="E647">
        <f>IFERROR(VLOOKUP(Table_Query_from_Cas_Ragle35[[#This Row],[Equipment '#]],'[1]Equip Rates'!A:C,3,FALSE),"")</f>
        <v/>
      </c>
      <c r="F647">
        <f>IFERROR(VLOOKUP(Table_Query_from_Cas_Ragle35[[#This Row],[Equipment '#]],H:I,2,FALSE), "No Div")</f>
        <v/>
      </c>
      <c r="H647" t="inlineStr">
        <is>
          <t>ME-52</t>
        </is>
      </c>
      <c r="I647" t="inlineStr">
        <is>
          <t>2</t>
        </is>
      </c>
    </row>
    <row r="648">
      <c r="A648" t="inlineStr">
        <is>
          <t>MB-05</t>
        </is>
      </c>
      <c r="B648" t="inlineStr">
        <is>
          <t>Arrow Board</t>
        </is>
      </c>
      <c r="C648" t="n">
        <v>0</v>
      </c>
      <c r="D648" t="inlineStr">
        <is>
          <t>A</t>
        </is>
      </c>
      <c r="E648">
        <f>IFERROR(VLOOKUP(Table_Query_from_Cas_Ragle35[[#This Row],[Equipment '#]],'[1]Equip Rates'!A:C,3,FALSE),"")</f>
        <v/>
      </c>
      <c r="F648">
        <f>IFERROR(VLOOKUP(Table_Query_from_Cas_Ragle35[[#This Row],[Equipment '#]],H:I,2,FALSE), "No Div")</f>
        <v/>
      </c>
      <c r="H648" t="inlineStr">
        <is>
          <t>ME-53</t>
        </is>
      </c>
      <c r="I648" t="inlineStr">
        <is>
          <t>2</t>
        </is>
      </c>
    </row>
    <row r="649">
      <c r="A649" t="inlineStr">
        <is>
          <t>MB-L3321</t>
        </is>
      </c>
      <c r="B649" t="inlineStr">
        <is>
          <t>2020 WANCO WTMMB</t>
        </is>
      </c>
      <c r="C649" t="n">
        <v>0</v>
      </c>
      <c r="D649" t="inlineStr">
        <is>
          <t>A</t>
        </is>
      </c>
      <c r="E649">
        <f>IFERROR(VLOOKUP(Table_Query_from_Cas_Ragle35[[#This Row],[Equipment '#]],'[1]Equip Rates'!A:C,3,FALSE),"")</f>
        <v/>
      </c>
      <c r="F649">
        <f>IFERROR(VLOOKUP(Table_Query_from_Cas_Ragle35[[#This Row],[Equipment '#]],H:I,2,FALSE), "No Div")</f>
        <v/>
      </c>
      <c r="H649" t="inlineStr">
        <is>
          <t>ME-54</t>
        </is>
      </c>
      <c r="I649" t="inlineStr">
        <is>
          <t>2</t>
        </is>
      </c>
    </row>
    <row r="650">
      <c r="A650" t="inlineStr">
        <is>
          <t>ME-01</t>
        </is>
      </c>
      <c r="B650" t="inlineStr">
        <is>
          <t>MORTAR MIXER 1 1/2 BG</t>
        </is>
      </c>
      <c r="C650" t="n">
        <v>1785</v>
      </c>
      <c r="D650" t="inlineStr">
        <is>
          <t>A</t>
        </is>
      </c>
      <c r="E650">
        <f>IFERROR(VLOOKUP(Table_Query_from_Cas_Ragle35[[#This Row],[Equipment '#]],'[1]Equip Rates'!A:C,3,FALSE),"")</f>
        <v/>
      </c>
      <c r="F650">
        <f>IFERROR(VLOOKUP(Table_Query_from_Cas_Ragle35[[#This Row],[Equipment '#]],H:I,2,FALSE), "No Div")</f>
        <v/>
      </c>
      <c r="H650" t="inlineStr">
        <is>
          <t>ME-55</t>
        </is>
      </c>
      <c r="I650" t="inlineStr">
        <is>
          <t>2</t>
        </is>
      </c>
    </row>
    <row r="651">
      <c r="A651" t="inlineStr">
        <is>
          <t>ME-02</t>
        </is>
      </c>
      <c r="B651" t="inlineStr">
        <is>
          <t>Steel Demolition Ball</t>
        </is>
      </c>
      <c r="C651" t="n">
        <v>3200</v>
      </c>
      <c r="D651" t="inlineStr">
        <is>
          <t>A</t>
        </is>
      </c>
      <c r="E651">
        <f>IFERROR(VLOOKUP(Table_Query_from_Cas_Ragle35[[#This Row],[Equipment '#]],'[1]Equip Rates'!A:C,3,FALSE),"")</f>
        <v/>
      </c>
      <c r="F651">
        <f>IFERROR(VLOOKUP(Table_Query_from_Cas_Ragle35[[#This Row],[Equipment '#]],H:I,2,FALSE), "No Div")</f>
        <v/>
      </c>
      <c r="H651" t="inlineStr">
        <is>
          <t>ME-56</t>
        </is>
      </c>
      <c r="I651" t="inlineStr">
        <is>
          <t>2</t>
        </is>
      </c>
    </row>
    <row r="652">
      <c r="A652" t="inlineStr">
        <is>
          <t>ME-03</t>
        </is>
      </c>
      <c r="B652" t="inlineStr">
        <is>
          <t>42" Bucket for Excavator</t>
        </is>
      </c>
      <c r="C652" t="n">
        <v>4116</v>
      </c>
      <c r="D652" t="inlineStr">
        <is>
          <t>A</t>
        </is>
      </c>
      <c r="E652">
        <f>IFERROR(VLOOKUP(Table_Query_from_Cas_Ragle35[[#This Row],[Equipment '#]],'[1]Equip Rates'!A:C,3,FALSE),"")</f>
        <v/>
      </c>
      <c r="F652">
        <f>IFERROR(VLOOKUP(Table_Query_from_Cas_Ragle35[[#This Row],[Equipment '#]],H:I,2,FALSE), "No Div")</f>
        <v/>
      </c>
      <c r="H652" t="inlineStr">
        <is>
          <t>ME-57</t>
        </is>
      </c>
      <c r="I652" t="inlineStr">
        <is>
          <t>2</t>
        </is>
      </c>
    </row>
    <row r="653">
      <c r="A653" t="inlineStr">
        <is>
          <t>ME-04</t>
        </is>
      </c>
      <c r="B653" t="inlineStr">
        <is>
          <t>Pressure Washer/Steam Cleaner</t>
        </is>
      </c>
      <c r="C653" t="n">
        <v>2785.65</v>
      </c>
      <c r="D653" t="inlineStr">
        <is>
          <t>A</t>
        </is>
      </c>
      <c r="E653">
        <f>IFERROR(VLOOKUP(Table_Query_from_Cas_Ragle35[[#This Row],[Equipment '#]],'[1]Equip Rates'!A:C,3,FALSE),"")</f>
        <v/>
      </c>
      <c r="F653">
        <f>IFERROR(VLOOKUP(Table_Query_from_Cas_Ragle35[[#This Row],[Equipment '#]],H:I,2,FALSE), "No Div")</f>
        <v/>
      </c>
      <c r="H653" t="inlineStr">
        <is>
          <t>ME-58</t>
        </is>
      </c>
      <c r="I653" t="inlineStr">
        <is>
          <t>2</t>
        </is>
      </c>
    </row>
    <row r="654">
      <c r="A654" t="inlineStr">
        <is>
          <t>ME-05</t>
        </is>
      </c>
      <c r="B654" t="inlineStr">
        <is>
          <t>Claw</t>
        </is>
      </c>
      <c r="C654" t="n">
        <v>2831.27</v>
      </c>
      <c r="D654" t="inlineStr">
        <is>
          <t>A</t>
        </is>
      </c>
      <c r="E654">
        <f>IFERROR(VLOOKUP(Table_Query_from_Cas_Ragle35[[#This Row],[Equipment '#]],'[1]Equip Rates'!A:C,3,FALSE),"")</f>
        <v/>
      </c>
      <c r="F654">
        <f>IFERROR(VLOOKUP(Table_Query_from_Cas_Ragle35[[#This Row],[Equipment '#]],H:I,2,FALSE), "No Div")</f>
        <v/>
      </c>
      <c r="H654" t="inlineStr">
        <is>
          <t>ME-59</t>
        </is>
      </c>
      <c r="I654" t="inlineStr">
        <is>
          <t>2</t>
        </is>
      </c>
    </row>
    <row r="655">
      <c r="A655" t="inlineStr">
        <is>
          <t>ME-06</t>
        </is>
      </c>
      <c r="B655" t="inlineStr">
        <is>
          <t>Clamp Barrier</t>
        </is>
      </c>
      <c r="C655" t="n">
        <v>4350</v>
      </c>
      <c r="D655" t="inlineStr">
        <is>
          <t>A</t>
        </is>
      </c>
      <c r="E655">
        <f>IFERROR(VLOOKUP(Table_Query_from_Cas_Ragle35[[#This Row],[Equipment '#]],'[1]Equip Rates'!A:C,3,FALSE),"")</f>
        <v/>
      </c>
      <c r="F655">
        <f>IFERROR(VLOOKUP(Table_Query_from_Cas_Ragle35[[#This Row],[Equipment '#]],H:I,2,FALSE), "No Div")</f>
        <v/>
      </c>
      <c r="H655" t="inlineStr">
        <is>
          <t>ME-60</t>
        </is>
      </c>
      <c r="I655" t="inlineStr">
        <is>
          <t>4</t>
        </is>
      </c>
    </row>
    <row r="656">
      <c r="A656" t="inlineStr">
        <is>
          <t>ME-07</t>
        </is>
      </c>
      <c r="B656" t="inlineStr">
        <is>
          <t>Piling Hair Pin</t>
        </is>
      </c>
      <c r="C656" t="n">
        <v>2100</v>
      </c>
      <c r="D656" t="inlineStr">
        <is>
          <t>A</t>
        </is>
      </c>
      <c r="E656">
        <f>IFERROR(VLOOKUP(Table_Query_from_Cas_Ragle35[[#This Row],[Equipment '#]],'[1]Equip Rates'!A:C,3,FALSE),"")</f>
        <v/>
      </c>
      <c r="F656">
        <f>IFERROR(VLOOKUP(Table_Query_from_Cas_Ragle35[[#This Row],[Equipment '#]],H:I,2,FALSE), "No Div")</f>
        <v/>
      </c>
      <c r="H656" t="inlineStr">
        <is>
          <t>ME-61</t>
        </is>
      </c>
      <c r="I656" t="inlineStr">
        <is>
          <t>4</t>
        </is>
      </c>
    </row>
    <row r="657">
      <c r="A657" t="inlineStr">
        <is>
          <t>ME-08</t>
        </is>
      </c>
      <c r="B657" t="inlineStr">
        <is>
          <t>30" Excavator Bucket for 200</t>
        </is>
      </c>
      <c r="C657" t="n">
        <v>1590</v>
      </c>
      <c r="D657" t="inlineStr">
        <is>
          <t>A</t>
        </is>
      </c>
      <c r="E657">
        <f>IFERROR(VLOOKUP(Table_Query_from_Cas_Ragle35[[#This Row],[Equipment '#]],'[1]Equip Rates'!A:C,3,FALSE),"")</f>
        <v/>
      </c>
      <c r="F657">
        <f>IFERROR(VLOOKUP(Table_Query_from_Cas_Ragle35[[#This Row],[Equipment '#]],H:I,2,FALSE), "No Div")</f>
        <v/>
      </c>
      <c r="H657" t="inlineStr">
        <is>
          <t>ME-62</t>
        </is>
      </c>
      <c r="I657" t="inlineStr">
        <is>
          <t>4</t>
        </is>
      </c>
    </row>
    <row r="658">
      <c r="A658" t="inlineStr">
        <is>
          <t>ME-09</t>
        </is>
      </c>
      <c r="B658" t="inlineStr">
        <is>
          <t>Trench Box</t>
        </is>
      </c>
      <c r="C658" t="n">
        <v>2809</v>
      </c>
      <c r="D658" t="inlineStr">
        <is>
          <t>A</t>
        </is>
      </c>
      <c r="E658">
        <f>IFERROR(VLOOKUP(Table_Query_from_Cas_Ragle35[[#This Row],[Equipment '#]],'[1]Equip Rates'!A:C,3,FALSE),"")</f>
        <v/>
      </c>
      <c r="F658">
        <f>IFERROR(VLOOKUP(Table_Query_from_Cas_Ragle35[[#This Row],[Equipment '#]],H:I,2,FALSE), "No Div")</f>
        <v/>
      </c>
      <c r="H658" t="inlineStr">
        <is>
          <t>ML-03</t>
        </is>
      </c>
      <c r="I658" t="inlineStr">
        <is>
          <t>2</t>
        </is>
      </c>
    </row>
    <row r="659">
      <c r="A659" t="inlineStr">
        <is>
          <t>ME-10</t>
        </is>
      </c>
      <c r="B659" t="inlineStr">
        <is>
          <t>Miller 250 Welder</t>
        </is>
      </c>
      <c r="C659" t="n">
        <v>3208.72</v>
      </c>
      <c r="D659" t="inlineStr">
        <is>
          <t>A</t>
        </is>
      </c>
      <c r="E659">
        <f>IFERROR(VLOOKUP(Table_Query_from_Cas_Ragle35[[#This Row],[Equipment '#]],'[1]Equip Rates'!A:C,3,FALSE),"")</f>
        <v/>
      </c>
      <c r="F659">
        <f>IFERROR(VLOOKUP(Table_Query_from_Cas_Ragle35[[#This Row],[Equipment '#]],H:I,2,FALSE), "No Div")</f>
        <v/>
      </c>
      <c r="H659" t="inlineStr">
        <is>
          <t>ML-04</t>
        </is>
      </c>
      <c r="I659" t="inlineStr">
        <is>
          <t>2</t>
        </is>
      </c>
    </row>
    <row r="660">
      <c r="A660" t="inlineStr">
        <is>
          <t>ME-11</t>
        </is>
      </c>
      <c r="B660" t="inlineStr">
        <is>
          <t>Metal Racks for F450 Truck</t>
        </is>
      </c>
      <c r="C660" t="n">
        <v>3990</v>
      </c>
      <c r="D660" t="inlineStr">
        <is>
          <t>A</t>
        </is>
      </c>
      <c r="E660">
        <f>IFERROR(VLOOKUP(Table_Query_from_Cas_Ragle35[[#This Row],[Equipment '#]],'[1]Equip Rates'!A:C,3,FALSE),"")</f>
        <v/>
      </c>
      <c r="F660">
        <f>IFERROR(VLOOKUP(Table_Query_from_Cas_Ragle35[[#This Row],[Equipment '#]],H:I,2,FALSE), "No Div")</f>
        <v/>
      </c>
      <c r="H660" t="inlineStr">
        <is>
          <t>ML-05</t>
        </is>
      </c>
      <c r="I660" t="inlineStr">
        <is>
          <t>2</t>
        </is>
      </c>
    </row>
    <row r="661">
      <c r="A661" t="inlineStr">
        <is>
          <t>ME-12</t>
        </is>
      </c>
      <c r="B661" t="inlineStr">
        <is>
          <t>OH-1124 H&amp;L Oil Burner</t>
        </is>
      </c>
      <c r="C661" t="n">
        <v>4631.8</v>
      </c>
      <c r="D661" t="inlineStr">
        <is>
          <t>A</t>
        </is>
      </c>
      <c r="E661">
        <f>IFERROR(VLOOKUP(Table_Query_from_Cas_Ragle35[[#This Row],[Equipment '#]],'[1]Equip Rates'!A:C,3,FALSE),"")</f>
        <v/>
      </c>
      <c r="F661">
        <f>IFERROR(VLOOKUP(Table_Query_from_Cas_Ragle35[[#This Row],[Equipment '#]],H:I,2,FALSE), "No Div")</f>
        <v/>
      </c>
      <c r="H661" t="inlineStr">
        <is>
          <t>ML-06</t>
        </is>
      </c>
      <c r="I661" t="inlineStr">
        <is>
          <t>2</t>
        </is>
      </c>
    </row>
    <row r="662">
      <c r="A662" t="inlineStr">
        <is>
          <t>ME-13</t>
        </is>
      </c>
      <c r="B662" t="inlineStr">
        <is>
          <t>OH-80027 JH Rudolf</t>
        </is>
      </c>
      <c r="C662" t="n">
        <v>2000</v>
      </c>
      <c r="D662" t="inlineStr">
        <is>
          <t>A</t>
        </is>
      </c>
      <c r="E662">
        <f>IFERROR(VLOOKUP(Table_Query_from_Cas_Ragle35[[#This Row],[Equipment '#]],'[1]Equip Rates'!A:C,3,FALSE),"")</f>
        <v/>
      </c>
      <c r="F662">
        <f>IFERROR(VLOOKUP(Table_Query_from_Cas_Ragle35[[#This Row],[Equipment '#]],H:I,2,FALSE), "No Div")</f>
        <v/>
      </c>
      <c r="H662" t="inlineStr">
        <is>
          <t>ML-07</t>
        </is>
      </c>
      <c r="I662" t="inlineStr">
        <is>
          <t>2</t>
        </is>
      </c>
    </row>
    <row r="663">
      <c r="A663" t="inlineStr">
        <is>
          <t>ME-14</t>
        </is>
      </c>
      <c r="B663" t="inlineStr">
        <is>
          <t>Rebuild C750 Hyd Hammer</t>
        </is>
      </c>
      <c r="C663" t="n">
        <v>6239.34</v>
      </c>
      <c r="D663" t="inlineStr">
        <is>
          <t>A</t>
        </is>
      </c>
      <c r="E663">
        <f>IFERROR(VLOOKUP(Table_Query_from_Cas_Ragle35[[#This Row],[Equipment '#]],'[1]Equip Rates'!A:C,3,FALSE),"")</f>
        <v/>
      </c>
      <c r="F663">
        <f>IFERROR(VLOOKUP(Table_Query_from_Cas_Ragle35[[#This Row],[Equipment '#]],H:I,2,FALSE), "No Div")</f>
        <v/>
      </c>
      <c r="H663" t="inlineStr">
        <is>
          <t>ML-08</t>
        </is>
      </c>
      <c r="I663" t="inlineStr">
        <is>
          <t>2</t>
        </is>
      </c>
    </row>
    <row r="664">
      <c r="A664" t="inlineStr">
        <is>
          <t>ME-15</t>
        </is>
      </c>
      <c r="B664" t="inlineStr">
        <is>
          <t>Breaker 50% Ownership</t>
        </is>
      </c>
      <c r="C664" t="n">
        <v>2782.5</v>
      </c>
      <c r="D664" t="inlineStr">
        <is>
          <t>A</t>
        </is>
      </c>
      <c r="E664">
        <f>IFERROR(VLOOKUP(Table_Query_from_Cas_Ragle35[[#This Row],[Equipment '#]],'[1]Equip Rates'!A:C,3,FALSE),"")</f>
        <v/>
      </c>
      <c r="F664">
        <f>IFERROR(VLOOKUP(Table_Query_from_Cas_Ragle35[[#This Row],[Equipment '#]],H:I,2,FALSE), "No Div")</f>
        <v/>
      </c>
      <c r="H664" t="inlineStr">
        <is>
          <t>ML-09</t>
        </is>
      </c>
      <c r="I664" t="inlineStr">
        <is>
          <t>2</t>
        </is>
      </c>
    </row>
    <row r="665">
      <c r="A665" t="inlineStr">
        <is>
          <t>ME-16</t>
        </is>
      </c>
      <c r="B665" t="inlineStr">
        <is>
          <t>Blaw Knox Claw Bucket</t>
        </is>
      </c>
      <c r="C665" t="n">
        <v>268.94</v>
      </c>
      <c r="D665" t="inlineStr">
        <is>
          <t>A</t>
        </is>
      </c>
      <c r="E665">
        <f>IFERROR(VLOOKUP(Table_Query_from_Cas_Ragle35[[#This Row],[Equipment '#]],'[1]Equip Rates'!A:C,3,FALSE),"")</f>
        <v/>
      </c>
      <c r="F665">
        <f>IFERROR(VLOOKUP(Table_Query_from_Cas_Ragle35[[#This Row],[Equipment '#]],H:I,2,FALSE), "No Div")</f>
        <v/>
      </c>
      <c r="H665" t="inlineStr">
        <is>
          <t>MT-03</t>
        </is>
      </c>
      <c r="I665" t="inlineStr">
        <is>
          <t>1</t>
        </is>
      </c>
    </row>
    <row r="666">
      <c r="A666" t="inlineStr">
        <is>
          <t>ME-17</t>
        </is>
      </c>
      <c r="B666" t="inlineStr">
        <is>
          <t>2011 Polaris Ranger 800 Crew</t>
        </is>
      </c>
      <c r="C666" t="n">
        <v>9535</v>
      </c>
      <c r="D666" t="inlineStr">
        <is>
          <t>A</t>
        </is>
      </c>
      <c r="E666">
        <f>IFERROR(VLOOKUP(Table_Query_from_Cas_Ragle35[[#This Row],[Equipment '#]],'[1]Equip Rates'!A:C,3,FALSE),"")</f>
        <v/>
      </c>
      <c r="F666">
        <f>IFERROR(VLOOKUP(Table_Query_from_Cas_Ragle35[[#This Row],[Equipment '#]],H:I,2,FALSE), "No Div")</f>
        <v/>
      </c>
      <c r="H666" t="inlineStr">
        <is>
          <t>MT-03*</t>
        </is>
      </c>
      <c r="I666" t="inlineStr">
        <is>
          <t>1</t>
        </is>
      </c>
    </row>
    <row r="667">
      <c r="A667" t="inlineStr">
        <is>
          <t>ME-18</t>
        </is>
      </c>
      <c r="B667" t="inlineStr">
        <is>
          <t>60" Excavator Bucket</t>
        </is>
      </c>
      <c r="C667" t="n">
        <v>3745</v>
      </c>
      <c r="D667" t="inlineStr">
        <is>
          <t>A</t>
        </is>
      </c>
      <c r="E667">
        <f>IFERROR(VLOOKUP(Table_Query_from_Cas_Ragle35[[#This Row],[Equipment '#]],'[1]Equip Rates'!A:C,3,FALSE),"")</f>
        <v/>
      </c>
      <c r="F667">
        <f>IFERROR(VLOOKUP(Table_Query_from_Cas_Ragle35[[#This Row],[Equipment '#]],H:I,2,FALSE), "No Div")</f>
        <v/>
      </c>
      <c r="H667" t="inlineStr">
        <is>
          <t>MT-04</t>
        </is>
      </c>
      <c r="I667" t="inlineStr">
        <is>
          <t>2</t>
        </is>
      </c>
    </row>
    <row r="668">
      <c r="A668" t="inlineStr">
        <is>
          <t>ME-19</t>
        </is>
      </c>
      <c r="B668" t="inlineStr">
        <is>
          <t>CAT BA30 Broom</t>
        </is>
      </c>
      <c r="C668" t="n">
        <v>12222.76</v>
      </c>
      <c r="D668" t="inlineStr">
        <is>
          <t>A</t>
        </is>
      </c>
      <c r="E668">
        <f>IFERROR(VLOOKUP(Table_Query_from_Cas_Ragle35[[#This Row],[Equipment '#]],'[1]Equip Rates'!A:C,3,FALSE),"")</f>
        <v/>
      </c>
      <c r="F668">
        <f>IFERROR(VLOOKUP(Table_Query_from_Cas_Ragle35[[#This Row],[Equipment '#]],H:I,2,FALSE), "No Div")</f>
        <v/>
      </c>
      <c r="H668" t="inlineStr">
        <is>
          <t>MT-05</t>
        </is>
      </c>
      <c r="I668" t="inlineStr">
        <is>
          <t>2</t>
        </is>
      </c>
    </row>
    <row r="669">
      <c r="A669" t="inlineStr">
        <is>
          <t>ME-20</t>
        </is>
      </c>
      <c r="B669" t="inlineStr">
        <is>
          <t>Portable Message Trailer</t>
        </is>
      </c>
      <c r="C669" t="n">
        <v>15372</v>
      </c>
      <c r="D669" t="inlineStr">
        <is>
          <t>A</t>
        </is>
      </c>
      <c r="E669">
        <f>IFERROR(VLOOKUP(Table_Query_from_Cas_Ragle35[[#This Row],[Equipment '#]],'[1]Equip Rates'!A:C,3,FALSE),"")</f>
        <v/>
      </c>
      <c r="F669">
        <f>IFERROR(VLOOKUP(Table_Query_from_Cas_Ragle35[[#This Row],[Equipment '#]],H:I,2,FALSE), "No Div")</f>
        <v/>
      </c>
      <c r="H669" t="inlineStr">
        <is>
          <t>MT-06</t>
        </is>
      </c>
      <c r="I669" t="inlineStr">
        <is>
          <t>1</t>
        </is>
      </c>
    </row>
    <row r="670">
      <c r="A670" t="inlineStr">
        <is>
          <t>ME-21</t>
        </is>
      </c>
      <c r="B670" t="inlineStr">
        <is>
          <t>Portable Message Trailer</t>
        </is>
      </c>
      <c r="C670" t="n">
        <v>15371</v>
      </c>
      <c r="D670" t="inlineStr">
        <is>
          <t>A</t>
        </is>
      </c>
      <c r="E670">
        <f>IFERROR(VLOOKUP(Table_Query_from_Cas_Ragle35[[#This Row],[Equipment '#]],'[1]Equip Rates'!A:C,3,FALSE),"")</f>
        <v/>
      </c>
      <c r="F670">
        <f>IFERROR(VLOOKUP(Table_Query_from_Cas_Ragle35[[#This Row],[Equipment '#]],H:I,2,FALSE), "No Div")</f>
        <v/>
      </c>
      <c r="H670" t="inlineStr">
        <is>
          <t>MT-07</t>
        </is>
      </c>
      <c r="I670" t="inlineStr">
        <is>
          <t>4</t>
        </is>
      </c>
    </row>
    <row r="671">
      <c r="A671" t="inlineStr">
        <is>
          <t>ME-22</t>
        </is>
      </c>
      <c r="B671" t="inlineStr">
        <is>
          <t>Changeable Message Signs</t>
        </is>
      </c>
      <c r="C671" t="n">
        <v>24950</v>
      </c>
      <c r="D671" t="inlineStr">
        <is>
          <t>A</t>
        </is>
      </c>
      <c r="E671">
        <f>IFERROR(VLOOKUP(Table_Query_from_Cas_Ragle35[[#This Row],[Equipment '#]],'[1]Equip Rates'!A:C,3,FALSE),"")</f>
        <v/>
      </c>
      <c r="F671">
        <f>IFERROR(VLOOKUP(Table_Query_from_Cas_Ragle35[[#This Row],[Equipment '#]],H:I,2,FALSE), "No Div")</f>
        <v/>
      </c>
      <c r="H671" t="inlineStr">
        <is>
          <t>MT-07*</t>
        </is>
      </c>
      <c r="I671" t="inlineStr">
        <is>
          <t>2</t>
        </is>
      </c>
    </row>
    <row r="672">
      <c r="A672" t="inlineStr">
        <is>
          <t>ME-23</t>
        </is>
      </c>
      <c r="B672" t="inlineStr">
        <is>
          <t>Planner/Sweeper Attachment</t>
        </is>
      </c>
      <c r="C672" t="n">
        <v>14103.25</v>
      </c>
      <c r="D672" t="inlineStr">
        <is>
          <t>A</t>
        </is>
      </c>
      <c r="E672">
        <f>IFERROR(VLOOKUP(Table_Query_from_Cas_Ragle35[[#This Row],[Equipment '#]],'[1]Equip Rates'!A:C,3,FALSE),"")</f>
        <v/>
      </c>
      <c r="F672">
        <f>IFERROR(VLOOKUP(Table_Query_from_Cas_Ragle35[[#This Row],[Equipment '#]],H:I,2,FALSE), "No Div")</f>
        <v/>
      </c>
      <c r="H672" t="inlineStr">
        <is>
          <t>MT-07**</t>
        </is>
      </c>
      <c r="I672" t="inlineStr">
        <is>
          <t>2</t>
        </is>
      </c>
    </row>
    <row r="673">
      <c r="A673" t="inlineStr">
        <is>
          <t>ME-24</t>
        </is>
      </c>
      <c r="B673" t="inlineStr">
        <is>
          <t>MESSAGE BOARD</t>
        </is>
      </c>
      <c r="C673" t="n">
        <v>15300</v>
      </c>
      <c r="D673" t="inlineStr">
        <is>
          <t>A</t>
        </is>
      </c>
      <c r="E673">
        <f>IFERROR(VLOOKUP(Table_Query_from_Cas_Ragle35[[#This Row],[Equipment '#]],'[1]Equip Rates'!A:C,3,FALSE),"")</f>
        <v/>
      </c>
      <c r="F673">
        <f>IFERROR(VLOOKUP(Table_Query_from_Cas_Ragle35[[#This Row],[Equipment '#]],H:I,2,FALSE), "No Div")</f>
        <v/>
      </c>
      <c r="H673" t="inlineStr">
        <is>
          <t>MT-08</t>
        </is>
      </c>
      <c r="I673" t="inlineStr">
        <is>
          <t>2</t>
        </is>
      </c>
    </row>
    <row r="674">
      <c r="A674" t="inlineStr">
        <is>
          <t>ME-25</t>
        </is>
      </c>
      <c r="B674" t="inlineStr">
        <is>
          <t>MESSAGE BOARD</t>
        </is>
      </c>
      <c r="C674" t="n">
        <v>15300</v>
      </c>
      <c r="D674" t="inlineStr">
        <is>
          <t>A</t>
        </is>
      </c>
      <c r="E674">
        <f>IFERROR(VLOOKUP(Table_Query_from_Cas_Ragle35[[#This Row],[Equipment '#]],'[1]Equip Rates'!A:C,3,FALSE),"")</f>
        <v/>
      </c>
      <c r="F674">
        <f>IFERROR(VLOOKUP(Table_Query_from_Cas_Ragle35[[#This Row],[Equipment '#]],H:I,2,FALSE), "No Div")</f>
        <v/>
      </c>
      <c r="H674" t="inlineStr">
        <is>
          <t>MT-09</t>
        </is>
      </c>
      <c r="I674" t="inlineStr">
        <is>
          <t>2</t>
        </is>
      </c>
    </row>
    <row r="675">
      <c r="A675" t="inlineStr">
        <is>
          <t>ME-26</t>
        </is>
      </c>
      <c r="B675" t="inlineStr">
        <is>
          <t>SPS 930 1/1 ROBOTIC SURVEY</t>
        </is>
      </c>
      <c r="C675" t="n">
        <v>31425.56</v>
      </c>
      <c r="D675" t="inlineStr">
        <is>
          <t>A</t>
        </is>
      </c>
      <c r="E675">
        <f>IFERROR(VLOOKUP(Table_Query_from_Cas_Ragle35[[#This Row],[Equipment '#]],'[1]Equip Rates'!A:C,3,FALSE),"")</f>
        <v/>
      </c>
      <c r="F675">
        <f>IFERROR(VLOOKUP(Table_Query_from_Cas_Ragle35[[#This Row],[Equipment '#]],H:I,2,FALSE), "No Div")</f>
        <v/>
      </c>
      <c r="H675" t="inlineStr">
        <is>
          <t>MT-10</t>
        </is>
      </c>
      <c r="I675" t="inlineStr">
        <is>
          <t>1</t>
        </is>
      </c>
    </row>
    <row r="676">
      <c r="A676" t="inlineStr">
        <is>
          <t>ME-27</t>
        </is>
      </c>
      <c r="B676" t="inlineStr">
        <is>
          <t>2012 ALLMAND NIGHT LIGHT</t>
        </is>
      </c>
      <c r="C676" t="n">
        <v>2649.9</v>
      </c>
      <c r="D676" t="inlineStr">
        <is>
          <t>A</t>
        </is>
      </c>
      <c r="E676">
        <f>IFERROR(VLOOKUP(Table_Query_from_Cas_Ragle35[[#This Row],[Equipment '#]],'[1]Equip Rates'!A:C,3,FALSE),"")</f>
        <v/>
      </c>
      <c r="F676">
        <f>IFERROR(VLOOKUP(Table_Query_from_Cas_Ragle35[[#This Row],[Equipment '#]],H:I,2,FALSE), "No Div")</f>
        <v/>
      </c>
      <c r="H676" t="inlineStr">
        <is>
          <t>MT-11</t>
        </is>
      </c>
      <c r="I676" t="inlineStr">
        <is>
          <t>2</t>
        </is>
      </c>
    </row>
    <row r="677">
      <c r="A677" t="inlineStr">
        <is>
          <t>ME-28</t>
        </is>
      </c>
      <c r="B677" t="inlineStr">
        <is>
          <t>Message Board</t>
        </is>
      </c>
      <c r="C677" t="n">
        <v>4200</v>
      </c>
      <c r="D677" t="inlineStr">
        <is>
          <t>A</t>
        </is>
      </c>
      <c r="E677">
        <f>IFERROR(VLOOKUP(Table_Query_from_Cas_Ragle35[[#This Row],[Equipment '#]],'[1]Equip Rates'!A:C,3,FALSE),"")</f>
        <v/>
      </c>
      <c r="F677">
        <f>IFERROR(VLOOKUP(Table_Query_from_Cas_Ragle35[[#This Row],[Equipment '#]],H:I,2,FALSE), "No Div")</f>
        <v/>
      </c>
      <c r="H677" t="inlineStr">
        <is>
          <t>MT-12</t>
        </is>
      </c>
      <c r="I677" t="inlineStr">
        <is>
          <t>1</t>
        </is>
      </c>
    </row>
    <row r="678">
      <c r="A678" t="inlineStr">
        <is>
          <t>ME-29</t>
        </is>
      </c>
      <c r="B678" t="inlineStr">
        <is>
          <t>Horizon Portable Signs (2)</t>
        </is>
      </c>
      <c r="C678" t="n">
        <v>62000</v>
      </c>
      <c r="D678" t="inlineStr">
        <is>
          <t>A</t>
        </is>
      </c>
      <c r="E678">
        <f>IFERROR(VLOOKUP(Table_Query_from_Cas_Ragle35[[#This Row],[Equipment '#]],'[1]Equip Rates'!A:C,3,FALSE),"")</f>
        <v/>
      </c>
      <c r="F678">
        <f>IFERROR(VLOOKUP(Table_Query_from_Cas_Ragle35[[#This Row],[Equipment '#]],H:I,2,FALSE), "No Div")</f>
        <v/>
      </c>
      <c r="H678" t="inlineStr">
        <is>
          <t>MT-13</t>
        </is>
      </c>
      <c r="I678" t="inlineStr">
        <is>
          <t>2</t>
        </is>
      </c>
    </row>
    <row r="679">
      <c r="A679" t="inlineStr">
        <is>
          <t>ME-30</t>
        </is>
      </c>
      <c r="B679" t="inlineStr">
        <is>
          <t>Hotsy Pressure Washer</t>
        </is>
      </c>
      <c r="C679" t="n">
        <v>9844</v>
      </c>
      <c r="D679" t="inlineStr">
        <is>
          <t>A</t>
        </is>
      </c>
      <c r="E679">
        <f>IFERROR(VLOOKUP(Table_Query_from_Cas_Ragle35[[#This Row],[Equipment '#]],'[1]Equip Rates'!A:C,3,FALSE),"")</f>
        <v/>
      </c>
      <c r="F679">
        <f>IFERROR(VLOOKUP(Table_Query_from_Cas_Ragle35[[#This Row],[Equipment '#]],H:I,2,FALSE), "No Div")</f>
        <v/>
      </c>
      <c r="H679" t="inlineStr">
        <is>
          <t>MT-14</t>
        </is>
      </c>
      <c r="I679" t="inlineStr">
        <is>
          <t>2</t>
        </is>
      </c>
    </row>
    <row r="680">
      <c r="A680" t="inlineStr">
        <is>
          <t>ME-31</t>
        </is>
      </c>
      <c r="B680" t="inlineStr">
        <is>
          <t>WANCO MESSAGE BOARD (1005008)</t>
        </is>
      </c>
      <c r="C680" t="n">
        <v>22642.7</v>
      </c>
      <c r="D680" t="inlineStr">
        <is>
          <t>A</t>
        </is>
      </c>
      <c r="E680">
        <f>IFERROR(VLOOKUP(Table_Query_from_Cas_Ragle35[[#This Row],[Equipment '#]],'[1]Equip Rates'!A:C,3,FALSE),"")</f>
        <v/>
      </c>
      <c r="F680">
        <f>IFERROR(VLOOKUP(Table_Query_from_Cas_Ragle35[[#This Row],[Equipment '#]],H:I,2,FALSE), "No Div")</f>
        <v/>
      </c>
      <c r="H680" t="inlineStr">
        <is>
          <t>OV-01</t>
        </is>
      </c>
      <c r="I680" t="inlineStr">
        <is>
          <t>8</t>
        </is>
      </c>
    </row>
    <row r="681">
      <c r="A681" t="inlineStr">
        <is>
          <t>ME-32</t>
        </is>
      </c>
      <c r="B681" t="inlineStr">
        <is>
          <t>WANCO MESSAGE BOARD (1005009)</t>
        </is>
      </c>
      <c r="C681" t="n">
        <v>22642.7</v>
      </c>
      <c r="D681" t="inlineStr">
        <is>
          <t>A</t>
        </is>
      </c>
      <c r="E681">
        <f>IFERROR(VLOOKUP(Table_Query_from_Cas_Ragle35[[#This Row],[Equipment '#]],'[1]Equip Rates'!A:C,3,FALSE),"")</f>
        <v/>
      </c>
      <c r="F681">
        <f>IFERROR(VLOOKUP(Table_Query_from_Cas_Ragle35[[#This Row],[Equipment '#]],H:I,2,FALSE), "No Div")</f>
        <v/>
      </c>
      <c r="H681" t="inlineStr">
        <is>
          <t>P-03</t>
        </is>
      </c>
      <c r="I681" t="inlineStr">
        <is>
          <t>2</t>
        </is>
      </c>
    </row>
    <row r="682">
      <c r="A682" t="inlineStr">
        <is>
          <t>ME-33</t>
        </is>
      </c>
      <c r="B682" t="inlineStr">
        <is>
          <t>WANCO MESSAGE BOARD (1005010)</t>
        </is>
      </c>
      <c r="C682" t="n">
        <v>22642.7</v>
      </c>
      <c r="D682" t="inlineStr">
        <is>
          <t>A</t>
        </is>
      </c>
      <c r="E682">
        <f>IFERROR(VLOOKUP(Table_Query_from_Cas_Ragle35[[#This Row],[Equipment '#]],'[1]Equip Rates'!A:C,3,FALSE),"")</f>
        <v/>
      </c>
      <c r="F682">
        <f>IFERROR(VLOOKUP(Table_Query_from_Cas_Ragle35[[#This Row],[Equipment '#]],H:I,2,FALSE), "No Div")</f>
        <v/>
      </c>
      <c r="H682" t="inlineStr">
        <is>
          <t>P-04</t>
        </is>
      </c>
      <c r="I682" t="inlineStr">
        <is>
          <t>2</t>
        </is>
      </c>
    </row>
    <row r="683">
      <c r="A683" t="inlineStr">
        <is>
          <t>ME-34</t>
        </is>
      </c>
      <c r="B683" t="inlineStr">
        <is>
          <t>WANCO MESSAGE BOARD (1005011)</t>
        </is>
      </c>
      <c r="C683" t="n">
        <v>22642.7</v>
      </c>
      <c r="D683" t="inlineStr">
        <is>
          <t>A</t>
        </is>
      </c>
      <c r="E683">
        <f>IFERROR(VLOOKUP(Table_Query_from_Cas_Ragle35[[#This Row],[Equipment '#]],'[1]Equip Rates'!A:C,3,FALSE),"")</f>
        <v/>
      </c>
      <c r="F683">
        <f>IFERROR(VLOOKUP(Table_Query_from_Cas_Ragle35[[#This Row],[Equipment '#]],H:I,2,FALSE), "No Div")</f>
        <v/>
      </c>
      <c r="H683" t="inlineStr">
        <is>
          <t>P-05</t>
        </is>
      </c>
      <c r="I683" t="inlineStr">
        <is>
          <t>2</t>
        </is>
      </c>
    </row>
    <row r="684">
      <c r="A684" t="inlineStr">
        <is>
          <t>ME-35</t>
        </is>
      </c>
      <c r="B684" t="inlineStr">
        <is>
          <t>WANCO MESSAGE BOARD (1005012)</t>
        </is>
      </c>
      <c r="C684" t="n">
        <v>22642.7</v>
      </c>
      <c r="D684" t="inlineStr">
        <is>
          <t>A</t>
        </is>
      </c>
      <c r="E684">
        <f>IFERROR(VLOOKUP(Table_Query_from_Cas_Ragle35[[#This Row],[Equipment '#]],'[1]Equip Rates'!A:C,3,FALSE),"")</f>
        <v/>
      </c>
      <c r="F684">
        <f>IFERROR(VLOOKUP(Table_Query_from_Cas_Ragle35[[#This Row],[Equipment '#]],H:I,2,FALSE), "No Div")</f>
        <v/>
      </c>
      <c r="H684" t="inlineStr">
        <is>
          <t>P-06</t>
        </is>
      </c>
      <c r="I684" t="inlineStr">
        <is>
          <t>1</t>
        </is>
      </c>
    </row>
    <row r="685">
      <c r="A685" t="inlineStr">
        <is>
          <t>ME-36</t>
        </is>
      </c>
      <c r="B685" t="inlineStr">
        <is>
          <t>WANCO ARROW BOARD (1005267)</t>
        </is>
      </c>
      <c r="C685" t="n">
        <v>4384.13</v>
      </c>
      <c r="D685" t="inlineStr">
        <is>
          <t>A</t>
        </is>
      </c>
      <c r="E685">
        <f>IFERROR(VLOOKUP(Table_Query_from_Cas_Ragle35[[#This Row],[Equipment '#]],'[1]Equip Rates'!A:C,3,FALSE),"")</f>
        <v/>
      </c>
      <c r="F685">
        <f>IFERROR(VLOOKUP(Table_Query_from_Cas_Ragle35[[#This Row],[Equipment '#]],H:I,2,FALSE), "No Div")</f>
        <v/>
      </c>
      <c r="H685" t="inlineStr">
        <is>
          <t>PAV-01</t>
        </is>
      </c>
      <c r="I685" t="inlineStr">
        <is>
          <t>1</t>
        </is>
      </c>
    </row>
    <row r="686">
      <c r="A686" t="inlineStr">
        <is>
          <t>ME-37</t>
        </is>
      </c>
      <c r="B686" t="inlineStr">
        <is>
          <t>WANCO ARROW BOARD (1005266)</t>
        </is>
      </c>
      <c r="C686" t="n">
        <v>4384.12</v>
      </c>
      <c r="D686" t="inlineStr">
        <is>
          <t>A</t>
        </is>
      </c>
      <c r="E686">
        <f>IFERROR(VLOOKUP(Table_Query_from_Cas_Ragle35[[#This Row],[Equipment '#]],'[1]Equip Rates'!A:C,3,FALSE),"")</f>
        <v/>
      </c>
      <c r="F686">
        <f>IFERROR(VLOOKUP(Table_Query_from_Cas_Ragle35[[#This Row],[Equipment '#]],H:I,2,FALSE), "No Div")</f>
        <v/>
      </c>
      <c r="H686" t="inlineStr">
        <is>
          <t>PAV-02</t>
        </is>
      </c>
      <c r="I686" t="inlineStr">
        <is>
          <t>3</t>
        </is>
      </c>
    </row>
    <row r="687">
      <c r="A687" t="inlineStr">
        <is>
          <t>ME-38</t>
        </is>
      </c>
      <c r="B687" t="inlineStr">
        <is>
          <t>WANCO ARROW BOARD (1005269)</t>
        </is>
      </c>
      <c r="C687" t="n">
        <v>4384.13</v>
      </c>
      <c r="D687" t="inlineStr">
        <is>
          <t>A</t>
        </is>
      </c>
      <c r="E687">
        <f>IFERROR(VLOOKUP(Table_Query_from_Cas_Ragle35[[#This Row],[Equipment '#]],'[1]Equip Rates'!A:C,3,FALSE),"")</f>
        <v/>
      </c>
      <c r="F687">
        <f>IFERROR(VLOOKUP(Table_Query_from_Cas_Ragle35[[#This Row],[Equipment '#]],H:I,2,FALSE), "No Div")</f>
        <v/>
      </c>
      <c r="H687" t="inlineStr">
        <is>
          <t>PAV-03</t>
        </is>
      </c>
      <c r="I687" t="inlineStr">
        <is>
          <t>1</t>
        </is>
      </c>
    </row>
    <row r="688">
      <c r="A688" t="inlineStr">
        <is>
          <t>ME-39</t>
        </is>
      </c>
      <c r="B688" t="inlineStr">
        <is>
          <t>WANCO ARROW BOARD (1005268)</t>
        </is>
      </c>
      <c r="C688" t="n">
        <v>4384.12</v>
      </c>
      <c r="D688" t="inlineStr">
        <is>
          <t>A</t>
        </is>
      </c>
      <c r="E688">
        <f>IFERROR(VLOOKUP(Table_Query_from_Cas_Ragle35[[#This Row],[Equipment '#]],'[1]Equip Rates'!A:C,3,FALSE),"")</f>
        <v/>
      </c>
      <c r="F688">
        <f>IFERROR(VLOOKUP(Table_Query_from_Cas_Ragle35[[#This Row],[Equipment '#]],H:I,2,FALSE), "No Div")</f>
        <v/>
      </c>
      <c r="H688" t="inlineStr">
        <is>
          <t>PAV-04</t>
        </is>
      </c>
      <c r="I688" t="inlineStr">
        <is>
          <t>3</t>
        </is>
      </c>
    </row>
    <row r="689">
      <c r="A689" t="inlineStr">
        <is>
          <t>ME-40</t>
        </is>
      </c>
      <c r="B689" t="inlineStr">
        <is>
          <t>VER-MAC PCMS-1500LP (H223780)</t>
        </is>
      </c>
      <c r="C689" t="n">
        <v>19485</v>
      </c>
      <c r="D689" t="inlineStr">
        <is>
          <t>A</t>
        </is>
      </c>
      <c r="E689">
        <f>IFERROR(VLOOKUP(Table_Query_from_Cas_Ragle35[[#This Row],[Equipment '#]],'[1]Equip Rates'!A:C,3,FALSE),"")</f>
        <v/>
      </c>
      <c r="F689">
        <f>IFERROR(VLOOKUP(Table_Query_from_Cas_Ragle35[[#This Row],[Equipment '#]],H:I,2,FALSE), "No Div")</f>
        <v/>
      </c>
      <c r="H689" t="inlineStr">
        <is>
          <t>PAV-04*</t>
        </is>
      </c>
      <c r="I689" t="inlineStr">
        <is>
          <t>3</t>
        </is>
      </c>
    </row>
    <row r="690">
      <c r="A690" t="inlineStr">
        <is>
          <t>ME-41</t>
        </is>
      </c>
      <c r="B690" t="inlineStr">
        <is>
          <t>VER-MAC PCMS-1500LP (H223769)</t>
        </is>
      </c>
      <c r="C690" t="n">
        <v>19485</v>
      </c>
      <c r="D690" t="inlineStr">
        <is>
          <t>A</t>
        </is>
      </c>
      <c r="E690">
        <f>IFERROR(VLOOKUP(Table_Query_from_Cas_Ragle35[[#This Row],[Equipment '#]],'[1]Equip Rates'!A:C,3,FALSE),"")</f>
        <v/>
      </c>
      <c r="F690">
        <f>IFERROR(VLOOKUP(Table_Query_from_Cas_Ragle35[[#This Row],[Equipment '#]],H:I,2,FALSE), "No Div")</f>
        <v/>
      </c>
      <c r="H690" t="inlineStr">
        <is>
          <t>PDH-02</t>
        </is>
      </c>
      <c r="I690" t="inlineStr">
        <is>
          <t>1</t>
        </is>
      </c>
    </row>
    <row r="691">
      <c r="A691" t="inlineStr">
        <is>
          <t>ME-42</t>
        </is>
      </c>
      <c r="B691" t="inlineStr">
        <is>
          <t>VER-MAC PCMS-1500LP (H223781)</t>
        </is>
      </c>
      <c r="C691" t="n">
        <v>19485</v>
      </c>
      <c r="D691" t="inlineStr">
        <is>
          <t>A</t>
        </is>
      </c>
      <c r="E691">
        <f>IFERROR(VLOOKUP(Table_Query_from_Cas_Ragle35[[#This Row],[Equipment '#]],'[1]Equip Rates'!A:C,3,FALSE),"")</f>
        <v/>
      </c>
      <c r="F691">
        <f>IFERROR(VLOOKUP(Table_Query_from_Cas_Ragle35[[#This Row],[Equipment '#]],H:I,2,FALSE), "No Div")</f>
        <v/>
      </c>
      <c r="H691" t="inlineStr">
        <is>
          <t>PDH-03</t>
        </is>
      </c>
      <c r="I691" t="inlineStr">
        <is>
          <t>1</t>
        </is>
      </c>
    </row>
    <row r="692">
      <c r="A692" t="inlineStr">
        <is>
          <t>ME-43</t>
        </is>
      </c>
      <c r="B692" t="inlineStr">
        <is>
          <t>VER-MAC PCMS-1500LP (H223772)</t>
        </is>
      </c>
      <c r="C692" t="n">
        <v>19485</v>
      </c>
      <c r="D692" t="inlineStr">
        <is>
          <t>A</t>
        </is>
      </c>
      <c r="E692">
        <f>IFERROR(VLOOKUP(Table_Query_from_Cas_Ragle35[[#This Row],[Equipment '#]],'[1]Equip Rates'!A:C,3,FALSE),"")</f>
        <v/>
      </c>
      <c r="F692">
        <f>IFERROR(VLOOKUP(Table_Query_from_Cas_Ragle35[[#This Row],[Equipment '#]],H:I,2,FALSE), "No Div")</f>
        <v/>
      </c>
      <c r="H692" t="inlineStr">
        <is>
          <t>PDL-01</t>
        </is>
      </c>
      <c r="I692" t="inlineStr">
        <is>
          <t>1</t>
        </is>
      </c>
    </row>
    <row r="693">
      <c r="A693" t="inlineStr">
        <is>
          <t>ME-44</t>
        </is>
      </c>
      <c r="B693" t="inlineStr">
        <is>
          <t>VER-MAC PCMS-1500LP (H223778)</t>
        </is>
      </c>
      <c r="C693" t="n">
        <v>19485</v>
      </c>
      <c r="D693" t="inlineStr">
        <is>
          <t>A</t>
        </is>
      </c>
      <c r="E693">
        <f>IFERROR(VLOOKUP(Table_Query_from_Cas_Ragle35[[#This Row],[Equipment '#]],'[1]Equip Rates'!A:C,3,FALSE),"")</f>
        <v/>
      </c>
      <c r="F693">
        <f>IFERROR(VLOOKUP(Table_Query_from_Cas_Ragle35[[#This Row],[Equipment '#]],H:I,2,FALSE), "No Div")</f>
        <v/>
      </c>
      <c r="H693" t="inlineStr">
        <is>
          <t>PDL-02</t>
        </is>
      </c>
      <c r="I693" t="inlineStr">
        <is>
          <t>1</t>
        </is>
      </c>
    </row>
    <row r="694">
      <c r="A694" t="inlineStr">
        <is>
          <t>ME-45</t>
        </is>
      </c>
      <c r="B694" t="inlineStr">
        <is>
          <t>VER-MAC PCMS-1500LP (H223790)</t>
        </is>
      </c>
      <c r="C694" t="n">
        <v>19485</v>
      </c>
      <c r="D694" t="inlineStr">
        <is>
          <t>A</t>
        </is>
      </c>
      <c r="E694">
        <f>IFERROR(VLOOKUP(Table_Query_from_Cas_Ragle35[[#This Row],[Equipment '#]],'[1]Equip Rates'!A:C,3,FALSE),"")</f>
        <v/>
      </c>
      <c r="F694">
        <f>IFERROR(VLOOKUP(Table_Query_from_Cas_Ragle35[[#This Row],[Equipment '#]],H:I,2,FALSE), "No Div")</f>
        <v/>
      </c>
      <c r="H694" t="inlineStr">
        <is>
          <t>POLY</t>
        </is>
      </c>
      <c r="I694" t="inlineStr">
        <is>
          <t>1</t>
        </is>
      </c>
    </row>
    <row r="695">
      <c r="A695" t="inlineStr">
        <is>
          <t>ME-46</t>
        </is>
      </c>
      <c r="B695" t="inlineStr">
        <is>
          <t>VER-MAC PCMS-1500LP (H223795)</t>
        </is>
      </c>
      <c r="C695" t="n">
        <v>19485</v>
      </c>
      <c r="D695" t="inlineStr">
        <is>
          <t>A</t>
        </is>
      </c>
      <c r="E695">
        <f>IFERROR(VLOOKUP(Table_Query_from_Cas_Ragle35[[#This Row],[Equipment '#]],'[1]Equip Rates'!A:C,3,FALSE),"")</f>
        <v/>
      </c>
      <c r="F695">
        <f>IFERROR(VLOOKUP(Table_Query_from_Cas_Ragle35[[#This Row],[Equipment '#]],H:I,2,FALSE), "No Div")</f>
        <v/>
      </c>
      <c r="H695" t="inlineStr">
        <is>
          <t>POLY-01</t>
        </is>
      </c>
      <c r="I695" t="inlineStr">
        <is>
          <t>2</t>
        </is>
      </c>
    </row>
    <row r="696">
      <c r="A696" t="inlineStr">
        <is>
          <t>ME-47</t>
        </is>
      </c>
      <c r="B696" t="inlineStr">
        <is>
          <t>VER-MAC PCMS-1500LP (H223773)</t>
        </is>
      </c>
      <c r="C696" t="n">
        <v>19485</v>
      </c>
      <c r="D696" t="inlineStr">
        <is>
          <t>A</t>
        </is>
      </c>
      <c r="E696">
        <f>IFERROR(VLOOKUP(Table_Query_from_Cas_Ragle35[[#This Row],[Equipment '#]],'[1]Equip Rates'!A:C,3,FALSE),"")</f>
        <v/>
      </c>
      <c r="F696">
        <f>IFERROR(VLOOKUP(Table_Query_from_Cas_Ragle35[[#This Row],[Equipment '#]],H:I,2,FALSE), "No Div")</f>
        <v/>
      </c>
      <c r="H696" t="inlineStr">
        <is>
          <t>POLY-02</t>
        </is>
      </c>
      <c r="I696" t="inlineStr">
        <is>
          <t>2</t>
        </is>
      </c>
    </row>
    <row r="697">
      <c r="A697" t="inlineStr">
        <is>
          <t>ME-48</t>
        </is>
      </c>
      <c r="B697" t="inlineStr">
        <is>
          <t>2024 VM MATRIX MB (MB-H000139)</t>
        </is>
      </c>
      <c r="C697" t="n">
        <v>21221.33</v>
      </c>
      <c r="D697" t="inlineStr">
        <is>
          <t>A</t>
        </is>
      </c>
      <c r="E697">
        <f>IFERROR(VLOOKUP(Table_Query_from_Cas_Ragle35[[#This Row],[Equipment '#]],'[1]Equip Rates'!A:C,3,FALSE),"")</f>
        <v/>
      </c>
      <c r="F697">
        <f>IFERROR(VLOOKUP(Table_Query_from_Cas_Ragle35[[#This Row],[Equipment '#]],H:I,2,FALSE), "No Div")</f>
        <v/>
      </c>
      <c r="H697" t="inlineStr">
        <is>
          <t>POLY-03</t>
        </is>
      </c>
      <c r="I697" t="inlineStr">
        <is>
          <t>2</t>
        </is>
      </c>
    </row>
    <row r="698">
      <c r="A698" t="inlineStr">
        <is>
          <t>ME-49</t>
        </is>
      </c>
      <c r="B698" t="inlineStr">
        <is>
          <t>2024 VM MATRIX MB (MB-H000135)</t>
        </is>
      </c>
      <c r="C698" t="n">
        <v>21221.33</v>
      </c>
      <c r="D698" t="inlineStr">
        <is>
          <t>A</t>
        </is>
      </c>
      <c r="E698">
        <f>IFERROR(VLOOKUP(Table_Query_from_Cas_Ragle35[[#This Row],[Equipment '#]],'[1]Equip Rates'!A:C,3,FALSE),"")</f>
        <v/>
      </c>
      <c r="F698">
        <f>IFERROR(VLOOKUP(Table_Query_from_Cas_Ragle35[[#This Row],[Equipment '#]],H:I,2,FALSE), "No Div")</f>
        <v/>
      </c>
      <c r="H698" t="inlineStr">
        <is>
          <t>PS-02</t>
        </is>
      </c>
      <c r="I698" t="inlineStr">
        <is>
          <t>1</t>
        </is>
      </c>
    </row>
    <row r="699">
      <c r="A699" t="inlineStr">
        <is>
          <t>ME-50</t>
        </is>
      </c>
      <c r="B699" t="inlineStr">
        <is>
          <t>2024 VM MATRIX MB (MB-H000966)</t>
        </is>
      </c>
      <c r="C699" t="n">
        <v>21221.33</v>
      </c>
      <c r="D699" t="inlineStr">
        <is>
          <t>A</t>
        </is>
      </c>
      <c r="E699">
        <f>IFERROR(VLOOKUP(Table_Query_from_Cas_Ragle35[[#This Row],[Equipment '#]],'[1]Equip Rates'!A:C,3,FALSE),"")</f>
        <v/>
      </c>
      <c r="F699">
        <f>IFERROR(VLOOKUP(Table_Query_from_Cas_Ragle35[[#This Row],[Equipment '#]],H:I,2,FALSE), "No Div")</f>
        <v/>
      </c>
      <c r="H699" t="inlineStr">
        <is>
          <t>PS-03</t>
        </is>
      </c>
      <c r="I699" t="inlineStr">
        <is>
          <t>1</t>
        </is>
      </c>
    </row>
    <row r="700">
      <c r="A700" t="inlineStr">
        <is>
          <t>ME-51</t>
        </is>
      </c>
      <c r="B700" t="inlineStr">
        <is>
          <t>2024 VM MATRIX MB (MB-H000976)</t>
        </is>
      </c>
      <c r="C700" t="n">
        <v>21221.33</v>
      </c>
      <c r="D700" t="inlineStr">
        <is>
          <t>A</t>
        </is>
      </c>
      <c r="E700">
        <f>IFERROR(VLOOKUP(Table_Query_from_Cas_Ragle35[[#This Row],[Equipment '#]],'[1]Equip Rates'!A:C,3,FALSE),"")</f>
        <v/>
      </c>
      <c r="F700">
        <f>IFERROR(VLOOKUP(Table_Query_from_Cas_Ragle35[[#This Row],[Equipment '#]],H:I,2,FALSE), "No Div")</f>
        <v/>
      </c>
      <c r="H700" t="inlineStr">
        <is>
          <t>PS-04</t>
        </is>
      </c>
      <c r="I700" t="inlineStr">
        <is>
          <t>1</t>
        </is>
      </c>
    </row>
    <row r="701">
      <c r="A701" t="inlineStr">
        <is>
          <t>ME-52</t>
        </is>
      </c>
      <c r="B701" t="inlineStr">
        <is>
          <t>2020 2.4KW SOLAR MESSAGE BOARD</t>
        </is>
      </c>
      <c r="C701" t="n">
        <v>17760.45</v>
      </c>
      <c r="D701" t="inlineStr">
        <is>
          <t>A</t>
        </is>
      </c>
      <c r="E701">
        <f>IFERROR(VLOOKUP(Table_Query_from_Cas_Ragle35[[#This Row],[Equipment '#]],'[1]Equip Rates'!A:C,3,FALSE),"")</f>
        <v/>
      </c>
      <c r="F701">
        <f>IFERROR(VLOOKUP(Table_Query_from_Cas_Ragle35[[#This Row],[Equipment '#]],H:I,2,FALSE), "No Div")</f>
        <v/>
      </c>
      <c r="H701" t="inlineStr">
        <is>
          <t>PS-05</t>
        </is>
      </c>
      <c r="I701" t="inlineStr">
        <is>
          <t>1</t>
        </is>
      </c>
    </row>
    <row r="702">
      <c r="A702" t="inlineStr">
        <is>
          <t>ME-53</t>
        </is>
      </c>
      <c r="B702" t="inlineStr">
        <is>
          <t>2024 WANCO WTSP AB</t>
        </is>
      </c>
      <c r="C702" t="n">
        <v>4866.66</v>
      </c>
      <c r="D702" t="inlineStr">
        <is>
          <t>A</t>
        </is>
      </c>
      <c r="E702">
        <f>IFERROR(VLOOKUP(Table_Query_from_Cas_Ragle35[[#This Row],[Equipment '#]],'[1]Equip Rates'!A:C,3,FALSE),"")</f>
        <v/>
      </c>
      <c r="F702">
        <f>IFERROR(VLOOKUP(Table_Query_from_Cas_Ragle35[[#This Row],[Equipment '#]],H:I,2,FALSE), "No Div")</f>
        <v/>
      </c>
      <c r="H702" t="inlineStr">
        <is>
          <t>PT-08</t>
        </is>
      </c>
      <c r="I702" t="inlineStr">
        <is>
          <t>1</t>
        </is>
      </c>
    </row>
    <row r="703">
      <c r="A703" t="inlineStr">
        <is>
          <t>ME-54</t>
        </is>
      </c>
      <c r="B703" t="inlineStr">
        <is>
          <t>2024 WANCO WTSP AB</t>
        </is>
      </c>
      <c r="C703" t="n">
        <v>4866.67</v>
      </c>
      <c r="D703" t="inlineStr">
        <is>
          <t>A</t>
        </is>
      </c>
      <c r="E703">
        <f>IFERROR(VLOOKUP(Table_Query_from_Cas_Ragle35[[#This Row],[Equipment '#]],'[1]Equip Rates'!A:C,3,FALSE),"")</f>
        <v/>
      </c>
      <c r="F703">
        <f>IFERROR(VLOOKUP(Table_Query_from_Cas_Ragle35[[#This Row],[Equipment '#]],H:I,2,FALSE), "No Div")</f>
        <v/>
      </c>
      <c r="H703" t="inlineStr">
        <is>
          <t>PT-100</t>
        </is>
      </c>
      <c r="I703" t="inlineStr">
        <is>
          <t>1</t>
        </is>
      </c>
    </row>
    <row r="704">
      <c r="A704" t="inlineStr">
        <is>
          <t>ME-55</t>
        </is>
      </c>
      <c r="B704" t="inlineStr">
        <is>
          <t>2024 WANCO WTSP AB</t>
        </is>
      </c>
      <c r="C704" t="n">
        <v>4866.66</v>
      </c>
      <c r="D704" t="inlineStr">
        <is>
          <t>A</t>
        </is>
      </c>
      <c r="E704">
        <f>IFERROR(VLOOKUP(Table_Query_from_Cas_Ragle35[[#This Row],[Equipment '#]],'[1]Equip Rates'!A:C,3,FALSE),"")</f>
        <v/>
      </c>
      <c r="F704">
        <f>IFERROR(VLOOKUP(Table_Query_from_Cas_Ragle35[[#This Row],[Equipment '#]],H:I,2,FALSE), "No Div")</f>
        <v/>
      </c>
      <c r="H704" t="inlineStr">
        <is>
          <t>PT-101</t>
        </is>
      </c>
      <c r="I704" t="inlineStr">
        <is>
          <t>4</t>
        </is>
      </c>
    </row>
    <row r="705">
      <c r="A705" t="inlineStr">
        <is>
          <t>ME-56</t>
        </is>
      </c>
      <c r="B705" t="inlineStr">
        <is>
          <t>2024 WANCO WTSP AB</t>
        </is>
      </c>
      <c r="C705" t="n">
        <v>4866.67</v>
      </c>
      <c r="D705" t="inlineStr">
        <is>
          <t>A</t>
        </is>
      </c>
      <c r="E705">
        <f>IFERROR(VLOOKUP(Table_Query_from_Cas_Ragle35[[#This Row],[Equipment '#]],'[1]Equip Rates'!A:C,3,FALSE),"")</f>
        <v/>
      </c>
      <c r="F705">
        <f>IFERROR(VLOOKUP(Table_Query_from_Cas_Ragle35[[#This Row],[Equipment '#]],H:I,2,FALSE), "No Div")</f>
        <v/>
      </c>
      <c r="H705" t="inlineStr">
        <is>
          <t>PT-102</t>
        </is>
      </c>
      <c r="I705" t="inlineStr">
        <is>
          <t>4</t>
        </is>
      </c>
    </row>
    <row r="706">
      <c r="A706" t="inlineStr">
        <is>
          <t>ME-57</t>
        </is>
      </c>
      <c r="B706" t="inlineStr">
        <is>
          <t>2024 WANCO WTSP AB</t>
        </is>
      </c>
      <c r="C706" t="n">
        <v>4866.66</v>
      </c>
      <c r="D706" t="inlineStr">
        <is>
          <t>A</t>
        </is>
      </c>
      <c r="E706">
        <f>IFERROR(VLOOKUP(Table_Query_from_Cas_Ragle35[[#This Row],[Equipment '#]],'[1]Equip Rates'!A:C,3,FALSE),"")</f>
        <v/>
      </c>
      <c r="F706">
        <f>IFERROR(VLOOKUP(Table_Query_from_Cas_Ragle35[[#This Row],[Equipment '#]],H:I,2,FALSE), "No Div")</f>
        <v/>
      </c>
      <c r="H706" t="inlineStr">
        <is>
          <t>PT-103</t>
        </is>
      </c>
      <c r="I706" t="inlineStr">
        <is>
          <t>2</t>
        </is>
      </c>
    </row>
    <row r="707">
      <c r="A707" t="inlineStr">
        <is>
          <t>ME-58</t>
        </is>
      </c>
      <c r="B707" t="inlineStr">
        <is>
          <t>2024 WANCO WTSP AB</t>
        </is>
      </c>
      <c r="C707" t="n">
        <v>4866.67</v>
      </c>
      <c r="D707" t="inlineStr">
        <is>
          <t>A</t>
        </is>
      </c>
      <c r="E707">
        <f>IFERROR(VLOOKUP(Table_Query_from_Cas_Ragle35[[#This Row],[Equipment '#]],'[1]Equip Rates'!A:C,3,FALSE),"")</f>
        <v/>
      </c>
      <c r="F707">
        <f>IFERROR(VLOOKUP(Table_Query_from_Cas_Ragle35[[#This Row],[Equipment '#]],H:I,2,FALSE), "No Div")</f>
        <v/>
      </c>
      <c r="H707" t="inlineStr">
        <is>
          <t>PT-104</t>
        </is>
      </c>
      <c r="I707" t="inlineStr">
        <is>
          <t>2</t>
        </is>
      </c>
    </row>
    <row r="708">
      <c r="A708" t="inlineStr">
        <is>
          <t>ME-59</t>
        </is>
      </c>
      <c r="B708" t="inlineStr">
        <is>
          <t>2024 WANCO WTSP AB</t>
        </is>
      </c>
      <c r="C708" t="n">
        <v>4866.66</v>
      </c>
      <c r="D708" t="inlineStr">
        <is>
          <t>A</t>
        </is>
      </c>
      <c r="E708">
        <f>IFERROR(VLOOKUP(Table_Query_from_Cas_Ragle35[[#This Row],[Equipment '#]],'[1]Equip Rates'!A:C,3,FALSE),"")</f>
        <v/>
      </c>
      <c r="F708">
        <f>IFERROR(VLOOKUP(Table_Query_from_Cas_Ragle35[[#This Row],[Equipment '#]],H:I,2,FALSE), "No Div")</f>
        <v/>
      </c>
      <c r="H708" t="inlineStr">
        <is>
          <t>PT-105</t>
        </is>
      </c>
      <c r="I708" t="inlineStr">
        <is>
          <t>2</t>
        </is>
      </c>
    </row>
    <row r="709">
      <c r="A709" t="inlineStr">
        <is>
          <t>ME-60</t>
        </is>
      </c>
      <c r="B709" t="inlineStr">
        <is>
          <t>2024 WANCO WTMMB (R1006827)</t>
        </is>
      </c>
      <c r="C709" t="n">
        <v>18900</v>
      </c>
      <c r="D709" t="inlineStr">
        <is>
          <t>A</t>
        </is>
      </c>
      <c r="E709">
        <f>IFERROR(VLOOKUP(Table_Query_from_Cas_Ragle35[[#This Row],[Equipment '#]],'[1]Equip Rates'!A:C,3,FALSE),"")</f>
        <v/>
      </c>
      <c r="F709">
        <f>IFERROR(VLOOKUP(Table_Query_from_Cas_Ragle35[[#This Row],[Equipment '#]],H:I,2,FALSE), "No Div")</f>
        <v/>
      </c>
      <c r="H709" t="inlineStr">
        <is>
          <t>PT-106</t>
        </is>
      </c>
      <c r="I709" t="inlineStr">
        <is>
          <t>4</t>
        </is>
      </c>
    </row>
    <row r="710">
      <c r="A710" t="inlineStr">
        <is>
          <t>ME-61</t>
        </is>
      </c>
      <c r="B710" t="inlineStr">
        <is>
          <t>2024 WANCO WTMMB (R1006828)</t>
        </is>
      </c>
      <c r="C710" t="n">
        <v>18900</v>
      </c>
      <c r="D710" t="inlineStr">
        <is>
          <t>A</t>
        </is>
      </c>
      <c r="E710">
        <f>IFERROR(VLOOKUP(Table_Query_from_Cas_Ragle35[[#This Row],[Equipment '#]],'[1]Equip Rates'!A:C,3,FALSE),"")</f>
        <v/>
      </c>
      <c r="F710">
        <f>IFERROR(VLOOKUP(Table_Query_from_Cas_Ragle35[[#This Row],[Equipment '#]],H:I,2,FALSE), "No Div")</f>
        <v/>
      </c>
      <c r="H710" t="inlineStr">
        <is>
          <t>PT-107</t>
        </is>
      </c>
      <c r="I710" t="inlineStr">
        <is>
          <t>2</t>
        </is>
      </c>
    </row>
    <row r="711">
      <c r="A711" t="inlineStr">
        <is>
          <t>ME-62</t>
        </is>
      </c>
      <c r="B711" t="inlineStr">
        <is>
          <t>STABCAT THREADER &amp; SPREADER</t>
        </is>
      </c>
      <c r="C711" t="n">
        <v>22010.78</v>
      </c>
      <c r="D711" t="inlineStr">
        <is>
          <t>A</t>
        </is>
      </c>
      <c r="E711">
        <f>IFERROR(VLOOKUP(Table_Query_from_Cas_Ragle35[[#This Row],[Equipment '#]],'[1]Equip Rates'!A:C,3,FALSE),"")</f>
        <v/>
      </c>
      <c r="F711">
        <f>IFERROR(VLOOKUP(Table_Query_from_Cas_Ragle35[[#This Row],[Equipment '#]],H:I,2,FALSE), "No Div")</f>
        <v/>
      </c>
      <c r="H711" t="inlineStr">
        <is>
          <t>PT-108</t>
        </is>
      </c>
      <c r="I711" t="inlineStr">
        <is>
          <t>4</t>
        </is>
      </c>
    </row>
    <row r="712">
      <c r="A712" t="inlineStr">
        <is>
          <t>MG1</t>
        </is>
      </c>
      <c r="B712" t="inlineStr">
        <is>
          <t>JD 670 C MOTORGRADER</t>
        </is>
      </c>
      <c r="C712" t="n">
        <v>0</v>
      </c>
      <c r="D712" t="inlineStr">
        <is>
          <t>A</t>
        </is>
      </c>
      <c r="E712">
        <f>IFERROR(VLOOKUP(Table_Query_from_Cas_Ragle35[[#This Row],[Equipment '#]],'[1]Equip Rates'!A:C,3,FALSE),"")</f>
        <v/>
      </c>
      <c r="F712">
        <f>IFERROR(VLOOKUP(Table_Query_from_Cas_Ragle35[[#This Row],[Equipment '#]],H:I,2,FALSE), "No Div")</f>
        <v/>
      </c>
      <c r="H712" t="inlineStr">
        <is>
          <t>PT-109</t>
        </is>
      </c>
      <c r="I712" t="inlineStr">
        <is>
          <t>4</t>
        </is>
      </c>
    </row>
    <row r="713">
      <c r="A713" t="inlineStr">
        <is>
          <t>ML-03</t>
        </is>
      </c>
      <c r="B713" t="inlineStr">
        <is>
          <t>2011 Genie S-60X 4WD</t>
        </is>
      </c>
      <c r="C713" t="n">
        <v>31186.16</v>
      </c>
      <c r="D713" t="inlineStr">
        <is>
          <t>A</t>
        </is>
      </c>
      <c r="E713">
        <f>IFERROR(VLOOKUP(Table_Query_from_Cas_Ragle35[[#This Row],[Equipment '#]],'[1]Equip Rates'!A:C,3,FALSE),"")</f>
        <v/>
      </c>
      <c r="F713">
        <f>IFERROR(VLOOKUP(Table_Query_from_Cas_Ragle35[[#This Row],[Equipment '#]],H:I,2,FALSE), "No Div")</f>
        <v/>
      </c>
      <c r="H713" t="inlineStr">
        <is>
          <t>PT-11</t>
        </is>
      </c>
      <c r="I713" t="inlineStr">
        <is>
          <t>1</t>
        </is>
      </c>
    </row>
    <row r="714">
      <c r="A714" t="inlineStr">
        <is>
          <t>ML-04</t>
        </is>
      </c>
      <c r="B714" t="inlineStr">
        <is>
          <t>2014 Genie S65 4x4</t>
        </is>
      </c>
      <c r="C714" t="n">
        <v>28520</v>
      </c>
      <c r="D714" t="inlineStr">
        <is>
          <t>A</t>
        </is>
      </c>
      <c r="E714">
        <f>IFERROR(VLOOKUP(Table_Query_from_Cas_Ragle35[[#This Row],[Equipment '#]],'[1]Equip Rates'!A:C,3,FALSE),"")</f>
        <v/>
      </c>
      <c r="F714">
        <f>IFERROR(VLOOKUP(Table_Query_from_Cas_Ragle35[[#This Row],[Equipment '#]],H:I,2,FALSE), "No Div")</f>
        <v/>
      </c>
      <c r="H714" t="inlineStr">
        <is>
          <t>PT-110</t>
        </is>
      </c>
      <c r="I714" t="inlineStr">
        <is>
          <t>4</t>
        </is>
      </c>
    </row>
    <row r="715">
      <c r="A715" t="inlineStr">
        <is>
          <t>ML-05</t>
        </is>
      </c>
      <c r="B715" t="inlineStr">
        <is>
          <t>2015 GENIE S-80X 4WD</t>
        </is>
      </c>
      <c r="C715" t="n">
        <v>27280.5</v>
      </c>
      <c r="D715" t="inlineStr">
        <is>
          <t>A</t>
        </is>
      </c>
      <c r="E715">
        <f>IFERROR(VLOOKUP(Table_Query_from_Cas_Ragle35[[#This Row],[Equipment '#]],'[1]Equip Rates'!A:C,3,FALSE),"")</f>
        <v/>
      </c>
      <c r="F715">
        <f>IFERROR(VLOOKUP(Table_Query_from_Cas_Ragle35[[#This Row],[Equipment '#]],H:I,2,FALSE), "No Div")</f>
        <v/>
      </c>
      <c r="H715" t="inlineStr">
        <is>
          <t>PT-111</t>
        </is>
      </c>
      <c r="I715" t="inlineStr">
        <is>
          <t>4</t>
        </is>
      </c>
    </row>
    <row r="716">
      <c r="A716" t="inlineStr">
        <is>
          <t>ML-06</t>
        </is>
      </c>
      <c r="B716" t="inlineStr">
        <is>
          <t>2016 GENIE S-45 4WD (22865)</t>
        </is>
      </c>
      <c r="C716" t="n">
        <v>32200.04</v>
      </c>
      <c r="D716" t="inlineStr">
        <is>
          <t>A</t>
        </is>
      </c>
      <c r="E716">
        <f>IFERROR(VLOOKUP(Table_Query_from_Cas_Ragle35[[#This Row],[Equipment '#]],'[1]Equip Rates'!A:C,3,FALSE),"")</f>
        <v/>
      </c>
      <c r="F716">
        <f>IFERROR(VLOOKUP(Table_Query_from_Cas_Ragle35[[#This Row],[Equipment '#]],H:I,2,FALSE), "No Div")</f>
        <v/>
      </c>
      <c r="H716" t="inlineStr">
        <is>
          <t>PT-112</t>
        </is>
      </c>
      <c r="I716" t="inlineStr">
        <is>
          <t>1</t>
        </is>
      </c>
    </row>
    <row r="717">
      <c r="A717" t="inlineStr">
        <is>
          <t>ML-07</t>
        </is>
      </c>
      <c r="B717" t="inlineStr">
        <is>
          <t>2016 GENIE S-45</t>
        </is>
      </c>
      <c r="C717" t="n">
        <v>33703.18</v>
      </c>
      <c r="D717" t="inlineStr">
        <is>
          <t>A</t>
        </is>
      </c>
      <c r="E717">
        <f>IFERROR(VLOOKUP(Table_Query_from_Cas_Ragle35[[#This Row],[Equipment '#]],'[1]Equip Rates'!A:C,3,FALSE),"")</f>
        <v/>
      </c>
      <c r="F717">
        <f>IFERROR(VLOOKUP(Table_Query_from_Cas_Ragle35[[#This Row],[Equipment '#]],H:I,2,FALSE), "No Div")</f>
        <v/>
      </c>
      <c r="H717" t="inlineStr">
        <is>
          <t>PT-113</t>
        </is>
      </c>
      <c r="I717" t="inlineStr">
        <is>
          <t>1</t>
        </is>
      </c>
    </row>
    <row r="718">
      <c r="A718" t="inlineStr">
        <is>
          <t>ML-08</t>
        </is>
      </c>
      <c r="B718" t="inlineStr">
        <is>
          <t>JLG 400S BOOM LIFT 40-46'</t>
        </is>
      </c>
      <c r="C718" t="n">
        <v>26170.48</v>
      </c>
      <c r="D718" t="inlineStr">
        <is>
          <t>A</t>
        </is>
      </c>
      <c r="E718">
        <f>IFERROR(VLOOKUP(Table_Query_from_Cas_Ragle35[[#This Row],[Equipment '#]],'[1]Equip Rates'!A:C,3,FALSE),"")</f>
        <v/>
      </c>
      <c r="F718">
        <f>IFERROR(VLOOKUP(Table_Query_from_Cas_Ragle35[[#This Row],[Equipment '#]],H:I,2,FALSE), "No Div")</f>
        <v/>
      </c>
      <c r="H718" t="inlineStr">
        <is>
          <t>PT-114</t>
        </is>
      </c>
      <c r="I718" t="inlineStr">
        <is>
          <t>2</t>
        </is>
      </c>
    </row>
    <row r="719">
      <c r="A719" t="inlineStr">
        <is>
          <t>ML-09</t>
        </is>
      </c>
      <c r="B719" t="inlineStr">
        <is>
          <t>JLG 400S BOOM LIFT 40-46'</t>
        </is>
      </c>
      <c r="C719" t="n">
        <v>27050.16</v>
      </c>
      <c r="D719" t="inlineStr">
        <is>
          <t>A</t>
        </is>
      </c>
      <c r="E719">
        <f>IFERROR(VLOOKUP(Table_Query_from_Cas_Ragle35[[#This Row],[Equipment '#]],'[1]Equip Rates'!A:C,3,FALSE),"")</f>
        <v/>
      </c>
      <c r="F719">
        <f>IFERROR(VLOOKUP(Table_Query_from_Cas_Ragle35[[#This Row],[Equipment '#]],H:I,2,FALSE), "No Div")</f>
        <v/>
      </c>
      <c r="H719" t="inlineStr">
        <is>
          <t>PT-115</t>
        </is>
      </c>
      <c r="I719" t="inlineStr">
        <is>
          <t>2</t>
        </is>
      </c>
    </row>
    <row r="720">
      <c r="A720" t="inlineStr">
        <is>
          <t>ML1</t>
        </is>
      </c>
      <c r="B720" t="inlineStr">
        <is>
          <t>GENIE 40` MANLIFT</t>
        </is>
      </c>
      <c r="C720" t="n">
        <v>0</v>
      </c>
      <c r="D720" t="inlineStr">
        <is>
          <t>A</t>
        </is>
      </c>
      <c r="E720">
        <f>IFERROR(VLOOKUP(Table_Query_from_Cas_Ragle35[[#This Row],[Equipment '#]],'[1]Equip Rates'!A:C,3,FALSE),"")</f>
        <v/>
      </c>
      <c r="F720">
        <f>IFERROR(VLOOKUP(Table_Query_from_Cas_Ragle35[[#This Row],[Equipment '#]],H:I,2,FALSE), "No Div")</f>
        <v/>
      </c>
      <c r="H720" t="inlineStr">
        <is>
          <t>PT-116</t>
        </is>
      </c>
      <c r="I720" t="inlineStr">
        <is>
          <t>1</t>
        </is>
      </c>
    </row>
    <row r="721">
      <c r="A721" t="inlineStr">
        <is>
          <t>MT-01</t>
        </is>
      </c>
      <c r="B721" t="inlineStr">
        <is>
          <t>Ford F-550 2004 Mech. Truck</t>
        </is>
      </c>
      <c r="C721" t="n">
        <v>29680</v>
      </c>
      <c r="D721" t="inlineStr">
        <is>
          <t>A</t>
        </is>
      </c>
      <c r="E721">
        <f>IFERROR(VLOOKUP(Table_Query_from_Cas_Ragle35[[#This Row],[Equipment '#]],'[1]Equip Rates'!A:C,3,FALSE),"")</f>
        <v/>
      </c>
      <c r="F721">
        <f>IFERROR(VLOOKUP(Table_Query_from_Cas_Ragle35[[#This Row],[Equipment '#]],H:I,2,FALSE), "No Div")</f>
        <v/>
      </c>
      <c r="H721" t="inlineStr">
        <is>
          <t>PT-117</t>
        </is>
      </c>
      <c r="I721" t="inlineStr">
        <is>
          <t>4</t>
        </is>
      </c>
    </row>
    <row r="722">
      <c r="A722" t="inlineStr">
        <is>
          <t>MT-02</t>
        </is>
      </c>
      <c r="B722" t="inlineStr">
        <is>
          <t>Ford F-450 2005 Mech. Truck</t>
        </is>
      </c>
      <c r="C722" t="n">
        <v>35000</v>
      </c>
      <c r="D722" t="inlineStr">
        <is>
          <t>A</t>
        </is>
      </c>
      <c r="E722">
        <f>IFERROR(VLOOKUP(Table_Query_from_Cas_Ragle35[[#This Row],[Equipment '#]],'[1]Equip Rates'!A:C,3,FALSE),"")</f>
        <v/>
      </c>
      <c r="F722">
        <f>IFERROR(VLOOKUP(Table_Query_from_Cas_Ragle35[[#This Row],[Equipment '#]],H:I,2,FALSE), "No Div")</f>
        <v/>
      </c>
      <c r="H722" t="inlineStr">
        <is>
          <t>PT-118</t>
        </is>
      </c>
      <c r="I722" t="inlineStr">
        <is>
          <t>1</t>
        </is>
      </c>
    </row>
    <row r="723">
      <c r="A723" t="inlineStr">
        <is>
          <t>MT-03</t>
        </is>
      </c>
      <c r="B723" t="inlineStr">
        <is>
          <t>INT 4300 Service Truck</t>
        </is>
      </c>
      <c r="C723" t="n">
        <v>6000</v>
      </c>
      <c r="D723" t="inlineStr">
        <is>
          <t>A</t>
        </is>
      </c>
      <c r="E723">
        <f>IFERROR(VLOOKUP(Table_Query_from_Cas_Ragle35[[#This Row],[Equipment '#]],'[1]Equip Rates'!A:C,3,FALSE),"")</f>
        <v/>
      </c>
      <c r="F723">
        <f>IFERROR(VLOOKUP(Table_Query_from_Cas_Ragle35[[#This Row],[Equipment '#]],H:I,2,FALSE), "No Div")</f>
        <v/>
      </c>
      <c r="H723" t="inlineStr">
        <is>
          <t>PT-119</t>
        </is>
      </c>
      <c r="I723" t="inlineStr">
        <is>
          <t>1</t>
        </is>
      </c>
    </row>
    <row r="724">
      <c r="A724" t="inlineStr">
        <is>
          <t>MT-03*</t>
        </is>
      </c>
      <c r="B724" t="inlineStr">
        <is>
          <t>MT-03 Engine/Transmission Repl</t>
        </is>
      </c>
      <c r="C724" t="n">
        <v>33732.09</v>
      </c>
      <c r="D724" t="inlineStr">
        <is>
          <t>A</t>
        </is>
      </c>
      <c r="E724">
        <f>IFERROR(VLOOKUP(Table_Query_from_Cas_Ragle35[[#This Row],[Equipment '#]],'[1]Equip Rates'!A:C,3,FALSE),"")</f>
        <v/>
      </c>
      <c r="F724">
        <f>IFERROR(VLOOKUP(Table_Query_from_Cas_Ragle35[[#This Row],[Equipment '#]],H:I,2,FALSE), "No Div")</f>
        <v/>
      </c>
      <c r="H724" t="inlineStr">
        <is>
          <t>PT-12</t>
        </is>
      </c>
      <c r="I724" t="inlineStr">
        <is>
          <t>1</t>
        </is>
      </c>
    </row>
    <row r="725">
      <c r="A725" t="inlineStr">
        <is>
          <t>MT-06</t>
        </is>
      </c>
      <c r="B725" t="inlineStr">
        <is>
          <t>2005 F-650 Service Trk 174243</t>
        </is>
      </c>
      <c r="C725" t="n">
        <v>69198.5</v>
      </c>
      <c r="D725" t="inlineStr">
        <is>
          <t>A</t>
        </is>
      </c>
      <c r="E725">
        <f>IFERROR(VLOOKUP(Table_Query_from_Cas_Ragle35[[#This Row],[Equipment '#]],'[1]Equip Rates'!A:C,3,FALSE),"")</f>
        <v/>
      </c>
      <c r="F725">
        <f>IFERROR(VLOOKUP(Table_Query_from_Cas_Ragle35[[#This Row],[Equipment '#]],H:I,2,FALSE), "No Div")</f>
        <v/>
      </c>
      <c r="H725" t="inlineStr">
        <is>
          <t>PT-120</t>
        </is>
      </c>
      <c r="I725" t="inlineStr">
        <is>
          <t>1</t>
        </is>
      </c>
    </row>
    <row r="726">
      <c r="A726" t="inlineStr">
        <is>
          <t>MT-07</t>
        </is>
      </c>
      <c r="B726" t="inlineStr">
        <is>
          <t>2017 F-750 B12651</t>
        </is>
      </c>
      <c r="C726" t="n">
        <v>61000</v>
      </c>
      <c r="D726" t="inlineStr">
        <is>
          <t>A</t>
        </is>
      </c>
      <c r="E726">
        <f>IFERROR(VLOOKUP(Table_Query_from_Cas_Ragle35[[#This Row],[Equipment '#]],'[1]Equip Rates'!A:C,3,FALSE),"")</f>
        <v/>
      </c>
      <c r="F726">
        <f>IFERROR(VLOOKUP(Table_Query_from_Cas_Ragle35[[#This Row],[Equipment '#]],H:I,2,FALSE), "No Div")</f>
        <v/>
      </c>
      <c r="H726" t="inlineStr">
        <is>
          <t>PT-121</t>
        </is>
      </c>
      <c r="I726" t="inlineStr">
        <is>
          <t>2</t>
        </is>
      </c>
    </row>
    <row r="727">
      <c r="A727" t="inlineStr">
        <is>
          <t>MT-07*</t>
        </is>
      </c>
      <c r="B727" t="inlineStr">
        <is>
          <t>MT-07 TMA BUILD</t>
        </is>
      </c>
      <c r="C727" t="n">
        <v>40453.13</v>
      </c>
      <c r="D727" t="inlineStr">
        <is>
          <t>A</t>
        </is>
      </c>
      <c r="E727">
        <f>IFERROR(VLOOKUP(Table_Query_from_Cas_Ragle35[[#This Row],[Equipment '#]],'[1]Equip Rates'!A:C,3,FALSE),"")</f>
        <v/>
      </c>
      <c r="F727">
        <f>IFERROR(VLOOKUP(Table_Query_from_Cas_Ragle35[[#This Row],[Equipment '#]],H:I,2,FALSE), "No Div")</f>
        <v/>
      </c>
      <c r="H727" t="inlineStr">
        <is>
          <t>PT-122</t>
        </is>
      </c>
      <c r="I727" t="inlineStr">
        <is>
          <t>4</t>
        </is>
      </c>
    </row>
    <row r="728">
      <c r="A728" t="inlineStr">
        <is>
          <t>MT-07**</t>
        </is>
      </c>
      <c r="B728" t="inlineStr">
        <is>
          <t>MT-07 TK MOUNTED ATTENUATOR</t>
        </is>
      </c>
      <c r="C728" t="n">
        <v>25129.13</v>
      </c>
      <c r="D728" t="inlineStr">
        <is>
          <t>A</t>
        </is>
      </c>
      <c r="E728">
        <f>IFERROR(VLOOKUP(Table_Query_from_Cas_Ragle35[[#This Row],[Equipment '#]],'[1]Equip Rates'!A:C,3,FALSE),"")</f>
        <v/>
      </c>
      <c r="F728">
        <f>IFERROR(VLOOKUP(Table_Query_from_Cas_Ragle35[[#This Row],[Equipment '#]],H:I,2,FALSE), "No Div")</f>
        <v/>
      </c>
      <c r="H728" t="inlineStr">
        <is>
          <t>PT-123</t>
        </is>
      </c>
      <c r="I728" t="inlineStr">
        <is>
          <t>2</t>
        </is>
      </c>
    </row>
    <row r="729">
      <c r="A729" t="inlineStr">
        <is>
          <t>MT-09</t>
        </is>
      </c>
      <c r="B729" t="inlineStr">
        <is>
          <t>2019 F-550 w/Service Body/Cran</t>
        </is>
      </c>
      <c r="C729" t="n">
        <v>133047.18</v>
      </c>
      <c r="D729" t="inlineStr">
        <is>
          <t>A</t>
        </is>
      </c>
      <c r="E729">
        <f>IFERROR(VLOOKUP(Table_Query_from_Cas_Ragle35[[#This Row],[Equipment '#]],'[1]Equip Rates'!A:C,3,FALSE),"")</f>
        <v/>
      </c>
      <c r="F729">
        <f>IFERROR(VLOOKUP(Table_Query_from_Cas_Ragle35[[#This Row],[Equipment '#]],H:I,2,FALSE), "No Div")</f>
        <v/>
      </c>
      <c r="H729" t="inlineStr">
        <is>
          <t>PT-124</t>
        </is>
      </c>
      <c r="I729" t="inlineStr">
        <is>
          <t>4</t>
        </is>
      </c>
    </row>
    <row r="730">
      <c r="A730" t="inlineStr">
        <is>
          <t>MT-10</t>
        </is>
      </c>
      <c r="B730" t="inlineStr">
        <is>
          <t>2022 INT MV w/ 12K crane</t>
        </is>
      </c>
      <c r="C730" t="n">
        <v>205441.35</v>
      </c>
      <c r="D730" t="inlineStr">
        <is>
          <t>A</t>
        </is>
      </c>
      <c r="E730">
        <f>IFERROR(VLOOKUP(Table_Query_from_Cas_Ragle35[[#This Row],[Equipment '#]],'[1]Equip Rates'!A:C,3,FALSE),"")</f>
        <v/>
      </c>
      <c r="F730">
        <f>IFERROR(VLOOKUP(Table_Query_from_Cas_Ragle35[[#This Row],[Equipment '#]],H:I,2,FALSE), "No Div")</f>
        <v/>
      </c>
      <c r="H730" t="inlineStr">
        <is>
          <t>PT-125</t>
        </is>
      </c>
      <c r="I730" t="inlineStr">
        <is>
          <t>2</t>
        </is>
      </c>
    </row>
    <row r="731">
      <c r="A731" t="inlineStr">
        <is>
          <t>MT-11</t>
        </is>
      </c>
      <c r="B731" t="inlineStr">
        <is>
          <t>2018 F-550 w/ crane (2018)</t>
        </is>
      </c>
      <c r="C731" t="n">
        <v>101491.37</v>
      </c>
      <c r="D731" t="inlineStr">
        <is>
          <t>A</t>
        </is>
      </c>
      <c r="E731">
        <f>IFERROR(VLOOKUP(Table_Query_from_Cas_Ragle35[[#This Row],[Equipment '#]],'[1]Equip Rates'!A:C,3,FALSE),"")</f>
        <v/>
      </c>
      <c r="F731">
        <f>IFERROR(VLOOKUP(Table_Query_from_Cas_Ragle35[[#This Row],[Equipment '#]],H:I,2,FALSE), "No Div")</f>
        <v/>
      </c>
      <c r="H731" t="inlineStr">
        <is>
          <t>PT-126</t>
        </is>
      </c>
      <c r="I731" t="inlineStr">
        <is>
          <t>1</t>
        </is>
      </c>
    </row>
    <row r="732">
      <c r="A732" t="inlineStr">
        <is>
          <t>MT-12</t>
        </is>
      </c>
      <c r="B732" t="inlineStr">
        <is>
          <t>Peterbuilt 337 FuelLube (2013)</t>
        </is>
      </c>
      <c r="C732" t="n">
        <v>91500</v>
      </c>
      <c r="D732" t="inlineStr">
        <is>
          <t>A</t>
        </is>
      </c>
      <c r="E732">
        <f>IFERROR(VLOOKUP(Table_Query_from_Cas_Ragle35[[#This Row],[Equipment '#]],'[1]Equip Rates'!A:C,3,FALSE),"")</f>
        <v/>
      </c>
      <c r="F732">
        <f>IFERROR(VLOOKUP(Table_Query_from_Cas_Ragle35[[#This Row],[Equipment '#]],H:I,2,FALSE), "No Div")</f>
        <v/>
      </c>
      <c r="H732" t="inlineStr">
        <is>
          <t>PT-127</t>
        </is>
      </c>
      <c r="I732" t="inlineStr">
        <is>
          <t>1</t>
        </is>
      </c>
    </row>
    <row r="733">
      <c r="A733" t="inlineStr">
        <is>
          <t>MT-13</t>
        </is>
      </c>
      <c r="B733" t="inlineStr">
        <is>
          <t>2023 F-550 D53090</t>
        </is>
      </c>
      <c r="C733" t="n">
        <v>194197.35</v>
      </c>
      <c r="D733" t="inlineStr">
        <is>
          <t>A</t>
        </is>
      </c>
      <c r="E733">
        <f>IFERROR(VLOOKUP(Table_Query_from_Cas_Ragle35[[#This Row],[Equipment '#]],'[1]Equip Rates'!A:C,3,FALSE),"")</f>
        <v/>
      </c>
      <c r="F733">
        <f>IFERROR(VLOOKUP(Table_Query_from_Cas_Ragle35[[#This Row],[Equipment '#]],H:I,2,FALSE), "No Div")</f>
        <v/>
      </c>
      <c r="H733" t="inlineStr">
        <is>
          <t>PT-128</t>
        </is>
      </c>
      <c r="I733" t="inlineStr">
        <is>
          <t>1</t>
        </is>
      </c>
    </row>
    <row r="734">
      <c r="A734" t="inlineStr">
        <is>
          <t>MT-14</t>
        </is>
      </c>
      <c r="B734" t="inlineStr">
        <is>
          <t>2023 F550 D21569 Lube Truck</t>
        </is>
      </c>
      <c r="C734" t="n">
        <v>185728.19</v>
      </c>
      <c r="D734" t="inlineStr">
        <is>
          <t>A</t>
        </is>
      </c>
      <c r="E734">
        <f>IFERROR(VLOOKUP(Table_Query_from_Cas_Ragle35[[#This Row],[Equipment '#]],'[1]Equip Rates'!A:C,3,FALSE),"")</f>
        <v/>
      </c>
      <c r="F734">
        <f>IFERROR(VLOOKUP(Table_Query_from_Cas_Ragle35[[#This Row],[Equipment '#]],H:I,2,FALSE), "No Div")</f>
        <v/>
      </c>
      <c r="H734" t="inlineStr">
        <is>
          <t>PT-129</t>
        </is>
      </c>
      <c r="I734" t="inlineStr">
        <is>
          <t>1</t>
        </is>
      </c>
    </row>
    <row r="735">
      <c r="A735" t="inlineStr">
        <is>
          <t>OV-01</t>
        </is>
      </c>
      <c r="B735" t="inlineStr">
        <is>
          <t>2019 Ford Fusion 282669</t>
        </is>
      </c>
      <c r="C735" t="n">
        <v>19826.35</v>
      </c>
      <c r="D735" t="inlineStr">
        <is>
          <t>A</t>
        </is>
      </c>
      <c r="E735">
        <f>IFERROR(VLOOKUP(Table_Query_from_Cas_Ragle35[[#This Row],[Equipment '#]],'[1]Equip Rates'!A:C,3,FALSE),"")</f>
        <v/>
      </c>
      <c r="F735">
        <f>IFERROR(VLOOKUP(Table_Query_from_Cas_Ragle35[[#This Row],[Equipment '#]],H:I,2,FALSE), "No Div")</f>
        <v/>
      </c>
      <c r="H735" t="inlineStr">
        <is>
          <t>PT-130</t>
        </is>
      </c>
      <c r="I735" t="inlineStr">
        <is>
          <t>1</t>
        </is>
      </c>
    </row>
    <row r="736">
      <c r="A736" t="inlineStr">
        <is>
          <t>P-01</t>
        </is>
      </c>
      <c r="B736" t="inlineStr">
        <is>
          <t>4" Gorman Rupp Pump</t>
        </is>
      </c>
      <c r="C736" t="n">
        <v>0</v>
      </c>
      <c r="D736" t="inlineStr">
        <is>
          <t>A</t>
        </is>
      </c>
      <c r="E736">
        <f>IFERROR(VLOOKUP(Table_Query_from_Cas_Ragle35[[#This Row],[Equipment '#]],'[1]Equip Rates'!A:C,3,FALSE),"")</f>
        <v/>
      </c>
      <c r="F736">
        <f>IFERROR(VLOOKUP(Table_Query_from_Cas_Ragle35[[#This Row],[Equipment '#]],H:I,2,FALSE), "No Div")</f>
        <v/>
      </c>
      <c r="H736" t="inlineStr">
        <is>
          <t>PT-131</t>
        </is>
      </c>
      <c r="I736" t="inlineStr">
        <is>
          <t>1</t>
        </is>
      </c>
    </row>
    <row r="737">
      <c r="A737" t="inlineStr">
        <is>
          <t>P-03</t>
        </is>
      </c>
      <c r="B737" t="inlineStr">
        <is>
          <t>TMG 4 Inch Trash Pump</t>
        </is>
      </c>
      <c r="C737" t="n">
        <v>415.77</v>
      </c>
      <c r="D737" t="inlineStr">
        <is>
          <t>A</t>
        </is>
      </c>
      <c r="E737">
        <f>IFERROR(VLOOKUP(Table_Query_from_Cas_Ragle35[[#This Row],[Equipment '#]],'[1]Equip Rates'!A:C,3,FALSE),"")</f>
        <v/>
      </c>
      <c r="F737">
        <f>IFERROR(VLOOKUP(Table_Query_from_Cas_Ragle35[[#This Row],[Equipment '#]],H:I,2,FALSE), "No Div")</f>
        <v/>
      </c>
      <c r="H737" t="inlineStr">
        <is>
          <t>PT-132</t>
        </is>
      </c>
      <c r="I737" t="inlineStr">
        <is>
          <t>1</t>
        </is>
      </c>
    </row>
    <row r="738">
      <c r="A738" t="inlineStr">
        <is>
          <t>P-04</t>
        </is>
      </c>
      <c r="B738" t="inlineStr">
        <is>
          <t>TMG 4 Inch Trash Pump</t>
        </is>
      </c>
      <c r="C738" t="n">
        <v>506.07</v>
      </c>
      <c r="D738" t="inlineStr">
        <is>
          <t>A</t>
        </is>
      </c>
      <c r="E738">
        <f>IFERROR(VLOOKUP(Table_Query_from_Cas_Ragle35[[#This Row],[Equipment '#]],'[1]Equip Rates'!A:C,3,FALSE),"")</f>
        <v/>
      </c>
      <c r="F738">
        <f>IFERROR(VLOOKUP(Table_Query_from_Cas_Ragle35[[#This Row],[Equipment '#]],H:I,2,FALSE), "No Div")</f>
        <v/>
      </c>
      <c r="H738" t="inlineStr">
        <is>
          <t>PT-133</t>
        </is>
      </c>
      <c r="I738" t="inlineStr">
        <is>
          <t>1</t>
        </is>
      </c>
    </row>
    <row r="739">
      <c r="A739" t="inlineStr">
        <is>
          <t>P-05</t>
        </is>
      </c>
      <c r="B739" t="inlineStr">
        <is>
          <t>TMG 3 Inch Trash Pump</t>
        </is>
      </c>
      <c r="C739" t="n">
        <v>154.8</v>
      </c>
      <c r="D739" t="inlineStr">
        <is>
          <t>A</t>
        </is>
      </c>
      <c r="E739">
        <f>IFERROR(VLOOKUP(Table_Query_from_Cas_Ragle35[[#This Row],[Equipment '#]],'[1]Equip Rates'!A:C,3,FALSE),"")</f>
        <v/>
      </c>
      <c r="F739">
        <f>IFERROR(VLOOKUP(Table_Query_from_Cas_Ragle35[[#This Row],[Equipment '#]],H:I,2,FALSE), "No Div")</f>
        <v/>
      </c>
      <c r="H739" t="inlineStr">
        <is>
          <t>PT-134</t>
        </is>
      </c>
      <c r="I739" t="inlineStr">
        <is>
          <t>1</t>
        </is>
      </c>
    </row>
    <row r="740">
      <c r="A740" t="inlineStr">
        <is>
          <t>P-06</t>
        </is>
      </c>
      <c r="B740" t="inlineStr">
        <is>
          <t>Atlas Copco PAS 100 HFS 4"</t>
        </is>
      </c>
      <c r="C740" t="n">
        <v>41218.07</v>
      </c>
      <c r="D740" t="inlineStr">
        <is>
          <t>A</t>
        </is>
      </c>
      <c r="E740">
        <f>IFERROR(VLOOKUP(Table_Query_from_Cas_Ragle35[[#This Row],[Equipment '#]],'[1]Equip Rates'!A:C,3,FALSE),"")</f>
        <v/>
      </c>
      <c r="F740">
        <f>IFERROR(VLOOKUP(Table_Query_from_Cas_Ragle35[[#This Row],[Equipment '#]],H:I,2,FALSE), "No Div")</f>
        <v/>
      </c>
      <c r="H740" t="inlineStr">
        <is>
          <t>PT-135</t>
        </is>
      </c>
      <c r="I740" t="inlineStr">
        <is>
          <t>1</t>
        </is>
      </c>
    </row>
    <row r="741">
      <c r="A741" t="inlineStr">
        <is>
          <t>PAV-01</t>
        </is>
      </c>
      <c r="B741" t="inlineStr">
        <is>
          <t>Blaw-Knox PF-410</t>
        </is>
      </c>
      <c r="C741" t="n">
        <v>7000</v>
      </c>
      <c r="D741" t="inlineStr">
        <is>
          <t>A</t>
        </is>
      </c>
      <c r="E741">
        <f>IFERROR(VLOOKUP(Table_Query_from_Cas_Ragle35[[#This Row],[Equipment '#]],'[1]Equip Rates'!A:C,3,FALSE),"")</f>
        <v/>
      </c>
      <c r="F741">
        <f>IFERROR(VLOOKUP(Table_Query_from_Cas_Ragle35[[#This Row],[Equipment '#]],H:I,2,FALSE), "No Div")</f>
        <v/>
      </c>
      <c r="H741" t="inlineStr">
        <is>
          <t>PT-136</t>
        </is>
      </c>
      <c r="I741" t="inlineStr">
        <is>
          <t>1</t>
        </is>
      </c>
    </row>
    <row r="742">
      <c r="A742" t="inlineStr">
        <is>
          <t>PAV-02</t>
        </is>
      </c>
      <c r="B742" t="inlineStr">
        <is>
          <t>Lincoln 660AXL (2011)</t>
        </is>
      </c>
      <c r="C742" t="n">
        <v>63000</v>
      </c>
      <c r="D742" t="inlineStr">
        <is>
          <t>A</t>
        </is>
      </c>
      <c r="E742">
        <f>IFERROR(VLOOKUP(Table_Query_from_Cas_Ragle35[[#This Row],[Equipment '#]],'[1]Equip Rates'!A:C,3,FALSE),"")</f>
        <v/>
      </c>
      <c r="F742">
        <f>IFERROR(VLOOKUP(Table_Query_from_Cas_Ragle35[[#This Row],[Equipment '#]],H:I,2,FALSE), "No Div")</f>
        <v/>
      </c>
      <c r="H742" t="inlineStr">
        <is>
          <t>PT-137</t>
        </is>
      </c>
      <c r="I742" t="inlineStr">
        <is>
          <t>2</t>
        </is>
      </c>
    </row>
    <row r="743">
      <c r="A743" t="inlineStr">
        <is>
          <t>PAV-03</t>
        </is>
      </c>
      <c r="B743" t="inlineStr">
        <is>
          <t>2015 CAT AP1000F</t>
        </is>
      </c>
      <c r="C743" t="n">
        <v>89500</v>
      </c>
      <c r="D743" t="inlineStr">
        <is>
          <t>A</t>
        </is>
      </c>
      <c r="E743">
        <f>IFERROR(VLOOKUP(Table_Query_from_Cas_Ragle35[[#This Row],[Equipment '#]],'[1]Equip Rates'!A:C,3,FALSE),"")</f>
        <v/>
      </c>
      <c r="F743">
        <f>IFERROR(VLOOKUP(Table_Query_from_Cas_Ragle35[[#This Row],[Equipment '#]],H:I,2,FALSE), "No Div")</f>
        <v/>
      </c>
      <c r="H743" t="inlineStr">
        <is>
          <t>PT-138</t>
        </is>
      </c>
      <c r="I743" t="inlineStr">
        <is>
          <t>2</t>
        </is>
      </c>
    </row>
    <row r="744">
      <c r="A744" t="inlineStr">
        <is>
          <t>PAV-04</t>
        </is>
      </c>
      <c r="B744" t="inlineStr">
        <is>
          <t>2015 CAT AP1055F</t>
        </is>
      </c>
      <c r="C744" t="n">
        <v>213125</v>
      </c>
      <c r="D744" t="inlineStr">
        <is>
          <t>A</t>
        </is>
      </c>
      <c r="E744">
        <f>IFERROR(VLOOKUP(Table_Query_from_Cas_Ragle35[[#This Row],[Equipment '#]],'[1]Equip Rates'!A:C,3,FALSE),"")</f>
        <v/>
      </c>
      <c r="F744">
        <f>IFERROR(VLOOKUP(Table_Query_from_Cas_Ragle35[[#This Row],[Equipment '#]],H:I,2,FALSE), "No Div")</f>
        <v/>
      </c>
      <c r="H744" t="inlineStr">
        <is>
          <t>PT-139</t>
        </is>
      </c>
      <c r="I744" t="inlineStr">
        <is>
          <t>2</t>
        </is>
      </c>
    </row>
    <row r="745">
      <c r="A745" t="inlineStr">
        <is>
          <t>PAV-04*</t>
        </is>
      </c>
      <c r="B745" t="inlineStr">
        <is>
          <t>WEILER 13T HOPPER INSERT</t>
        </is>
      </c>
      <c r="C745" t="n">
        <v>13950</v>
      </c>
      <c r="D745" t="inlineStr">
        <is>
          <t>A</t>
        </is>
      </c>
      <c r="E745">
        <f>IFERROR(VLOOKUP(Table_Query_from_Cas_Ragle35[[#This Row],[Equipment '#]],'[1]Equip Rates'!A:C,3,FALSE),"")</f>
        <v/>
      </c>
      <c r="F745">
        <f>IFERROR(VLOOKUP(Table_Query_from_Cas_Ragle35[[#This Row],[Equipment '#]],H:I,2,FALSE), "No Div")</f>
        <v/>
      </c>
      <c r="H745" t="inlineStr">
        <is>
          <t>PT-14</t>
        </is>
      </c>
      <c r="I745" t="inlineStr">
        <is>
          <t>1</t>
        </is>
      </c>
    </row>
    <row r="746">
      <c r="A746" t="inlineStr">
        <is>
          <t>PDH-01</t>
        </is>
      </c>
      <c r="B746" t="inlineStr">
        <is>
          <t>Bomag 30 Diesel Pile Hammer</t>
        </is>
      </c>
      <c r="C746" t="n">
        <v>37000</v>
      </c>
      <c r="D746" t="inlineStr">
        <is>
          <t>A</t>
        </is>
      </c>
      <c r="E746">
        <f>IFERROR(VLOOKUP(Table_Query_from_Cas_Ragle35[[#This Row],[Equipment '#]],'[1]Equip Rates'!A:C,3,FALSE),"")</f>
        <v/>
      </c>
      <c r="F746">
        <f>IFERROR(VLOOKUP(Table_Query_from_Cas_Ragle35[[#This Row],[Equipment '#]],H:I,2,FALSE), "No Div")</f>
        <v/>
      </c>
      <c r="H746" t="inlineStr">
        <is>
          <t>PT-140</t>
        </is>
      </c>
      <c r="I746" t="inlineStr">
        <is>
          <t>1</t>
        </is>
      </c>
    </row>
    <row r="747">
      <c r="A747" t="inlineStr">
        <is>
          <t>PDH-02</t>
        </is>
      </c>
      <c r="B747" t="inlineStr">
        <is>
          <t>Diesel Hammer M-30 (2005)</t>
        </is>
      </c>
      <c r="C747" t="n">
        <v>45790</v>
      </c>
      <c r="D747" t="inlineStr">
        <is>
          <t>A</t>
        </is>
      </c>
      <c r="E747">
        <f>IFERROR(VLOOKUP(Table_Query_from_Cas_Ragle35[[#This Row],[Equipment '#]],'[1]Equip Rates'!A:C,3,FALSE),"")</f>
        <v/>
      </c>
      <c r="F747">
        <f>IFERROR(VLOOKUP(Table_Query_from_Cas_Ragle35[[#This Row],[Equipment '#]],H:I,2,FALSE), "No Div")</f>
        <v/>
      </c>
      <c r="H747" t="inlineStr">
        <is>
          <t>PT-141</t>
        </is>
      </c>
      <c r="I747" t="inlineStr">
        <is>
          <t>1</t>
        </is>
      </c>
    </row>
    <row r="748">
      <c r="A748" t="inlineStr">
        <is>
          <t>PDH-03</t>
        </is>
      </c>
      <c r="B748" t="inlineStr">
        <is>
          <t>Diesel Hammer SPI-19 2011</t>
        </is>
      </c>
      <c r="C748" t="n">
        <v>20651</v>
      </c>
      <c r="D748" t="inlineStr">
        <is>
          <t>A</t>
        </is>
      </c>
      <c r="E748">
        <f>IFERROR(VLOOKUP(Table_Query_from_Cas_Ragle35[[#This Row],[Equipment '#]],'[1]Equip Rates'!A:C,3,FALSE),"")</f>
        <v/>
      </c>
      <c r="F748">
        <f>IFERROR(VLOOKUP(Table_Query_from_Cas_Ragle35[[#This Row],[Equipment '#]],H:I,2,FALSE), "No Div")</f>
        <v/>
      </c>
      <c r="H748" t="inlineStr">
        <is>
          <t>PT-142</t>
        </is>
      </c>
      <c r="I748" t="inlineStr">
        <is>
          <t>1</t>
        </is>
      </c>
    </row>
    <row r="749">
      <c r="A749" t="inlineStr">
        <is>
          <t>PDL-01</t>
        </is>
      </c>
      <c r="B749" t="inlineStr">
        <is>
          <t>Pile Hammer Leads 27" x 85'</t>
        </is>
      </c>
      <c r="C749" t="n">
        <v>5000</v>
      </c>
      <c r="D749" t="inlineStr">
        <is>
          <t>A</t>
        </is>
      </c>
      <c r="E749">
        <f>IFERROR(VLOOKUP(Table_Query_from_Cas_Ragle35[[#This Row],[Equipment '#]],'[1]Equip Rates'!A:C,3,FALSE),"")</f>
        <v/>
      </c>
      <c r="F749">
        <f>IFERROR(VLOOKUP(Table_Query_from_Cas_Ragle35[[#This Row],[Equipment '#]],H:I,2,FALSE), "No Div")</f>
        <v/>
      </c>
      <c r="H749" t="inlineStr">
        <is>
          <t>PT-143</t>
        </is>
      </c>
      <c r="I749" t="inlineStr">
        <is>
          <t>4</t>
        </is>
      </c>
    </row>
    <row r="750">
      <c r="A750" t="inlineStr">
        <is>
          <t>PDL-02</t>
        </is>
      </c>
      <c r="B750" t="inlineStr">
        <is>
          <t>27" Swinging Leads 85FT</t>
        </is>
      </c>
      <c r="C750" t="n">
        <v>20877.6</v>
      </c>
      <c r="D750" t="inlineStr">
        <is>
          <t>A</t>
        </is>
      </c>
      <c r="E750">
        <f>IFERROR(VLOOKUP(Table_Query_from_Cas_Ragle35[[#This Row],[Equipment '#]],'[1]Equip Rates'!A:C,3,FALSE),"")</f>
        <v/>
      </c>
      <c r="F750">
        <f>IFERROR(VLOOKUP(Table_Query_from_Cas_Ragle35[[#This Row],[Equipment '#]],H:I,2,FALSE), "No Div")</f>
        <v/>
      </c>
      <c r="H750" t="inlineStr">
        <is>
          <t>PT-144</t>
        </is>
      </c>
      <c r="I750" t="inlineStr">
        <is>
          <t>4</t>
        </is>
      </c>
    </row>
    <row r="751">
      <c r="A751" t="inlineStr">
        <is>
          <t>POLY</t>
        </is>
      </c>
      <c r="B751" t="inlineStr">
        <is>
          <t>Equipment Charge Poly Machine</t>
        </is>
      </c>
      <c r="C751" t="n">
        <v>0</v>
      </c>
      <c r="D751" t="inlineStr">
        <is>
          <t>A</t>
        </is>
      </c>
      <c r="E751">
        <f>IFERROR(VLOOKUP(Table_Query_from_Cas_Ragle35[[#This Row],[Equipment '#]],'[1]Equip Rates'!A:C,3,FALSE),"")</f>
        <v/>
      </c>
      <c r="F751">
        <f>IFERROR(VLOOKUP(Table_Query_from_Cas_Ragle35[[#This Row],[Equipment '#]],H:I,2,FALSE), "No Div")</f>
        <v/>
      </c>
      <c r="H751" t="inlineStr">
        <is>
          <t>PT-145</t>
        </is>
      </c>
      <c r="I751" t="inlineStr">
        <is>
          <t>2</t>
        </is>
      </c>
    </row>
    <row r="752">
      <c r="A752" t="inlineStr">
        <is>
          <t>POLY-01</t>
        </is>
      </c>
      <c r="B752" t="inlineStr">
        <is>
          <t>Sullair 375 CFM w/ Air Cooler</t>
        </is>
      </c>
      <c r="C752" t="n">
        <v>22883</v>
      </c>
      <c r="D752" t="inlineStr">
        <is>
          <t>A</t>
        </is>
      </c>
      <c r="E752">
        <f>IFERROR(VLOOKUP(Table_Query_from_Cas_Ragle35[[#This Row],[Equipment '#]],'[1]Equip Rates'!A:C,3,FALSE),"")</f>
        <v/>
      </c>
      <c r="F752">
        <f>IFERROR(VLOOKUP(Table_Query_from_Cas_Ragle35[[#This Row],[Equipment '#]],H:I,2,FALSE), "No Div")</f>
        <v/>
      </c>
      <c r="H752" t="inlineStr">
        <is>
          <t>PT-146</t>
        </is>
      </c>
      <c r="I752" t="inlineStr">
        <is>
          <t>2</t>
        </is>
      </c>
    </row>
    <row r="753">
      <c r="A753" t="inlineStr">
        <is>
          <t>POLY-02</t>
        </is>
      </c>
      <c r="B753" t="inlineStr">
        <is>
          <t>Agg. Pot - BIG CLEM</t>
        </is>
      </c>
      <c r="C753" t="n">
        <v>32060.16</v>
      </c>
      <c r="D753" t="inlineStr">
        <is>
          <t>A</t>
        </is>
      </c>
      <c r="E753">
        <f>IFERROR(VLOOKUP(Table_Query_from_Cas_Ragle35[[#This Row],[Equipment '#]],'[1]Equip Rates'!A:C,3,FALSE),"")</f>
        <v/>
      </c>
      <c r="F753">
        <f>IFERROR(VLOOKUP(Table_Query_from_Cas_Ragle35[[#This Row],[Equipment '#]],H:I,2,FALSE), "No Div")</f>
        <v/>
      </c>
      <c r="H753" t="inlineStr">
        <is>
          <t>PT-147</t>
        </is>
      </c>
      <c r="I753" t="inlineStr">
        <is>
          <t>1</t>
        </is>
      </c>
    </row>
    <row r="754">
      <c r="A754" t="inlineStr">
        <is>
          <t>POLY-03</t>
        </is>
      </c>
      <c r="B754" t="inlineStr">
        <is>
          <t>Poly Mixer - Ms. Lilly</t>
        </is>
      </c>
      <c r="C754" t="n">
        <v>59494.5</v>
      </c>
      <c r="D754" t="inlineStr">
        <is>
          <t>A</t>
        </is>
      </c>
      <c r="E754">
        <f>IFERROR(VLOOKUP(Table_Query_from_Cas_Ragle35[[#This Row],[Equipment '#]],'[1]Equip Rates'!A:C,3,FALSE),"")</f>
        <v/>
      </c>
      <c r="F754">
        <f>IFERROR(VLOOKUP(Table_Query_from_Cas_Ragle35[[#This Row],[Equipment '#]],H:I,2,FALSE), "No Div")</f>
        <v/>
      </c>
      <c r="H754" t="inlineStr">
        <is>
          <t>PT-148</t>
        </is>
      </c>
      <c r="I754" t="inlineStr">
        <is>
          <t>1</t>
        </is>
      </c>
    </row>
    <row r="755">
      <c r="A755" t="inlineStr">
        <is>
          <t>PP-01</t>
        </is>
      </c>
      <c r="B755" t="inlineStr">
        <is>
          <t>Rome Pull Pan 16CY</t>
        </is>
      </c>
      <c r="C755" t="n">
        <v>0</v>
      </c>
      <c r="D755" t="inlineStr">
        <is>
          <t>A</t>
        </is>
      </c>
      <c r="E755">
        <f>IFERROR(VLOOKUP(Table_Query_from_Cas_Ragle35[[#This Row],[Equipment '#]],'[1]Equip Rates'!A:C,3,FALSE),"")</f>
        <v/>
      </c>
      <c r="F755">
        <f>IFERROR(VLOOKUP(Table_Query_from_Cas_Ragle35[[#This Row],[Equipment '#]],H:I,2,FALSE), "No Div")</f>
        <v/>
      </c>
      <c r="H755" t="inlineStr">
        <is>
          <t>PT-149</t>
        </is>
      </c>
      <c r="I755" t="inlineStr">
        <is>
          <t>2</t>
        </is>
      </c>
    </row>
    <row r="756">
      <c r="A756" t="inlineStr">
        <is>
          <t>PS-01</t>
        </is>
      </c>
      <c r="B756" t="inlineStr">
        <is>
          <t>Rome 16 CY Pull Pan</t>
        </is>
      </c>
      <c r="C756" t="n">
        <v>20670</v>
      </c>
      <c r="D756" t="inlineStr">
        <is>
          <t>A</t>
        </is>
      </c>
      <c r="E756">
        <f>IFERROR(VLOOKUP(Table_Query_from_Cas_Ragle35[[#This Row],[Equipment '#]],'[1]Equip Rates'!A:C,3,FALSE),"")</f>
        <v/>
      </c>
      <c r="F756">
        <f>IFERROR(VLOOKUP(Table_Query_from_Cas_Ragle35[[#This Row],[Equipment '#]],H:I,2,FALSE), "No Div")</f>
        <v/>
      </c>
      <c r="H756" t="inlineStr">
        <is>
          <t>PT-15</t>
        </is>
      </c>
      <c r="I756" t="inlineStr">
        <is>
          <t>2</t>
        </is>
      </c>
    </row>
    <row r="757">
      <c r="A757" t="inlineStr">
        <is>
          <t>PS-02</t>
        </is>
      </c>
      <c r="B757" t="inlineStr">
        <is>
          <t>16 CY Reynolds Pull Scraper</t>
        </is>
      </c>
      <c r="C757" t="n">
        <v>14980</v>
      </c>
      <c r="D757" t="inlineStr">
        <is>
          <t>A</t>
        </is>
      </c>
      <c r="E757">
        <f>IFERROR(VLOOKUP(Table_Query_from_Cas_Ragle35[[#This Row],[Equipment '#]],'[1]Equip Rates'!A:C,3,FALSE),"")</f>
        <v/>
      </c>
      <c r="F757">
        <f>IFERROR(VLOOKUP(Table_Query_from_Cas_Ragle35[[#This Row],[Equipment '#]],H:I,2,FALSE), "No Div")</f>
        <v/>
      </c>
      <c r="H757" t="inlineStr">
        <is>
          <t>PT-150</t>
        </is>
      </c>
      <c r="I757" t="inlineStr">
        <is>
          <t>2</t>
        </is>
      </c>
    </row>
    <row r="758">
      <c r="A758" t="inlineStr">
        <is>
          <t>PS-03</t>
        </is>
      </c>
      <c r="B758" t="inlineStr">
        <is>
          <t>John Deere 2412DE (2016)</t>
        </is>
      </c>
      <c r="C758" t="n">
        <v>50642.96</v>
      </c>
      <c r="D758" t="inlineStr">
        <is>
          <t>A</t>
        </is>
      </c>
      <c r="E758">
        <f>IFERROR(VLOOKUP(Table_Query_from_Cas_Ragle35[[#This Row],[Equipment '#]],'[1]Equip Rates'!A:C,3,FALSE),"")</f>
        <v/>
      </c>
      <c r="F758">
        <f>IFERROR(VLOOKUP(Table_Query_from_Cas_Ragle35[[#This Row],[Equipment '#]],H:I,2,FALSE), "No Div")</f>
        <v/>
      </c>
      <c r="H758" t="inlineStr">
        <is>
          <t>PT-151</t>
        </is>
      </c>
      <c r="I758" t="inlineStr">
        <is>
          <t>4</t>
        </is>
      </c>
    </row>
    <row r="759">
      <c r="A759" t="inlineStr">
        <is>
          <t>PS-04</t>
        </is>
      </c>
      <c r="B759" t="inlineStr">
        <is>
          <t>JD 2412DE (2020)</t>
        </is>
      </c>
      <c r="C759" t="n">
        <v>173840</v>
      </c>
      <c r="D759" t="inlineStr">
        <is>
          <t>A</t>
        </is>
      </c>
      <c r="E759">
        <f>IFERROR(VLOOKUP(Table_Query_from_Cas_Ragle35[[#This Row],[Equipment '#]],'[1]Equip Rates'!A:C,3,FALSE),"")</f>
        <v/>
      </c>
      <c r="F759">
        <f>IFERROR(VLOOKUP(Table_Query_from_Cas_Ragle35[[#This Row],[Equipment '#]],H:I,2,FALSE), "No Div")</f>
        <v/>
      </c>
      <c r="H759" t="inlineStr">
        <is>
          <t>PT-152</t>
        </is>
      </c>
      <c r="I759" t="inlineStr">
        <is>
          <t>1</t>
        </is>
      </c>
    </row>
    <row r="760">
      <c r="A760" t="inlineStr">
        <is>
          <t>PS-05</t>
        </is>
      </c>
      <c r="B760" t="inlineStr">
        <is>
          <t>JD 2412DE (2020)</t>
        </is>
      </c>
      <c r="C760" t="n">
        <v>169600</v>
      </c>
      <c r="D760" t="inlineStr">
        <is>
          <t>A</t>
        </is>
      </c>
      <c r="E760">
        <f>IFERROR(VLOOKUP(Table_Query_from_Cas_Ragle35[[#This Row],[Equipment '#]],'[1]Equip Rates'!A:C,3,FALSE),"")</f>
        <v/>
      </c>
      <c r="F760">
        <f>IFERROR(VLOOKUP(Table_Query_from_Cas_Ragle35[[#This Row],[Equipment '#]],H:I,2,FALSE), "No Div")</f>
        <v/>
      </c>
      <c r="H760" t="inlineStr">
        <is>
          <t>PT-153</t>
        </is>
      </c>
      <c r="I760" t="inlineStr">
        <is>
          <t>2</t>
        </is>
      </c>
    </row>
    <row r="761">
      <c r="A761" t="inlineStr">
        <is>
          <t>PT-01</t>
        </is>
      </c>
      <c r="B761" t="inlineStr">
        <is>
          <t>Ford F-150 2002 Work Truck</t>
        </is>
      </c>
      <c r="C761" t="n">
        <v>0</v>
      </c>
      <c r="D761" t="inlineStr">
        <is>
          <t>A</t>
        </is>
      </c>
      <c r="E761">
        <f>IFERROR(VLOOKUP(Table_Query_from_Cas_Ragle35[[#This Row],[Equipment '#]],'[1]Equip Rates'!A:C,3,FALSE),"")</f>
        <v/>
      </c>
      <c r="F761">
        <f>IFERROR(VLOOKUP(Table_Query_from_Cas_Ragle35[[#This Row],[Equipment '#]],H:I,2,FALSE), "No Div")</f>
        <v/>
      </c>
      <c r="H761" t="inlineStr">
        <is>
          <t>PT-154</t>
        </is>
      </c>
      <c r="I761" t="inlineStr">
        <is>
          <t>2</t>
        </is>
      </c>
    </row>
    <row r="762">
      <c r="A762" t="inlineStr">
        <is>
          <t>PT-03</t>
        </is>
      </c>
      <c r="B762" t="inlineStr">
        <is>
          <t>Ford F-150 2003 Work Truck</t>
        </is>
      </c>
      <c r="C762" t="n">
        <v>14500</v>
      </c>
      <c r="D762" t="inlineStr">
        <is>
          <t>A</t>
        </is>
      </c>
      <c r="E762">
        <f>IFERROR(VLOOKUP(Table_Query_from_Cas_Ragle35[[#This Row],[Equipment '#]],'[1]Equip Rates'!A:C,3,FALSE),"")</f>
        <v/>
      </c>
      <c r="F762">
        <f>IFERROR(VLOOKUP(Table_Query_from_Cas_Ragle35[[#This Row],[Equipment '#]],H:I,2,FALSE), "No Div")</f>
        <v/>
      </c>
      <c r="H762" t="inlineStr">
        <is>
          <t>PT-155</t>
        </is>
      </c>
      <c r="I762" t="inlineStr">
        <is>
          <t>4</t>
        </is>
      </c>
    </row>
    <row r="763">
      <c r="A763" t="inlineStr">
        <is>
          <t>PT-04</t>
        </is>
      </c>
      <c r="B763" t="inlineStr">
        <is>
          <t>Ford F-250 2005 Work Truck</t>
        </is>
      </c>
      <c r="C763" t="n">
        <v>20860</v>
      </c>
      <c r="D763" t="inlineStr">
        <is>
          <t>A</t>
        </is>
      </c>
      <c r="E763">
        <f>IFERROR(VLOOKUP(Table_Query_from_Cas_Ragle35[[#This Row],[Equipment '#]],'[1]Equip Rates'!A:C,3,FALSE),"")</f>
        <v/>
      </c>
      <c r="F763">
        <f>IFERROR(VLOOKUP(Table_Query_from_Cas_Ragle35[[#This Row],[Equipment '#]],H:I,2,FALSE), "No Div")</f>
        <v/>
      </c>
      <c r="H763" t="inlineStr">
        <is>
          <t>PT-156</t>
        </is>
      </c>
      <c r="I763" t="inlineStr">
        <is>
          <t>2</t>
        </is>
      </c>
    </row>
    <row r="764">
      <c r="A764" t="inlineStr">
        <is>
          <t>PT-06</t>
        </is>
      </c>
      <c r="B764" t="inlineStr">
        <is>
          <t>Ford F-150 XLT 2005 Truck</t>
        </is>
      </c>
      <c r="C764" t="n">
        <v>23000</v>
      </c>
      <c r="D764" t="inlineStr">
        <is>
          <t>A</t>
        </is>
      </c>
      <c r="E764">
        <f>IFERROR(VLOOKUP(Table_Query_from_Cas_Ragle35[[#This Row],[Equipment '#]],'[1]Equip Rates'!A:C,3,FALSE),"")</f>
        <v/>
      </c>
      <c r="F764">
        <f>IFERROR(VLOOKUP(Table_Query_from_Cas_Ragle35[[#This Row],[Equipment '#]],H:I,2,FALSE), "No Div")</f>
        <v/>
      </c>
      <c r="H764" t="inlineStr">
        <is>
          <t>PT-157</t>
        </is>
      </c>
      <c r="I764" t="inlineStr">
        <is>
          <t>4</t>
        </is>
      </c>
    </row>
    <row r="765">
      <c r="A765" t="inlineStr">
        <is>
          <t>PT-07</t>
        </is>
      </c>
      <c r="B765" t="inlineStr">
        <is>
          <t>Ford F-250 2006 Utility Truck</t>
        </is>
      </c>
      <c r="C765" t="n">
        <v>23667</v>
      </c>
      <c r="D765" t="inlineStr">
        <is>
          <t>A</t>
        </is>
      </c>
      <c r="E765">
        <f>IFERROR(VLOOKUP(Table_Query_from_Cas_Ragle35[[#This Row],[Equipment '#]],'[1]Equip Rates'!A:C,3,FALSE),"")</f>
        <v/>
      </c>
      <c r="F765">
        <f>IFERROR(VLOOKUP(Table_Query_from_Cas_Ragle35[[#This Row],[Equipment '#]],H:I,2,FALSE), "No Div")</f>
        <v/>
      </c>
      <c r="H765" t="inlineStr">
        <is>
          <t>PT-158</t>
        </is>
      </c>
      <c r="I765" t="inlineStr">
        <is>
          <t>2</t>
        </is>
      </c>
    </row>
    <row r="766">
      <c r="A766" t="inlineStr">
        <is>
          <t>PT-08</t>
        </is>
      </c>
      <c r="B766" t="inlineStr">
        <is>
          <t>Ford F-150 2006 Work Truck</t>
        </is>
      </c>
      <c r="C766" t="n">
        <v>14689</v>
      </c>
      <c r="D766" t="inlineStr">
        <is>
          <t>A</t>
        </is>
      </c>
      <c r="E766">
        <f>IFERROR(VLOOKUP(Table_Query_from_Cas_Ragle35[[#This Row],[Equipment '#]],'[1]Equip Rates'!A:C,3,FALSE),"")</f>
        <v/>
      </c>
      <c r="F766">
        <f>IFERROR(VLOOKUP(Table_Query_from_Cas_Ragle35[[#This Row],[Equipment '#]],H:I,2,FALSE), "No Div")</f>
        <v/>
      </c>
      <c r="H766" t="inlineStr">
        <is>
          <t>PT-159</t>
        </is>
      </c>
      <c r="I766" t="inlineStr">
        <is>
          <t>2</t>
        </is>
      </c>
    </row>
    <row r="767">
      <c r="A767" t="inlineStr">
        <is>
          <t>PT-09</t>
        </is>
      </c>
      <c r="B767" t="inlineStr">
        <is>
          <t>Ford F-150 2006 Work Truck</t>
        </is>
      </c>
      <c r="C767" t="n">
        <v>15892</v>
      </c>
      <c r="D767" t="inlineStr">
        <is>
          <t>A</t>
        </is>
      </c>
      <c r="E767">
        <f>IFERROR(VLOOKUP(Table_Query_from_Cas_Ragle35[[#This Row],[Equipment '#]],'[1]Equip Rates'!A:C,3,FALSE),"")</f>
        <v/>
      </c>
      <c r="F767">
        <f>IFERROR(VLOOKUP(Table_Query_from_Cas_Ragle35[[#This Row],[Equipment '#]],H:I,2,FALSE), "No Div")</f>
        <v/>
      </c>
      <c r="H767" t="inlineStr">
        <is>
          <t>PT-16</t>
        </is>
      </c>
      <c r="I767" t="inlineStr">
        <is>
          <t>2</t>
        </is>
      </c>
    </row>
    <row r="768">
      <c r="A768" t="inlineStr">
        <is>
          <t>PT-10</t>
        </is>
      </c>
      <c r="B768" t="inlineStr">
        <is>
          <t>Ford F-150 2007 Work Truck</t>
        </is>
      </c>
      <c r="C768" t="n">
        <v>17290</v>
      </c>
      <c r="D768" t="inlineStr">
        <is>
          <t>A</t>
        </is>
      </c>
      <c r="E768">
        <f>IFERROR(VLOOKUP(Table_Query_from_Cas_Ragle35[[#This Row],[Equipment '#]],'[1]Equip Rates'!A:C,3,FALSE),"")</f>
        <v/>
      </c>
      <c r="F768">
        <f>IFERROR(VLOOKUP(Table_Query_from_Cas_Ragle35[[#This Row],[Equipment '#]],H:I,2,FALSE), "No Div")</f>
        <v/>
      </c>
      <c r="H768" t="inlineStr">
        <is>
          <t>PT-160</t>
        </is>
      </c>
      <c r="I768" t="inlineStr">
        <is>
          <t>4</t>
        </is>
      </c>
    </row>
    <row r="769">
      <c r="A769" t="inlineStr">
        <is>
          <t>PT-100</t>
        </is>
      </c>
      <c r="B769" t="inlineStr">
        <is>
          <t>2018 F150 E25673 I-69 Traffic</t>
        </is>
      </c>
      <c r="C769" t="n">
        <v>29558.75</v>
      </c>
      <c r="D769" t="inlineStr">
        <is>
          <t>A</t>
        </is>
      </c>
      <c r="E769">
        <f>IFERROR(VLOOKUP(Table_Query_from_Cas_Ragle35[[#This Row],[Equipment '#]],'[1]Equip Rates'!A:C,3,FALSE),"")</f>
        <v/>
      </c>
      <c r="F769">
        <f>IFERROR(VLOOKUP(Table_Query_from_Cas_Ragle35[[#This Row],[Equipment '#]],H:I,2,FALSE), "No Div")</f>
        <v/>
      </c>
      <c r="H769" t="inlineStr">
        <is>
          <t>PT-161</t>
        </is>
      </c>
      <c r="I769" t="inlineStr">
        <is>
          <t>1</t>
        </is>
      </c>
    </row>
    <row r="770">
      <c r="A770" t="inlineStr">
        <is>
          <t>PT-104</t>
        </is>
      </c>
      <c r="B770" t="inlineStr">
        <is>
          <t>2017 F-150 E48666</t>
        </is>
      </c>
      <c r="C770" t="n">
        <v>30513.56</v>
      </c>
      <c r="D770" t="inlineStr">
        <is>
          <t>A</t>
        </is>
      </c>
      <c r="E770">
        <f>IFERROR(VLOOKUP(Table_Query_from_Cas_Ragle35[[#This Row],[Equipment '#]],'[1]Equip Rates'!A:C,3,FALSE),"")</f>
        <v/>
      </c>
      <c r="F770">
        <f>IFERROR(VLOOKUP(Table_Query_from_Cas_Ragle35[[#This Row],[Equipment '#]],H:I,2,FALSE), "No Div")</f>
        <v/>
      </c>
      <c r="H770" t="inlineStr">
        <is>
          <t>PT-162</t>
        </is>
      </c>
      <c r="I770" t="inlineStr">
        <is>
          <t>1</t>
        </is>
      </c>
    </row>
    <row r="771">
      <c r="A771" t="inlineStr">
        <is>
          <t>PT-107</t>
        </is>
      </c>
      <c r="B771" t="inlineStr">
        <is>
          <t>2017 F-150 E48674</t>
        </is>
      </c>
      <c r="C771" t="n">
        <v>31045.89</v>
      </c>
      <c r="D771" t="inlineStr">
        <is>
          <t>A</t>
        </is>
      </c>
      <c r="E771">
        <f>IFERROR(VLOOKUP(Table_Query_from_Cas_Ragle35[[#This Row],[Equipment '#]],'[1]Equip Rates'!A:C,3,FALSE),"")</f>
        <v/>
      </c>
      <c r="F771">
        <f>IFERROR(VLOOKUP(Table_Query_from_Cas_Ragle35[[#This Row],[Equipment '#]],H:I,2,FALSE), "No Div")</f>
        <v/>
      </c>
      <c r="H771" t="inlineStr">
        <is>
          <t>PT-163</t>
        </is>
      </c>
      <c r="I771" t="inlineStr">
        <is>
          <t>2</t>
        </is>
      </c>
    </row>
    <row r="772">
      <c r="A772" t="inlineStr">
        <is>
          <t>PT-108</t>
        </is>
      </c>
      <c r="B772" t="inlineStr">
        <is>
          <t>2018 F-150 D31569</t>
        </is>
      </c>
      <c r="C772" t="n">
        <v>30315.33</v>
      </c>
      <c r="D772" t="inlineStr">
        <is>
          <t>A</t>
        </is>
      </c>
      <c r="E772">
        <f>IFERROR(VLOOKUP(Table_Query_from_Cas_Ragle35[[#This Row],[Equipment '#]],'[1]Equip Rates'!A:C,3,FALSE),"")</f>
        <v/>
      </c>
      <c r="F772">
        <f>IFERROR(VLOOKUP(Table_Query_from_Cas_Ragle35[[#This Row],[Equipment '#]],H:I,2,FALSE), "No Div")</f>
        <v/>
      </c>
      <c r="H772" t="inlineStr">
        <is>
          <t>PT-164</t>
        </is>
      </c>
      <c r="I772" t="inlineStr">
        <is>
          <t>2</t>
        </is>
      </c>
    </row>
    <row r="773">
      <c r="A773" t="inlineStr">
        <is>
          <t>PT-110</t>
        </is>
      </c>
      <c r="B773" t="inlineStr">
        <is>
          <t>2017 F-250 F51438</t>
        </is>
      </c>
      <c r="C773" t="n">
        <v>36724.5</v>
      </c>
      <c r="D773" t="inlineStr">
        <is>
          <t>A</t>
        </is>
      </c>
      <c r="E773">
        <f>IFERROR(VLOOKUP(Table_Query_from_Cas_Ragle35[[#This Row],[Equipment '#]],'[1]Equip Rates'!A:C,3,FALSE),"")</f>
        <v/>
      </c>
      <c r="F773">
        <f>IFERROR(VLOOKUP(Table_Query_from_Cas_Ragle35[[#This Row],[Equipment '#]],H:I,2,FALSE), "No Div")</f>
        <v/>
      </c>
      <c r="H773" t="inlineStr">
        <is>
          <t>PT-165</t>
        </is>
      </c>
      <c r="I773" t="inlineStr">
        <is>
          <t>2</t>
        </is>
      </c>
    </row>
    <row r="774">
      <c r="A774" t="inlineStr">
        <is>
          <t>PT-111</t>
        </is>
      </c>
      <c r="B774" t="inlineStr">
        <is>
          <t>2017 F-350 D88276</t>
        </is>
      </c>
      <c r="C774" t="n">
        <v>33500</v>
      </c>
      <c r="D774" t="inlineStr">
        <is>
          <t>A</t>
        </is>
      </c>
      <c r="E774">
        <f>IFERROR(VLOOKUP(Table_Query_from_Cas_Ragle35[[#This Row],[Equipment '#]],'[1]Equip Rates'!A:C,3,FALSE),"")</f>
        <v/>
      </c>
      <c r="F774">
        <f>IFERROR(VLOOKUP(Table_Query_from_Cas_Ragle35[[#This Row],[Equipment '#]],H:I,2,FALSE), "No Div")</f>
        <v/>
      </c>
      <c r="H774" t="inlineStr">
        <is>
          <t>PT-166</t>
        </is>
      </c>
      <c r="I774" t="inlineStr">
        <is>
          <t>2</t>
        </is>
      </c>
    </row>
    <row r="775">
      <c r="A775" t="inlineStr">
        <is>
          <t>PT-112</t>
        </is>
      </c>
      <c r="B775" t="inlineStr">
        <is>
          <t>2017 F250 F23178 J Braun</t>
        </is>
      </c>
      <c r="C775" t="n">
        <v>38146.51</v>
      </c>
      <c r="D775" t="inlineStr">
        <is>
          <t>A</t>
        </is>
      </c>
      <c r="E775">
        <f>IFERROR(VLOOKUP(Table_Query_from_Cas_Ragle35[[#This Row],[Equipment '#]],'[1]Equip Rates'!A:C,3,FALSE),"")</f>
        <v/>
      </c>
      <c r="F775">
        <f>IFERROR(VLOOKUP(Table_Query_from_Cas_Ragle35[[#This Row],[Equipment '#]],H:I,2,FALSE), "No Div")</f>
        <v/>
      </c>
      <c r="H775" t="inlineStr">
        <is>
          <t>PT-167</t>
        </is>
      </c>
      <c r="I775" t="inlineStr">
        <is>
          <t>2</t>
        </is>
      </c>
    </row>
    <row r="776">
      <c r="A776" t="inlineStr">
        <is>
          <t>PT-113</t>
        </is>
      </c>
      <c r="B776" t="inlineStr">
        <is>
          <t>2017 F250 F24063 R. James</t>
        </is>
      </c>
      <c r="C776" t="n">
        <v>38146.51</v>
      </c>
      <c r="D776" t="inlineStr">
        <is>
          <t>A</t>
        </is>
      </c>
      <c r="E776">
        <f>IFERROR(VLOOKUP(Table_Query_from_Cas_Ragle35[[#This Row],[Equipment '#]],'[1]Equip Rates'!A:C,3,FALSE),"")</f>
        <v/>
      </c>
      <c r="F776">
        <f>IFERROR(VLOOKUP(Table_Query_from_Cas_Ragle35[[#This Row],[Equipment '#]],H:I,2,FALSE), "No Div")</f>
        <v/>
      </c>
      <c r="H776" t="inlineStr">
        <is>
          <t>PT-168</t>
        </is>
      </c>
      <c r="I776" t="inlineStr">
        <is>
          <t>2</t>
        </is>
      </c>
    </row>
    <row r="777">
      <c r="A777" t="inlineStr">
        <is>
          <t>PT-116</t>
        </is>
      </c>
      <c r="B777" t="inlineStr">
        <is>
          <t>2018 F150 C91949 H. FIELDS</t>
        </is>
      </c>
      <c r="C777" t="n">
        <v>43460</v>
      </c>
      <c r="D777" t="inlineStr">
        <is>
          <t>A</t>
        </is>
      </c>
      <c r="E777">
        <f>IFERROR(VLOOKUP(Table_Query_from_Cas_Ragle35[[#This Row],[Equipment '#]],'[1]Equip Rates'!A:C,3,FALSE),"")</f>
        <v/>
      </c>
      <c r="F777">
        <f>IFERROR(VLOOKUP(Table_Query_from_Cas_Ragle35[[#This Row],[Equipment '#]],H:I,2,FALSE), "No Div")</f>
        <v/>
      </c>
      <c r="H777" t="inlineStr">
        <is>
          <t>PT-169</t>
        </is>
      </c>
      <c r="I777" t="inlineStr">
        <is>
          <t>2</t>
        </is>
      </c>
    </row>
    <row r="778">
      <c r="A778" t="inlineStr">
        <is>
          <t>PT-119</t>
        </is>
      </c>
      <c r="B778" t="inlineStr">
        <is>
          <t>2018 F250 C12146 K Lane</t>
        </is>
      </c>
      <c r="C778" t="n">
        <v>29941.5</v>
      </c>
      <c r="D778" t="inlineStr">
        <is>
          <t>A</t>
        </is>
      </c>
      <c r="E778">
        <f>IFERROR(VLOOKUP(Table_Query_from_Cas_Ragle35[[#This Row],[Equipment '#]],'[1]Equip Rates'!A:C,3,FALSE),"")</f>
        <v/>
      </c>
      <c r="F778">
        <f>IFERROR(VLOOKUP(Table_Query_from_Cas_Ragle35[[#This Row],[Equipment '#]],H:I,2,FALSE), "No Div")</f>
        <v/>
      </c>
      <c r="H778" t="inlineStr">
        <is>
          <t>PT-17</t>
        </is>
      </c>
      <c r="I778" t="inlineStr">
        <is>
          <t>1</t>
        </is>
      </c>
    </row>
    <row r="779">
      <c r="A779" t="inlineStr">
        <is>
          <t>PT-120</t>
        </is>
      </c>
      <c r="B779" t="inlineStr">
        <is>
          <t>2018 F150 C53302 D Folz</t>
        </is>
      </c>
      <c r="C779" t="n">
        <v>41170.39</v>
      </c>
      <c r="D779" t="inlineStr">
        <is>
          <t>A</t>
        </is>
      </c>
      <c r="E779">
        <f>IFERROR(VLOOKUP(Table_Query_from_Cas_Ragle35[[#This Row],[Equipment '#]],'[1]Equip Rates'!A:C,3,FALSE),"")</f>
        <v/>
      </c>
      <c r="F779">
        <f>IFERROR(VLOOKUP(Table_Query_from_Cas_Ragle35[[#This Row],[Equipment '#]],H:I,2,FALSE), "No Div")</f>
        <v/>
      </c>
      <c r="H779" t="inlineStr">
        <is>
          <t>PT-170</t>
        </is>
      </c>
      <c r="I779" t="inlineStr">
        <is>
          <t>2</t>
        </is>
      </c>
    </row>
    <row r="780">
      <c r="A780" t="inlineStr">
        <is>
          <t>PT-124</t>
        </is>
      </c>
      <c r="B780" t="inlineStr">
        <is>
          <t>2018 F-150 D31574</t>
        </is>
      </c>
      <c r="C780" t="n">
        <v>29517.92</v>
      </c>
      <c r="D780" t="inlineStr">
        <is>
          <t>A</t>
        </is>
      </c>
      <c r="E780">
        <f>IFERROR(VLOOKUP(Table_Query_from_Cas_Ragle35[[#This Row],[Equipment '#]],'[1]Equip Rates'!A:C,3,FALSE),"")</f>
        <v/>
      </c>
      <c r="F780">
        <f>IFERROR(VLOOKUP(Table_Query_from_Cas_Ragle35[[#This Row],[Equipment '#]],H:I,2,FALSE), "No Div")</f>
        <v/>
      </c>
      <c r="H780" t="inlineStr">
        <is>
          <t>PT-171</t>
        </is>
      </c>
      <c r="I780" t="inlineStr">
        <is>
          <t>2</t>
        </is>
      </c>
    </row>
    <row r="781">
      <c r="A781" t="inlineStr">
        <is>
          <t>PT-125</t>
        </is>
      </c>
      <c r="B781" t="inlineStr">
        <is>
          <t>2018 F-150 C08140</t>
        </is>
      </c>
      <c r="C781" t="n">
        <v>25838.5</v>
      </c>
      <c r="D781" t="inlineStr">
        <is>
          <t>A</t>
        </is>
      </c>
      <c r="E781">
        <f>IFERROR(VLOOKUP(Table_Query_from_Cas_Ragle35[[#This Row],[Equipment '#]],'[1]Equip Rates'!A:C,3,FALSE),"")</f>
        <v/>
      </c>
      <c r="F781">
        <f>IFERROR(VLOOKUP(Table_Query_from_Cas_Ragle35[[#This Row],[Equipment '#]],H:I,2,FALSE), "No Div")</f>
        <v/>
      </c>
      <c r="H781" t="inlineStr">
        <is>
          <t>PT-172</t>
        </is>
      </c>
      <c r="I781" t="inlineStr">
        <is>
          <t>4</t>
        </is>
      </c>
    </row>
    <row r="782">
      <c r="A782" t="inlineStr">
        <is>
          <t>PT-126</t>
        </is>
      </c>
      <c r="B782" t="inlineStr">
        <is>
          <t>2018 F150 E65958 J. Thompson</t>
        </is>
      </c>
      <c r="C782" t="n">
        <v>37343</v>
      </c>
      <c r="D782" t="inlineStr">
        <is>
          <t>A</t>
        </is>
      </c>
      <c r="E782">
        <f>IFERROR(VLOOKUP(Table_Query_from_Cas_Ragle35[[#This Row],[Equipment '#]],'[1]Equip Rates'!A:C,3,FALSE),"")</f>
        <v/>
      </c>
      <c r="F782">
        <f>IFERROR(VLOOKUP(Table_Query_from_Cas_Ragle35[[#This Row],[Equipment '#]],H:I,2,FALSE), "No Div")</f>
        <v/>
      </c>
      <c r="H782" t="inlineStr">
        <is>
          <t>PT-173</t>
        </is>
      </c>
      <c r="I782" t="inlineStr">
        <is>
          <t>4</t>
        </is>
      </c>
    </row>
    <row r="783">
      <c r="A783" t="inlineStr">
        <is>
          <t>PT-127</t>
        </is>
      </c>
      <c r="B783" t="inlineStr">
        <is>
          <t>2018 F250 C54965 E Fuchs</t>
        </is>
      </c>
      <c r="C783" t="n">
        <v>36896.83</v>
      </c>
      <c r="D783" t="inlineStr">
        <is>
          <t>A</t>
        </is>
      </c>
      <c r="E783">
        <f>IFERROR(VLOOKUP(Table_Query_from_Cas_Ragle35[[#This Row],[Equipment '#]],'[1]Equip Rates'!A:C,3,FALSE),"")</f>
        <v/>
      </c>
      <c r="F783">
        <f>IFERROR(VLOOKUP(Table_Query_from_Cas_Ragle35[[#This Row],[Equipment '#]],H:I,2,FALSE), "No Div")</f>
        <v/>
      </c>
      <c r="H783" t="inlineStr">
        <is>
          <t>PT-174</t>
        </is>
      </c>
      <c r="I783" t="inlineStr">
        <is>
          <t>4</t>
        </is>
      </c>
    </row>
    <row r="784">
      <c r="A784" t="inlineStr">
        <is>
          <t>PT-128</t>
        </is>
      </c>
      <c r="B784" t="inlineStr">
        <is>
          <t>2018 F-250 B25373 J. Mayer</t>
        </is>
      </c>
      <c r="C784" t="n">
        <v>39658.75</v>
      </c>
      <c r="D784" t="inlineStr">
        <is>
          <t>A</t>
        </is>
      </c>
      <c r="E784">
        <f>IFERROR(VLOOKUP(Table_Query_from_Cas_Ragle35[[#This Row],[Equipment '#]],'[1]Equip Rates'!A:C,3,FALSE),"")</f>
        <v/>
      </c>
      <c r="F784">
        <f>IFERROR(VLOOKUP(Table_Query_from_Cas_Ragle35[[#This Row],[Equipment '#]],H:I,2,FALSE), "No Div")</f>
        <v/>
      </c>
      <c r="H784" t="inlineStr">
        <is>
          <t>PT-175</t>
        </is>
      </c>
      <c r="I784" t="inlineStr">
        <is>
          <t>1</t>
        </is>
      </c>
    </row>
    <row r="785">
      <c r="A785" t="inlineStr">
        <is>
          <t>PT-13</t>
        </is>
      </c>
      <c r="B785" t="inlineStr">
        <is>
          <t>Ford F-150 CREW 2007 Truck</t>
        </is>
      </c>
      <c r="C785" t="n">
        <v>30884</v>
      </c>
      <c r="D785" t="inlineStr">
        <is>
          <t>A</t>
        </is>
      </c>
      <c r="E785">
        <f>IFERROR(VLOOKUP(Table_Query_from_Cas_Ragle35[[#This Row],[Equipment '#]],'[1]Equip Rates'!A:C,3,FALSE),"")</f>
        <v/>
      </c>
      <c r="F785">
        <f>IFERROR(VLOOKUP(Table_Query_from_Cas_Ragle35[[#This Row],[Equipment '#]],H:I,2,FALSE), "No Div")</f>
        <v/>
      </c>
      <c r="H785" t="inlineStr">
        <is>
          <t>PT-176</t>
        </is>
      </c>
      <c r="I785" t="inlineStr">
        <is>
          <t>2</t>
        </is>
      </c>
    </row>
    <row r="786">
      <c r="A786" t="inlineStr">
        <is>
          <t>PT-131</t>
        </is>
      </c>
      <c r="B786" t="inlineStr">
        <is>
          <t>2018 F-150 G09440 C Hurst</t>
        </is>
      </c>
      <c r="C786" t="n">
        <v>37481.48</v>
      </c>
      <c r="D786" t="inlineStr">
        <is>
          <t>A</t>
        </is>
      </c>
      <c r="E786">
        <f>IFERROR(VLOOKUP(Table_Query_from_Cas_Ragle35[[#This Row],[Equipment '#]],'[1]Equip Rates'!A:C,3,FALSE),"")</f>
        <v/>
      </c>
      <c r="F786">
        <f>IFERROR(VLOOKUP(Table_Query_from_Cas_Ragle35[[#This Row],[Equipment '#]],H:I,2,FALSE), "No Div")</f>
        <v/>
      </c>
      <c r="H786" t="inlineStr">
        <is>
          <t>PT-177</t>
        </is>
      </c>
      <c r="I786" t="inlineStr">
        <is>
          <t>3</t>
        </is>
      </c>
    </row>
    <row r="787">
      <c r="A787" t="inlineStr">
        <is>
          <t>PT-132</t>
        </is>
      </c>
      <c r="B787" t="inlineStr">
        <is>
          <t>2019 F-250 C73684 K Helsley</t>
        </is>
      </c>
      <c r="C787" t="n">
        <v>40954.7</v>
      </c>
      <c r="D787" t="inlineStr">
        <is>
          <t>A</t>
        </is>
      </c>
      <c r="E787">
        <f>IFERROR(VLOOKUP(Table_Query_from_Cas_Ragle35[[#This Row],[Equipment '#]],'[1]Equip Rates'!A:C,3,FALSE),"")</f>
        <v/>
      </c>
      <c r="F787">
        <f>IFERROR(VLOOKUP(Table_Query_from_Cas_Ragle35[[#This Row],[Equipment '#]],H:I,2,FALSE), "No Div")</f>
        <v/>
      </c>
      <c r="H787" t="inlineStr">
        <is>
          <t>PT-178</t>
        </is>
      </c>
      <c r="I787" t="inlineStr">
        <is>
          <t>2</t>
        </is>
      </c>
    </row>
    <row r="788">
      <c r="A788" t="inlineStr">
        <is>
          <t>PT-133</t>
        </is>
      </c>
      <c r="B788" t="inlineStr">
        <is>
          <t>2019 F-250 D56478 T Ellis</t>
        </is>
      </c>
      <c r="C788" t="n">
        <v>40043.62</v>
      </c>
      <c r="D788" t="inlineStr">
        <is>
          <t>A</t>
        </is>
      </c>
      <c r="E788">
        <f>IFERROR(VLOOKUP(Table_Query_from_Cas_Ragle35[[#This Row],[Equipment '#]],'[1]Equip Rates'!A:C,3,FALSE),"")</f>
        <v/>
      </c>
      <c r="F788">
        <f>IFERROR(VLOOKUP(Table_Query_from_Cas_Ragle35[[#This Row],[Equipment '#]],H:I,2,FALSE), "No Div")</f>
        <v/>
      </c>
      <c r="H788" t="inlineStr">
        <is>
          <t>PT-179</t>
        </is>
      </c>
      <c r="I788" t="inlineStr">
        <is>
          <t>8</t>
        </is>
      </c>
    </row>
    <row r="789">
      <c r="A789" t="inlineStr">
        <is>
          <t>PT-135</t>
        </is>
      </c>
      <c r="B789" t="inlineStr">
        <is>
          <t>2019 F150 D04251 M. Runion</t>
        </is>
      </c>
      <c r="C789" t="n">
        <v>42960.5</v>
      </c>
      <c r="D789" t="inlineStr">
        <is>
          <t>A</t>
        </is>
      </c>
      <c r="E789">
        <f>IFERROR(VLOOKUP(Table_Query_from_Cas_Ragle35[[#This Row],[Equipment '#]],'[1]Equip Rates'!A:C,3,FALSE),"")</f>
        <v/>
      </c>
      <c r="F789">
        <f>IFERROR(VLOOKUP(Table_Query_from_Cas_Ragle35[[#This Row],[Equipment '#]],H:I,2,FALSE), "No Div")</f>
        <v/>
      </c>
      <c r="H789" t="inlineStr">
        <is>
          <t>PT-180</t>
        </is>
      </c>
      <c r="I789" t="inlineStr">
        <is>
          <t>2</t>
        </is>
      </c>
    </row>
    <row r="790">
      <c r="A790" t="inlineStr">
        <is>
          <t>PT-136</t>
        </is>
      </c>
      <c r="B790" t="inlineStr">
        <is>
          <t>2019 F-250 D51096 I-69 Carp.</t>
        </is>
      </c>
      <c r="C790" t="n">
        <v>33012.89</v>
      </c>
      <c r="D790" t="inlineStr">
        <is>
          <t>A</t>
        </is>
      </c>
      <c r="E790">
        <f>IFERROR(VLOOKUP(Table_Query_from_Cas_Ragle35[[#This Row],[Equipment '#]],'[1]Equip Rates'!A:C,3,FALSE),"")</f>
        <v/>
      </c>
      <c r="F790">
        <f>IFERROR(VLOOKUP(Table_Query_from_Cas_Ragle35[[#This Row],[Equipment '#]],H:I,2,FALSE), "No Div")</f>
        <v/>
      </c>
      <c r="H790" t="inlineStr">
        <is>
          <t>PT-181</t>
        </is>
      </c>
      <c r="I790" t="inlineStr">
        <is>
          <t>1</t>
        </is>
      </c>
    </row>
    <row r="791">
      <c r="A791" t="inlineStr">
        <is>
          <t>PT-139</t>
        </is>
      </c>
      <c r="B791" t="inlineStr">
        <is>
          <t>2019 F-350 C46638</t>
        </is>
      </c>
      <c r="C791" t="n">
        <v>44846.72</v>
      </c>
      <c r="D791" t="inlineStr">
        <is>
          <t>A</t>
        </is>
      </c>
      <c r="E791">
        <f>IFERROR(VLOOKUP(Table_Query_from_Cas_Ragle35[[#This Row],[Equipment '#]],'[1]Equip Rates'!A:C,3,FALSE),"")</f>
        <v/>
      </c>
      <c r="F791">
        <f>IFERROR(VLOOKUP(Table_Query_from_Cas_Ragle35[[#This Row],[Equipment '#]],H:I,2,FALSE), "No Div")</f>
        <v/>
      </c>
      <c r="H791" t="inlineStr">
        <is>
          <t>PT-182</t>
        </is>
      </c>
      <c r="I791" t="inlineStr">
        <is>
          <t>2</t>
        </is>
      </c>
    </row>
    <row r="792">
      <c r="A792" t="inlineStr">
        <is>
          <t>PT-140</t>
        </is>
      </c>
      <c r="B792" t="inlineStr">
        <is>
          <t>2019 F-250 D17455 T. Powell</t>
        </is>
      </c>
      <c r="C792" t="n">
        <v>40652.69</v>
      </c>
      <c r="D792" t="inlineStr">
        <is>
          <t>A</t>
        </is>
      </c>
      <c r="E792">
        <f>IFERROR(VLOOKUP(Table_Query_from_Cas_Ragle35[[#This Row],[Equipment '#]],'[1]Equip Rates'!A:C,3,FALSE),"")</f>
        <v/>
      </c>
      <c r="F792">
        <f>IFERROR(VLOOKUP(Table_Query_from_Cas_Ragle35[[#This Row],[Equipment '#]],H:I,2,FALSE), "No Div")</f>
        <v/>
      </c>
      <c r="H792" t="inlineStr">
        <is>
          <t>PT-183</t>
        </is>
      </c>
      <c r="I792" t="inlineStr">
        <is>
          <t>2</t>
        </is>
      </c>
    </row>
    <row r="793">
      <c r="A793" t="inlineStr">
        <is>
          <t>PT-141</t>
        </is>
      </c>
      <c r="B793" t="inlineStr">
        <is>
          <t>2019 F-250 D56477 R Rennie</t>
        </is>
      </c>
      <c r="C793" t="n">
        <v>39637.26</v>
      </c>
      <c r="D793" t="inlineStr">
        <is>
          <t>A</t>
        </is>
      </c>
      <c r="E793">
        <f>IFERROR(VLOOKUP(Table_Query_from_Cas_Ragle35[[#This Row],[Equipment '#]],'[1]Equip Rates'!A:C,3,FALSE),"")</f>
        <v/>
      </c>
      <c r="F793">
        <f>IFERROR(VLOOKUP(Table_Query_from_Cas_Ragle35[[#This Row],[Equipment '#]],H:I,2,FALSE), "No Div")</f>
        <v/>
      </c>
      <c r="H793" t="inlineStr">
        <is>
          <t>PT-184</t>
        </is>
      </c>
      <c r="I793" t="inlineStr">
        <is>
          <t>1</t>
        </is>
      </c>
    </row>
    <row r="794">
      <c r="A794" t="inlineStr">
        <is>
          <t>PT-142</t>
        </is>
      </c>
      <c r="B794" t="inlineStr">
        <is>
          <t>2019 F-550 E92073 Yard</t>
        </is>
      </c>
      <c r="C794" t="n">
        <v>54300.79</v>
      </c>
      <c r="D794" t="inlineStr">
        <is>
          <t>A</t>
        </is>
      </c>
      <c r="E794">
        <f>IFERROR(VLOOKUP(Table_Query_from_Cas_Ragle35[[#This Row],[Equipment '#]],'[1]Equip Rates'!A:C,3,FALSE),"")</f>
        <v/>
      </c>
      <c r="F794">
        <f>IFERROR(VLOOKUP(Table_Query_from_Cas_Ragle35[[#This Row],[Equipment '#]],H:I,2,FALSE), "No Div")</f>
        <v/>
      </c>
      <c r="H794" t="inlineStr">
        <is>
          <t>PT-185</t>
        </is>
      </c>
      <c r="I794" t="inlineStr">
        <is>
          <t>3</t>
        </is>
      </c>
    </row>
    <row r="795">
      <c r="A795" t="inlineStr">
        <is>
          <t>PT-144</t>
        </is>
      </c>
      <c r="B795" t="inlineStr">
        <is>
          <t>2019 F-250 F23949</t>
        </is>
      </c>
      <c r="C795" t="n">
        <v>37487.59</v>
      </c>
      <c r="D795" t="inlineStr">
        <is>
          <t>A</t>
        </is>
      </c>
      <c r="E795">
        <f>IFERROR(VLOOKUP(Table_Query_from_Cas_Ragle35[[#This Row],[Equipment '#]],'[1]Equip Rates'!A:C,3,FALSE),"")</f>
        <v/>
      </c>
      <c r="F795">
        <f>IFERROR(VLOOKUP(Table_Query_from_Cas_Ragle35[[#This Row],[Equipment '#]],H:I,2,FALSE), "No Div")</f>
        <v/>
      </c>
      <c r="H795" t="inlineStr">
        <is>
          <t>PT-186</t>
        </is>
      </c>
      <c r="I795" t="inlineStr">
        <is>
          <t>2</t>
        </is>
      </c>
    </row>
    <row r="796">
      <c r="A796" t="inlineStr">
        <is>
          <t>PT-147</t>
        </is>
      </c>
      <c r="B796" t="inlineStr">
        <is>
          <t>2019 F-250 C84350 D. Collier</t>
        </is>
      </c>
      <c r="C796" t="n">
        <v>42475.97</v>
      </c>
      <c r="D796" t="inlineStr">
        <is>
          <t>A</t>
        </is>
      </c>
      <c r="E796">
        <f>IFERROR(VLOOKUP(Table_Query_from_Cas_Ragle35[[#This Row],[Equipment '#]],'[1]Equip Rates'!A:C,3,FALSE),"")</f>
        <v/>
      </c>
      <c r="F796">
        <f>IFERROR(VLOOKUP(Table_Query_from_Cas_Ragle35[[#This Row],[Equipment '#]],H:I,2,FALSE), "No Div")</f>
        <v/>
      </c>
      <c r="H796" t="inlineStr">
        <is>
          <t>PT-187</t>
        </is>
      </c>
      <c r="I796" t="inlineStr">
        <is>
          <t>3</t>
        </is>
      </c>
    </row>
    <row r="797">
      <c r="A797" t="inlineStr">
        <is>
          <t>PT-148</t>
        </is>
      </c>
      <c r="B797" t="inlineStr">
        <is>
          <t>2019 F250 C82940 C. Kempf</t>
        </is>
      </c>
      <c r="C797" t="n">
        <v>39036.81</v>
      </c>
      <c r="D797" t="inlineStr">
        <is>
          <t>A</t>
        </is>
      </c>
      <c r="E797">
        <f>IFERROR(VLOOKUP(Table_Query_from_Cas_Ragle35[[#This Row],[Equipment '#]],'[1]Equip Rates'!A:C,3,FALSE),"")</f>
        <v/>
      </c>
      <c r="F797">
        <f>IFERROR(VLOOKUP(Table_Query_from_Cas_Ragle35[[#This Row],[Equipment '#]],H:I,2,FALSE), "No Div")</f>
        <v/>
      </c>
      <c r="H797" t="inlineStr">
        <is>
          <t>PT-188</t>
        </is>
      </c>
      <c r="I797" t="inlineStr">
        <is>
          <t>4</t>
        </is>
      </c>
    </row>
    <row r="798">
      <c r="A798" t="inlineStr">
        <is>
          <t>PT-15</t>
        </is>
      </c>
      <c r="B798" t="inlineStr">
        <is>
          <t>2007 F-150 Work Truck</t>
        </is>
      </c>
      <c r="C798" t="n">
        <v>12938</v>
      </c>
      <c r="D798" t="inlineStr">
        <is>
          <t>A</t>
        </is>
      </c>
      <c r="E798">
        <f>IFERROR(VLOOKUP(Table_Query_from_Cas_Ragle35[[#This Row],[Equipment '#]],'[1]Equip Rates'!A:C,3,FALSE),"")</f>
        <v/>
      </c>
      <c r="F798">
        <f>IFERROR(VLOOKUP(Table_Query_from_Cas_Ragle35[[#This Row],[Equipment '#]],H:I,2,FALSE), "No Div")</f>
        <v/>
      </c>
      <c r="H798" t="inlineStr">
        <is>
          <t>PT-189</t>
        </is>
      </c>
      <c r="I798" t="inlineStr">
        <is>
          <t>4</t>
        </is>
      </c>
    </row>
    <row r="799">
      <c r="A799" t="inlineStr">
        <is>
          <t>PT-152</t>
        </is>
      </c>
      <c r="B799" t="inlineStr">
        <is>
          <t>2019 F-150 A57389 T. Redmon</t>
        </is>
      </c>
      <c r="C799" t="n">
        <v>43507.27</v>
      </c>
      <c r="D799" t="inlineStr">
        <is>
          <t>A</t>
        </is>
      </c>
      <c r="E799">
        <f>IFERROR(VLOOKUP(Table_Query_from_Cas_Ragle35[[#This Row],[Equipment '#]],'[1]Equip Rates'!A:C,3,FALSE),"")</f>
        <v/>
      </c>
      <c r="F799">
        <f>IFERROR(VLOOKUP(Table_Query_from_Cas_Ragle35[[#This Row],[Equipment '#]],H:I,2,FALSE), "No Div")</f>
        <v/>
      </c>
      <c r="H799" t="inlineStr">
        <is>
          <t>PT-19</t>
        </is>
      </c>
      <c r="I799" t="inlineStr">
        <is>
          <t>1</t>
        </is>
      </c>
    </row>
    <row r="800">
      <c r="A800" t="inlineStr">
        <is>
          <t>PT-154</t>
        </is>
      </c>
      <c r="B800" t="inlineStr">
        <is>
          <t>2019 F-250 G38091</t>
        </is>
      </c>
      <c r="C800" t="n">
        <v>37393.41</v>
      </c>
      <c r="D800" t="inlineStr">
        <is>
          <t>A</t>
        </is>
      </c>
      <c r="E800">
        <f>IFERROR(VLOOKUP(Table_Query_from_Cas_Ragle35[[#This Row],[Equipment '#]],'[1]Equip Rates'!A:C,3,FALSE),"")</f>
        <v/>
      </c>
      <c r="F800">
        <f>IFERROR(VLOOKUP(Table_Query_from_Cas_Ragle35[[#This Row],[Equipment '#]],H:I,2,FALSE), "No Div")</f>
        <v/>
      </c>
      <c r="H800" t="inlineStr">
        <is>
          <t>PT-190</t>
        </is>
      </c>
      <c r="I800" t="inlineStr">
        <is>
          <t>2</t>
        </is>
      </c>
    </row>
    <row r="801">
      <c r="A801" t="inlineStr">
        <is>
          <t>PT-156</t>
        </is>
      </c>
      <c r="B801" t="inlineStr">
        <is>
          <t>2019 F150 F14517</t>
        </is>
      </c>
      <c r="C801" t="n">
        <v>27321.25</v>
      </c>
      <c r="D801" t="inlineStr">
        <is>
          <t>A</t>
        </is>
      </c>
      <c r="E801">
        <f>IFERROR(VLOOKUP(Table_Query_from_Cas_Ragle35[[#This Row],[Equipment '#]],'[1]Equip Rates'!A:C,3,FALSE),"")</f>
        <v/>
      </c>
      <c r="F801">
        <f>IFERROR(VLOOKUP(Table_Query_from_Cas_Ragle35[[#This Row],[Equipment '#]],H:I,2,FALSE), "No Div")</f>
        <v/>
      </c>
      <c r="H801" t="inlineStr">
        <is>
          <t>PT-190*</t>
        </is>
      </c>
      <c r="I801" t="inlineStr">
        <is>
          <t>2</t>
        </is>
      </c>
    </row>
    <row r="802">
      <c r="A802" t="inlineStr">
        <is>
          <t>PT-157</t>
        </is>
      </c>
      <c r="B802" t="inlineStr">
        <is>
          <t>2020 F-150 D20017</t>
        </is>
      </c>
      <c r="C802" t="n">
        <v>34036.93</v>
      </c>
      <c r="D802" t="inlineStr">
        <is>
          <t>A</t>
        </is>
      </c>
      <c r="E802">
        <f>IFERROR(VLOOKUP(Table_Query_from_Cas_Ragle35[[#This Row],[Equipment '#]],'[1]Equip Rates'!A:C,3,FALSE),"")</f>
        <v/>
      </c>
      <c r="F802">
        <f>IFERROR(VLOOKUP(Table_Query_from_Cas_Ragle35[[#This Row],[Equipment '#]],H:I,2,FALSE), "No Div")</f>
        <v/>
      </c>
      <c r="H802" t="inlineStr">
        <is>
          <t>PT-191</t>
        </is>
      </c>
      <c r="I802" t="inlineStr">
        <is>
          <t>2</t>
        </is>
      </c>
    </row>
    <row r="803">
      <c r="A803" t="inlineStr">
        <is>
          <t>PT-159</t>
        </is>
      </c>
      <c r="B803" t="inlineStr">
        <is>
          <t>2019 F250 G54587</t>
        </is>
      </c>
      <c r="C803" t="n">
        <v>37521.68</v>
      </c>
      <c r="D803" t="inlineStr">
        <is>
          <t>A</t>
        </is>
      </c>
      <c r="E803">
        <f>IFERROR(VLOOKUP(Table_Query_from_Cas_Ragle35[[#This Row],[Equipment '#]],'[1]Equip Rates'!A:C,3,FALSE),"")</f>
        <v/>
      </c>
      <c r="F803">
        <f>IFERROR(VLOOKUP(Table_Query_from_Cas_Ragle35[[#This Row],[Equipment '#]],H:I,2,FALSE), "No Div")</f>
        <v/>
      </c>
      <c r="H803" t="inlineStr">
        <is>
          <t>PT-192</t>
        </is>
      </c>
      <c r="I803" t="inlineStr">
        <is>
          <t>2</t>
        </is>
      </c>
    </row>
    <row r="804">
      <c r="A804" t="inlineStr">
        <is>
          <t>PT-16</t>
        </is>
      </c>
      <c r="B804" t="inlineStr">
        <is>
          <t>2010 F-150</t>
        </is>
      </c>
      <c r="C804" t="n">
        <v>19645.07</v>
      </c>
      <c r="D804" t="inlineStr">
        <is>
          <t>A</t>
        </is>
      </c>
      <c r="E804">
        <f>IFERROR(VLOOKUP(Table_Query_from_Cas_Ragle35[[#This Row],[Equipment '#]],'[1]Equip Rates'!A:C,3,FALSE),"")</f>
        <v/>
      </c>
      <c r="F804">
        <f>IFERROR(VLOOKUP(Table_Query_from_Cas_Ragle35[[#This Row],[Equipment '#]],H:I,2,FALSE), "No Div")</f>
        <v/>
      </c>
      <c r="H804" t="inlineStr">
        <is>
          <t>PT-193</t>
        </is>
      </c>
      <c r="I804" t="inlineStr">
        <is>
          <t>2</t>
        </is>
      </c>
    </row>
    <row r="805">
      <c r="A805" t="inlineStr">
        <is>
          <t>PT-160</t>
        </is>
      </c>
      <c r="B805" t="inlineStr">
        <is>
          <t>2019 Ford G54586</t>
        </is>
      </c>
      <c r="C805" t="n">
        <v>37201.44</v>
      </c>
      <c r="D805" t="inlineStr">
        <is>
          <t>A</t>
        </is>
      </c>
      <c r="E805">
        <f>IFERROR(VLOOKUP(Table_Query_from_Cas_Ragle35[[#This Row],[Equipment '#]],'[1]Equip Rates'!A:C,3,FALSE),"")</f>
        <v/>
      </c>
      <c r="F805">
        <f>IFERROR(VLOOKUP(Table_Query_from_Cas_Ragle35[[#This Row],[Equipment '#]],H:I,2,FALSE), "No Div")</f>
        <v/>
      </c>
      <c r="H805" t="inlineStr">
        <is>
          <t>PT-193*</t>
        </is>
      </c>
      <c r="I805" t="inlineStr">
        <is>
          <t>2</t>
        </is>
      </c>
    </row>
    <row r="806">
      <c r="A806" t="inlineStr">
        <is>
          <t>PT-161</t>
        </is>
      </c>
      <c r="B806" t="inlineStr">
        <is>
          <t>2020 F-250 D37332 J Vonderheid</t>
        </is>
      </c>
      <c r="C806" t="n">
        <v>36113.75</v>
      </c>
      <c r="D806" t="inlineStr">
        <is>
          <t>A</t>
        </is>
      </c>
      <c r="E806">
        <f>IFERROR(VLOOKUP(Table_Query_from_Cas_Ragle35[[#This Row],[Equipment '#]],'[1]Equip Rates'!A:C,3,FALSE),"")</f>
        <v/>
      </c>
      <c r="F806">
        <f>IFERROR(VLOOKUP(Table_Query_from_Cas_Ragle35[[#This Row],[Equipment '#]],H:I,2,FALSE), "No Div")</f>
        <v/>
      </c>
      <c r="H806" t="inlineStr">
        <is>
          <t>PT-194</t>
        </is>
      </c>
      <c r="I806" t="inlineStr">
        <is>
          <t>2</t>
        </is>
      </c>
    </row>
    <row r="807">
      <c r="A807" t="inlineStr">
        <is>
          <t>PT-162</t>
        </is>
      </c>
      <c r="B807" t="inlineStr">
        <is>
          <t>2019 F-250 F90319 S. Guthrie</t>
        </is>
      </c>
      <c r="C807" t="n">
        <v>39909.04</v>
      </c>
      <c r="D807" t="inlineStr">
        <is>
          <t>A</t>
        </is>
      </c>
      <c r="E807">
        <f>IFERROR(VLOOKUP(Table_Query_from_Cas_Ragle35[[#This Row],[Equipment '#]],'[1]Equip Rates'!A:C,3,FALSE),"")</f>
        <v/>
      </c>
      <c r="F807">
        <f>IFERROR(VLOOKUP(Table_Query_from_Cas_Ragle35[[#This Row],[Equipment '#]],H:I,2,FALSE), "No Div")</f>
        <v/>
      </c>
      <c r="H807" t="inlineStr">
        <is>
          <t>PT-194*</t>
        </is>
      </c>
      <c r="I807" t="inlineStr">
        <is>
          <t>2</t>
        </is>
      </c>
    </row>
    <row r="808">
      <c r="A808" t="inlineStr">
        <is>
          <t>PT-163</t>
        </is>
      </c>
      <c r="B808" t="inlineStr">
        <is>
          <t>2020 F-250 D40370</t>
        </is>
      </c>
      <c r="C808" t="n">
        <v>37670.95</v>
      </c>
      <c r="D808" t="inlineStr">
        <is>
          <t>A</t>
        </is>
      </c>
      <c r="E808">
        <f>IFERROR(VLOOKUP(Table_Query_from_Cas_Ragle35[[#This Row],[Equipment '#]],'[1]Equip Rates'!A:C,3,FALSE),"")</f>
        <v/>
      </c>
      <c r="F808">
        <f>IFERROR(VLOOKUP(Table_Query_from_Cas_Ragle35[[#This Row],[Equipment '#]],H:I,2,FALSE), "No Div")</f>
        <v/>
      </c>
      <c r="H808" t="inlineStr">
        <is>
          <t>PT-195</t>
        </is>
      </c>
      <c r="I808" t="inlineStr">
        <is>
          <t>1</t>
        </is>
      </c>
    </row>
    <row r="809">
      <c r="A809" t="inlineStr">
        <is>
          <t>PT-164</t>
        </is>
      </c>
      <c r="B809" t="inlineStr">
        <is>
          <t>2020 F-150 B20994</t>
        </is>
      </c>
      <c r="C809" t="n">
        <v>28469.43</v>
      </c>
      <c r="D809" t="inlineStr">
        <is>
          <t>A</t>
        </is>
      </c>
      <c r="E809">
        <f>IFERROR(VLOOKUP(Table_Query_from_Cas_Ragle35[[#This Row],[Equipment '#]],'[1]Equip Rates'!A:C,3,FALSE),"")</f>
        <v/>
      </c>
      <c r="F809">
        <f>IFERROR(VLOOKUP(Table_Query_from_Cas_Ragle35[[#This Row],[Equipment '#]],H:I,2,FALSE), "No Div")</f>
        <v/>
      </c>
      <c r="H809" t="inlineStr">
        <is>
          <t>PT-196</t>
        </is>
      </c>
      <c r="I809" t="inlineStr">
        <is>
          <t>1</t>
        </is>
      </c>
    </row>
    <row r="810">
      <c r="A810" t="inlineStr">
        <is>
          <t>PT-165</t>
        </is>
      </c>
      <c r="B810" t="inlineStr">
        <is>
          <t>2020 F-150 D16125</t>
        </is>
      </c>
      <c r="C810" t="n">
        <v>35857.35</v>
      </c>
      <c r="D810" t="inlineStr">
        <is>
          <t>A</t>
        </is>
      </c>
      <c r="E810">
        <f>IFERROR(VLOOKUP(Table_Query_from_Cas_Ragle35[[#This Row],[Equipment '#]],'[1]Equip Rates'!A:C,3,FALSE),"")</f>
        <v/>
      </c>
      <c r="F810">
        <f>IFERROR(VLOOKUP(Table_Query_from_Cas_Ragle35[[#This Row],[Equipment '#]],H:I,2,FALSE), "No Div")</f>
        <v/>
      </c>
      <c r="H810" t="inlineStr">
        <is>
          <t>PT-197</t>
        </is>
      </c>
      <c r="I810" t="inlineStr">
        <is>
          <t>1</t>
        </is>
      </c>
    </row>
    <row r="811">
      <c r="A811" t="inlineStr">
        <is>
          <t>PT-166</t>
        </is>
      </c>
      <c r="B811" t="inlineStr">
        <is>
          <t>2020 F-150 D20016</t>
        </is>
      </c>
      <c r="C811" t="n">
        <v>33715.69</v>
      </c>
      <c r="D811" t="inlineStr">
        <is>
          <t>A</t>
        </is>
      </c>
      <c r="E811">
        <f>IFERROR(VLOOKUP(Table_Query_from_Cas_Ragle35[[#This Row],[Equipment '#]],'[1]Equip Rates'!A:C,3,FALSE),"")</f>
        <v/>
      </c>
      <c r="F811">
        <f>IFERROR(VLOOKUP(Table_Query_from_Cas_Ragle35[[#This Row],[Equipment '#]],H:I,2,FALSE), "No Div")</f>
        <v/>
      </c>
      <c r="H811" t="inlineStr">
        <is>
          <t>PT-198</t>
        </is>
      </c>
      <c r="I811" t="inlineStr">
        <is>
          <t>2</t>
        </is>
      </c>
    </row>
    <row r="812">
      <c r="A812" t="inlineStr">
        <is>
          <t>PT-167</t>
        </is>
      </c>
      <c r="B812" t="inlineStr">
        <is>
          <t>2020 F-150 D20018</t>
        </is>
      </c>
      <c r="C812" t="n">
        <v>33715.69</v>
      </c>
      <c r="D812" t="inlineStr">
        <is>
          <t>A</t>
        </is>
      </c>
      <c r="E812">
        <f>IFERROR(VLOOKUP(Table_Query_from_Cas_Ragle35[[#This Row],[Equipment '#]],'[1]Equip Rates'!A:C,3,FALSE),"")</f>
        <v/>
      </c>
      <c r="F812">
        <f>IFERROR(VLOOKUP(Table_Query_from_Cas_Ragle35[[#This Row],[Equipment '#]],H:I,2,FALSE), "No Div")</f>
        <v/>
      </c>
      <c r="H812" t="inlineStr">
        <is>
          <t>PT-199</t>
        </is>
      </c>
      <c r="I812" t="inlineStr">
        <is>
          <t>2</t>
        </is>
      </c>
    </row>
    <row r="813">
      <c r="A813" t="inlineStr">
        <is>
          <t>PT-168</t>
        </is>
      </c>
      <c r="B813" t="inlineStr">
        <is>
          <t>2020 F-150 D38566</t>
        </is>
      </c>
      <c r="C813" t="n">
        <v>28009.38</v>
      </c>
      <c r="D813" t="inlineStr">
        <is>
          <t>A</t>
        </is>
      </c>
      <c r="E813">
        <f>IFERROR(VLOOKUP(Table_Query_from_Cas_Ragle35[[#This Row],[Equipment '#]],'[1]Equip Rates'!A:C,3,FALSE),"")</f>
        <v/>
      </c>
      <c r="F813">
        <f>IFERROR(VLOOKUP(Table_Query_from_Cas_Ragle35[[#This Row],[Equipment '#]],H:I,2,FALSE), "No Div")</f>
        <v/>
      </c>
      <c r="H813" t="inlineStr">
        <is>
          <t>PT-199*</t>
        </is>
      </c>
      <c r="I813" t="inlineStr">
        <is>
          <t>2</t>
        </is>
      </c>
    </row>
    <row r="814">
      <c r="A814" t="inlineStr">
        <is>
          <t>PT-169</t>
        </is>
      </c>
      <c r="B814" t="inlineStr">
        <is>
          <t>2020 F-150 D42962</t>
        </is>
      </c>
      <c r="C814" t="n">
        <v>35857.35</v>
      </c>
      <c r="D814" t="inlineStr">
        <is>
          <t>A</t>
        </is>
      </c>
      <c r="E814">
        <f>IFERROR(VLOOKUP(Table_Query_from_Cas_Ragle35[[#This Row],[Equipment '#]],'[1]Equip Rates'!A:C,3,FALSE),"")</f>
        <v/>
      </c>
      <c r="F814">
        <f>IFERROR(VLOOKUP(Table_Query_from_Cas_Ragle35[[#This Row],[Equipment '#]],H:I,2,FALSE), "No Div")</f>
        <v/>
      </c>
      <c r="H814" t="inlineStr">
        <is>
          <t>PT-20</t>
        </is>
      </c>
      <c r="I814" t="inlineStr">
        <is>
          <t>4</t>
        </is>
      </c>
    </row>
    <row r="815">
      <c r="A815" t="inlineStr">
        <is>
          <t>PT-171</t>
        </is>
      </c>
      <c r="B815" t="inlineStr">
        <is>
          <t>2020 F-150 E09532</t>
        </is>
      </c>
      <c r="C815" t="n">
        <v>26985.3</v>
      </c>
      <c r="D815" t="inlineStr">
        <is>
          <t>A</t>
        </is>
      </c>
      <c r="E815">
        <f>IFERROR(VLOOKUP(Table_Query_from_Cas_Ragle35[[#This Row],[Equipment '#]],'[1]Equip Rates'!A:C,3,FALSE),"")</f>
        <v/>
      </c>
      <c r="F815">
        <f>IFERROR(VLOOKUP(Table_Query_from_Cas_Ragle35[[#This Row],[Equipment '#]],H:I,2,FALSE), "No Div")</f>
        <v/>
      </c>
      <c r="H815" t="inlineStr">
        <is>
          <t>PT-200</t>
        </is>
      </c>
      <c r="I815" t="inlineStr">
        <is>
          <t>2</t>
        </is>
      </c>
    </row>
    <row r="816">
      <c r="A816" t="inlineStr">
        <is>
          <t>PT-172</t>
        </is>
      </c>
      <c r="B816" t="inlineStr">
        <is>
          <t>2020 F-150 E09533</t>
        </is>
      </c>
      <c r="C816" t="n">
        <v>26985.3</v>
      </c>
      <c r="D816" t="inlineStr">
        <is>
          <t>A</t>
        </is>
      </c>
      <c r="E816">
        <f>IFERROR(VLOOKUP(Table_Query_from_Cas_Ragle35[[#This Row],[Equipment '#]],'[1]Equip Rates'!A:C,3,FALSE),"")</f>
        <v/>
      </c>
      <c r="F816">
        <f>IFERROR(VLOOKUP(Table_Query_from_Cas_Ragle35[[#This Row],[Equipment '#]],H:I,2,FALSE), "No Div")</f>
        <v/>
      </c>
      <c r="H816" t="inlineStr">
        <is>
          <t>PT-200*</t>
        </is>
      </c>
      <c r="I816" t="inlineStr">
        <is>
          <t>2</t>
        </is>
      </c>
    </row>
    <row r="817">
      <c r="A817" t="inlineStr">
        <is>
          <t>PT-173</t>
        </is>
      </c>
      <c r="B817" t="inlineStr">
        <is>
          <t>2020 F-150 E09535</t>
        </is>
      </c>
      <c r="C817" t="n">
        <v>26985.3</v>
      </c>
      <c r="D817" t="inlineStr">
        <is>
          <t>A</t>
        </is>
      </c>
      <c r="E817">
        <f>IFERROR(VLOOKUP(Table_Query_from_Cas_Ragle35[[#This Row],[Equipment '#]],'[1]Equip Rates'!A:C,3,FALSE),"")</f>
        <v/>
      </c>
      <c r="F817">
        <f>IFERROR(VLOOKUP(Table_Query_from_Cas_Ragle35[[#This Row],[Equipment '#]],H:I,2,FALSE), "No Div")</f>
        <v/>
      </c>
      <c r="H817" t="inlineStr">
        <is>
          <t>PT-201</t>
        </is>
      </c>
      <c r="I817" t="inlineStr">
        <is>
          <t>2</t>
        </is>
      </c>
    </row>
    <row r="818">
      <c r="A818" t="inlineStr">
        <is>
          <t>PT-175</t>
        </is>
      </c>
      <c r="B818" t="inlineStr">
        <is>
          <t>2020 F-250 C51962 Parts</t>
        </is>
      </c>
      <c r="C818" t="n">
        <v>32563.49</v>
      </c>
      <c r="D818" t="inlineStr">
        <is>
          <t>A</t>
        </is>
      </c>
      <c r="E818">
        <f>IFERROR(VLOOKUP(Table_Query_from_Cas_Ragle35[[#This Row],[Equipment '#]],'[1]Equip Rates'!A:C,3,FALSE),"")</f>
        <v/>
      </c>
      <c r="F818">
        <f>IFERROR(VLOOKUP(Table_Query_from_Cas_Ragle35[[#This Row],[Equipment '#]],H:I,2,FALSE), "No Div")</f>
        <v/>
      </c>
      <c r="H818" t="inlineStr">
        <is>
          <t>PT-201*</t>
        </is>
      </c>
      <c r="I818" t="inlineStr">
        <is>
          <t>2</t>
        </is>
      </c>
    </row>
    <row r="819">
      <c r="A819" t="inlineStr">
        <is>
          <t>PT-177</t>
        </is>
      </c>
      <c r="B819" t="inlineStr">
        <is>
          <t>2020 F-250 D40364</t>
        </is>
      </c>
      <c r="C819" t="n">
        <v>32614.72</v>
      </c>
      <c r="D819" t="inlineStr">
        <is>
          <t>A</t>
        </is>
      </c>
      <c r="E819">
        <f>IFERROR(VLOOKUP(Table_Query_from_Cas_Ragle35[[#This Row],[Equipment '#]],'[1]Equip Rates'!A:C,3,FALSE),"")</f>
        <v/>
      </c>
      <c r="F819">
        <f>IFERROR(VLOOKUP(Table_Query_from_Cas_Ragle35[[#This Row],[Equipment '#]],H:I,2,FALSE), "No Div")</f>
        <v/>
      </c>
      <c r="H819" t="inlineStr">
        <is>
          <t>PT-202</t>
        </is>
      </c>
      <c r="I819" t="inlineStr">
        <is>
          <t>2</t>
        </is>
      </c>
    </row>
    <row r="820">
      <c r="A820" t="inlineStr">
        <is>
          <t>PT-179</t>
        </is>
      </c>
      <c r="B820" t="inlineStr">
        <is>
          <t>2020 F-150 D07752</t>
        </is>
      </c>
      <c r="C820" t="n">
        <v>43394.25</v>
      </c>
      <c r="D820" t="inlineStr">
        <is>
          <t>A</t>
        </is>
      </c>
      <c r="E820">
        <f>IFERROR(VLOOKUP(Table_Query_from_Cas_Ragle35[[#This Row],[Equipment '#]],'[1]Equip Rates'!A:C,3,FALSE),"")</f>
        <v/>
      </c>
      <c r="F820">
        <f>IFERROR(VLOOKUP(Table_Query_from_Cas_Ragle35[[#This Row],[Equipment '#]],H:I,2,FALSE), "No Div")</f>
        <v/>
      </c>
      <c r="H820" t="inlineStr">
        <is>
          <t>PT-202*</t>
        </is>
      </c>
      <c r="I820" t="inlineStr">
        <is>
          <t>2</t>
        </is>
      </c>
    </row>
    <row r="821">
      <c r="A821" t="inlineStr">
        <is>
          <t>PT-18</t>
        </is>
      </c>
      <c r="B821" t="inlineStr">
        <is>
          <t>Ford F-150 2005</t>
        </is>
      </c>
      <c r="C821" t="n">
        <v>5500</v>
      </c>
      <c r="D821" t="inlineStr">
        <is>
          <t>A</t>
        </is>
      </c>
      <c r="E821">
        <f>IFERROR(VLOOKUP(Table_Query_from_Cas_Ragle35[[#This Row],[Equipment '#]],'[1]Equip Rates'!A:C,3,FALSE),"")</f>
        <v/>
      </c>
      <c r="F821">
        <f>IFERROR(VLOOKUP(Table_Query_from_Cas_Ragle35[[#This Row],[Equipment '#]],H:I,2,FALSE), "No Div")</f>
        <v/>
      </c>
      <c r="H821" t="inlineStr">
        <is>
          <t>PT-203</t>
        </is>
      </c>
      <c r="I821" t="inlineStr">
        <is>
          <t>1</t>
        </is>
      </c>
    </row>
    <row r="822">
      <c r="A822" t="inlineStr">
        <is>
          <t>PT-180</t>
        </is>
      </c>
      <c r="B822" t="inlineStr">
        <is>
          <t>2020 F-250 C87751</t>
        </is>
      </c>
      <c r="C822" t="n">
        <v>33520.84</v>
      </c>
      <c r="D822" t="inlineStr">
        <is>
          <t>A</t>
        </is>
      </c>
      <c r="E822">
        <f>IFERROR(VLOOKUP(Table_Query_from_Cas_Ragle35[[#This Row],[Equipment '#]],'[1]Equip Rates'!A:C,3,FALSE),"")</f>
        <v/>
      </c>
      <c r="F822">
        <f>IFERROR(VLOOKUP(Table_Query_from_Cas_Ragle35[[#This Row],[Equipment '#]],H:I,2,FALSE), "No Div")</f>
        <v/>
      </c>
      <c r="H822" t="inlineStr">
        <is>
          <t>PT-203*</t>
        </is>
      </c>
      <c r="I822" t="inlineStr">
        <is>
          <t>1</t>
        </is>
      </c>
    </row>
    <row r="823">
      <c r="A823" t="inlineStr">
        <is>
          <t>PT-181</t>
        </is>
      </c>
      <c r="B823" t="inlineStr">
        <is>
          <t>2020 F-150 B70624 J. Mattingly</t>
        </is>
      </c>
      <c r="C823" t="n">
        <v>34805.3</v>
      </c>
      <c r="D823" t="inlineStr">
        <is>
          <t>A</t>
        </is>
      </c>
      <c r="E823">
        <f>IFERROR(VLOOKUP(Table_Query_from_Cas_Ragle35[[#This Row],[Equipment '#]],'[1]Equip Rates'!A:C,3,FALSE),"")</f>
        <v/>
      </c>
      <c r="F823">
        <f>IFERROR(VLOOKUP(Table_Query_from_Cas_Ragle35[[#This Row],[Equipment '#]],H:I,2,FALSE), "No Div")</f>
        <v/>
      </c>
      <c r="H823" t="inlineStr">
        <is>
          <t>PT-204</t>
        </is>
      </c>
      <c r="I823" t="inlineStr">
        <is>
          <t>1</t>
        </is>
      </c>
    </row>
    <row r="824">
      <c r="A824" t="inlineStr">
        <is>
          <t>PT-182</t>
        </is>
      </c>
      <c r="B824" t="inlineStr">
        <is>
          <t>2020 F-250 D97616</t>
        </is>
      </c>
      <c r="C824" t="n">
        <v>38315.33</v>
      </c>
      <c r="D824" t="inlineStr">
        <is>
          <t>A</t>
        </is>
      </c>
      <c r="E824">
        <f>IFERROR(VLOOKUP(Table_Query_from_Cas_Ragle35[[#This Row],[Equipment '#]],'[1]Equip Rates'!A:C,3,FALSE),"")</f>
        <v/>
      </c>
      <c r="F824">
        <f>IFERROR(VLOOKUP(Table_Query_from_Cas_Ragle35[[#This Row],[Equipment '#]],H:I,2,FALSE), "No Div")</f>
        <v/>
      </c>
      <c r="H824" t="inlineStr">
        <is>
          <t>PT-204*</t>
        </is>
      </c>
      <c r="I824" t="inlineStr">
        <is>
          <t>1</t>
        </is>
      </c>
    </row>
    <row r="825">
      <c r="A825" t="inlineStr">
        <is>
          <t>PT-183</t>
        </is>
      </c>
      <c r="B825" t="inlineStr">
        <is>
          <t>2020 F-250 D97619</t>
        </is>
      </c>
      <c r="C825" t="n">
        <v>38315.33</v>
      </c>
      <c r="D825" t="inlineStr">
        <is>
          <t>A</t>
        </is>
      </c>
      <c r="E825">
        <f>IFERROR(VLOOKUP(Table_Query_from_Cas_Ragle35[[#This Row],[Equipment '#]],'[1]Equip Rates'!A:C,3,FALSE),"")</f>
        <v/>
      </c>
      <c r="F825">
        <f>IFERROR(VLOOKUP(Table_Query_from_Cas_Ragle35[[#This Row],[Equipment '#]],H:I,2,FALSE), "No Div")</f>
        <v/>
      </c>
      <c r="H825" t="inlineStr">
        <is>
          <t>PT-205</t>
        </is>
      </c>
      <c r="I825" t="inlineStr">
        <is>
          <t>2</t>
        </is>
      </c>
    </row>
    <row r="826">
      <c r="A826" t="inlineStr">
        <is>
          <t>PT-184</t>
        </is>
      </c>
      <c r="B826" t="inlineStr">
        <is>
          <t>2020 F150 F52891 R. Montgomery</t>
        </is>
      </c>
      <c r="C826" t="n">
        <v>45540.73</v>
      </c>
      <c r="D826" t="inlineStr">
        <is>
          <t>A</t>
        </is>
      </c>
      <c r="E826">
        <f>IFERROR(VLOOKUP(Table_Query_from_Cas_Ragle35[[#This Row],[Equipment '#]],'[1]Equip Rates'!A:C,3,FALSE),"")</f>
        <v/>
      </c>
      <c r="F826">
        <f>IFERROR(VLOOKUP(Table_Query_from_Cas_Ragle35[[#This Row],[Equipment '#]],H:I,2,FALSE), "No Div")</f>
        <v/>
      </c>
      <c r="H826" t="inlineStr">
        <is>
          <t>PT-206</t>
        </is>
      </c>
      <c r="I826" t="inlineStr">
        <is>
          <t>2</t>
        </is>
      </c>
    </row>
    <row r="827">
      <c r="A827" t="inlineStr">
        <is>
          <t>PT-185</t>
        </is>
      </c>
      <c r="B827" t="inlineStr">
        <is>
          <t>2020 F150 F16442</t>
        </is>
      </c>
      <c r="C827" t="n">
        <v>36163.38</v>
      </c>
      <c r="D827" t="inlineStr">
        <is>
          <t>A</t>
        </is>
      </c>
      <c r="E827">
        <f>IFERROR(VLOOKUP(Table_Query_from_Cas_Ragle35[[#This Row],[Equipment '#]],'[1]Equip Rates'!A:C,3,FALSE),"")</f>
        <v/>
      </c>
      <c r="F827">
        <f>IFERROR(VLOOKUP(Table_Query_from_Cas_Ragle35[[#This Row],[Equipment '#]],H:I,2,FALSE), "No Div")</f>
        <v/>
      </c>
      <c r="H827" t="inlineStr">
        <is>
          <t>PT-207</t>
        </is>
      </c>
      <c r="I827" t="inlineStr">
        <is>
          <t>3</t>
        </is>
      </c>
    </row>
    <row r="828">
      <c r="A828" t="inlineStr">
        <is>
          <t>PT-187</t>
        </is>
      </c>
      <c r="B828" t="inlineStr">
        <is>
          <t>2021 F-250 C41686</t>
        </is>
      </c>
      <c r="C828" t="n">
        <v>38302.28</v>
      </c>
      <c r="D828" t="inlineStr">
        <is>
          <t>A</t>
        </is>
      </c>
      <c r="E828">
        <f>IFERROR(VLOOKUP(Table_Query_from_Cas_Ragle35[[#This Row],[Equipment '#]],'[1]Equip Rates'!A:C,3,FALSE),"")</f>
        <v/>
      </c>
      <c r="F828">
        <f>IFERROR(VLOOKUP(Table_Query_from_Cas_Ragle35[[#This Row],[Equipment '#]],H:I,2,FALSE), "No Div")</f>
        <v/>
      </c>
      <c r="H828" t="inlineStr">
        <is>
          <t>PT-208</t>
        </is>
      </c>
      <c r="I828" t="inlineStr">
        <is>
          <t>2</t>
        </is>
      </c>
    </row>
    <row r="829">
      <c r="A829" t="inlineStr">
        <is>
          <t>PT-188</t>
        </is>
      </c>
      <c r="B829" t="inlineStr">
        <is>
          <t>2021 F-150 D05874</t>
        </is>
      </c>
      <c r="C829" t="n">
        <v>37361.33</v>
      </c>
      <c r="D829" t="inlineStr">
        <is>
          <t>A</t>
        </is>
      </c>
      <c r="E829">
        <f>IFERROR(VLOOKUP(Table_Query_from_Cas_Ragle35[[#This Row],[Equipment '#]],'[1]Equip Rates'!A:C,3,FALSE),"")</f>
        <v/>
      </c>
      <c r="F829">
        <f>IFERROR(VLOOKUP(Table_Query_from_Cas_Ragle35[[#This Row],[Equipment '#]],H:I,2,FALSE), "No Div")</f>
        <v/>
      </c>
      <c r="H829" t="inlineStr">
        <is>
          <t>PT-209</t>
        </is>
      </c>
      <c r="I829" t="inlineStr">
        <is>
          <t>1</t>
        </is>
      </c>
    </row>
    <row r="830">
      <c r="A830" t="inlineStr">
        <is>
          <t>PT-189</t>
        </is>
      </c>
      <c r="B830" t="inlineStr">
        <is>
          <t>2021 F-150 D05872</t>
        </is>
      </c>
      <c r="C830" t="n">
        <v>37361.33</v>
      </c>
      <c r="D830" t="inlineStr">
        <is>
          <t>A</t>
        </is>
      </c>
      <c r="E830">
        <f>IFERROR(VLOOKUP(Table_Query_from_Cas_Ragle35[[#This Row],[Equipment '#]],'[1]Equip Rates'!A:C,3,FALSE),"")</f>
        <v/>
      </c>
      <c r="F830">
        <f>IFERROR(VLOOKUP(Table_Query_from_Cas_Ragle35[[#This Row],[Equipment '#]],H:I,2,FALSE), "No Div")</f>
        <v/>
      </c>
      <c r="H830" t="inlineStr">
        <is>
          <t>PT-21</t>
        </is>
      </c>
      <c r="I830" t="inlineStr">
        <is>
          <t>1</t>
        </is>
      </c>
    </row>
    <row r="831">
      <c r="A831" t="inlineStr">
        <is>
          <t>PT-190</t>
        </is>
      </c>
      <c r="B831" t="inlineStr">
        <is>
          <t>2021 F-250 D07383</t>
        </is>
      </c>
      <c r="C831" t="n">
        <v>37711.91</v>
      </c>
      <c r="D831" t="inlineStr">
        <is>
          <t>A</t>
        </is>
      </c>
      <c r="E831">
        <f>IFERROR(VLOOKUP(Table_Query_from_Cas_Ragle35[[#This Row],[Equipment '#]],'[1]Equip Rates'!A:C,3,FALSE),"")</f>
        <v/>
      </c>
      <c r="F831">
        <f>IFERROR(VLOOKUP(Table_Query_from_Cas_Ragle35[[#This Row],[Equipment '#]],H:I,2,FALSE), "No Div")</f>
        <v/>
      </c>
      <c r="H831" t="inlineStr">
        <is>
          <t>PT-210</t>
        </is>
      </c>
      <c r="I831" t="inlineStr">
        <is>
          <t>1</t>
        </is>
      </c>
    </row>
    <row r="832">
      <c r="A832" t="inlineStr">
        <is>
          <t>PT-190*</t>
        </is>
      </c>
      <c r="B832" t="inlineStr">
        <is>
          <t>Saddle Box for PT-190</t>
        </is>
      </c>
      <c r="C832" t="n">
        <v>3216.97</v>
      </c>
      <c r="D832" t="inlineStr">
        <is>
          <t>A</t>
        </is>
      </c>
      <c r="E832">
        <f>IFERROR(VLOOKUP(Table_Query_from_Cas_Ragle35[[#This Row],[Equipment '#]],'[1]Equip Rates'!A:C,3,FALSE),"")</f>
        <v/>
      </c>
      <c r="F832">
        <f>IFERROR(VLOOKUP(Table_Query_from_Cas_Ragle35[[#This Row],[Equipment '#]],H:I,2,FALSE), "No Div")</f>
        <v/>
      </c>
      <c r="H832" t="inlineStr">
        <is>
          <t>PT-211</t>
        </is>
      </c>
      <c r="I832" t="inlineStr">
        <is>
          <t>1</t>
        </is>
      </c>
    </row>
    <row r="833">
      <c r="A833" t="inlineStr">
        <is>
          <t>PT-191</t>
        </is>
      </c>
      <c r="B833" t="inlineStr">
        <is>
          <t>2021 F-150 D58827</t>
        </is>
      </c>
      <c r="C833" t="n">
        <v>28100.24</v>
      </c>
      <c r="D833" t="inlineStr">
        <is>
          <t>A</t>
        </is>
      </c>
      <c r="E833">
        <f>IFERROR(VLOOKUP(Table_Query_from_Cas_Ragle35[[#This Row],[Equipment '#]],'[1]Equip Rates'!A:C,3,FALSE),"")</f>
        <v/>
      </c>
      <c r="F833">
        <f>IFERROR(VLOOKUP(Table_Query_from_Cas_Ragle35[[#This Row],[Equipment '#]],H:I,2,FALSE), "No Div")</f>
        <v/>
      </c>
      <c r="H833" t="inlineStr">
        <is>
          <t>PT-212</t>
        </is>
      </c>
      <c r="I833" t="inlineStr">
        <is>
          <t>4</t>
        </is>
      </c>
    </row>
    <row r="834">
      <c r="A834" t="inlineStr">
        <is>
          <t>PT-192</t>
        </is>
      </c>
      <c r="B834" t="inlineStr">
        <is>
          <t>2021 F-150 D58828</t>
        </is>
      </c>
      <c r="C834" t="n">
        <v>28100.24</v>
      </c>
      <c r="D834" t="inlineStr">
        <is>
          <t>A</t>
        </is>
      </c>
      <c r="E834">
        <f>IFERROR(VLOOKUP(Table_Query_from_Cas_Ragle35[[#This Row],[Equipment '#]],'[1]Equip Rates'!A:C,3,FALSE),"")</f>
        <v/>
      </c>
      <c r="F834">
        <f>IFERROR(VLOOKUP(Table_Query_from_Cas_Ragle35[[#This Row],[Equipment '#]],H:I,2,FALSE), "No Div")</f>
        <v/>
      </c>
      <c r="H834" t="inlineStr">
        <is>
          <t>PT-212*</t>
        </is>
      </c>
      <c r="I834" t="inlineStr">
        <is>
          <t>2</t>
        </is>
      </c>
    </row>
    <row r="835">
      <c r="A835" t="inlineStr">
        <is>
          <t>PT-193</t>
        </is>
      </c>
      <c r="B835" t="inlineStr">
        <is>
          <t>2021 F-250 C11822</t>
        </is>
      </c>
      <c r="C835" t="n">
        <v>34045.9</v>
      </c>
      <c r="D835" t="inlineStr">
        <is>
          <t>A</t>
        </is>
      </c>
      <c r="E835">
        <f>IFERROR(VLOOKUP(Table_Query_from_Cas_Ragle35[[#This Row],[Equipment '#]],'[1]Equip Rates'!A:C,3,FALSE),"")</f>
        <v/>
      </c>
      <c r="F835">
        <f>IFERROR(VLOOKUP(Table_Query_from_Cas_Ragle35[[#This Row],[Equipment '#]],H:I,2,FALSE), "No Div")</f>
        <v/>
      </c>
      <c r="H835" t="inlineStr">
        <is>
          <t>PT-213</t>
        </is>
      </c>
      <c r="I835" t="inlineStr">
        <is>
          <t>2</t>
        </is>
      </c>
    </row>
    <row r="836">
      <c r="A836" t="inlineStr">
        <is>
          <t>PT-193*</t>
        </is>
      </c>
      <c r="B836" t="inlineStr">
        <is>
          <t>Saddle Box for PT-193</t>
        </is>
      </c>
      <c r="C836" t="n">
        <v>3216.96</v>
      </c>
      <c r="D836" t="inlineStr">
        <is>
          <t>A</t>
        </is>
      </c>
      <c r="E836">
        <f>IFERROR(VLOOKUP(Table_Query_from_Cas_Ragle35[[#This Row],[Equipment '#]],'[1]Equip Rates'!A:C,3,FALSE),"")</f>
        <v/>
      </c>
      <c r="F836">
        <f>IFERROR(VLOOKUP(Table_Query_from_Cas_Ragle35[[#This Row],[Equipment '#]],H:I,2,FALSE), "No Div")</f>
        <v/>
      </c>
      <c r="H836" t="inlineStr">
        <is>
          <t>PT-214</t>
        </is>
      </c>
      <c r="I836" t="inlineStr">
        <is>
          <t>4</t>
        </is>
      </c>
    </row>
    <row r="837">
      <c r="A837" t="inlineStr">
        <is>
          <t>PT-194</t>
        </is>
      </c>
      <c r="B837" t="inlineStr">
        <is>
          <t>2021 F-250 D13947</t>
        </is>
      </c>
      <c r="C837" t="n">
        <v>34250.09</v>
      </c>
      <c r="D837" t="inlineStr">
        <is>
          <t>A</t>
        </is>
      </c>
      <c r="E837">
        <f>IFERROR(VLOOKUP(Table_Query_from_Cas_Ragle35[[#This Row],[Equipment '#]],'[1]Equip Rates'!A:C,3,FALSE),"")</f>
        <v/>
      </c>
      <c r="F837">
        <f>IFERROR(VLOOKUP(Table_Query_from_Cas_Ragle35[[#This Row],[Equipment '#]],H:I,2,FALSE), "No Div")</f>
        <v/>
      </c>
      <c r="H837" t="inlineStr">
        <is>
          <t>PT-215</t>
        </is>
      </c>
      <c r="I837" t="inlineStr">
        <is>
          <t>2</t>
        </is>
      </c>
    </row>
    <row r="838">
      <c r="A838" t="inlineStr">
        <is>
          <t>PT-194*</t>
        </is>
      </c>
      <c r="B838" t="inlineStr">
        <is>
          <t>Saddle Box for PT-194</t>
        </is>
      </c>
      <c r="C838" t="n">
        <v>3216.96</v>
      </c>
      <c r="D838" t="inlineStr">
        <is>
          <t>A</t>
        </is>
      </c>
      <c r="E838">
        <f>IFERROR(VLOOKUP(Table_Query_from_Cas_Ragle35[[#This Row],[Equipment '#]],'[1]Equip Rates'!A:C,3,FALSE),"")</f>
        <v/>
      </c>
      <c r="F838">
        <f>IFERROR(VLOOKUP(Table_Query_from_Cas_Ragle35[[#This Row],[Equipment '#]],H:I,2,FALSE), "No Div")</f>
        <v/>
      </c>
      <c r="H838" t="inlineStr">
        <is>
          <t>PT-216</t>
        </is>
      </c>
      <c r="I838" t="inlineStr">
        <is>
          <t>1</t>
        </is>
      </c>
    </row>
    <row r="839">
      <c r="A839" t="inlineStr">
        <is>
          <t>PT-195</t>
        </is>
      </c>
      <c r="B839" t="inlineStr">
        <is>
          <t>2021 Tundra 003032 J Liebhart</t>
        </is>
      </c>
      <c r="C839" t="n">
        <v>46466.45</v>
      </c>
      <c r="D839" t="inlineStr">
        <is>
          <t>A</t>
        </is>
      </c>
      <c r="E839">
        <f>IFERROR(VLOOKUP(Table_Query_from_Cas_Ragle35[[#This Row],[Equipment '#]],'[1]Equip Rates'!A:C,3,FALSE),"")</f>
        <v/>
      </c>
      <c r="F839">
        <f>IFERROR(VLOOKUP(Table_Query_from_Cas_Ragle35[[#This Row],[Equipment '#]],H:I,2,FALSE), "No Div")</f>
        <v/>
      </c>
      <c r="H839" t="inlineStr">
        <is>
          <t>PT-217</t>
        </is>
      </c>
      <c r="I839" t="inlineStr">
        <is>
          <t>1</t>
        </is>
      </c>
    </row>
    <row r="840">
      <c r="A840" t="inlineStr">
        <is>
          <t>PT-196</t>
        </is>
      </c>
      <c r="B840" t="inlineStr">
        <is>
          <t>2021 F-150 C09726 K  Maasberg</t>
        </is>
      </c>
      <c r="C840" t="n">
        <v>46604.65</v>
      </c>
      <c r="D840" t="inlineStr">
        <is>
          <t>A</t>
        </is>
      </c>
      <c r="E840">
        <f>IFERROR(VLOOKUP(Table_Query_from_Cas_Ragle35[[#This Row],[Equipment '#]],'[1]Equip Rates'!A:C,3,FALSE),"")</f>
        <v/>
      </c>
      <c r="F840">
        <f>IFERROR(VLOOKUP(Table_Query_from_Cas_Ragle35[[#This Row],[Equipment '#]],H:I,2,FALSE), "No Div")</f>
        <v/>
      </c>
      <c r="H840" t="inlineStr">
        <is>
          <t>PT-218</t>
        </is>
      </c>
      <c r="I840" t="inlineStr">
        <is>
          <t>2</t>
        </is>
      </c>
    </row>
    <row r="841">
      <c r="A841" t="inlineStr">
        <is>
          <t>PT-197</t>
        </is>
      </c>
      <c r="B841" t="inlineStr">
        <is>
          <t>2021 F-150 C09725 R Dejean</t>
        </is>
      </c>
      <c r="C841" t="n">
        <v>46587.15</v>
      </c>
      <c r="D841" t="inlineStr">
        <is>
          <t>A</t>
        </is>
      </c>
      <c r="E841">
        <f>IFERROR(VLOOKUP(Table_Query_from_Cas_Ragle35[[#This Row],[Equipment '#]],'[1]Equip Rates'!A:C,3,FALSE),"")</f>
        <v/>
      </c>
      <c r="F841">
        <f>IFERROR(VLOOKUP(Table_Query_from_Cas_Ragle35[[#This Row],[Equipment '#]],H:I,2,FALSE), "No Div")</f>
        <v/>
      </c>
      <c r="H841" t="inlineStr">
        <is>
          <t>PT-219</t>
        </is>
      </c>
      <c r="I841" t="inlineStr">
        <is>
          <t>2</t>
        </is>
      </c>
    </row>
    <row r="842">
      <c r="A842" t="inlineStr">
        <is>
          <t>PT-199</t>
        </is>
      </c>
      <c r="B842" t="inlineStr">
        <is>
          <t>2022 F-250 C70266</t>
        </is>
      </c>
      <c r="C842" t="n">
        <v>39872.61</v>
      </c>
      <c r="D842" t="inlineStr">
        <is>
          <t>A</t>
        </is>
      </c>
      <c r="E842">
        <f>IFERROR(VLOOKUP(Table_Query_from_Cas_Ragle35[[#This Row],[Equipment '#]],'[1]Equip Rates'!A:C,3,FALSE),"")</f>
        <v/>
      </c>
      <c r="F842">
        <f>IFERROR(VLOOKUP(Table_Query_from_Cas_Ragle35[[#This Row],[Equipment '#]],H:I,2,FALSE), "No Div")</f>
        <v/>
      </c>
      <c r="H842" t="inlineStr">
        <is>
          <t>PT-22</t>
        </is>
      </c>
      <c r="I842" t="inlineStr">
        <is>
          <t>1</t>
        </is>
      </c>
    </row>
    <row r="843">
      <c r="A843" t="inlineStr">
        <is>
          <t>PT-199*</t>
        </is>
      </c>
      <c r="B843" t="inlineStr">
        <is>
          <t>Saddle Box for PT-199</t>
        </is>
      </c>
      <c r="C843" t="n">
        <v>1656.39</v>
      </c>
      <c r="D843" t="inlineStr">
        <is>
          <t>A</t>
        </is>
      </c>
      <c r="E843">
        <f>IFERROR(VLOOKUP(Table_Query_from_Cas_Ragle35[[#This Row],[Equipment '#]],'[1]Equip Rates'!A:C,3,FALSE),"")</f>
        <v/>
      </c>
      <c r="F843">
        <f>IFERROR(VLOOKUP(Table_Query_from_Cas_Ragle35[[#This Row],[Equipment '#]],H:I,2,FALSE), "No Div")</f>
        <v/>
      </c>
      <c r="H843" t="inlineStr">
        <is>
          <t>PT-220</t>
        </is>
      </c>
      <c r="I843" t="inlineStr">
        <is>
          <t>1</t>
        </is>
      </c>
    </row>
    <row r="844">
      <c r="A844" t="inlineStr">
        <is>
          <t>PT-20</t>
        </is>
      </c>
      <c r="B844" t="inlineStr">
        <is>
          <t>2011 F-150</t>
        </is>
      </c>
      <c r="C844" t="n">
        <v>22865.25</v>
      </c>
      <c r="D844" t="inlineStr">
        <is>
          <t>A</t>
        </is>
      </c>
      <c r="E844">
        <f>IFERROR(VLOOKUP(Table_Query_from_Cas_Ragle35[[#This Row],[Equipment '#]],'[1]Equip Rates'!A:C,3,FALSE),"")</f>
        <v/>
      </c>
      <c r="F844">
        <f>IFERROR(VLOOKUP(Table_Query_from_Cas_Ragle35[[#This Row],[Equipment '#]],H:I,2,FALSE), "No Div")</f>
        <v/>
      </c>
      <c r="H844" t="inlineStr">
        <is>
          <t>PT-221</t>
        </is>
      </c>
      <c r="I844" t="inlineStr">
        <is>
          <t>1</t>
        </is>
      </c>
    </row>
    <row r="845">
      <c r="A845" t="inlineStr">
        <is>
          <t>PT-200*</t>
        </is>
      </c>
      <c r="B845" t="inlineStr">
        <is>
          <t>Saddle Box for PT-200</t>
        </is>
      </c>
      <c r="C845" t="n">
        <v>1656.39</v>
      </c>
      <c r="D845" t="inlineStr">
        <is>
          <t>A</t>
        </is>
      </c>
      <c r="E845">
        <f>IFERROR(VLOOKUP(Table_Query_from_Cas_Ragle35[[#This Row],[Equipment '#]],'[1]Equip Rates'!A:C,3,FALSE),"")</f>
        <v/>
      </c>
      <c r="F845">
        <f>IFERROR(VLOOKUP(Table_Query_from_Cas_Ragle35[[#This Row],[Equipment '#]],H:I,2,FALSE), "No Div")</f>
        <v/>
      </c>
      <c r="H845" t="inlineStr">
        <is>
          <t>PT-222</t>
        </is>
      </c>
      <c r="I845" t="inlineStr">
        <is>
          <t>1</t>
        </is>
      </c>
    </row>
    <row r="846">
      <c r="A846" t="inlineStr">
        <is>
          <t>PT-201</t>
        </is>
      </c>
      <c r="B846" t="inlineStr">
        <is>
          <t>2022 F-250 C70268</t>
        </is>
      </c>
      <c r="C846" t="n">
        <v>39872.61</v>
      </c>
      <c r="D846" t="inlineStr">
        <is>
          <t>A</t>
        </is>
      </c>
      <c r="E846">
        <f>IFERROR(VLOOKUP(Table_Query_from_Cas_Ragle35[[#This Row],[Equipment '#]],'[1]Equip Rates'!A:C,3,FALSE),"")</f>
        <v/>
      </c>
      <c r="F846">
        <f>IFERROR(VLOOKUP(Table_Query_from_Cas_Ragle35[[#This Row],[Equipment '#]],H:I,2,FALSE), "No Div")</f>
        <v/>
      </c>
      <c r="H846" t="inlineStr">
        <is>
          <t>PT-223</t>
        </is>
      </c>
      <c r="I846" t="inlineStr">
        <is>
          <t>1</t>
        </is>
      </c>
    </row>
    <row r="847">
      <c r="A847" t="inlineStr">
        <is>
          <t>PT-201*</t>
        </is>
      </c>
      <c r="B847" t="inlineStr">
        <is>
          <t>Saddle Box for PT-201</t>
        </is>
      </c>
      <c r="C847" t="n">
        <v>1656.39</v>
      </c>
      <c r="D847" t="inlineStr">
        <is>
          <t>A</t>
        </is>
      </c>
      <c r="E847">
        <f>IFERROR(VLOOKUP(Table_Query_from_Cas_Ragle35[[#This Row],[Equipment '#]],'[1]Equip Rates'!A:C,3,FALSE),"")</f>
        <v/>
      </c>
      <c r="F847">
        <f>IFERROR(VLOOKUP(Table_Query_from_Cas_Ragle35[[#This Row],[Equipment '#]],H:I,2,FALSE), "No Div")</f>
        <v/>
      </c>
      <c r="H847" t="inlineStr">
        <is>
          <t>PT-224</t>
        </is>
      </c>
      <c r="I847" t="inlineStr">
        <is>
          <t>2</t>
        </is>
      </c>
    </row>
    <row r="848">
      <c r="A848" t="inlineStr">
        <is>
          <t>PT-202</t>
        </is>
      </c>
      <c r="B848" t="inlineStr">
        <is>
          <t>2022 F-250 C70269</t>
        </is>
      </c>
      <c r="C848" t="n">
        <v>39872.61</v>
      </c>
      <c r="D848" t="inlineStr">
        <is>
          <t>A</t>
        </is>
      </c>
      <c r="E848">
        <f>IFERROR(VLOOKUP(Table_Query_from_Cas_Ragle35[[#This Row],[Equipment '#]],'[1]Equip Rates'!A:C,3,FALSE),"")</f>
        <v/>
      </c>
      <c r="F848">
        <f>IFERROR(VLOOKUP(Table_Query_from_Cas_Ragle35[[#This Row],[Equipment '#]],H:I,2,FALSE), "No Div")</f>
        <v/>
      </c>
      <c r="H848" t="inlineStr">
        <is>
          <t>PT-225</t>
        </is>
      </c>
      <c r="I848" t="inlineStr">
        <is>
          <t>1</t>
        </is>
      </c>
    </row>
    <row r="849">
      <c r="A849" t="inlineStr">
        <is>
          <t>PT-202*</t>
        </is>
      </c>
      <c r="B849" t="inlineStr">
        <is>
          <t>Saddle Box for PT-202</t>
        </is>
      </c>
      <c r="C849" t="n">
        <v>1656.39</v>
      </c>
      <c r="D849" t="inlineStr">
        <is>
          <t>A</t>
        </is>
      </c>
      <c r="E849">
        <f>IFERROR(VLOOKUP(Table_Query_from_Cas_Ragle35[[#This Row],[Equipment '#]],'[1]Equip Rates'!A:C,3,FALSE),"")</f>
        <v/>
      </c>
      <c r="F849">
        <f>IFERROR(VLOOKUP(Table_Query_from_Cas_Ragle35[[#This Row],[Equipment '#]],H:I,2,FALSE), "No Div")</f>
        <v/>
      </c>
      <c r="H849" t="inlineStr">
        <is>
          <t>PT-226</t>
        </is>
      </c>
      <c r="I849" t="inlineStr">
        <is>
          <t>2</t>
        </is>
      </c>
    </row>
    <row r="850">
      <c r="A850" t="inlineStr">
        <is>
          <t>PT-203</t>
        </is>
      </c>
      <c r="B850" t="inlineStr">
        <is>
          <t>2021 F-150 E74176 J Bradshaw</t>
        </is>
      </c>
      <c r="C850" t="n">
        <v>47794.94</v>
      </c>
      <c r="D850" t="inlineStr">
        <is>
          <t>A</t>
        </is>
      </c>
      <c r="E850">
        <f>IFERROR(VLOOKUP(Table_Query_from_Cas_Ragle35[[#This Row],[Equipment '#]],'[1]Equip Rates'!A:C,3,FALSE),"")</f>
        <v/>
      </c>
      <c r="F850">
        <f>IFERROR(VLOOKUP(Table_Query_from_Cas_Ragle35[[#This Row],[Equipment '#]],H:I,2,FALSE), "No Div")</f>
        <v/>
      </c>
      <c r="H850" t="inlineStr">
        <is>
          <t>PT-227</t>
        </is>
      </c>
      <c r="I850" t="inlineStr">
        <is>
          <t>2</t>
        </is>
      </c>
    </row>
    <row r="851">
      <c r="A851" t="inlineStr">
        <is>
          <t>PT-203*</t>
        </is>
      </c>
      <c r="B851" t="inlineStr">
        <is>
          <t>PT-203 Trk Setup</t>
        </is>
      </c>
      <c r="C851" t="n">
        <v>3161.15</v>
      </c>
      <c r="D851" t="inlineStr">
        <is>
          <t>A</t>
        </is>
      </c>
      <c r="E851">
        <f>IFERROR(VLOOKUP(Table_Query_from_Cas_Ragle35[[#This Row],[Equipment '#]],'[1]Equip Rates'!A:C,3,FALSE),"")</f>
        <v/>
      </c>
      <c r="F851">
        <f>IFERROR(VLOOKUP(Table_Query_from_Cas_Ragle35[[#This Row],[Equipment '#]],H:I,2,FALSE), "No Div")</f>
        <v/>
      </c>
      <c r="H851" t="inlineStr">
        <is>
          <t>PT-228</t>
        </is>
      </c>
      <c r="I851" t="inlineStr">
        <is>
          <t>2</t>
        </is>
      </c>
    </row>
    <row r="852">
      <c r="A852" t="inlineStr">
        <is>
          <t>PT-204</t>
        </is>
      </c>
      <c r="B852" t="inlineStr">
        <is>
          <t>2021 F-150 E95645 G Matt</t>
        </is>
      </c>
      <c r="C852" t="n">
        <v>62832.63</v>
      </c>
      <c r="D852" t="inlineStr">
        <is>
          <t>A</t>
        </is>
      </c>
      <c r="E852">
        <f>IFERROR(VLOOKUP(Table_Query_from_Cas_Ragle35[[#This Row],[Equipment '#]],'[1]Equip Rates'!A:C,3,FALSE),"")</f>
        <v/>
      </c>
      <c r="F852">
        <f>IFERROR(VLOOKUP(Table_Query_from_Cas_Ragle35[[#This Row],[Equipment '#]],H:I,2,FALSE), "No Div")</f>
        <v/>
      </c>
      <c r="H852" t="inlineStr">
        <is>
          <t>PT-229</t>
        </is>
      </c>
      <c r="I852" t="inlineStr">
        <is>
          <t>2</t>
        </is>
      </c>
    </row>
    <row r="853">
      <c r="A853" t="inlineStr">
        <is>
          <t>PT-204*</t>
        </is>
      </c>
      <c r="B853" t="inlineStr">
        <is>
          <t>PT-204 Trk Setup</t>
        </is>
      </c>
      <c r="C853" t="n">
        <v>1755.1</v>
      </c>
      <c r="D853" t="inlineStr">
        <is>
          <t>A</t>
        </is>
      </c>
      <c r="E853">
        <f>IFERROR(VLOOKUP(Table_Query_from_Cas_Ragle35[[#This Row],[Equipment '#]],'[1]Equip Rates'!A:C,3,FALSE),"")</f>
        <v/>
      </c>
      <c r="F853">
        <f>IFERROR(VLOOKUP(Table_Query_from_Cas_Ragle35[[#This Row],[Equipment '#]],H:I,2,FALSE), "No Div")</f>
        <v/>
      </c>
      <c r="H853" t="inlineStr">
        <is>
          <t>PT-230</t>
        </is>
      </c>
      <c r="I853" t="inlineStr">
        <is>
          <t>1</t>
        </is>
      </c>
    </row>
    <row r="854">
      <c r="A854" t="inlineStr">
        <is>
          <t>PT-205</t>
        </is>
      </c>
      <c r="B854" t="inlineStr">
        <is>
          <t>2021 F-150 E95653</t>
        </is>
      </c>
      <c r="C854" t="n">
        <v>30450.02</v>
      </c>
      <c r="D854" t="inlineStr">
        <is>
          <t>A</t>
        </is>
      </c>
      <c r="E854">
        <f>IFERROR(VLOOKUP(Table_Query_from_Cas_Ragle35[[#This Row],[Equipment '#]],'[1]Equip Rates'!A:C,3,FALSE),"")</f>
        <v/>
      </c>
      <c r="F854">
        <f>IFERROR(VLOOKUP(Table_Query_from_Cas_Ragle35[[#This Row],[Equipment '#]],H:I,2,FALSE), "No Div")</f>
        <v/>
      </c>
      <c r="H854" t="inlineStr">
        <is>
          <t>PT-231</t>
        </is>
      </c>
      <c r="I854" t="inlineStr">
        <is>
          <t>1</t>
        </is>
      </c>
    </row>
    <row r="855">
      <c r="A855" t="inlineStr">
        <is>
          <t>PT-206</t>
        </is>
      </c>
      <c r="B855" t="inlineStr">
        <is>
          <t>2021 F-150 E95656</t>
        </is>
      </c>
      <c r="C855" t="n">
        <v>30450.02</v>
      </c>
      <c r="D855" t="inlineStr">
        <is>
          <t>A</t>
        </is>
      </c>
      <c r="E855">
        <f>IFERROR(VLOOKUP(Table_Query_from_Cas_Ragle35[[#This Row],[Equipment '#]],'[1]Equip Rates'!A:C,3,FALSE),"")</f>
        <v/>
      </c>
      <c r="F855">
        <f>IFERROR(VLOOKUP(Table_Query_from_Cas_Ragle35[[#This Row],[Equipment '#]],H:I,2,FALSE), "No Div")</f>
        <v/>
      </c>
      <c r="H855" t="inlineStr">
        <is>
          <t>PT-232</t>
        </is>
      </c>
      <c r="I855" t="inlineStr">
        <is>
          <t>1</t>
        </is>
      </c>
    </row>
    <row r="856">
      <c r="A856" t="inlineStr">
        <is>
          <t>PT-207</t>
        </is>
      </c>
      <c r="B856" t="inlineStr">
        <is>
          <t>2020 F-250 D24350</t>
        </is>
      </c>
      <c r="C856" t="n">
        <v>52812.63</v>
      </c>
      <c r="D856" t="inlineStr">
        <is>
          <t>A</t>
        </is>
      </c>
      <c r="E856">
        <f>IFERROR(VLOOKUP(Table_Query_from_Cas_Ragle35[[#This Row],[Equipment '#]],'[1]Equip Rates'!A:C,3,FALSE),"")</f>
        <v/>
      </c>
      <c r="F856">
        <f>IFERROR(VLOOKUP(Table_Query_from_Cas_Ragle35[[#This Row],[Equipment '#]],H:I,2,FALSE), "No Div")</f>
        <v/>
      </c>
      <c r="H856" t="inlineStr">
        <is>
          <t>PT-233</t>
        </is>
      </c>
      <c r="I856" t="inlineStr">
        <is>
          <t>1</t>
        </is>
      </c>
    </row>
    <row r="857">
      <c r="A857" t="inlineStr">
        <is>
          <t>PT-208</t>
        </is>
      </c>
      <c r="B857" t="inlineStr">
        <is>
          <t>2019 F-250 D92216</t>
        </is>
      </c>
      <c r="C857" t="n">
        <v>45140.31</v>
      </c>
      <c r="D857" t="inlineStr">
        <is>
          <t>A</t>
        </is>
      </c>
      <c r="E857">
        <f>IFERROR(VLOOKUP(Table_Query_from_Cas_Ragle35[[#This Row],[Equipment '#]],'[1]Equip Rates'!A:C,3,FALSE),"")</f>
        <v/>
      </c>
      <c r="F857">
        <f>IFERROR(VLOOKUP(Table_Query_from_Cas_Ragle35[[#This Row],[Equipment '#]],H:I,2,FALSE), "No Div")</f>
        <v/>
      </c>
      <c r="H857" t="inlineStr">
        <is>
          <t>PT-234</t>
        </is>
      </c>
      <c r="I857" t="inlineStr">
        <is>
          <t>1</t>
        </is>
      </c>
    </row>
    <row r="858">
      <c r="A858" t="inlineStr">
        <is>
          <t>PT-209</t>
        </is>
      </c>
      <c r="B858" t="inlineStr">
        <is>
          <t>2022 F-150 A44565 J Porter</t>
        </is>
      </c>
      <c r="C858" t="n">
        <v>39336.28</v>
      </c>
      <c r="D858" t="inlineStr">
        <is>
          <t>A</t>
        </is>
      </c>
      <c r="E858">
        <f>IFERROR(VLOOKUP(Table_Query_from_Cas_Ragle35[[#This Row],[Equipment '#]],'[1]Equip Rates'!A:C,3,FALSE),"")</f>
        <v/>
      </c>
      <c r="F858">
        <f>IFERROR(VLOOKUP(Table_Query_from_Cas_Ragle35[[#This Row],[Equipment '#]],H:I,2,FALSE), "No Div")</f>
        <v/>
      </c>
      <c r="H858" t="inlineStr">
        <is>
          <t>PT-235</t>
        </is>
      </c>
      <c r="I858" t="inlineStr">
        <is>
          <t>4</t>
        </is>
      </c>
    </row>
    <row r="859">
      <c r="A859" t="inlineStr">
        <is>
          <t>PT-210</t>
        </is>
      </c>
      <c r="B859" t="inlineStr">
        <is>
          <t>2022 F-250 D51397 G Brittain</t>
        </is>
      </c>
      <c r="C859" t="n">
        <v>37769.04</v>
      </c>
      <c r="D859" t="inlineStr">
        <is>
          <t>A</t>
        </is>
      </c>
      <c r="E859">
        <f>IFERROR(VLOOKUP(Table_Query_from_Cas_Ragle35[[#This Row],[Equipment '#]],'[1]Equip Rates'!A:C,3,FALSE),"")</f>
        <v/>
      </c>
      <c r="F859">
        <f>IFERROR(VLOOKUP(Table_Query_from_Cas_Ragle35[[#This Row],[Equipment '#]],H:I,2,FALSE), "No Div")</f>
        <v/>
      </c>
      <c r="H859" t="inlineStr">
        <is>
          <t>PT-236</t>
        </is>
      </c>
      <c r="I859" t="inlineStr">
        <is>
          <t>2</t>
        </is>
      </c>
    </row>
    <row r="860">
      <c r="A860" t="inlineStr">
        <is>
          <t>PT-211</t>
        </is>
      </c>
      <c r="B860" t="inlineStr">
        <is>
          <t>2022 F-250 D51396 L Jones</t>
        </is>
      </c>
      <c r="C860" t="n">
        <v>39802.04</v>
      </c>
      <c r="D860" t="inlineStr">
        <is>
          <t>A</t>
        </is>
      </c>
      <c r="E860">
        <f>IFERROR(VLOOKUP(Table_Query_from_Cas_Ragle35[[#This Row],[Equipment '#]],'[1]Equip Rates'!A:C,3,FALSE),"")</f>
        <v/>
      </c>
      <c r="F860">
        <f>IFERROR(VLOOKUP(Table_Query_from_Cas_Ragle35[[#This Row],[Equipment '#]],H:I,2,FALSE), "No Div")</f>
        <v/>
      </c>
      <c r="H860" t="inlineStr">
        <is>
          <t>PT-237</t>
        </is>
      </c>
      <c r="I860" t="inlineStr">
        <is>
          <t>2</t>
        </is>
      </c>
    </row>
    <row r="861">
      <c r="A861" t="inlineStr">
        <is>
          <t>PT-212*</t>
        </is>
      </c>
      <c r="B861" t="inlineStr">
        <is>
          <t>PT-212 Truck Setup</t>
        </is>
      </c>
      <c r="C861" t="n">
        <v>2265.13</v>
      </c>
      <c r="D861" t="inlineStr">
        <is>
          <t>A</t>
        </is>
      </c>
      <c r="E861">
        <f>IFERROR(VLOOKUP(Table_Query_from_Cas_Ragle35[[#This Row],[Equipment '#]],'[1]Equip Rates'!A:C,3,FALSE),"")</f>
        <v/>
      </c>
      <c r="F861">
        <f>IFERROR(VLOOKUP(Table_Query_from_Cas_Ragle35[[#This Row],[Equipment '#]],H:I,2,FALSE), "No Div")</f>
        <v/>
      </c>
      <c r="H861" t="inlineStr">
        <is>
          <t>PT-238</t>
        </is>
      </c>
      <c r="I861" t="inlineStr">
        <is>
          <t>1</t>
        </is>
      </c>
    </row>
    <row r="862">
      <c r="A862" t="inlineStr">
        <is>
          <t>PT-213</t>
        </is>
      </c>
      <c r="B862" t="inlineStr">
        <is>
          <t>2021 F-250 D19753</t>
        </is>
      </c>
      <c r="C862" t="n">
        <v>52650</v>
      </c>
      <c r="D862" t="inlineStr">
        <is>
          <t>A</t>
        </is>
      </c>
      <c r="E862">
        <f>IFERROR(VLOOKUP(Table_Query_from_Cas_Ragle35[[#This Row],[Equipment '#]],'[1]Equip Rates'!A:C,3,FALSE),"")</f>
        <v/>
      </c>
      <c r="F862">
        <f>IFERROR(VLOOKUP(Table_Query_from_Cas_Ragle35[[#This Row],[Equipment '#]],H:I,2,FALSE), "No Div")</f>
        <v/>
      </c>
      <c r="H862" t="inlineStr">
        <is>
          <t>PT-239</t>
        </is>
      </c>
      <c r="I862" t="inlineStr">
        <is>
          <t>2</t>
        </is>
      </c>
    </row>
    <row r="863">
      <c r="A863" t="inlineStr">
        <is>
          <t>PT-215</t>
        </is>
      </c>
      <c r="B863" t="inlineStr">
        <is>
          <t>2022 F-250</t>
        </is>
      </c>
      <c r="C863" t="n">
        <v>44213.04</v>
      </c>
      <c r="D863" t="inlineStr">
        <is>
          <t>A</t>
        </is>
      </c>
      <c r="E863">
        <f>IFERROR(VLOOKUP(Table_Query_from_Cas_Ragle35[[#This Row],[Equipment '#]],'[1]Equip Rates'!A:C,3,FALSE),"")</f>
        <v/>
      </c>
      <c r="F863">
        <f>IFERROR(VLOOKUP(Table_Query_from_Cas_Ragle35[[#This Row],[Equipment '#]],H:I,2,FALSE), "No Div")</f>
        <v/>
      </c>
      <c r="H863" t="inlineStr">
        <is>
          <t>PT-24</t>
        </is>
      </c>
      <c r="I863" t="inlineStr">
        <is>
          <t>1</t>
        </is>
      </c>
    </row>
    <row r="864">
      <c r="A864" t="inlineStr">
        <is>
          <t>PT-216</t>
        </is>
      </c>
      <c r="B864" t="inlineStr">
        <is>
          <t>2022 F-250 E64468 T Morgan</t>
        </is>
      </c>
      <c r="C864" t="n">
        <v>48939.6</v>
      </c>
      <c r="D864" t="inlineStr">
        <is>
          <t>A</t>
        </is>
      </c>
      <c r="E864">
        <f>IFERROR(VLOOKUP(Table_Query_from_Cas_Ragle35[[#This Row],[Equipment '#]],'[1]Equip Rates'!A:C,3,FALSE),"")</f>
        <v/>
      </c>
      <c r="F864">
        <f>IFERROR(VLOOKUP(Table_Query_from_Cas_Ragle35[[#This Row],[Equipment '#]],H:I,2,FALSE), "No Div")</f>
        <v/>
      </c>
      <c r="H864" t="inlineStr">
        <is>
          <t>PT-240</t>
        </is>
      </c>
      <c r="I864" t="inlineStr">
        <is>
          <t>2</t>
        </is>
      </c>
    </row>
    <row r="865">
      <c r="A865" t="inlineStr">
        <is>
          <t>PT-217</t>
        </is>
      </c>
      <c r="B865" t="inlineStr">
        <is>
          <t>2022 F-250 E25463 T Suddarth</t>
        </is>
      </c>
      <c r="C865" t="n">
        <v>51531.38</v>
      </c>
      <c r="D865" t="inlineStr">
        <is>
          <t>A</t>
        </is>
      </c>
      <c r="E865">
        <f>IFERROR(VLOOKUP(Table_Query_from_Cas_Ragle35[[#This Row],[Equipment '#]],'[1]Equip Rates'!A:C,3,FALSE),"")</f>
        <v/>
      </c>
      <c r="F865">
        <f>IFERROR(VLOOKUP(Table_Query_from_Cas_Ragle35[[#This Row],[Equipment '#]],H:I,2,FALSE), "No Div")</f>
        <v/>
      </c>
      <c r="H865" t="inlineStr">
        <is>
          <t>PT-241</t>
        </is>
      </c>
      <c r="I865" t="inlineStr">
        <is>
          <t>2</t>
        </is>
      </c>
    </row>
    <row r="866">
      <c r="A866" t="inlineStr">
        <is>
          <t>PT-218</t>
        </is>
      </c>
      <c r="B866" t="inlineStr">
        <is>
          <t>2022 F-250 E64467</t>
        </is>
      </c>
      <c r="C866" t="n">
        <v>49845.02</v>
      </c>
      <c r="D866" t="inlineStr">
        <is>
          <t>A</t>
        </is>
      </c>
      <c r="E866">
        <f>IFERROR(VLOOKUP(Table_Query_from_Cas_Ragle35[[#This Row],[Equipment '#]],'[1]Equip Rates'!A:C,3,FALSE),"")</f>
        <v/>
      </c>
      <c r="F866">
        <f>IFERROR(VLOOKUP(Table_Query_from_Cas_Ragle35[[#This Row],[Equipment '#]],H:I,2,FALSE), "No Div")</f>
        <v/>
      </c>
      <c r="H866" t="inlineStr">
        <is>
          <t>PT-242</t>
        </is>
      </c>
      <c r="I866" t="inlineStr">
        <is>
          <t>2</t>
        </is>
      </c>
    </row>
    <row r="867">
      <c r="A867" t="inlineStr">
        <is>
          <t>PT-219</t>
        </is>
      </c>
      <c r="B867" t="inlineStr">
        <is>
          <t>2022 F-250 E64466</t>
        </is>
      </c>
      <c r="C867" t="n">
        <v>49845.02</v>
      </c>
      <c r="D867" t="inlineStr">
        <is>
          <t>A</t>
        </is>
      </c>
      <c r="E867">
        <f>IFERROR(VLOOKUP(Table_Query_from_Cas_Ragle35[[#This Row],[Equipment '#]],'[1]Equip Rates'!A:C,3,FALSE),"")</f>
        <v/>
      </c>
      <c r="F867">
        <f>IFERROR(VLOOKUP(Table_Query_from_Cas_Ragle35[[#This Row],[Equipment '#]],H:I,2,FALSE), "No Div")</f>
        <v/>
      </c>
      <c r="H867" t="inlineStr">
        <is>
          <t>PT-243</t>
        </is>
      </c>
      <c r="I867" t="inlineStr">
        <is>
          <t>2</t>
        </is>
      </c>
    </row>
    <row r="868">
      <c r="A868" t="inlineStr">
        <is>
          <t>PT-220</t>
        </is>
      </c>
      <c r="B868" t="inlineStr">
        <is>
          <t>2020 Tundra 879323 B Schmitt</t>
        </is>
      </c>
      <c r="C868" t="n">
        <v>52839.36</v>
      </c>
      <c r="D868" t="inlineStr">
        <is>
          <t>A</t>
        </is>
      </c>
      <c r="E868">
        <f>IFERROR(VLOOKUP(Table_Query_from_Cas_Ragle35[[#This Row],[Equipment '#]],'[1]Equip Rates'!A:C,3,FALSE),"")</f>
        <v/>
      </c>
      <c r="F868">
        <f>IFERROR(VLOOKUP(Table_Query_from_Cas_Ragle35[[#This Row],[Equipment '#]],H:I,2,FALSE), "No Div")</f>
        <v/>
      </c>
      <c r="H868" t="inlineStr">
        <is>
          <t>PT-244</t>
        </is>
      </c>
      <c r="I868" t="inlineStr">
        <is>
          <t>2</t>
        </is>
      </c>
    </row>
    <row r="869">
      <c r="A869" t="inlineStr">
        <is>
          <t>PT-221</t>
        </is>
      </c>
      <c r="B869" t="inlineStr">
        <is>
          <t>2022 F-250 E96443 B Barnes</t>
        </is>
      </c>
      <c r="C869" t="n">
        <v>58070.71</v>
      </c>
      <c r="D869" t="inlineStr">
        <is>
          <t>A</t>
        </is>
      </c>
      <c r="E869">
        <f>IFERROR(VLOOKUP(Table_Query_from_Cas_Ragle35[[#This Row],[Equipment '#]],'[1]Equip Rates'!A:C,3,FALSE),"")</f>
        <v/>
      </c>
      <c r="F869">
        <f>IFERROR(VLOOKUP(Table_Query_from_Cas_Ragle35[[#This Row],[Equipment '#]],H:I,2,FALSE), "No Div")</f>
        <v/>
      </c>
      <c r="H869" t="inlineStr">
        <is>
          <t>PT-245</t>
        </is>
      </c>
      <c r="I869" t="inlineStr">
        <is>
          <t>2</t>
        </is>
      </c>
    </row>
    <row r="870">
      <c r="A870" t="inlineStr">
        <is>
          <t>PT-222</t>
        </is>
      </c>
      <c r="B870" t="inlineStr">
        <is>
          <t>2022 F-150 B38061 C Shelton</t>
        </is>
      </c>
      <c r="C870" t="n">
        <v>53754.5</v>
      </c>
      <c r="D870" t="inlineStr">
        <is>
          <t>A</t>
        </is>
      </c>
      <c r="E870">
        <f>IFERROR(VLOOKUP(Table_Query_from_Cas_Ragle35[[#This Row],[Equipment '#]],'[1]Equip Rates'!A:C,3,FALSE),"")</f>
        <v/>
      </c>
      <c r="F870">
        <f>IFERROR(VLOOKUP(Table_Query_from_Cas_Ragle35[[#This Row],[Equipment '#]],H:I,2,FALSE), "No Div")</f>
        <v/>
      </c>
      <c r="H870" t="inlineStr">
        <is>
          <t>PT-246</t>
        </is>
      </c>
      <c r="I870" t="inlineStr">
        <is>
          <t>2</t>
        </is>
      </c>
    </row>
    <row r="871">
      <c r="A871" t="inlineStr">
        <is>
          <t>PT-223</t>
        </is>
      </c>
      <c r="B871" t="inlineStr">
        <is>
          <t>2022 F-150 B38305 B Johns</t>
        </is>
      </c>
      <c r="C871" t="n">
        <v>53754.5</v>
      </c>
      <c r="D871" t="inlineStr">
        <is>
          <t>A</t>
        </is>
      </c>
      <c r="E871">
        <f>IFERROR(VLOOKUP(Table_Query_from_Cas_Ragle35[[#This Row],[Equipment '#]],'[1]Equip Rates'!A:C,3,FALSE),"")</f>
        <v/>
      </c>
      <c r="F871">
        <f>IFERROR(VLOOKUP(Table_Query_from_Cas_Ragle35[[#This Row],[Equipment '#]],H:I,2,FALSE), "No Div")</f>
        <v/>
      </c>
      <c r="H871" t="inlineStr">
        <is>
          <t>PT-247</t>
        </is>
      </c>
      <c r="I871" t="inlineStr">
        <is>
          <t>2</t>
        </is>
      </c>
    </row>
    <row r="872">
      <c r="A872" t="inlineStr">
        <is>
          <t>PT-224</t>
        </is>
      </c>
      <c r="B872" t="inlineStr">
        <is>
          <t>2022 F-150 D92568</t>
        </is>
      </c>
      <c r="C872" t="n">
        <v>45672.32</v>
      </c>
      <c r="D872" t="inlineStr">
        <is>
          <t>A</t>
        </is>
      </c>
      <c r="E872">
        <f>IFERROR(VLOOKUP(Table_Query_from_Cas_Ragle35[[#This Row],[Equipment '#]],'[1]Equip Rates'!A:C,3,FALSE),"")</f>
        <v/>
      </c>
      <c r="F872">
        <f>IFERROR(VLOOKUP(Table_Query_from_Cas_Ragle35[[#This Row],[Equipment '#]],H:I,2,FALSE), "No Div")</f>
        <v/>
      </c>
      <c r="H872" t="inlineStr">
        <is>
          <t>PT-248</t>
        </is>
      </c>
      <c r="I872" t="inlineStr">
        <is>
          <t>1</t>
        </is>
      </c>
    </row>
    <row r="873">
      <c r="A873" t="inlineStr">
        <is>
          <t>PT-225</t>
        </is>
      </c>
      <c r="B873" t="inlineStr">
        <is>
          <t>2022 F-150 B58400 S York</t>
        </is>
      </c>
      <c r="C873" t="n">
        <v>71990</v>
      </c>
      <c r="D873" t="inlineStr">
        <is>
          <t>A</t>
        </is>
      </c>
      <c r="E873">
        <f>IFERROR(VLOOKUP(Table_Query_from_Cas_Ragle35[[#This Row],[Equipment '#]],'[1]Equip Rates'!A:C,3,FALSE),"")</f>
        <v/>
      </c>
      <c r="F873">
        <f>IFERROR(VLOOKUP(Table_Query_from_Cas_Ragle35[[#This Row],[Equipment '#]],H:I,2,FALSE), "No Div")</f>
        <v/>
      </c>
      <c r="H873" t="inlineStr">
        <is>
          <t>PT-249</t>
        </is>
      </c>
      <c r="I873" t="inlineStr">
        <is>
          <t>1</t>
        </is>
      </c>
    </row>
    <row r="874">
      <c r="A874" t="inlineStr">
        <is>
          <t>PT-226</t>
        </is>
      </c>
      <c r="B874" t="inlineStr">
        <is>
          <t>2022 F-250 G40582</t>
        </is>
      </c>
      <c r="C874" t="n">
        <v>64500.01</v>
      </c>
      <c r="D874" t="inlineStr">
        <is>
          <t>A</t>
        </is>
      </c>
      <c r="E874">
        <f>IFERROR(VLOOKUP(Table_Query_from_Cas_Ragle35[[#This Row],[Equipment '#]],'[1]Equip Rates'!A:C,3,FALSE),"")</f>
        <v/>
      </c>
      <c r="F874">
        <f>IFERROR(VLOOKUP(Table_Query_from_Cas_Ragle35[[#This Row],[Equipment '#]],H:I,2,FALSE), "No Div")</f>
        <v/>
      </c>
      <c r="H874" t="inlineStr">
        <is>
          <t>PT-25</t>
        </is>
      </c>
      <c r="I874" t="inlineStr">
        <is>
          <t>1</t>
        </is>
      </c>
    </row>
    <row r="875">
      <c r="A875" t="inlineStr">
        <is>
          <t>PT-227</t>
        </is>
      </c>
      <c r="B875" t="inlineStr">
        <is>
          <t>2022 F-250 G40597</t>
        </is>
      </c>
      <c r="C875" t="n">
        <v>63246.51</v>
      </c>
      <c r="D875" t="inlineStr">
        <is>
          <t>A</t>
        </is>
      </c>
      <c r="E875">
        <f>IFERROR(VLOOKUP(Table_Query_from_Cas_Ragle35[[#This Row],[Equipment '#]],'[1]Equip Rates'!A:C,3,FALSE),"")</f>
        <v/>
      </c>
      <c r="F875">
        <f>IFERROR(VLOOKUP(Table_Query_from_Cas_Ragle35[[#This Row],[Equipment '#]],H:I,2,FALSE), "No Div")</f>
        <v/>
      </c>
      <c r="H875" t="inlineStr">
        <is>
          <t>PT-250</t>
        </is>
      </c>
      <c r="I875" t="inlineStr">
        <is>
          <t>1</t>
        </is>
      </c>
    </row>
    <row r="876">
      <c r="A876" t="inlineStr">
        <is>
          <t>PT-228</t>
        </is>
      </c>
      <c r="B876" t="inlineStr">
        <is>
          <t>2022 F-250 G40596</t>
        </is>
      </c>
      <c r="C876" t="n">
        <v>63124.09</v>
      </c>
      <c r="D876" t="inlineStr">
        <is>
          <t>A</t>
        </is>
      </c>
      <c r="E876">
        <f>IFERROR(VLOOKUP(Table_Query_from_Cas_Ragle35[[#This Row],[Equipment '#]],'[1]Equip Rates'!A:C,3,FALSE),"")</f>
        <v/>
      </c>
      <c r="F876">
        <f>IFERROR(VLOOKUP(Table_Query_from_Cas_Ragle35[[#This Row],[Equipment '#]],H:I,2,FALSE), "No Div")</f>
        <v/>
      </c>
      <c r="H876" t="inlineStr">
        <is>
          <t>PT-251</t>
        </is>
      </c>
      <c r="I876" t="inlineStr">
        <is>
          <t>1</t>
        </is>
      </c>
    </row>
    <row r="877">
      <c r="A877" t="inlineStr">
        <is>
          <t>PT-229</t>
        </is>
      </c>
      <c r="B877" t="inlineStr">
        <is>
          <t>2022 F-250 G40594</t>
        </is>
      </c>
      <c r="C877" t="n">
        <v>63124.09</v>
      </c>
      <c r="D877" t="inlineStr">
        <is>
          <t>A</t>
        </is>
      </c>
      <c r="E877">
        <f>IFERROR(VLOOKUP(Table_Query_from_Cas_Ragle35[[#This Row],[Equipment '#]],'[1]Equip Rates'!A:C,3,FALSE),"")</f>
        <v/>
      </c>
      <c r="F877">
        <f>IFERROR(VLOOKUP(Table_Query_from_Cas_Ragle35[[#This Row],[Equipment '#]],H:I,2,FALSE), "No Div")</f>
        <v/>
      </c>
      <c r="H877" t="inlineStr">
        <is>
          <t>PT-252</t>
        </is>
      </c>
      <c r="I877" t="inlineStr">
        <is>
          <t>2</t>
        </is>
      </c>
    </row>
    <row r="878">
      <c r="A878" t="inlineStr">
        <is>
          <t>PT-230</t>
        </is>
      </c>
      <c r="B878" t="inlineStr">
        <is>
          <t>2023 F-150 D10354 J Mcquinn</t>
        </is>
      </c>
      <c r="C878" t="n">
        <v>59403.37</v>
      </c>
      <c r="D878" t="inlineStr">
        <is>
          <t>A</t>
        </is>
      </c>
      <c r="E878">
        <f>IFERROR(VLOOKUP(Table_Query_from_Cas_Ragle35[[#This Row],[Equipment '#]],'[1]Equip Rates'!A:C,3,FALSE),"")</f>
        <v/>
      </c>
      <c r="F878">
        <f>IFERROR(VLOOKUP(Table_Query_from_Cas_Ragle35[[#This Row],[Equipment '#]],H:I,2,FALSE), "No Div")</f>
        <v/>
      </c>
      <c r="H878" t="inlineStr">
        <is>
          <t>PT-253</t>
        </is>
      </c>
      <c r="I878" t="inlineStr">
        <is>
          <t>1</t>
        </is>
      </c>
    </row>
    <row r="879">
      <c r="A879" t="inlineStr">
        <is>
          <t>PT-231</t>
        </is>
      </c>
      <c r="B879" t="inlineStr">
        <is>
          <t>2023 F-150 D46260 J Barisano</t>
        </is>
      </c>
      <c r="C879" t="n">
        <v>60850.01</v>
      </c>
      <c r="D879" t="inlineStr">
        <is>
          <t>A</t>
        </is>
      </c>
      <c r="E879">
        <f>IFERROR(VLOOKUP(Table_Query_from_Cas_Ragle35[[#This Row],[Equipment '#]],'[1]Equip Rates'!A:C,3,FALSE),"")</f>
        <v/>
      </c>
      <c r="F879">
        <f>IFERROR(VLOOKUP(Table_Query_from_Cas_Ragle35[[#This Row],[Equipment '#]],H:I,2,FALSE), "No Div")</f>
        <v/>
      </c>
      <c r="H879" t="inlineStr">
        <is>
          <t>PT-254</t>
        </is>
      </c>
      <c r="I879" t="inlineStr">
        <is>
          <t>1</t>
        </is>
      </c>
    </row>
    <row r="880">
      <c r="A880" t="inlineStr">
        <is>
          <t>PT-232</t>
        </is>
      </c>
      <c r="B880" t="inlineStr">
        <is>
          <t>2023 F-150 D46731 J Busing</t>
        </is>
      </c>
      <c r="C880" t="n">
        <v>60850.01</v>
      </c>
      <c r="D880" t="inlineStr">
        <is>
          <t>A</t>
        </is>
      </c>
      <c r="E880">
        <f>IFERROR(VLOOKUP(Table_Query_from_Cas_Ragle35[[#This Row],[Equipment '#]],'[1]Equip Rates'!A:C,3,FALSE),"")</f>
        <v/>
      </c>
      <c r="F880">
        <f>IFERROR(VLOOKUP(Table_Query_from_Cas_Ragle35[[#This Row],[Equipment '#]],H:I,2,FALSE), "No Div")</f>
        <v/>
      </c>
      <c r="H880" t="inlineStr">
        <is>
          <t>PT-255</t>
        </is>
      </c>
      <c r="I880" t="inlineStr">
        <is>
          <t>1</t>
        </is>
      </c>
    </row>
    <row r="881">
      <c r="A881" t="inlineStr">
        <is>
          <t>PT-233</t>
        </is>
      </c>
      <c r="B881" t="inlineStr">
        <is>
          <t>2023 F-250 C11164 J James</t>
        </is>
      </c>
      <c r="C881" t="n">
        <v>59167.97</v>
      </c>
      <c r="D881" t="inlineStr">
        <is>
          <t>A</t>
        </is>
      </c>
      <c r="E881">
        <f>IFERROR(VLOOKUP(Table_Query_from_Cas_Ragle35[[#This Row],[Equipment '#]],'[1]Equip Rates'!A:C,3,FALSE),"")</f>
        <v/>
      </c>
      <c r="F881">
        <f>IFERROR(VLOOKUP(Table_Query_from_Cas_Ragle35[[#This Row],[Equipment '#]],H:I,2,FALSE), "No Div")</f>
        <v/>
      </c>
      <c r="H881" t="inlineStr">
        <is>
          <t>PT-256</t>
        </is>
      </c>
      <c r="I881" t="inlineStr">
        <is>
          <t>1</t>
        </is>
      </c>
    </row>
    <row r="882">
      <c r="A882" t="inlineStr">
        <is>
          <t>PT-234</t>
        </is>
      </c>
      <c r="B882" t="inlineStr">
        <is>
          <t>2023 F-250 C11163 M Collier</t>
        </is>
      </c>
      <c r="C882" t="n">
        <v>59167.97</v>
      </c>
      <c r="D882" t="inlineStr">
        <is>
          <t>A</t>
        </is>
      </c>
      <c r="E882">
        <f>IFERROR(VLOOKUP(Table_Query_from_Cas_Ragle35[[#This Row],[Equipment '#]],'[1]Equip Rates'!A:C,3,FALSE),"")</f>
        <v/>
      </c>
      <c r="F882">
        <f>IFERROR(VLOOKUP(Table_Query_from_Cas_Ragle35[[#This Row],[Equipment '#]],H:I,2,FALSE), "No Div")</f>
        <v/>
      </c>
      <c r="H882" t="inlineStr">
        <is>
          <t>PT-257</t>
        </is>
      </c>
      <c r="I882" t="inlineStr">
        <is>
          <t>1</t>
        </is>
      </c>
    </row>
    <row r="883">
      <c r="A883" t="inlineStr">
        <is>
          <t>PT-235</t>
        </is>
      </c>
      <c r="B883" t="inlineStr">
        <is>
          <t>2023 F-150 D66303</t>
        </is>
      </c>
      <c r="C883" t="n">
        <v>56465.33</v>
      </c>
      <c r="D883" t="inlineStr">
        <is>
          <t>A</t>
        </is>
      </c>
      <c r="E883">
        <f>IFERROR(VLOOKUP(Table_Query_from_Cas_Ragle35[[#This Row],[Equipment '#]],'[1]Equip Rates'!A:C,3,FALSE),"")</f>
        <v/>
      </c>
      <c r="F883">
        <f>IFERROR(VLOOKUP(Table_Query_from_Cas_Ragle35[[#This Row],[Equipment '#]],H:I,2,FALSE), "No Div")</f>
        <v/>
      </c>
      <c r="H883" t="inlineStr">
        <is>
          <t>PT-258</t>
        </is>
      </c>
      <c r="I883" t="inlineStr">
        <is>
          <t>1</t>
        </is>
      </c>
    </row>
    <row r="884">
      <c r="A884" t="inlineStr">
        <is>
          <t>PT-236</t>
        </is>
      </c>
      <c r="B884" t="inlineStr">
        <is>
          <t>2023 F-250 D11980</t>
        </is>
      </c>
      <c r="C884" t="n">
        <v>63629.55</v>
      </c>
      <c r="D884" t="inlineStr">
        <is>
          <t>A</t>
        </is>
      </c>
      <c r="E884">
        <f>IFERROR(VLOOKUP(Table_Query_from_Cas_Ragle35[[#This Row],[Equipment '#]],'[1]Equip Rates'!A:C,3,FALSE),"")</f>
        <v/>
      </c>
      <c r="F884">
        <f>IFERROR(VLOOKUP(Table_Query_from_Cas_Ragle35[[#This Row],[Equipment '#]],H:I,2,FALSE), "No Div")</f>
        <v/>
      </c>
      <c r="H884" t="inlineStr">
        <is>
          <t>PT-259</t>
        </is>
      </c>
      <c r="I884" t="inlineStr">
        <is>
          <t>1</t>
        </is>
      </c>
    </row>
    <row r="885">
      <c r="A885" t="inlineStr">
        <is>
          <t>PT-237</t>
        </is>
      </c>
      <c r="B885" t="inlineStr">
        <is>
          <t>2023 F-250 D16149</t>
        </is>
      </c>
      <c r="C885" t="n">
        <v>59487.5</v>
      </c>
      <c r="D885" t="inlineStr">
        <is>
          <t>A</t>
        </is>
      </c>
      <c r="E885">
        <f>IFERROR(VLOOKUP(Table_Query_from_Cas_Ragle35[[#This Row],[Equipment '#]],'[1]Equip Rates'!A:C,3,FALSE),"")</f>
        <v/>
      </c>
      <c r="F885">
        <f>IFERROR(VLOOKUP(Table_Query_from_Cas_Ragle35[[#This Row],[Equipment '#]],H:I,2,FALSE), "No Div")</f>
        <v/>
      </c>
      <c r="H885" t="inlineStr">
        <is>
          <t>PT-26</t>
        </is>
      </c>
      <c r="I885" t="inlineStr">
        <is>
          <t>1</t>
        </is>
      </c>
    </row>
    <row r="886">
      <c r="A886" t="inlineStr">
        <is>
          <t>PT-238</t>
        </is>
      </c>
      <c r="B886" t="inlineStr">
        <is>
          <t>2023 F-250 C11162 J Cole</t>
        </is>
      </c>
      <c r="C886" t="n">
        <v>50611.18</v>
      </c>
      <c r="D886" t="inlineStr">
        <is>
          <t>A</t>
        </is>
      </c>
      <c r="E886">
        <f>IFERROR(VLOOKUP(Table_Query_from_Cas_Ragle35[[#This Row],[Equipment '#]],'[1]Equip Rates'!A:C,3,FALSE),"")</f>
        <v/>
      </c>
      <c r="F886">
        <f>IFERROR(VLOOKUP(Table_Query_from_Cas_Ragle35[[#This Row],[Equipment '#]],H:I,2,FALSE), "No Div")</f>
        <v/>
      </c>
      <c r="H886" t="inlineStr">
        <is>
          <t>PT-260</t>
        </is>
      </c>
      <c r="I886" t="inlineStr">
        <is>
          <t>8</t>
        </is>
      </c>
    </row>
    <row r="887">
      <c r="A887" t="inlineStr">
        <is>
          <t>PT-239</t>
        </is>
      </c>
      <c r="B887" t="inlineStr">
        <is>
          <t>2023 F-150 PKE61496</t>
        </is>
      </c>
      <c r="C887" t="n">
        <v>46877.13</v>
      </c>
      <c r="D887" t="inlineStr">
        <is>
          <t>A</t>
        </is>
      </c>
      <c r="E887">
        <f>IFERROR(VLOOKUP(Table_Query_from_Cas_Ragle35[[#This Row],[Equipment '#]],'[1]Equip Rates'!A:C,3,FALSE),"")</f>
        <v/>
      </c>
      <c r="F887">
        <f>IFERROR(VLOOKUP(Table_Query_from_Cas_Ragle35[[#This Row],[Equipment '#]],H:I,2,FALSE), "No Div")</f>
        <v/>
      </c>
      <c r="H887" t="inlineStr">
        <is>
          <t>PT-261</t>
        </is>
      </c>
      <c r="I887" t="inlineStr">
        <is>
          <t>1</t>
        </is>
      </c>
    </row>
    <row r="888">
      <c r="A888" t="inlineStr">
        <is>
          <t>PT-240</t>
        </is>
      </c>
      <c r="B888" t="inlineStr">
        <is>
          <t>2023 F-150 PKE61809</t>
        </is>
      </c>
      <c r="C888" t="n">
        <v>46877.13</v>
      </c>
      <c r="D888" t="inlineStr">
        <is>
          <t>A</t>
        </is>
      </c>
      <c r="E888">
        <f>IFERROR(VLOOKUP(Table_Query_from_Cas_Ragle35[[#This Row],[Equipment '#]],'[1]Equip Rates'!A:C,3,FALSE),"")</f>
        <v/>
      </c>
      <c r="F888">
        <f>IFERROR(VLOOKUP(Table_Query_from_Cas_Ragle35[[#This Row],[Equipment '#]],H:I,2,FALSE), "No Div")</f>
        <v/>
      </c>
      <c r="H888" t="inlineStr">
        <is>
          <t>PT-262</t>
        </is>
      </c>
      <c r="I888" t="inlineStr">
        <is>
          <t>1</t>
        </is>
      </c>
    </row>
    <row r="889">
      <c r="A889" t="inlineStr">
        <is>
          <t>PT-241</t>
        </is>
      </c>
      <c r="B889" t="inlineStr">
        <is>
          <t>2023 F-150 PKE62561</t>
        </is>
      </c>
      <c r="C889" t="n">
        <v>46877.13</v>
      </c>
      <c r="D889" t="inlineStr">
        <is>
          <t>A</t>
        </is>
      </c>
      <c r="E889">
        <f>IFERROR(VLOOKUP(Table_Query_from_Cas_Ragle35[[#This Row],[Equipment '#]],'[1]Equip Rates'!A:C,3,FALSE),"")</f>
        <v/>
      </c>
      <c r="F889">
        <f>IFERROR(VLOOKUP(Table_Query_from_Cas_Ragle35[[#This Row],[Equipment '#]],H:I,2,FALSE), "No Div")</f>
        <v/>
      </c>
      <c r="H889" t="inlineStr">
        <is>
          <t>PT-263</t>
        </is>
      </c>
      <c r="I889" t="inlineStr">
        <is>
          <t>1</t>
        </is>
      </c>
    </row>
    <row r="890">
      <c r="A890" t="inlineStr">
        <is>
          <t>PT-242</t>
        </is>
      </c>
      <c r="B890" t="inlineStr">
        <is>
          <t>2023 F-250 C76874</t>
        </is>
      </c>
      <c r="C890" t="n">
        <v>63981.42</v>
      </c>
      <c r="D890" t="inlineStr">
        <is>
          <t>A</t>
        </is>
      </c>
      <c r="E890">
        <f>IFERROR(VLOOKUP(Table_Query_from_Cas_Ragle35[[#This Row],[Equipment '#]],'[1]Equip Rates'!A:C,3,FALSE),"")</f>
        <v/>
      </c>
      <c r="F890">
        <f>IFERROR(VLOOKUP(Table_Query_from_Cas_Ragle35[[#This Row],[Equipment '#]],H:I,2,FALSE), "No Div")</f>
        <v/>
      </c>
      <c r="H890" t="inlineStr">
        <is>
          <t>PT-264</t>
        </is>
      </c>
      <c r="I890" t="inlineStr">
        <is>
          <t>1</t>
        </is>
      </c>
    </row>
    <row r="891">
      <c r="A891" t="inlineStr">
        <is>
          <t>PT-243</t>
        </is>
      </c>
      <c r="B891" t="inlineStr">
        <is>
          <t>2023 F-150 D89011 (PT-243)</t>
        </is>
      </c>
      <c r="C891" t="n">
        <v>46000</v>
      </c>
      <c r="D891" t="inlineStr">
        <is>
          <t>A</t>
        </is>
      </c>
      <c r="E891">
        <f>IFERROR(VLOOKUP(Table_Query_from_Cas_Ragle35[[#This Row],[Equipment '#]],'[1]Equip Rates'!A:C,3,FALSE),"")</f>
        <v/>
      </c>
      <c r="F891">
        <f>IFERROR(VLOOKUP(Table_Query_from_Cas_Ragle35[[#This Row],[Equipment '#]],H:I,2,FALSE), "No Div")</f>
        <v/>
      </c>
      <c r="H891" t="inlineStr">
        <is>
          <t>PT-265</t>
        </is>
      </c>
      <c r="I891" t="inlineStr">
        <is>
          <t>1</t>
        </is>
      </c>
    </row>
    <row r="892">
      <c r="A892" t="inlineStr">
        <is>
          <t>PT-244</t>
        </is>
      </c>
      <c r="B892" t="inlineStr">
        <is>
          <t>2023 F-150 E28277 (PT-244)</t>
        </is>
      </c>
      <c r="C892" t="n">
        <v>46000</v>
      </c>
      <c r="D892" t="inlineStr">
        <is>
          <t>A</t>
        </is>
      </c>
      <c r="E892">
        <f>IFERROR(VLOOKUP(Table_Query_from_Cas_Ragle35[[#This Row],[Equipment '#]],'[1]Equip Rates'!A:C,3,FALSE),"")</f>
        <v/>
      </c>
      <c r="F892">
        <f>IFERROR(VLOOKUP(Table_Query_from_Cas_Ragle35[[#This Row],[Equipment '#]],H:I,2,FALSE), "No Div")</f>
        <v/>
      </c>
      <c r="H892" t="inlineStr">
        <is>
          <t>PT-266</t>
        </is>
      </c>
      <c r="I892" t="inlineStr">
        <is>
          <t>1</t>
        </is>
      </c>
    </row>
    <row r="893">
      <c r="A893" t="inlineStr">
        <is>
          <t>PT-245</t>
        </is>
      </c>
      <c r="B893" t="inlineStr">
        <is>
          <t>2023 F-150 E28434 (PT-245)</t>
        </is>
      </c>
      <c r="C893" t="n">
        <v>46000</v>
      </c>
      <c r="D893" t="inlineStr">
        <is>
          <t>A</t>
        </is>
      </c>
      <c r="E893">
        <f>IFERROR(VLOOKUP(Table_Query_from_Cas_Ragle35[[#This Row],[Equipment '#]],'[1]Equip Rates'!A:C,3,FALSE),"")</f>
        <v/>
      </c>
      <c r="F893">
        <f>IFERROR(VLOOKUP(Table_Query_from_Cas_Ragle35[[#This Row],[Equipment '#]],H:I,2,FALSE), "No Div")</f>
        <v/>
      </c>
      <c r="H893" t="inlineStr">
        <is>
          <t>PT-267</t>
        </is>
      </c>
      <c r="I893" t="inlineStr">
        <is>
          <t>1</t>
        </is>
      </c>
    </row>
    <row r="894">
      <c r="A894" t="inlineStr">
        <is>
          <t>PT-246</t>
        </is>
      </c>
      <c r="B894" t="inlineStr">
        <is>
          <t>2023 F-150 E58961 (PT-246)</t>
        </is>
      </c>
      <c r="C894" t="n">
        <v>46000</v>
      </c>
      <c r="D894" t="inlineStr">
        <is>
          <t>A</t>
        </is>
      </c>
      <c r="E894">
        <f>IFERROR(VLOOKUP(Table_Query_from_Cas_Ragle35[[#This Row],[Equipment '#]],'[1]Equip Rates'!A:C,3,FALSE),"")</f>
        <v/>
      </c>
      <c r="F894">
        <f>IFERROR(VLOOKUP(Table_Query_from_Cas_Ragle35[[#This Row],[Equipment '#]],H:I,2,FALSE), "No Div")</f>
        <v/>
      </c>
      <c r="H894" t="inlineStr">
        <is>
          <t>PT-268</t>
        </is>
      </c>
      <c r="I894" t="inlineStr">
        <is>
          <t>2</t>
        </is>
      </c>
    </row>
    <row r="895">
      <c r="A895" t="inlineStr">
        <is>
          <t>PT-247</t>
        </is>
      </c>
      <c r="B895" t="inlineStr">
        <is>
          <t>2023 F-150 E58990 (PT-247)</t>
        </is>
      </c>
      <c r="C895" t="n">
        <v>46000</v>
      </c>
      <c r="D895" t="inlineStr">
        <is>
          <t>A</t>
        </is>
      </c>
      <c r="E895">
        <f>IFERROR(VLOOKUP(Table_Query_from_Cas_Ragle35[[#This Row],[Equipment '#]],'[1]Equip Rates'!A:C,3,FALSE),"")</f>
        <v/>
      </c>
      <c r="F895">
        <f>IFERROR(VLOOKUP(Table_Query_from_Cas_Ragle35[[#This Row],[Equipment '#]],H:I,2,FALSE), "No Div")</f>
        <v/>
      </c>
      <c r="H895" t="inlineStr">
        <is>
          <t>PT-269</t>
        </is>
      </c>
      <c r="I895" t="inlineStr">
        <is>
          <t>2</t>
        </is>
      </c>
    </row>
    <row r="896">
      <c r="A896" t="inlineStr">
        <is>
          <t>PT-248</t>
        </is>
      </c>
      <c r="B896" t="inlineStr">
        <is>
          <t>2023 F-250 D39343 S Schoettlin</t>
        </is>
      </c>
      <c r="C896" t="n">
        <v>43425.06</v>
      </c>
      <c r="D896" t="inlineStr">
        <is>
          <t>A</t>
        </is>
      </c>
      <c r="E896">
        <f>IFERROR(VLOOKUP(Table_Query_from_Cas_Ragle35[[#This Row],[Equipment '#]],'[1]Equip Rates'!A:C,3,FALSE),"")</f>
        <v/>
      </c>
      <c r="F896">
        <f>IFERROR(VLOOKUP(Table_Query_from_Cas_Ragle35[[#This Row],[Equipment '#]],H:I,2,FALSE), "No Div")</f>
        <v/>
      </c>
      <c r="H896" t="inlineStr">
        <is>
          <t>PT-269*</t>
        </is>
      </c>
      <c r="I896" t="inlineStr">
        <is>
          <t>2</t>
        </is>
      </c>
    </row>
    <row r="897">
      <c r="A897" t="inlineStr">
        <is>
          <t>PT-249</t>
        </is>
      </c>
      <c r="B897" t="inlineStr">
        <is>
          <t>2023 F-250 D39255 J Fuhrman</t>
        </is>
      </c>
      <c r="C897" t="n">
        <v>51022.06</v>
      </c>
      <c r="D897" t="inlineStr">
        <is>
          <t>A</t>
        </is>
      </c>
      <c r="E897">
        <f>IFERROR(VLOOKUP(Table_Query_from_Cas_Ragle35[[#This Row],[Equipment '#]],'[1]Equip Rates'!A:C,3,FALSE),"")</f>
        <v/>
      </c>
      <c r="F897">
        <f>IFERROR(VLOOKUP(Table_Query_from_Cas_Ragle35[[#This Row],[Equipment '#]],H:I,2,FALSE), "No Div")</f>
        <v/>
      </c>
      <c r="H897" t="inlineStr">
        <is>
          <t>PT-27</t>
        </is>
      </c>
      <c r="I897" t="inlineStr">
        <is>
          <t>1</t>
        </is>
      </c>
    </row>
    <row r="898">
      <c r="A898" t="inlineStr">
        <is>
          <t>PT-250</t>
        </is>
      </c>
      <c r="B898" t="inlineStr">
        <is>
          <t>2023 F-150 D46448 J Maddox</t>
        </is>
      </c>
      <c r="C898" t="n">
        <v>59464.36</v>
      </c>
      <c r="D898" t="inlineStr">
        <is>
          <t>A</t>
        </is>
      </c>
      <c r="E898">
        <f>IFERROR(VLOOKUP(Table_Query_from_Cas_Ragle35[[#This Row],[Equipment '#]],'[1]Equip Rates'!A:C,3,FALSE),"")</f>
        <v/>
      </c>
      <c r="F898">
        <f>IFERROR(VLOOKUP(Table_Query_from_Cas_Ragle35[[#This Row],[Equipment '#]],H:I,2,FALSE), "No Div")</f>
        <v/>
      </c>
      <c r="H898" t="inlineStr">
        <is>
          <t>PT-270</t>
        </is>
      </c>
      <c r="I898" t="inlineStr">
        <is>
          <t>2</t>
        </is>
      </c>
    </row>
    <row r="899">
      <c r="A899" t="inlineStr">
        <is>
          <t>PT-251</t>
        </is>
      </c>
      <c r="B899" t="inlineStr">
        <is>
          <t>2023 F-250 C32748 L. Finley</t>
        </is>
      </c>
      <c r="C899" t="n">
        <v>64926.71</v>
      </c>
      <c r="D899" t="inlineStr">
        <is>
          <t>A</t>
        </is>
      </c>
      <c r="E899">
        <f>IFERROR(VLOOKUP(Table_Query_from_Cas_Ragle35[[#This Row],[Equipment '#]],'[1]Equip Rates'!A:C,3,FALSE),"")</f>
        <v/>
      </c>
      <c r="F899">
        <f>IFERROR(VLOOKUP(Table_Query_from_Cas_Ragle35[[#This Row],[Equipment '#]],H:I,2,FALSE), "No Div")</f>
        <v/>
      </c>
      <c r="H899" t="inlineStr">
        <is>
          <t>PT-271</t>
        </is>
      </c>
      <c r="I899" t="inlineStr">
        <is>
          <t>1</t>
        </is>
      </c>
    </row>
    <row r="900">
      <c r="A900" t="inlineStr">
        <is>
          <t>PT-252</t>
        </is>
      </c>
      <c r="B900" t="inlineStr">
        <is>
          <t>2023 F-250 PEC04623</t>
        </is>
      </c>
      <c r="C900" t="n">
        <v>55984.55</v>
      </c>
      <c r="D900" t="inlineStr">
        <is>
          <t>A</t>
        </is>
      </c>
      <c r="E900">
        <f>IFERROR(VLOOKUP(Table_Query_from_Cas_Ragle35[[#This Row],[Equipment '#]],'[1]Equip Rates'!A:C,3,FALSE),"")</f>
        <v/>
      </c>
      <c r="F900">
        <f>IFERROR(VLOOKUP(Table_Query_from_Cas_Ragle35[[#This Row],[Equipment '#]],H:I,2,FALSE), "No Div")</f>
        <v/>
      </c>
      <c r="H900" t="inlineStr">
        <is>
          <t>PT-272</t>
        </is>
      </c>
      <c r="I900" t="inlineStr">
        <is>
          <t>1</t>
        </is>
      </c>
    </row>
    <row r="901">
      <c r="A901" t="inlineStr">
        <is>
          <t>PT-253</t>
        </is>
      </c>
      <c r="B901" t="inlineStr">
        <is>
          <t>2022 F-150 E68765 D. Drees</t>
        </is>
      </c>
      <c r="C901" t="n">
        <v>44083.11</v>
      </c>
      <c r="D901" t="inlineStr">
        <is>
          <t>A</t>
        </is>
      </c>
      <c r="E901">
        <f>IFERROR(VLOOKUP(Table_Query_from_Cas_Ragle35[[#This Row],[Equipment '#]],'[1]Equip Rates'!A:C,3,FALSE),"")</f>
        <v/>
      </c>
      <c r="F901">
        <f>IFERROR(VLOOKUP(Table_Query_from_Cas_Ragle35[[#This Row],[Equipment '#]],H:I,2,FALSE), "No Div")</f>
        <v/>
      </c>
      <c r="H901" t="inlineStr">
        <is>
          <t>PT-273</t>
        </is>
      </c>
      <c r="I901" t="inlineStr">
        <is>
          <t>1</t>
        </is>
      </c>
    </row>
    <row r="902">
      <c r="A902" t="inlineStr">
        <is>
          <t>PT-254</t>
        </is>
      </c>
      <c r="B902" t="inlineStr">
        <is>
          <t>2023 F-250 D40182 L. Rolheder</t>
        </is>
      </c>
      <c r="C902" t="n">
        <v>53378.93</v>
      </c>
      <c r="D902" t="inlineStr">
        <is>
          <t>A</t>
        </is>
      </c>
      <c r="E902">
        <f>IFERROR(VLOOKUP(Table_Query_from_Cas_Ragle35[[#This Row],[Equipment '#]],'[1]Equip Rates'!A:C,3,FALSE),"")</f>
        <v/>
      </c>
      <c r="F902">
        <f>IFERROR(VLOOKUP(Table_Query_from_Cas_Ragle35[[#This Row],[Equipment '#]],H:I,2,FALSE), "No Div")</f>
        <v/>
      </c>
      <c r="H902" t="inlineStr">
        <is>
          <t>PT-274</t>
        </is>
      </c>
      <c r="I902" t="inlineStr">
        <is>
          <t>2</t>
        </is>
      </c>
    </row>
    <row r="903">
      <c r="A903" t="inlineStr">
        <is>
          <t>PT-255</t>
        </is>
      </c>
      <c r="B903" t="inlineStr">
        <is>
          <t>2024 F-250 D12146 D. Riddle</t>
        </is>
      </c>
      <c r="C903" t="n">
        <v>50939.67</v>
      </c>
      <c r="D903" t="inlineStr">
        <is>
          <t>A</t>
        </is>
      </c>
      <c r="E903">
        <f>IFERROR(VLOOKUP(Table_Query_from_Cas_Ragle35[[#This Row],[Equipment '#]],'[1]Equip Rates'!A:C,3,FALSE),"")</f>
        <v/>
      </c>
      <c r="F903">
        <f>IFERROR(VLOOKUP(Table_Query_from_Cas_Ragle35[[#This Row],[Equipment '#]],H:I,2,FALSE), "No Div")</f>
        <v/>
      </c>
      <c r="H903" t="inlineStr">
        <is>
          <t>PT-275</t>
        </is>
      </c>
      <c r="I903" t="inlineStr">
        <is>
          <t>2</t>
        </is>
      </c>
    </row>
    <row r="904">
      <c r="A904" t="inlineStr">
        <is>
          <t>PT-256</t>
        </is>
      </c>
      <c r="B904" t="inlineStr">
        <is>
          <t>2023 F-250 E16076 H. Byer</t>
        </is>
      </c>
      <c r="C904" t="n">
        <v>45775.85</v>
      </c>
      <c r="D904" t="inlineStr">
        <is>
          <t>A</t>
        </is>
      </c>
      <c r="E904">
        <f>IFERROR(VLOOKUP(Table_Query_from_Cas_Ragle35[[#This Row],[Equipment '#]],'[1]Equip Rates'!A:C,3,FALSE),"")</f>
        <v/>
      </c>
      <c r="F904">
        <f>IFERROR(VLOOKUP(Table_Query_from_Cas_Ragle35[[#This Row],[Equipment '#]],H:I,2,FALSE), "No Div")</f>
        <v/>
      </c>
      <c r="H904" t="inlineStr">
        <is>
          <t>PT-276</t>
        </is>
      </c>
      <c r="I904" t="inlineStr">
        <is>
          <t>2</t>
        </is>
      </c>
    </row>
    <row r="905">
      <c r="A905" t="inlineStr">
        <is>
          <t>PT-257</t>
        </is>
      </c>
      <c r="B905" t="inlineStr">
        <is>
          <t>2024 F-250 D63738 B Anders</t>
        </is>
      </c>
      <c r="C905" t="n">
        <v>44412.67</v>
      </c>
      <c r="D905" t="inlineStr">
        <is>
          <t>A</t>
        </is>
      </c>
      <c r="E905">
        <f>IFERROR(VLOOKUP(Table_Query_from_Cas_Ragle35[[#This Row],[Equipment '#]],'[1]Equip Rates'!A:C,3,FALSE),"")</f>
        <v/>
      </c>
      <c r="F905">
        <f>IFERROR(VLOOKUP(Table_Query_from_Cas_Ragle35[[#This Row],[Equipment '#]],H:I,2,FALSE), "No Div")</f>
        <v/>
      </c>
      <c r="H905" t="inlineStr">
        <is>
          <t>PT-277</t>
        </is>
      </c>
      <c r="I905" t="inlineStr">
        <is>
          <t>2</t>
        </is>
      </c>
    </row>
    <row r="906">
      <c r="A906" t="inlineStr">
        <is>
          <t>PT-258</t>
        </is>
      </c>
      <c r="B906" t="inlineStr">
        <is>
          <t>2023 F-250 D91858 S. Hemmerlei</t>
        </is>
      </c>
      <c r="C906" t="n">
        <v>62549.17</v>
      </c>
      <c r="D906" t="inlineStr">
        <is>
          <t>A</t>
        </is>
      </c>
      <c r="E906">
        <f>IFERROR(VLOOKUP(Table_Query_from_Cas_Ragle35[[#This Row],[Equipment '#]],'[1]Equip Rates'!A:C,3,FALSE),"")</f>
        <v/>
      </c>
      <c r="F906">
        <f>IFERROR(VLOOKUP(Table_Query_from_Cas_Ragle35[[#This Row],[Equipment '#]],H:I,2,FALSE), "No Div")</f>
        <v/>
      </c>
      <c r="H906" t="inlineStr">
        <is>
          <t>PT-278</t>
        </is>
      </c>
      <c r="I906" t="inlineStr">
        <is>
          <t>2</t>
        </is>
      </c>
    </row>
    <row r="907">
      <c r="A907" t="inlineStr">
        <is>
          <t>PT-259</t>
        </is>
      </c>
      <c r="B907" t="inlineStr">
        <is>
          <t>2023 F-250 D92867 D Cummings</t>
        </is>
      </c>
      <c r="C907" t="n">
        <v>55058.1</v>
      </c>
      <c r="D907" t="inlineStr">
        <is>
          <t>A</t>
        </is>
      </c>
      <c r="E907">
        <f>IFERROR(VLOOKUP(Table_Query_from_Cas_Ragle35[[#This Row],[Equipment '#]],'[1]Equip Rates'!A:C,3,FALSE),"")</f>
        <v/>
      </c>
      <c r="F907">
        <f>IFERROR(VLOOKUP(Table_Query_from_Cas_Ragle35[[#This Row],[Equipment '#]],H:I,2,FALSE), "No Div")</f>
        <v/>
      </c>
      <c r="H907" t="inlineStr">
        <is>
          <t>PT-279</t>
        </is>
      </c>
      <c r="I907" t="inlineStr">
        <is>
          <t>2</t>
        </is>
      </c>
    </row>
    <row r="908">
      <c r="A908" t="inlineStr">
        <is>
          <t>PT-260</t>
        </is>
      </c>
      <c r="B908" t="inlineStr">
        <is>
          <t>2023 F-150 B63951</t>
        </is>
      </c>
      <c r="C908" t="n">
        <v>73994.87</v>
      </c>
      <c r="D908" t="inlineStr">
        <is>
          <t>A</t>
        </is>
      </c>
      <c r="E908">
        <f>IFERROR(VLOOKUP(Table_Query_from_Cas_Ragle35[[#This Row],[Equipment '#]],'[1]Equip Rates'!A:C,3,FALSE),"")</f>
        <v/>
      </c>
      <c r="F908">
        <f>IFERROR(VLOOKUP(Table_Query_from_Cas_Ragle35[[#This Row],[Equipment '#]],H:I,2,FALSE), "No Div")</f>
        <v/>
      </c>
      <c r="H908" t="inlineStr">
        <is>
          <t>PT-28</t>
        </is>
      </c>
      <c r="I908" t="inlineStr">
        <is>
          <t>2</t>
        </is>
      </c>
    </row>
    <row r="909">
      <c r="A909" t="inlineStr">
        <is>
          <t>PT-261</t>
        </is>
      </c>
      <c r="B909" t="inlineStr">
        <is>
          <t>2024 F-250 E12583 K Kramer</t>
        </is>
      </c>
      <c r="C909" t="n">
        <v>51146.18</v>
      </c>
      <c r="D909" t="inlineStr">
        <is>
          <t>A</t>
        </is>
      </c>
      <c r="E909">
        <f>IFERROR(VLOOKUP(Table_Query_from_Cas_Ragle35[[#This Row],[Equipment '#]],'[1]Equip Rates'!A:C,3,FALSE),"")</f>
        <v/>
      </c>
      <c r="F909">
        <f>IFERROR(VLOOKUP(Table_Query_from_Cas_Ragle35[[#This Row],[Equipment '#]],H:I,2,FALSE), "No Div")</f>
        <v/>
      </c>
      <c r="H909" t="inlineStr">
        <is>
          <t>PT-280</t>
        </is>
      </c>
      <c r="I909" t="inlineStr">
        <is>
          <t>2</t>
        </is>
      </c>
    </row>
    <row r="910">
      <c r="A910" t="inlineStr">
        <is>
          <t>PT-262</t>
        </is>
      </c>
      <c r="B910" t="inlineStr">
        <is>
          <t>2024 F-250 E12581 A Sawyer</t>
        </is>
      </c>
      <c r="C910" t="n">
        <v>51146.18</v>
      </c>
      <c r="D910" t="inlineStr">
        <is>
          <t>A</t>
        </is>
      </c>
      <c r="E910">
        <f>IFERROR(VLOOKUP(Table_Query_from_Cas_Ragle35[[#This Row],[Equipment '#]],'[1]Equip Rates'!A:C,3,FALSE),"")</f>
        <v/>
      </c>
      <c r="F910">
        <f>IFERROR(VLOOKUP(Table_Query_from_Cas_Ragle35[[#This Row],[Equipment '#]],H:I,2,FALSE), "No Div")</f>
        <v/>
      </c>
      <c r="H910" t="inlineStr">
        <is>
          <t>PT-281</t>
        </is>
      </c>
      <c r="I910" t="inlineStr">
        <is>
          <t>2</t>
        </is>
      </c>
    </row>
    <row r="911">
      <c r="A911" t="inlineStr">
        <is>
          <t>PT-263</t>
        </is>
      </c>
      <c r="B911" t="inlineStr">
        <is>
          <t>2024 F-250 E14598</t>
        </is>
      </c>
      <c r="C911" t="n">
        <v>51146.18</v>
      </c>
      <c r="D911" t="inlineStr">
        <is>
          <t>A</t>
        </is>
      </c>
      <c r="E911">
        <f>IFERROR(VLOOKUP(Table_Query_from_Cas_Ragle35[[#This Row],[Equipment '#]],'[1]Equip Rates'!A:C,3,FALSE),"")</f>
        <v/>
      </c>
      <c r="F911">
        <f>IFERROR(VLOOKUP(Table_Query_from_Cas_Ragle35[[#This Row],[Equipment '#]],H:I,2,FALSE), "No Div")</f>
        <v/>
      </c>
      <c r="H911" t="inlineStr">
        <is>
          <t>PT-282</t>
        </is>
      </c>
      <c r="I911" t="inlineStr">
        <is>
          <t>2</t>
        </is>
      </c>
    </row>
    <row r="912">
      <c r="A912" t="inlineStr">
        <is>
          <t>PT-264</t>
        </is>
      </c>
      <c r="B912" t="inlineStr">
        <is>
          <t>2024 F-150 E13966 K Retter</t>
        </is>
      </c>
      <c r="C912" t="n">
        <v>47412.95</v>
      </c>
      <c r="D912" t="inlineStr">
        <is>
          <t>A</t>
        </is>
      </c>
      <c r="E912">
        <f>IFERROR(VLOOKUP(Table_Query_from_Cas_Ragle35[[#This Row],[Equipment '#]],'[1]Equip Rates'!A:C,3,FALSE),"")</f>
        <v/>
      </c>
      <c r="F912">
        <f>IFERROR(VLOOKUP(Table_Query_from_Cas_Ragle35[[#This Row],[Equipment '#]],H:I,2,FALSE), "No Div")</f>
        <v/>
      </c>
      <c r="H912" t="inlineStr">
        <is>
          <t>PT-29</t>
        </is>
      </c>
      <c r="I912" t="inlineStr">
        <is>
          <t>2</t>
        </is>
      </c>
    </row>
    <row r="913">
      <c r="A913" t="inlineStr">
        <is>
          <t>PT-265</t>
        </is>
      </c>
      <c r="B913" t="inlineStr">
        <is>
          <t>2024 F-250 D9973 D Collier</t>
        </is>
      </c>
      <c r="C913" t="n">
        <v>72053.55</v>
      </c>
      <c r="D913" t="inlineStr">
        <is>
          <t>A</t>
        </is>
      </c>
      <c r="E913">
        <f>IFERROR(VLOOKUP(Table_Query_from_Cas_Ragle35[[#This Row],[Equipment '#]],'[1]Equip Rates'!A:C,3,FALSE),"")</f>
        <v/>
      </c>
      <c r="F913">
        <f>IFERROR(VLOOKUP(Table_Query_from_Cas_Ragle35[[#This Row],[Equipment '#]],H:I,2,FALSE), "No Div")</f>
        <v/>
      </c>
      <c r="H913" t="inlineStr">
        <is>
          <t>PT-31</t>
        </is>
      </c>
      <c r="I913" t="inlineStr">
        <is>
          <t>1</t>
        </is>
      </c>
    </row>
    <row r="914">
      <c r="A914" t="inlineStr">
        <is>
          <t>PT-266</t>
        </is>
      </c>
      <c r="B914" t="inlineStr">
        <is>
          <t>2024 F-150 D14411 C Hurst</t>
        </is>
      </c>
      <c r="C914" t="n">
        <v>52332.21</v>
      </c>
      <c r="D914" t="inlineStr">
        <is>
          <t>A</t>
        </is>
      </c>
      <c r="E914">
        <f>IFERROR(VLOOKUP(Table_Query_from_Cas_Ragle35[[#This Row],[Equipment '#]],'[1]Equip Rates'!A:C,3,FALSE),"")</f>
        <v/>
      </c>
      <c r="F914">
        <f>IFERROR(VLOOKUP(Table_Query_from_Cas_Ragle35[[#This Row],[Equipment '#]],H:I,2,FALSE), "No Div")</f>
        <v/>
      </c>
      <c r="H914" t="inlineStr">
        <is>
          <t>PT-32</t>
        </is>
      </c>
      <c r="I914" t="inlineStr">
        <is>
          <t>1</t>
        </is>
      </c>
    </row>
    <row r="915">
      <c r="A915" t="inlineStr">
        <is>
          <t>PT-267</t>
        </is>
      </c>
      <c r="B915" t="inlineStr">
        <is>
          <t>2024 F-150 A47508 J. Schorr</t>
        </is>
      </c>
      <c r="C915" t="n">
        <v>64162.12</v>
      </c>
      <c r="D915" t="inlineStr">
        <is>
          <t>A</t>
        </is>
      </c>
      <c r="E915">
        <f>IFERROR(VLOOKUP(Table_Query_from_Cas_Ragle35[[#This Row],[Equipment '#]],'[1]Equip Rates'!A:C,3,FALSE),"")</f>
        <v/>
      </c>
      <c r="F915">
        <f>IFERROR(VLOOKUP(Table_Query_from_Cas_Ragle35[[#This Row],[Equipment '#]],H:I,2,FALSE), "No Div")</f>
        <v/>
      </c>
      <c r="H915" t="inlineStr">
        <is>
          <t>PT-33</t>
        </is>
      </c>
      <c r="I915" t="inlineStr">
        <is>
          <t>2</t>
        </is>
      </c>
    </row>
    <row r="916">
      <c r="A916" t="inlineStr">
        <is>
          <t>PT-268</t>
        </is>
      </c>
      <c r="B916" t="inlineStr">
        <is>
          <t>2024 FORD MAVERICK XLT (5305)</t>
        </is>
      </c>
      <c r="C916" t="n">
        <v>31887.75</v>
      </c>
      <c r="D916" t="inlineStr">
        <is>
          <t>A</t>
        </is>
      </c>
      <c r="E916">
        <f>IFERROR(VLOOKUP(Table_Query_from_Cas_Ragle35[[#This Row],[Equipment '#]],'[1]Equip Rates'!A:C,3,FALSE),"")</f>
        <v/>
      </c>
      <c r="F916">
        <f>IFERROR(VLOOKUP(Table_Query_from_Cas_Ragle35[[#This Row],[Equipment '#]],H:I,2,FALSE), "No Div")</f>
        <v/>
      </c>
      <c r="H916" t="inlineStr">
        <is>
          <t>PT-34</t>
        </is>
      </c>
      <c r="I916" t="inlineStr">
        <is>
          <t>1</t>
        </is>
      </c>
    </row>
    <row r="917">
      <c r="A917" t="inlineStr">
        <is>
          <t>PT-269</t>
        </is>
      </c>
      <c r="B917" t="inlineStr">
        <is>
          <t>2024 F350 FB WLD TK</t>
        </is>
      </c>
      <c r="C917" t="n">
        <v>85635.10000000001</v>
      </c>
      <c r="D917" t="inlineStr">
        <is>
          <t>A</t>
        </is>
      </c>
      <c r="E917">
        <f>IFERROR(VLOOKUP(Table_Query_from_Cas_Ragle35[[#This Row],[Equipment '#]],'[1]Equip Rates'!A:C,3,FALSE),"")</f>
        <v/>
      </c>
      <c r="F917">
        <f>IFERROR(VLOOKUP(Table_Query_from_Cas_Ragle35[[#This Row],[Equipment '#]],H:I,2,FALSE), "No Div")</f>
        <v/>
      </c>
      <c r="H917" t="inlineStr">
        <is>
          <t>PT-35</t>
        </is>
      </c>
      <c r="I917" t="inlineStr">
        <is>
          <t>1</t>
        </is>
      </c>
    </row>
    <row r="918">
      <c r="A918" t="inlineStr">
        <is>
          <t>PT-269*</t>
        </is>
      </c>
      <c r="B918" t="inlineStr">
        <is>
          <t>2024 LE VANTAGE 322 WELDER</t>
        </is>
      </c>
      <c r="C918" t="n">
        <v>24199.63</v>
      </c>
      <c r="D918" t="inlineStr">
        <is>
          <t>A</t>
        </is>
      </c>
      <c r="E918">
        <f>IFERROR(VLOOKUP(Table_Query_from_Cas_Ragle35[[#This Row],[Equipment '#]],'[1]Equip Rates'!A:C,3,FALSE),"")</f>
        <v/>
      </c>
      <c r="F918">
        <f>IFERROR(VLOOKUP(Table_Query_from_Cas_Ragle35[[#This Row],[Equipment '#]],H:I,2,FALSE), "No Div")</f>
        <v/>
      </c>
      <c r="H918" t="inlineStr">
        <is>
          <t>PT-36</t>
        </is>
      </c>
      <c r="I918" t="inlineStr">
        <is>
          <t>1</t>
        </is>
      </c>
    </row>
    <row r="919">
      <c r="A919" t="inlineStr">
        <is>
          <t>PT-270</t>
        </is>
      </c>
      <c r="B919" t="inlineStr">
        <is>
          <t>2024 FORD MAVERICK XL (2821)</t>
        </is>
      </c>
      <c r="C919" t="n">
        <v>29449.34</v>
      </c>
      <c r="D919" t="inlineStr">
        <is>
          <t>A</t>
        </is>
      </c>
      <c r="E919">
        <f>IFERROR(VLOOKUP(Table_Query_from_Cas_Ragle35[[#This Row],[Equipment '#]],'[1]Equip Rates'!A:C,3,FALSE),"")</f>
        <v/>
      </c>
      <c r="F919">
        <f>IFERROR(VLOOKUP(Table_Query_from_Cas_Ragle35[[#This Row],[Equipment '#]],H:I,2,FALSE), "No Div")</f>
        <v/>
      </c>
      <c r="H919" t="inlineStr">
        <is>
          <t>PT-37</t>
        </is>
      </c>
      <c r="I919" t="inlineStr">
        <is>
          <t>1</t>
        </is>
      </c>
    </row>
    <row r="920">
      <c r="A920" t="inlineStr">
        <is>
          <t>PT-271</t>
        </is>
      </c>
      <c r="B920" t="inlineStr">
        <is>
          <t>2024 F-150 B22723 T Redmon</t>
        </is>
      </c>
      <c r="C920" t="n">
        <v>61629.26</v>
      </c>
      <c r="D920" t="inlineStr">
        <is>
          <t>A</t>
        </is>
      </c>
      <c r="E920">
        <f>IFERROR(VLOOKUP(Table_Query_from_Cas_Ragle35[[#This Row],[Equipment '#]],'[1]Equip Rates'!A:C,3,FALSE),"")</f>
        <v/>
      </c>
      <c r="F920">
        <f>IFERROR(VLOOKUP(Table_Query_from_Cas_Ragle35[[#This Row],[Equipment '#]],H:I,2,FALSE), "No Div")</f>
        <v/>
      </c>
      <c r="H920" t="inlineStr">
        <is>
          <t>PT-38</t>
        </is>
      </c>
      <c r="I920" t="inlineStr">
        <is>
          <t>2</t>
        </is>
      </c>
    </row>
    <row r="921">
      <c r="A921" t="inlineStr">
        <is>
          <t>PT-272</t>
        </is>
      </c>
      <c r="B921" t="inlineStr">
        <is>
          <t>2024 F-150 E28395</t>
        </is>
      </c>
      <c r="C921" t="n">
        <v>49106.76</v>
      </c>
      <c r="D921" t="inlineStr">
        <is>
          <t>A</t>
        </is>
      </c>
      <c r="E921">
        <f>IFERROR(VLOOKUP(Table_Query_from_Cas_Ragle35[[#This Row],[Equipment '#]],'[1]Equip Rates'!A:C,3,FALSE),"")</f>
        <v/>
      </c>
      <c r="F921">
        <f>IFERROR(VLOOKUP(Table_Query_from_Cas_Ragle35[[#This Row],[Equipment '#]],H:I,2,FALSE), "No Div")</f>
        <v/>
      </c>
      <c r="H921" t="inlineStr">
        <is>
          <t>PT-39</t>
        </is>
      </c>
      <c r="I921" t="inlineStr">
        <is>
          <t>2</t>
        </is>
      </c>
    </row>
    <row r="922">
      <c r="A922" t="inlineStr">
        <is>
          <t>PT-273</t>
        </is>
      </c>
      <c r="B922" t="inlineStr">
        <is>
          <t>2024 F-250 E14013 C Kempf</t>
        </is>
      </c>
      <c r="C922" t="n">
        <v>40480.42</v>
      </c>
      <c r="D922" t="inlineStr">
        <is>
          <t>A</t>
        </is>
      </c>
      <c r="E922">
        <f>IFERROR(VLOOKUP(Table_Query_from_Cas_Ragle35[[#This Row],[Equipment '#]],'[1]Equip Rates'!A:C,3,FALSE),"")</f>
        <v/>
      </c>
      <c r="F922">
        <f>IFERROR(VLOOKUP(Table_Query_from_Cas_Ragle35[[#This Row],[Equipment '#]],H:I,2,FALSE), "No Div")</f>
        <v/>
      </c>
      <c r="H922" t="inlineStr">
        <is>
          <t>PT-40</t>
        </is>
      </c>
      <c r="I922" t="inlineStr">
        <is>
          <t>1</t>
        </is>
      </c>
    </row>
    <row r="923">
      <c r="A923" t="inlineStr">
        <is>
          <t>PT-274</t>
        </is>
      </c>
      <c r="B923" t="inlineStr">
        <is>
          <t>2024 FORD MAVERICK (RRB41786)</t>
        </is>
      </c>
      <c r="C923" t="n">
        <v>28870.43</v>
      </c>
      <c r="D923" t="inlineStr">
        <is>
          <t>A</t>
        </is>
      </c>
      <c r="E923">
        <f>IFERROR(VLOOKUP(Table_Query_from_Cas_Ragle35[[#This Row],[Equipment '#]],'[1]Equip Rates'!A:C,3,FALSE),"")</f>
        <v/>
      </c>
      <c r="F923">
        <f>IFERROR(VLOOKUP(Table_Query_from_Cas_Ragle35[[#This Row],[Equipment '#]],H:I,2,FALSE), "No Div")</f>
        <v/>
      </c>
      <c r="H923" t="inlineStr">
        <is>
          <t>PT-41</t>
        </is>
      </c>
      <c r="I923" t="inlineStr">
        <is>
          <t>1</t>
        </is>
      </c>
    </row>
    <row r="924">
      <c r="A924" t="inlineStr">
        <is>
          <t>PT-275</t>
        </is>
      </c>
      <c r="B924" t="inlineStr">
        <is>
          <t>2024 FORD MAVERICK (RRB40920)</t>
        </is>
      </c>
      <c r="C924" t="n">
        <v>29339.18</v>
      </c>
      <c r="D924" t="inlineStr">
        <is>
          <t>A</t>
        </is>
      </c>
      <c r="E924">
        <f>IFERROR(VLOOKUP(Table_Query_from_Cas_Ragle35[[#This Row],[Equipment '#]],'[1]Equip Rates'!A:C,3,FALSE),"")</f>
        <v/>
      </c>
      <c r="F924">
        <f>IFERROR(VLOOKUP(Table_Query_from_Cas_Ragle35[[#This Row],[Equipment '#]],H:I,2,FALSE), "No Div")</f>
        <v/>
      </c>
      <c r="H924" t="inlineStr">
        <is>
          <t>PT-42</t>
        </is>
      </c>
      <c r="I924" t="inlineStr">
        <is>
          <t>1</t>
        </is>
      </c>
    </row>
    <row r="925">
      <c r="A925" t="inlineStr">
        <is>
          <t>PT-276</t>
        </is>
      </c>
      <c r="B925" t="inlineStr">
        <is>
          <t>2024 FORD MAVERICK (RRB41388)</t>
        </is>
      </c>
      <c r="C925" t="n">
        <v>28932.93</v>
      </c>
      <c r="D925" t="inlineStr">
        <is>
          <t>A</t>
        </is>
      </c>
      <c r="E925">
        <f>IFERROR(VLOOKUP(Table_Query_from_Cas_Ragle35[[#This Row],[Equipment '#]],'[1]Equip Rates'!A:C,3,FALSE),"")</f>
        <v/>
      </c>
      <c r="F925">
        <f>IFERROR(VLOOKUP(Table_Query_from_Cas_Ragle35[[#This Row],[Equipment '#]],H:I,2,FALSE), "No Div")</f>
        <v/>
      </c>
      <c r="H925" t="inlineStr">
        <is>
          <t>PT-43</t>
        </is>
      </c>
      <c r="I925" t="inlineStr">
        <is>
          <t>1</t>
        </is>
      </c>
    </row>
    <row r="926">
      <c r="A926" t="inlineStr">
        <is>
          <t>PT-277</t>
        </is>
      </c>
      <c r="B926" t="inlineStr">
        <is>
          <t>2024 FORD MAVERICK (RRB40474)</t>
        </is>
      </c>
      <c r="C926" t="n">
        <v>29026.68</v>
      </c>
      <c r="D926" t="inlineStr">
        <is>
          <t>A</t>
        </is>
      </c>
      <c r="E926">
        <f>IFERROR(VLOOKUP(Table_Query_from_Cas_Ragle35[[#This Row],[Equipment '#]],'[1]Equip Rates'!A:C,3,FALSE),"")</f>
        <v/>
      </c>
      <c r="F926">
        <f>IFERROR(VLOOKUP(Table_Query_from_Cas_Ragle35[[#This Row],[Equipment '#]],H:I,2,FALSE), "No Div")</f>
        <v/>
      </c>
      <c r="H926" t="inlineStr">
        <is>
          <t>PT-44</t>
        </is>
      </c>
      <c r="I926" t="inlineStr">
        <is>
          <t>2</t>
        </is>
      </c>
    </row>
    <row r="927">
      <c r="A927" t="inlineStr">
        <is>
          <t>PT-278</t>
        </is>
      </c>
      <c r="B927" t="inlineStr">
        <is>
          <t>2024 FORD MAVERICK (RRB41295)</t>
        </is>
      </c>
      <c r="C927" t="n">
        <v>28870.43</v>
      </c>
      <c r="D927" t="inlineStr">
        <is>
          <t>A</t>
        </is>
      </c>
      <c r="E927">
        <f>IFERROR(VLOOKUP(Table_Query_from_Cas_Ragle35[[#This Row],[Equipment '#]],'[1]Equip Rates'!A:C,3,FALSE),"")</f>
        <v/>
      </c>
      <c r="F927">
        <f>IFERROR(VLOOKUP(Table_Query_from_Cas_Ragle35[[#This Row],[Equipment '#]],H:I,2,FALSE), "No Div")</f>
        <v/>
      </c>
      <c r="H927" t="inlineStr">
        <is>
          <t>PT-45</t>
        </is>
      </c>
      <c r="I927" t="inlineStr">
        <is>
          <t>2</t>
        </is>
      </c>
    </row>
    <row r="928">
      <c r="A928" t="inlineStr">
        <is>
          <t>PT-279</t>
        </is>
      </c>
      <c r="B928" t="inlineStr">
        <is>
          <t>2024 F250 XL (REE94240)</t>
        </is>
      </c>
      <c r="C928" t="n">
        <v>56859.18</v>
      </c>
      <c r="D928" t="inlineStr">
        <is>
          <t>A</t>
        </is>
      </c>
      <c r="E928">
        <f>IFERROR(VLOOKUP(Table_Query_from_Cas_Ragle35[[#This Row],[Equipment '#]],'[1]Equip Rates'!A:C,3,FALSE),"")</f>
        <v/>
      </c>
      <c r="F928">
        <f>IFERROR(VLOOKUP(Table_Query_from_Cas_Ragle35[[#This Row],[Equipment '#]],H:I,2,FALSE), "No Div")</f>
        <v/>
      </c>
      <c r="H928" t="inlineStr">
        <is>
          <t>PT-46</t>
        </is>
      </c>
      <c r="I928" t="inlineStr">
        <is>
          <t>2</t>
        </is>
      </c>
    </row>
    <row r="929">
      <c r="A929" t="inlineStr">
        <is>
          <t>PT-280</t>
        </is>
      </c>
      <c r="B929" t="inlineStr">
        <is>
          <t>2024 F250 XL (REE93968)</t>
        </is>
      </c>
      <c r="C929" t="n">
        <v>56859.18</v>
      </c>
      <c r="D929" t="inlineStr">
        <is>
          <t>A</t>
        </is>
      </c>
      <c r="E929">
        <f>IFERROR(VLOOKUP(Table_Query_from_Cas_Ragle35[[#This Row],[Equipment '#]],'[1]Equip Rates'!A:C,3,FALSE),"")</f>
        <v/>
      </c>
      <c r="F929">
        <f>IFERROR(VLOOKUP(Table_Query_from_Cas_Ragle35[[#This Row],[Equipment '#]],H:I,2,FALSE), "No Div")</f>
        <v/>
      </c>
      <c r="H929" t="inlineStr">
        <is>
          <t>PT-47</t>
        </is>
      </c>
      <c r="I929" t="inlineStr">
        <is>
          <t>2</t>
        </is>
      </c>
    </row>
    <row r="930">
      <c r="A930" t="inlineStr">
        <is>
          <t>PT-281</t>
        </is>
      </c>
      <c r="B930" t="inlineStr">
        <is>
          <t>2024 F250 XL (REE94010)</t>
        </is>
      </c>
      <c r="C930" t="n">
        <v>56859.18</v>
      </c>
      <c r="D930" t="inlineStr">
        <is>
          <t>A</t>
        </is>
      </c>
      <c r="E930">
        <f>IFERROR(VLOOKUP(Table_Query_from_Cas_Ragle35[[#This Row],[Equipment '#]],'[1]Equip Rates'!A:C,3,FALSE),"")</f>
        <v/>
      </c>
      <c r="F930">
        <f>IFERROR(VLOOKUP(Table_Query_from_Cas_Ragle35[[#This Row],[Equipment '#]],H:I,2,FALSE), "No Div")</f>
        <v/>
      </c>
      <c r="H930" t="inlineStr">
        <is>
          <t>PT-48</t>
        </is>
      </c>
      <c r="I930" t="inlineStr">
        <is>
          <t>3</t>
        </is>
      </c>
    </row>
    <row r="931">
      <c r="A931" t="inlineStr">
        <is>
          <t>PT-282</t>
        </is>
      </c>
      <c r="B931" t="inlineStr">
        <is>
          <t>2024 F250 XL (REF26875)</t>
        </is>
      </c>
      <c r="C931" t="n">
        <v>57142.88</v>
      </c>
      <c r="D931" t="inlineStr">
        <is>
          <t>A</t>
        </is>
      </c>
      <c r="E931">
        <f>IFERROR(VLOOKUP(Table_Query_from_Cas_Ragle35[[#This Row],[Equipment '#]],'[1]Equip Rates'!A:C,3,FALSE),"")</f>
        <v/>
      </c>
      <c r="F931">
        <f>IFERROR(VLOOKUP(Table_Query_from_Cas_Ragle35[[#This Row],[Equipment '#]],H:I,2,FALSE), "No Div")</f>
        <v/>
      </c>
      <c r="H931" t="inlineStr">
        <is>
          <t>PT-49</t>
        </is>
      </c>
      <c r="I931" t="inlineStr">
        <is>
          <t>2</t>
        </is>
      </c>
    </row>
    <row r="932">
      <c r="A932" t="inlineStr">
        <is>
          <t>PT-29</t>
        </is>
      </c>
      <c r="B932" t="inlineStr">
        <is>
          <t>F-150 2013 Texas</t>
        </is>
      </c>
      <c r="C932" t="n">
        <v>27512.54</v>
      </c>
      <c r="D932" t="inlineStr">
        <is>
          <t>A</t>
        </is>
      </c>
      <c r="E932">
        <f>IFERROR(VLOOKUP(Table_Query_from_Cas_Ragle35[[#This Row],[Equipment '#]],'[1]Equip Rates'!A:C,3,FALSE),"")</f>
        <v/>
      </c>
      <c r="F932">
        <f>IFERROR(VLOOKUP(Table_Query_from_Cas_Ragle35[[#This Row],[Equipment '#]],H:I,2,FALSE), "No Div")</f>
        <v/>
      </c>
      <c r="H932" t="inlineStr">
        <is>
          <t>PT-50</t>
        </is>
      </c>
      <c r="I932" t="inlineStr">
        <is>
          <t>1</t>
        </is>
      </c>
    </row>
    <row r="933">
      <c r="A933" t="inlineStr">
        <is>
          <t>PT-30</t>
        </is>
      </c>
      <c r="B933" t="inlineStr">
        <is>
          <t>F-150 2013 Supercab</t>
        </is>
      </c>
      <c r="C933" t="n">
        <v>0</v>
      </c>
      <c r="D933" t="inlineStr">
        <is>
          <t>A</t>
        </is>
      </c>
      <c r="E933">
        <f>IFERROR(VLOOKUP(Table_Query_from_Cas_Ragle35[[#This Row],[Equipment '#]],'[1]Equip Rates'!A:C,3,FALSE),"")</f>
        <v/>
      </c>
      <c r="F933">
        <f>IFERROR(VLOOKUP(Table_Query_from_Cas_Ragle35[[#This Row],[Equipment '#]],H:I,2,FALSE), "No Div")</f>
        <v/>
      </c>
      <c r="H933" t="inlineStr">
        <is>
          <t>PT-51</t>
        </is>
      </c>
      <c r="I933" t="inlineStr">
        <is>
          <t>1</t>
        </is>
      </c>
    </row>
    <row r="934">
      <c r="A934" t="inlineStr">
        <is>
          <t>PT-33</t>
        </is>
      </c>
      <c r="B934" t="inlineStr">
        <is>
          <t>2013 F-150</t>
        </is>
      </c>
      <c r="C934" t="n">
        <v>22875.5</v>
      </c>
      <c r="D934" t="inlineStr">
        <is>
          <t>A</t>
        </is>
      </c>
      <c r="E934">
        <f>IFERROR(VLOOKUP(Table_Query_from_Cas_Ragle35[[#This Row],[Equipment '#]],'[1]Equip Rates'!A:C,3,FALSE),"")</f>
        <v/>
      </c>
      <c r="F934">
        <f>IFERROR(VLOOKUP(Table_Query_from_Cas_Ragle35[[#This Row],[Equipment '#]],H:I,2,FALSE), "No Div")</f>
        <v/>
      </c>
      <c r="H934" t="inlineStr">
        <is>
          <t>PT-52</t>
        </is>
      </c>
      <c r="I934" t="inlineStr">
        <is>
          <t>2</t>
        </is>
      </c>
    </row>
    <row r="935">
      <c r="A935" t="inlineStr">
        <is>
          <t>PT-38</t>
        </is>
      </c>
      <c r="B935" t="inlineStr">
        <is>
          <t>2013 F150 F28270</t>
        </is>
      </c>
      <c r="C935" t="n">
        <v>19191.94</v>
      </c>
      <c r="D935" t="inlineStr">
        <is>
          <t>A</t>
        </is>
      </c>
      <c r="E935">
        <f>IFERROR(VLOOKUP(Table_Query_from_Cas_Ragle35[[#This Row],[Equipment '#]],'[1]Equip Rates'!A:C,3,FALSE),"")</f>
        <v/>
      </c>
      <c r="F935">
        <f>IFERROR(VLOOKUP(Table_Query_from_Cas_Ragle35[[#This Row],[Equipment '#]],H:I,2,FALSE), "No Div")</f>
        <v/>
      </c>
      <c r="H935" t="inlineStr">
        <is>
          <t>PT-53</t>
        </is>
      </c>
      <c r="I935" t="inlineStr">
        <is>
          <t>2</t>
        </is>
      </c>
    </row>
    <row r="936">
      <c r="A936" t="inlineStr">
        <is>
          <t>PT-40</t>
        </is>
      </c>
      <c r="B936" t="inlineStr">
        <is>
          <t>2014 F250 A02604 I-69 Traffic</t>
        </is>
      </c>
      <c r="C936" t="n">
        <v>28116.5</v>
      </c>
      <c r="D936" t="inlineStr">
        <is>
          <t>A</t>
        </is>
      </c>
      <c r="E936">
        <f>IFERROR(VLOOKUP(Table_Query_from_Cas_Ragle35[[#This Row],[Equipment '#]],'[1]Equip Rates'!A:C,3,FALSE),"")</f>
        <v/>
      </c>
      <c r="F936">
        <f>IFERROR(VLOOKUP(Table_Query_from_Cas_Ragle35[[#This Row],[Equipment '#]],H:I,2,FALSE), "No Div")</f>
        <v/>
      </c>
      <c r="H936" t="inlineStr">
        <is>
          <t>PT-54</t>
        </is>
      </c>
      <c r="I936" t="inlineStr">
        <is>
          <t>2</t>
        </is>
      </c>
    </row>
    <row r="937">
      <c r="A937" t="inlineStr">
        <is>
          <t>PT-41</t>
        </is>
      </c>
      <c r="B937" t="inlineStr">
        <is>
          <t>2014 F-150 D94916 I-69 Spare</t>
        </is>
      </c>
      <c r="C937" t="n">
        <v>32528</v>
      </c>
      <c r="D937" t="inlineStr">
        <is>
          <t>A</t>
        </is>
      </c>
      <c r="E937">
        <f>IFERROR(VLOOKUP(Table_Query_from_Cas_Ragle35[[#This Row],[Equipment '#]],'[1]Equip Rates'!A:C,3,FALSE),"")</f>
        <v/>
      </c>
      <c r="F937">
        <f>IFERROR(VLOOKUP(Table_Query_from_Cas_Ragle35[[#This Row],[Equipment '#]],H:I,2,FALSE), "No Div")</f>
        <v/>
      </c>
      <c r="H937" t="inlineStr">
        <is>
          <t>PT-55</t>
        </is>
      </c>
      <c r="I937" t="inlineStr">
        <is>
          <t>1</t>
        </is>
      </c>
    </row>
    <row r="938">
      <c r="A938" t="inlineStr">
        <is>
          <t>PT-47</t>
        </is>
      </c>
      <c r="B938" t="inlineStr">
        <is>
          <t>2014 F-150 E07317</t>
        </is>
      </c>
      <c r="C938" t="n">
        <v>19191.94</v>
      </c>
      <c r="D938" t="inlineStr">
        <is>
          <t>A</t>
        </is>
      </c>
      <c r="E938">
        <f>IFERROR(VLOOKUP(Table_Query_from_Cas_Ragle35[[#This Row],[Equipment '#]],'[1]Equip Rates'!A:C,3,FALSE),"")</f>
        <v/>
      </c>
      <c r="F938">
        <f>IFERROR(VLOOKUP(Table_Query_from_Cas_Ragle35[[#This Row],[Equipment '#]],H:I,2,FALSE), "No Div")</f>
        <v/>
      </c>
      <c r="H938" t="inlineStr">
        <is>
          <t>PT-56</t>
        </is>
      </c>
      <c r="I938" t="inlineStr">
        <is>
          <t>1</t>
        </is>
      </c>
    </row>
    <row r="939">
      <c r="A939" t="inlineStr">
        <is>
          <t>PT-55</t>
        </is>
      </c>
      <c r="B939" t="inlineStr">
        <is>
          <t>2014 F-150 G35643 Shop</t>
        </is>
      </c>
      <c r="C939" t="n">
        <v>37042.75</v>
      </c>
      <c r="D939" t="inlineStr">
        <is>
          <t>A</t>
        </is>
      </c>
      <c r="E939">
        <f>IFERROR(VLOOKUP(Table_Query_from_Cas_Ragle35[[#This Row],[Equipment '#]],'[1]Equip Rates'!A:C,3,FALSE),"")</f>
        <v/>
      </c>
      <c r="F939">
        <f>IFERROR(VLOOKUP(Table_Query_from_Cas_Ragle35[[#This Row],[Equipment '#]],H:I,2,FALSE), "No Div")</f>
        <v/>
      </c>
      <c r="H939" t="inlineStr">
        <is>
          <t>PT-57</t>
        </is>
      </c>
      <c r="I939" t="inlineStr">
        <is>
          <t>9</t>
        </is>
      </c>
    </row>
    <row r="940">
      <c r="A940" t="inlineStr">
        <is>
          <t>PT-59</t>
        </is>
      </c>
      <c r="B940" t="inlineStr">
        <is>
          <t>2016 F250 A70316 I69 DEF</t>
        </is>
      </c>
      <c r="C940" t="n">
        <v>34256.5</v>
      </c>
      <c r="D940" t="inlineStr">
        <is>
          <t>A</t>
        </is>
      </c>
      <c r="E940">
        <f>IFERROR(VLOOKUP(Table_Query_from_Cas_Ragle35[[#This Row],[Equipment '#]],'[1]Equip Rates'!A:C,3,FALSE),"")</f>
        <v/>
      </c>
      <c r="F940">
        <f>IFERROR(VLOOKUP(Table_Query_from_Cas_Ragle35[[#This Row],[Equipment '#]],H:I,2,FALSE), "No Div")</f>
        <v/>
      </c>
      <c r="H940" t="inlineStr">
        <is>
          <t>PT-58</t>
        </is>
      </c>
      <c r="I940" t="inlineStr">
        <is>
          <t>1</t>
        </is>
      </c>
    </row>
    <row r="941">
      <c r="A941" t="inlineStr">
        <is>
          <t>PT-60</t>
        </is>
      </c>
      <c r="B941" t="inlineStr">
        <is>
          <t>2016 F150 D59687 I-69 Spare</t>
        </is>
      </c>
      <c r="C941" t="n">
        <v>25365.25</v>
      </c>
      <c r="D941" t="inlineStr">
        <is>
          <t>A</t>
        </is>
      </c>
      <c r="E941">
        <f>IFERROR(VLOOKUP(Table_Query_from_Cas_Ragle35[[#This Row],[Equipment '#]],'[1]Equip Rates'!A:C,3,FALSE),"")</f>
        <v/>
      </c>
      <c r="F941">
        <f>IFERROR(VLOOKUP(Table_Query_from_Cas_Ragle35[[#This Row],[Equipment '#]],H:I,2,FALSE), "No Div")</f>
        <v/>
      </c>
      <c r="H941" t="inlineStr">
        <is>
          <t>PT-59</t>
        </is>
      </c>
      <c r="I941" t="inlineStr">
        <is>
          <t>1</t>
        </is>
      </c>
    </row>
    <row r="942">
      <c r="A942" t="inlineStr">
        <is>
          <t>PT-63</t>
        </is>
      </c>
      <c r="B942" t="inlineStr">
        <is>
          <t>2016 F-250 C85621</t>
        </is>
      </c>
      <c r="C942" t="n">
        <v>33627.4</v>
      </c>
      <c r="D942" t="inlineStr">
        <is>
          <t>A</t>
        </is>
      </c>
      <c r="E942">
        <f>IFERROR(VLOOKUP(Table_Query_from_Cas_Ragle35[[#This Row],[Equipment '#]],'[1]Equip Rates'!A:C,3,FALSE),"")</f>
        <v/>
      </c>
      <c r="F942">
        <f>IFERROR(VLOOKUP(Table_Query_from_Cas_Ragle35[[#This Row],[Equipment '#]],H:I,2,FALSE), "No Div")</f>
        <v/>
      </c>
      <c r="H942" t="inlineStr">
        <is>
          <t>PT-60</t>
        </is>
      </c>
      <c r="I942" t="inlineStr">
        <is>
          <t>1</t>
        </is>
      </c>
    </row>
    <row r="943">
      <c r="A943" t="inlineStr">
        <is>
          <t>PT-64</t>
        </is>
      </c>
      <c r="B943" t="inlineStr">
        <is>
          <t>2016 F-150 D59689 I-69 Spare</t>
        </is>
      </c>
      <c r="C943" t="n">
        <v>25382.75</v>
      </c>
      <c r="D943" t="inlineStr">
        <is>
          <t>A</t>
        </is>
      </c>
      <c r="E943">
        <f>IFERROR(VLOOKUP(Table_Query_from_Cas_Ragle35[[#This Row],[Equipment '#]],'[1]Equip Rates'!A:C,3,FALSE),"")</f>
        <v/>
      </c>
      <c r="F943">
        <f>IFERROR(VLOOKUP(Table_Query_from_Cas_Ragle35[[#This Row],[Equipment '#]],H:I,2,FALSE), "No Div")</f>
        <v/>
      </c>
      <c r="H943" t="inlineStr">
        <is>
          <t>PT-61</t>
        </is>
      </c>
      <c r="I943" t="inlineStr">
        <is>
          <t>2</t>
        </is>
      </c>
    </row>
    <row r="944">
      <c r="A944" t="inlineStr">
        <is>
          <t>PT-66</t>
        </is>
      </c>
      <c r="B944" t="inlineStr">
        <is>
          <t>2013 F-150 E02413</t>
        </is>
      </c>
      <c r="C944" t="n">
        <v>16986.12</v>
      </c>
      <c r="D944" t="inlineStr">
        <is>
          <t>A</t>
        </is>
      </c>
      <c r="E944">
        <f>IFERROR(VLOOKUP(Table_Query_from_Cas_Ragle35[[#This Row],[Equipment '#]],'[1]Equip Rates'!A:C,3,FALSE),"")</f>
        <v/>
      </c>
      <c r="F944">
        <f>IFERROR(VLOOKUP(Table_Query_from_Cas_Ragle35[[#This Row],[Equipment '#]],H:I,2,FALSE), "No Div")</f>
        <v/>
      </c>
      <c r="H944" t="inlineStr">
        <is>
          <t>PT-62</t>
        </is>
      </c>
      <c r="I944" t="inlineStr">
        <is>
          <t>4</t>
        </is>
      </c>
    </row>
    <row r="945">
      <c r="A945" t="inlineStr">
        <is>
          <t>PT-73</t>
        </is>
      </c>
      <c r="B945" t="inlineStr">
        <is>
          <t>2017 F-250 C33093 J Mousty</t>
        </is>
      </c>
      <c r="C945" t="n">
        <v>30484.75</v>
      </c>
      <c r="D945" t="inlineStr">
        <is>
          <t>A</t>
        </is>
      </c>
      <c r="E945">
        <f>IFERROR(VLOOKUP(Table_Query_from_Cas_Ragle35[[#This Row],[Equipment '#]],'[1]Equip Rates'!A:C,3,FALSE),"")</f>
        <v/>
      </c>
      <c r="F945">
        <f>IFERROR(VLOOKUP(Table_Query_from_Cas_Ragle35[[#This Row],[Equipment '#]],H:I,2,FALSE), "No Div")</f>
        <v/>
      </c>
      <c r="H945" t="inlineStr">
        <is>
          <t>PT-63</t>
        </is>
      </c>
      <c r="I945" t="inlineStr">
        <is>
          <t>2</t>
        </is>
      </c>
    </row>
    <row r="946">
      <c r="A946" t="inlineStr">
        <is>
          <t>PT-74</t>
        </is>
      </c>
      <c r="B946" t="inlineStr">
        <is>
          <t>2017 F-250 C33094 D Kirby</t>
        </is>
      </c>
      <c r="C946" t="n">
        <v>30842.75</v>
      </c>
      <c r="D946" t="inlineStr">
        <is>
          <t>A</t>
        </is>
      </c>
      <c r="E946">
        <f>IFERROR(VLOOKUP(Table_Query_from_Cas_Ragle35[[#This Row],[Equipment '#]],'[1]Equip Rates'!A:C,3,FALSE),"")</f>
        <v/>
      </c>
      <c r="F946">
        <f>IFERROR(VLOOKUP(Table_Query_from_Cas_Ragle35[[#This Row],[Equipment '#]],H:I,2,FALSE), "No Div")</f>
        <v/>
      </c>
      <c r="H946" t="inlineStr">
        <is>
          <t>PT-64</t>
        </is>
      </c>
      <c r="I946" t="inlineStr">
        <is>
          <t>1</t>
        </is>
      </c>
    </row>
    <row r="947">
      <c r="A947" t="inlineStr">
        <is>
          <t>PT-84</t>
        </is>
      </c>
      <c r="B947" t="inlineStr">
        <is>
          <t>2017 F150 E08888 K Snoke</t>
        </is>
      </c>
      <c r="C947" t="n">
        <v>41106.23</v>
      </c>
      <c r="D947" t="inlineStr">
        <is>
          <t>A</t>
        </is>
      </c>
      <c r="E947">
        <f>IFERROR(VLOOKUP(Table_Query_from_Cas_Ragle35[[#This Row],[Equipment '#]],'[1]Equip Rates'!A:C,3,FALSE),"")</f>
        <v/>
      </c>
      <c r="F947">
        <f>IFERROR(VLOOKUP(Table_Query_from_Cas_Ragle35[[#This Row],[Equipment '#]],H:I,2,FALSE), "No Div")</f>
        <v/>
      </c>
      <c r="H947" t="inlineStr">
        <is>
          <t>PT-65</t>
        </is>
      </c>
      <c r="I947" t="inlineStr">
        <is>
          <t>2</t>
        </is>
      </c>
    </row>
    <row r="948">
      <c r="A948" t="inlineStr">
        <is>
          <t>PT-86</t>
        </is>
      </c>
      <c r="B948" t="inlineStr">
        <is>
          <t>2017 F250 E06240 I-69 Spare</t>
        </is>
      </c>
      <c r="C948" t="n">
        <v>31118.5</v>
      </c>
      <c r="D948" t="inlineStr">
        <is>
          <t>A</t>
        </is>
      </c>
      <c r="E948">
        <f>IFERROR(VLOOKUP(Table_Query_from_Cas_Ragle35[[#This Row],[Equipment '#]],'[1]Equip Rates'!A:C,3,FALSE),"")</f>
        <v/>
      </c>
      <c r="F948">
        <f>IFERROR(VLOOKUP(Table_Query_from_Cas_Ragle35[[#This Row],[Equipment '#]],H:I,2,FALSE), "No Div")</f>
        <v/>
      </c>
      <c r="H948" t="inlineStr">
        <is>
          <t>PT-66</t>
        </is>
      </c>
      <c r="I948" t="inlineStr">
        <is>
          <t>2</t>
        </is>
      </c>
    </row>
    <row r="949">
      <c r="A949" t="inlineStr">
        <is>
          <t>PT-89</t>
        </is>
      </c>
      <c r="B949" t="inlineStr">
        <is>
          <t>2017 F-150 D58127</t>
        </is>
      </c>
      <c r="C949" t="n">
        <v>31574.72</v>
      </c>
      <c r="D949" t="inlineStr">
        <is>
          <t>A</t>
        </is>
      </c>
      <c r="E949">
        <f>IFERROR(VLOOKUP(Table_Query_from_Cas_Ragle35[[#This Row],[Equipment '#]],'[1]Equip Rates'!A:C,3,FALSE),"")</f>
        <v/>
      </c>
      <c r="F949">
        <f>IFERROR(VLOOKUP(Table_Query_from_Cas_Ragle35[[#This Row],[Equipment '#]],H:I,2,FALSE), "No Div")</f>
        <v/>
      </c>
      <c r="H949" t="inlineStr">
        <is>
          <t>PT-67</t>
        </is>
      </c>
      <c r="I949" t="inlineStr">
        <is>
          <t>1</t>
        </is>
      </c>
    </row>
    <row r="950">
      <c r="A950" t="inlineStr">
        <is>
          <t>PT-90</t>
        </is>
      </c>
      <c r="B950" t="inlineStr">
        <is>
          <t>2017 F150 E53788 W Rouch</t>
        </is>
      </c>
      <c r="C950" t="n">
        <v>29846.72</v>
      </c>
      <c r="D950" t="inlineStr">
        <is>
          <t>A</t>
        </is>
      </c>
      <c r="E950">
        <f>IFERROR(VLOOKUP(Table_Query_from_Cas_Ragle35[[#This Row],[Equipment '#]],'[1]Equip Rates'!A:C,3,FALSE),"")</f>
        <v/>
      </c>
      <c r="F950">
        <f>IFERROR(VLOOKUP(Table_Query_from_Cas_Ragle35[[#This Row],[Equipment '#]],H:I,2,FALSE), "No Div")</f>
        <v/>
      </c>
      <c r="H950" t="inlineStr">
        <is>
          <t>PT-68</t>
        </is>
      </c>
      <c r="I950" t="inlineStr">
        <is>
          <t>2</t>
        </is>
      </c>
    </row>
    <row r="951">
      <c r="A951" t="inlineStr">
        <is>
          <t>PT-92</t>
        </is>
      </c>
      <c r="B951" t="inlineStr">
        <is>
          <t>2016 F-150 E43112</t>
        </is>
      </c>
      <c r="C951" t="n">
        <v>22111.63</v>
      </c>
      <c r="D951" t="inlineStr">
        <is>
          <t>A</t>
        </is>
      </c>
      <c r="E951">
        <f>IFERROR(VLOOKUP(Table_Query_from_Cas_Ragle35[[#This Row],[Equipment '#]],'[1]Equip Rates'!A:C,3,FALSE),"")</f>
        <v/>
      </c>
      <c r="F951">
        <f>IFERROR(VLOOKUP(Table_Query_from_Cas_Ragle35[[#This Row],[Equipment '#]],H:I,2,FALSE), "No Div")</f>
        <v/>
      </c>
      <c r="H951" t="inlineStr">
        <is>
          <t>PT-69</t>
        </is>
      </c>
      <c r="I951" t="inlineStr">
        <is>
          <t>2</t>
        </is>
      </c>
    </row>
    <row r="952">
      <c r="A952" t="inlineStr">
        <is>
          <t>PT-96</t>
        </is>
      </c>
      <c r="B952" t="inlineStr">
        <is>
          <t>2017 F-150 D38517 K Dillman</t>
        </is>
      </c>
      <c r="C952" t="n">
        <v>39186.5</v>
      </c>
      <c r="D952" t="inlineStr">
        <is>
          <t>A</t>
        </is>
      </c>
      <c r="E952">
        <f>IFERROR(VLOOKUP(Table_Query_from_Cas_Ragle35[[#This Row],[Equipment '#]],'[1]Equip Rates'!A:C,3,FALSE),"")</f>
        <v/>
      </c>
      <c r="F952">
        <f>IFERROR(VLOOKUP(Table_Query_from_Cas_Ragle35[[#This Row],[Equipment '#]],H:I,2,FALSE), "No Div")</f>
        <v/>
      </c>
      <c r="H952" t="inlineStr">
        <is>
          <t>PT-70</t>
        </is>
      </c>
      <c r="I952" t="inlineStr">
        <is>
          <t>2</t>
        </is>
      </c>
    </row>
    <row r="953">
      <c r="A953" t="inlineStr">
        <is>
          <t>PT-97</t>
        </is>
      </c>
      <c r="B953" t="inlineStr">
        <is>
          <t>2017 F-250 E06241 A Wilks</t>
        </is>
      </c>
      <c r="C953" t="n">
        <v>31011.5</v>
      </c>
      <c r="D953" t="inlineStr">
        <is>
          <t>A</t>
        </is>
      </c>
      <c r="E953">
        <f>IFERROR(VLOOKUP(Table_Query_from_Cas_Ragle35[[#This Row],[Equipment '#]],'[1]Equip Rates'!A:C,3,FALSE),"")</f>
        <v/>
      </c>
      <c r="F953">
        <f>IFERROR(VLOOKUP(Table_Query_from_Cas_Ragle35[[#This Row],[Equipment '#]],H:I,2,FALSE), "No Div")</f>
        <v/>
      </c>
      <c r="H953" t="inlineStr">
        <is>
          <t>PT-71</t>
        </is>
      </c>
      <c r="I953" t="inlineStr">
        <is>
          <t>2</t>
        </is>
      </c>
    </row>
    <row r="954">
      <c r="A954" t="inlineStr">
        <is>
          <t>PT-98</t>
        </is>
      </c>
      <c r="B954" t="inlineStr">
        <is>
          <t>2018 F-350 B32450 Loop</t>
        </is>
      </c>
      <c r="C954" t="n">
        <v>35536.65</v>
      </c>
      <c r="D954" t="inlineStr">
        <is>
          <t>A</t>
        </is>
      </c>
      <c r="E954">
        <f>IFERROR(VLOOKUP(Table_Query_from_Cas_Ragle35[[#This Row],[Equipment '#]],'[1]Equip Rates'!A:C,3,FALSE),"")</f>
        <v/>
      </c>
      <c r="F954">
        <f>IFERROR(VLOOKUP(Table_Query_from_Cas_Ragle35[[#This Row],[Equipment '#]],H:I,2,FALSE), "No Div")</f>
        <v/>
      </c>
      <c r="H954" t="inlineStr">
        <is>
          <t>PT-72</t>
        </is>
      </c>
      <c r="I954" t="inlineStr">
        <is>
          <t>2</t>
        </is>
      </c>
    </row>
    <row r="955">
      <c r="A955" t="inlineStr">
        <is>
          <t>PT-99</t>
        </is>
      </c>
      <c r="B955" t="inlineStr">
        <is>
          <t>2018 F-250 B33749 J. Ragle</t>
        </is>
      </c>
      <c r="C955" t="n">
        <v>63165</v>
      </c>
      <c r="D955" t="inlineStr">
        <is>
          <t>A</t>
        </is>
      </c>
      <c r="E955">
        <f>IFERROR(VLOOKUP(Table_Query_from_Cas_Ragle35[[#This Row],[Equipment '#]],'[1]Equip Rates'!A:C,3,FALSE),"")</f>
        <v/>
      </c>
      <c r="F955">
        <f>IFERROR(VLOOKUP(Table_Query_from_Cas_Ragle35[[#This Row],[Equipment '#]],H:I,2,FALSE), "No Div")</f>
        <v/>
      </c>
      <c r="H955" t="inlineStr">
        <is>
          <t>PT-73</t>
        </is>
      </c>
      <c r="I955" t="inlineStr">
        <is>
          <t>1</t>
        </is>
      </c>
    </row>
    <row r="956">
      <c r="A956" t="inlineStr">
        <is>
          <t>PVH-01</t>
        </is>
      </c>
      <c r="B956" t="inlineStr">
        <is>
          <t>MKT V2B Vibro Hammer</t>
        </is>
      </c>
      <c r="C956" t="n">
        <v>29786</v>
      </c>
      <c r="D956" t="inlineStr">
        <is>
          <t>A</t>
        </is>
      </c>
      <c r="E956">
        <f>IFERROR(VLOOKUP(Table_Query_from_Cas_Ragle35[[#This Row],[Equipment '#]],'[1]Equip Rates'!A:C,3,FALSE),"")</f>
        <v/>
      </c>
      <c r="F956">
        <f>IFERROR(VLOOKUP(Table_Query_from_Cas_Ragle35[[#This Row],[Equipment '#]],H:I,2,FALSE), "No Div")</f>
        <v/>
      </c>
      <c r="H956" t="inlineStr">
        <is>
          <t>PT-74</t>
        </is>
      </c>
      <c r="I956" t="inlineStr">
        <is>
          <t>1</t>
        </is>
      </c>
    </row>
    <row r="957">
      <c r="A957" t="inlineStr">
        <is>
          <t>PVH-02</t>
        </is>
      </c>
      <c r="B957" t="inlineStr">
        <is>
          <t>MKT V5C Vibro Hammer</t>
        </is>
      </c>
      <c r="C957" t="n">
        <v>68900</v>
      </c>
      <c r="D957" t="inlineStr">
        <is>
          <t>A</t>
        </is>
      </c>
      <c r="E957">
        <f>IFERROR(VLOOKUP(Table_Query_from_Cas_Ragle35[[#This Row],[Equipment '#]],'[1]Equip Rates'!A:C,3,FALSE),"")</f>
        <v/>
      </c>
      <c r="F957">
        <f>IFERROR(VLOOKUP(Table_Query_from_Cas_Ragle35[[#This Row],[Equipment '#]],H:I,2,FALSE), "No Div")</f>
        <v/>
      </c>
      <c r="H957" t="inlineStr">
        <is>
          <t>PT-75</t>
        </is>
      </c>
      <c r="I957" t="inlineStr">
        <is>
          <t>2</t>
        </is>
      </c>
    </row>
    <row r="958">
      <c r="A958" t="inlineStr">
        <is>
          <t>PW-01</t>
        </is>
      </c>
      <c r="B958" t="inlineStr">
        <is>
          <t>SIMPSON 5000 PSI PRESSURE WASH</t>
        </is>
      </c>
      <c r="C958" t="n">
        <v>5195.99</v>
      </c>
      <c r="D958" t="inlineStr">
        <is>
          <t>A</t>
        </is>
      </c>
      <c r="E958">
        <f>IFERROR(VLOOKUP(Table_Query_from_Cas_Ragle35[[#This Row],[Equipment '#]],'[1]Equip Rates'!A:C,3,FALSE),"")</f>
        <v/>
      </c>
      <c r="F958">
        <f>IFERROR(VLOOKUP(Table_Query_from_Cas_Ragle35[[#This Row],[Equipment '#]],H:I,2,FALSE), "No Div")</f>
        <v/>
      </c>
      <c r="H958" t="inlineStr">
        <is>
          <t>PT-76</t>
        </is>
      </c>
      <c r="I958" t="inlineStr">
        <is>
          <t>2</t>
        </is>
      </c>
    </row>
    <row r="959">
      <c r="A959" t="inlineStr">
        <is>
          <t>PW-02</t>
        </is>
      </c>
      <c r="B959" t="inlineStr">
        <is>
          <t>SIMPSON 5000 PSI PRESSURE WASH</t>
        </is>
      </c>
      <c r="C959" t="n">
        <v>5195.99</v>
      </c>
      <c r="D959" t="inlineStr">
        <is>
          <t>A</t>
        </is>
      </c>
      <c r="E959">
        <f>IFERROR(VLOOKUP(Table_Query_from_Cas_Ragle35[[#This Row],[Equipment '#]],'[1]Equip Rates'!A:C,3,FALSE),"")</f>
        <v/>
      </c>
      <c r="F959">
        <f>IFERROR(VLOOKUP(Table_Query_from_Cas_Ragle35[[#This Row],[Equipment '#]],H:I,2,FALSE), "No Div")</f>
        <v/>
      </c>
      <c r="H959" t="inlineStr">
        <is>
          <t>PT-77</t>
        </is>
      </c>
      <c r="I959" t="inlineStr">
        <is>
          <t>2</t>
        </is>
      </c>
    </row>
    <row r="960">
      <c r="A960" t="inlineStr">
        <is>
          <t>PWT-01</t>
        </is>
      </c>
      <c r="B960" t="inlineStr">
        <is>
          <t>Portable Water Tower</t>
        </is>
      </c>
      <c r="C960" t="n">
        <v>31076.66</v>
      </c>
      <c r="D960" t="inlineStr">
        <is>
          <t>A</t>
        </is>
      </c>
      <c r="E960">
        <f>IFERROR(VLOOKUP(Table_Query_from_Cas_Ragle35[[#This Row],[Equipment '#]],'[1]Equip Rates'!A:C,3,FALSE),"")</f>
        <v/>
      </c>
      <c r="F960">
        <f>IFERROR(VLOOKUP(Table_Query_from_Cas_Ragle35[[#This Row],[Equipment '#]],H:I,2,FALSE), "No Div")</f>
        <v/>
      </c>
      <c r="H960" t="inlineStr">
        <is>
          <t>PT-78</t>
        </is>
      </c>
      <c r="I960" t="inlineStr">
        <is>
          <t>2</t>
        </is>
      </c>
    </row>
    <row r="961">
      <c r="A961" t="inlineStr">
        <is>
          <t>PWT-02</t>
        </is>
      </c>
      <c r="B961" t="inlineStr">
        <is>
          <t>10,000 Gal Water Tower</t>
        </is>
      </c>
      <c r="C961" t="n">
        <v>25000</v>
      </c>
      <c r="D961" t="inlineStr">
        <is>
          <t>A</t>
        </is>
      </c>
      <c r="E961">
        <f>IFERROR(VLOOKUP(Table_Query_from_Cas_Ragle35[[#This Row],[Equipment '#]],'[1]Equip Rates'!A:C,3,FALSE),"")</f>
        <v/>
      </c>
      <c r="F961">
        <f>IFERROR(VLOOKUP(Table_Query_from_Cas_Ragle35[[#This Row],[Equipment '#]],H:I,2,FALSE), "No Div")</f>
        <v/>
      </c>
      <c r="H961" t="inlineStr">
        <is>
          <t>PT-79</t>
        </is>
      </c>
      <c r="I961" t="inlineStr">
        <is>
          <t>3</t>
        </is>
      </c>
    </row>
    <row r="962">
      <c r="A962" t="inlineStr">
        <is>
          <t>R-02</t>
        </is>
      </c>
      <c r="B962" t="inlineStr">
        <is>
          <t>Bomag BW156DH 56" Roller</t>
        </is>
      </c>
      <c r="C962" t="n">
        <v>30740</v>
      </c>
      <c r="D962" t="inlineStr">
        <is>
          <t>A</t>
        </is>
      </c>
      <c r="E962">
        <f>IFERROR(VLOOKUP(Table_Query_from_Cas_Ragle35[[#This Row],[Equipment '#]],'[1]Equip Rates'!A:C,3,FALSE),"")</f>
        <v/>
      </c>
      <c r="F962">
        <f>IFERROR(VLOOKUP(Table_Query_from_Cas_Ragle35[[#This Row],[Equipment '#]],H:I,2,FALSE), "No Div")</f>
        <v/>
      </c>
      <c r="H962" t="inlineStr">
        <is>
          <t>PT-80</t>
        </is>
      </c>
      <c r="I962" t="inlineStr">
        <is>
          <t>2</t>
        </is>
      </c>
    </row>
    <row r="963">
      <c r="A963" t="inlineStr">
        <is>
          <t>R-03</t>
        </is>
      </c>
      <c r="B963" t="inlineStr">
        <is>
          <t>Vibromax 1103 84" Roller</t>
        </is>
      </c>
      <c r="C963" t="n">
        <v>37000</v>
      </c>
      <c r="D963" t="inlineStr">
        <is>
          <t>A</t>
        </is>
      </c>
      <c r="E963">
        <f>IFERROR(VLOOKUP(Table_Query_from_Cas_Ragle35[[#This Row],[Equipment '#]],'[1]Equip Rates'!A:C,3,FALSE),"")</f>
        <v/>
      </c>
      <c r="F963">
        <f>IFERROR(VLOOKUP(Table_Query_from_Cas_Ragle35[[#This Row],[Equipment '#]],H:I,2,FALSE), "No Div")</f>
        <v/>
      </c>
      <c r="H963" t="inlineStr">
        <is>
          <t>PT-81</t>
        </is>
      </c>
      <c r="I963" t="inlineStr">
        <is>
          <t>4</t>
        </is>
      </c>
    </row>
    <row r="964">
      <c r="A964" t="inlineStr">
        <is>
          <t>R-04</t>
        </is>
      </c>
      <c r="B964" t="inlineStr">
        <is>
          <t>Ingersoll Rand 24" W/B Roller</t>
        </is>
      </c>
      <c r="C964" t="n">
        <v>7990</v>
      </c>
      <c r="D964" t="inlineStr">
        <is>
          <t>A</t>
        </is>
      </c>
      <c r="E964">
        <f>IFERROR(VLOOKUP(Table_Query_from_Cas_Ragle35[[#This Row],[Equipment '#]],'[1]Equip Rates'!A:C,3,FALSE),"")</f>
        <v/>
      </c>
      <c r="F964">
        <f>IFERROR(VLOOKUP(Table_Query_from_Cas_Ragle35[[#This Row],[Equipment '#]],H:I,2,FALSE), "No Div")</f>
        <v/>
      </c>
      <c r="H964" t="inlineStr">
        <is>
          <t>PT-82</t>
        </is>
      </c>
      <c r="I964" t="inlineStr">
        <is>
          <t>4</t>
        </is>
      </c>
    </row>
    <row r="965">
      <c r="A965" t="inlineStr">
        <is>
          <t>R-05</t>
        </is>
      </c>
      <c r="B965" t="inlineStr">
        <is>
          <t>Ing-Rand SD116DX 84" Roller</t>
        </is>
      </c>
      <c r="C965" t="n">
        <v>53500</v>
      </c>
      <c r="D965" t="inlineStr">
        <is>
          <t>A</t>
        </is>
      </c>
      <c r="E965">
        <f>IFERROR(VLOOKUP(Table_Query_from_Cas_Ragle35[[#This Row],[Equipment '#]],'[1]Equip Rates'!A:C,3,FALSE),"")</f>
        <v/>
      </c>
      <c r="F965">
        <f>IFERROR(VLOOKUP(Table_Query_from_Cas_Ragle35[[#This Row],[Equipment '#]],H:I,2,FALSE), "No Div")</f>
        <v/>
      </c>
      <c r="H965" t="inlineStr">
        <is>
          <t>PT-83</t>
        </is>
      </c>
      <c r="I965" t="inlineStr">
        <is>
          <t>2</t>
        </is>
      </c>
    </row>
    <row r="966">
      <c r="A966" t="inlineStr">
        <is>
          <t>R-06</t>
        </is>
      </c>
      <c r="B966" t="inlineStr">
        <is>
          <t>IR SD77DX66"</t>
        </is>
      </c>
      <c r="C966" t="n">
        <v>34240</v>
      </c>
      <c r="D966" t="inlineStr">
        <is>
          <t>A</t>
        </is>
      </c>
      <c r="E966">
        <f>IFERROR(VLOOKUP(Table_Query_from_Cas_Ragle35[[#This Row],[Equipment '#]],'[1]Equip Rates'!A:C,3,FALSE),"")</f>
        <v/>
      </c>
      <c r="F966">
        <f>IFERROR(VLOOKUP(Table_Query_from_Cas_Ragle35[[#This Row],[Equipment '#]],H:I,2,FALSE), "No Div")</f>
        <v/>
      </c>
      <c r="H966" t="inlineStr">
        <is>
          <t>PT-84</t>
        </is>
      </c>
      <c r="I966" t="inlineStr">
        <is>
          <t>1</t>
        </is>
      </c>
    </row>
    <row r="967">
      <c r="A967" t="inlineStr">
        <is>
          <t>R-07</t>
        </is>
      </c>
      <c r="B967" t="inlineStr">
        <is>
          <t>Ing-Rand SD100D 84"</t>
        </is>
      </c>
      <c r="C967" t="n">
        <v>31265.4</v>
      </c>
      <c r="D967" t="inlineStr">
        <is>
          <t>A</t>
        </is>
      </c>
      <c r="E967">
        <f>IFERROR(VLOOKUP(Table_Query_from_Cas_Ragle35[[#This Row],[Equipment '#]],'[1]Equip Rates'!A:C,3,FALSE),"")</f>
        <v/>
      </c>
      <c r="F967">
        <f>IFERROR(VLOOKUP(Table_Query_from_Cas_Ragle35[[#This Row],[Equipment '#]],H:I,2,FALSE), "No Div")</f>
        <v/>
      </c>
      <c r="H967" t="inlineStr">
        <is>
          <t>PT-85</t>
        </is>
      </c>
      <c r="I967" t="inlineStr">
        <is>
          <t>2</t>
        </is>
      </c>
    </row>
    <row r="968">
      <c r="A968" t="inlineStr">
        <is>
          <t>R-08</t>
        </is>
      </c>
      <c r="B968" t="inlineStr">
        <is>
          <t>Bomag BW9002 36"</t>
        </is>
      </c>
      <c r="C968" t="n">
        <v>7420</v>
      </c>
      <c r="D968" t="inlineStr">
        <is>
          <t>A</t>
        </is>
      </c>
      <c r="E968">
        <f>IFERROR(VLOOKUP(Table_Query_from_Cas_Ragle35[[#This Row],[Equipment '#]],'[1]Equip Rates'!A:C,3,FALSE),"")</f>
        <v/>
      </c>
      <c r="F968">
        <f>IFERROR(VLOOKUP(Table_Query_from_Cas_Ragle35[[#This Row],[Equipment '#]],H:I,2,FALSE), "No Div")</f>
        <v/>
      </c>
      <c r="H968" t="inlineStr">
        <is>
          <t>PT-86</t>
        </is>
      </c>
      <c r="I968" t="inlineStr">
        <is>
          <t>1</t>
        </is>
      </c>
    </row>
    <row r="969">
      <c r="A969" t="inlineStr">
        <is>
          <t>R-09</t>
        </is>
      </c>
      <c r="B969" t="inlineStr">
        <is>
          <t>84" CAT 563 Padfoot Roller</t>
        </is>
      </c>
      <c r="C969" t="n">
        <v>68400.82000000001</v>
      </c>
      <c r="D969" t="inlineStr">
        <is>
          <t>A</t>
        </is>
      </c>
      <c r="E969">
        <f>IFERROR(VLOOKUP(Table_Query_from_Cas_Ragle35[[#This Row],[Equipment '#]],'[1]Equip Rates'!A:C,3,FALSE),"")</f>
        <v/>
      </c>
      <c r="F969">
        <f>IFERROR(VLOOKUP(Table_Query_from_Cas_Ragle35[[#This Row],[Equipment '#]],H:I,2,FALSE), "No Div")</f>
        <v/>
      </c>
      <c r="H969" t="inlineStr">
        <is>
          <t>PT-87</t>
        </is>
      </c>
      <c r="I969" t="inlineStr">
        <is>
          <t>2</t>
        </is>
      </c>
    </row>
    <row r="970">
      <c r="A970" t="inlineStr">
        <is>
          <t>R-10</t>
        </is>
      </c>
      <c r="B970" t="inlineStr">
        <is>
          <t>84" CAT 563 Padfoot Roller</t>
        </is>
      </c>
      <c r="C970" t="n">
        <v>49838.93</v>
      </c>
      <c r="D970" t="inlineStr">
        <is>
          <t>A</t>
        </is>
      </c>
      <c r="E970">
        <f>IFERROR(VLOOKUP(Table_Query_from_Cas_Ragle35[[#This Row],[Equipment '#]],'[1]Equip Rates'!A:C,3,FALSE),"")</f>
        <v/>
      </c>
      <c r="F970">
        <f>IFERROR(VLOOKUP(Table_Query_from_Cas_Ragle35[[#This Row],[Equipment '#]],H:I,2,FALSE), "No Div")</f>
        <v/>
      </c>
      <c r="H970" t="inlineStr">
        <is>
          <t>PT-88</t>
        </is>
      </c>
      <c r="I970" t="inlineStr">
        <is>
          <t>2</t>
        </is>
      </c>
    </row>
    <row r="971">
      <c r="A971" t="inlineStr">
        <is>
          <t>R-11</t>
        </is>
      </c>
      <c r="B971" t="inlineStr">
        <is>
          <t>84" Ingersoll Rand SD116 Rolle</t>
        </is>
      </c>
      <c r="C971" t="n">
        <v>55640</v>
      </c>
      <c r="D971" t="inlineStr">
        <is>
          <t>A</t>
        </is>
      </c>
      <c r="E971">
        <f>IFERROR(VLOOKUP(Table_Query_from_Cas_Ragle35[[#This Row],[Equipment '#]],'[1]Equip Rates'!A:C,3,FALSE),"")</f>
        <v/>
      </c>
      <c r="F971">
        <f>IFERROR(VLOOKUP(Table_Query_from_Cas_Ragle35[[#This Row],[Equipment '#]],H:I,2,FALSE), "No Div")</f>
        <v/>
      </c>
      <c r="H971" t="inlineStr">
        <is>
          <t>PT-89</t>
        </is>
      </c>
      <c r="I971" t="inlineStr">
        <is>
          <t>2</t>
        </is>
      </c>
    </row>
    <row r="972">
      <c r="A972" t="inlineStr">
        <is>
          <t>R-12</t>
        </is>
      </c>
      <c r="B972" t="inlineStr">
        <is>
          <t>84" CAT CP56 Padfoot Roller</t>
        </is>
      </c>
      <c r="C972" t="n">
        <v>84476.5</v>
      </c>
      <c r="D972" t="inlineStr">
        <is>
          <t>A</t>
        </is>
      </c>
      <c r="E972">
        <f>IFERROR(VLOOKUP(Table_Query_from_Cas_Ragle35[[#This Row],[Equipment '#]],'[1]Equip Rates'!A:C,3,FALSE),"")</f>
        <v/>
      </c>
      <c r="F972">
        <f>IFERROR(VLOOKUP(Table_Query_from_Cas_Ragle35[[#This Row],[Equipment '#]],H:I,2,FALSE), "No Div")</f>
        <v/>
      </c>
      <c r="H972" t="inlineStr">
        <is>
          <t>PT-90</t>
        </is>
      </c>
      <c r="I972" t="inlineStr">
        <is>
          <t>1</t>
        </is>
      </c>
    </row>
    <row r="973">
      <c r="A973" t="inlineStr">
        <is>
          <t>R-13</t>
        </is>
      </c>
      <c r="B973" t="inlineStr">
        <is>
          <t>84" Sakai SV510T Roller</t>
        </is>
      </c>
      <c r="C973" t="n">
        <v>57936.38</v>
      </c>
      <c r="D973" t="inlineStr">
        <is>
          <t>A</t>
        </is>
      </c>
      <c r="E973">
        <f>IFERROR(VLOOKUP(Table_Query_from_Cas_Ragle35[[#This Row],[Equipment '#]],'[1]Equip Rates'!A:C,3,FALSE),"")</f>
        <v/>
      </c>
      <c r="F973">
        <f>IFERROR(VLOOKUP(Table_Query_from_Cas_Ragle35[[#This Row],[Equipment '#]],H:I,2,FALSE), "No Div")</f>
        <v/>
      </c>
      <c r="H973" t="inlineStr">
        <is>
          <t>PT-91</t>
        </is>
      </c>
      <c r="I973" t="inlineStr">
        <is>
          <t>2</t>
        </is>
      </c>
    </row>
    <row r="974">
      <c r="A974" t="inlineStr">
        <is>
          <t>R-14</t>
        </is>
      </c>
      <c r="B974" t="inlineStr">
        <is>
          <t>Dynapac CP271 (2006)</t>
        </is>
      </c>
      <c r="C974" t="n">
        <v>37983.1</v>
      </c>
      <c r="D974" t="inlineStr">
        <is>
          <t>A</t>
        </is>
      </c>
      <c r="E974">
        <f>IFERROR(VLOOKUP(Table_Query_from_Cas_Ragle35[[#This Row],[Equipment '#]],'[1]Equip Rates'!A:C,3,FALSE),"")</f>
        <v/>
      </c>
      <c r="F974">
        <f>IFERROR(VLOOKUP(Table_Query_from_Cas_Ragle35[[#This Row],[Equipment '#]],H:I,2,FALSE), "No Div")</f>
        <v/>
      </c>
      <c r="H974" t="inlineStr">
        <is>
          <t>PT-92</t>
        </is>
      </c>
      <c r="I974" t="inlineStr">
        <is>
          <t>2</t>
        </is>
      </c>
    </row>
    <row r="975">
      <c r="A975" t="inlineStr">
        <is>
          <t>R-15</t>
        </is>
      </c>
      <c r="B975" t="inlineStr">
        <is>
          <t>33" Wacker Neuson Trench Roll</t>
        </is>
      </c>
      <c r="C975" t="n">
        <v>10283.75</v>
      </c>
      <c r="D975" t="inlineStr">
        <is>
          <t>A</t>
        </is>
      </c>
      <c r="E975">
        <f>IFERROR(VLOOKUP(Table_Query_from_Cas_Ragle35[[#This Row],[Equipment '#]],'[1]Equip Rates'!A:C,3,FALSE),"")</f>
        <v/>
      </c>
      <c r="F975">
        <f>IFERROR(VLOOKUP(Table_Query_from_Cas_Ragle35[[#This Row],[Equipment '#]],H:I,2,FALSE), "No Div")</f>
        <v/>
      </c>
      <c r="H975" t="inlineStr">
        <is>
          <t>PT-93</t>
        </is>
      </c>
      <c r="I975" t="inlineStr">
        <is>
          <t>1</t>
        </is>
      </c>
    </row>
    <row r="976">
      <c r="A976" t="inlineStr">
        <is>
          <t>R-16</t>
        </is>
      </c>
      <c r="B976" t="inlineStr">
        <is>
          <t>66" Sakai SV410 Roller</t>
        </is>
      </c>
      <c r="C976" t="n">
        <v>64967.4</v>
      </c>
      <c r="D976" t="inlineStr">
        <is>
          <t>A</t>
        </is>
      </c>
      <c r="E976">
        <f>IFERROR(VLOOKUP(Table_Query_from_Cas_Ragle35[[#This Row],[Equipment '#]],'[1]Equip Rates'!A:C,3,FALSE),"")</f>
        <v/>
      </c>
      <c r="F976">
        <f>IFERROR(VLOOKUP(Table_Query_from_Cas_Ragle35[[#This Row],[Equipment '#]],H:I,2,FALSE), "No Div")</f>
        <v/>
      </c>
      <c r="H976" t="inlineStr">
        <is>
          <t>PT-94</t>
        </is>
      </c>
      <c r="I976" t="inlineStr">
        <is>
          <t>1</t>
        </is>
      </c>
    </row>
    <row r="977">
      <c r="A977" t="inlineStr">
        <is>
          <t>R-17</t>
        </is>
      </c>
      <c r="B977" t="inlineStr">
        <is>
          <t>Wacker RD12A</t>
        </is>
      </c>
      <c r="C977" t="n">
        <v>13023.5</v>
      </c>
      <c r="D977" t="inlineStr">
        <is>
          <t>A</t>
        </is>
      </c>
      <c r="E977">
        <f>IFERROR(VLOOKUP(Table_Query_from_Cas_Ragle35[[#This Row],[Equipment '#]],'[1]Equip Rates'!A:C,3,FALSE),"")</f>
        <v/>
      </c>
      <c r="F977">
        <f>IFERROR(VLOOKUP(Table_Query_from_Cas_Ragle35[[#This Row],[Equipment '#]],H:I,2,FALSE), "No Div")</f>
        <v/>
      </c>
      <c r="H977" t="inlineStr">
        <is>
          <t>PT-95</t>
        </is>
      </c>
      <c r="I977" t="inlineStr">
        <is>
          <t>1</t>
        </is>
      </c>
    </row>
    <row r="978">
      <c r="A978" t="inlineStr">
        <is>
          <t>R-18</t>
        </is>
      </c>
      <c r="B978" t="inlineStr">
        <is>
          <t>2005 CAT 815F</t>
        </is>
      </c>
      <c r="C978" t="n">
        <v>114788.49</v>
      </c>
      <c r="D978" t="inlineStr">
        <is>
          <t>A</t>
        </is>
      </c>
      <c r="E978">
        <f>IFERROR(VLOOKUP(Table_Query_from_Cas_Ragle35[[#This Row],[Equipment '#]],'[1]Equip Rates'!A:C,3,FALSE),"")</f>
        <v/>
      </c>
      <c r="F978">
        <f>IFERROR(VLOOKUP(Table_Query_from_Cas_Ragle35[[#This Row],[Equipment '#]],H:I,2,FALSE), "No Div")</f>
        <v/>
      </c>
      <c r="H978" t="inlineStr">
        <is>
          <t>PT-96</t>
        </is>
      </c>
      <c r="I978" t="inlineStr">
        <is>
          <t>1</t>
        </is>
      </c>
    </row>
    <row r="979">
      <c r="A979" t="inlineStr">
        <is>
          <t>R-19</t>
        </is>
      </c>
      <c r="B979" t="inlineStr">
        <is>
          <t>RTXSC2 Wacker 33" RC (2014)</t>
        </is>
      </c>
      <c r="C979" t="n">
        <v>7000</v>
      </c>
      <c r="D979" t="inlineStr">
        <is>
          <t>A</t>
        </is>
      </c>
      <c r="E979">
        <f>IFERROR(VLOOKUP(Table_Query_from_Cas_Ragle35[[#This Row],[Equipment '#]],'[1]Equip Rates'!A:C,3,FALSE),"")</f>
        <v/>
      </c>
      <c r="F979">
        <f>IFERROR(VLOOKUP(Table_Query_from_Cas_Ragle35[[#This Row],[Equipment '#]],H:I,2,FALSE), "No Div")</f>
        <v/>
      </c>
      <c r="H979" t="inlineStr">
        <is>
          <t>PT-97</t>
        </is>
      </c>
      <c r="I979" t="inlineStr">
        <is>
          <t>1</t>
        </is>
      </c>
    </row>
    <row r="980">
      <c r="A980" t="inlineStr">
        <is>
          <t>R-20</t>
        </is>
      </c>
      <c r="B980" t="inlineStr">
        <is>
          <t>Wacker Neuson RD12A (2013)</t>
        </is>
      </c>
      <c r="C980" t="n">
        <v>6474.6</v>
      </c>
      <c r="D980" t="inlineStr">
        <is>
          <t>A</t>
        </is>
      </c>
      <c r="E980">
        <f>IFERROR(VLOOKUP(Table_Query_from_Cas_Ragle35[[#This Row],[Equipment '#]],'[1]Equip Rates'!A:C,3,FALSE),"")</f>
        <v/>
      </c>
      <c r="F980">
        <f>IFERROR(VLOOKUP(Table_Query_from_Cas_Ragle35[[#This Row],[Equipment '#]],H:I,2,FALSE), "No Div")</f>
        <v/>
      </c>
      <c r="H980" t="inlineStr">
        <is>
          <t>PT-98</t>
        </is>
      </c>
      <c r="I980" t="inlineStr">
        <is>
          <t>1</t>
        </is>
      </c>
    </row>
    <row r="981">
      <c r="A981" t="inlineStr">
        <is>
          <t>R-21</t>
        </is>
      </c>
      <c r="B981" t="inlineStr">
        <is>
          <t>Bomag BW177PDH-50 (2012)</t>
        </is>
      </c>
      <c r="C981" t="n">
        <v>11589.6</v>
      </c>
      <c r="D981" t="inlineStr">
        <is>
          <t>A</t>
        </is>
      </c>
      <c r="E981">
        <f>IFERROR(VLOOKUP(Table_Query_from_Cas_Ragle35[[#This Row],[Equipment '#]],'[1]Equip Rates'!A:C,3,FALSE),"")</f>
        <v/>
      </c>
      <c r="F981">
        <f>IFERROR(VLOOKUP(Table_Query_from_Cas_Ragle35[[#This Row],[Equipment '#]],H:I,2,FALSE), "No Div")</f>
        <v/>
      </c>
      <c r="H981" t="inlineStr">
        <is>
          <t>PT-99</t>
        </is>
      </c>
      <c r="I981" t="inlineStr">
        <is>
          <t>1</t>
        </is>
      </c>
    </row>
    <row r="982">
      <c r="A982" t="inlineStr">
        <is>
          <t>R-22</t>
        </is>
      </c>
      <c r="B982" t="inlineStr">
        <is>
          <t>2011 CAT CS54</t>
        </is>
      </c>
      <c r="C982" t="n">
        <v>42856.48</v>
      </c>
      <c r="D982" t="inlineStr">
        <is>
          <t>A</t>
        </is>
      </c>
      <c r="E982">
        <f>IFERROR(VLOOKUP(Table_Query_from_Cas_Ragle35[[#This Row],[Equipment '#]],'[1]Equip Rates'!A:C,3,FALSE),"")</f>
        <v/>
      </c>
      <c r="F982">
        <f>IFERROR(VLOOKUP(Table_Query_from_Cas_Ragle35[[#This Row],[Equipment '#]],H:I,2,FALSE), "No Div")</f>
        <v/>
      </c>
      <c r="H982" t="inlineStr">
        <is>
          <t>PVH-01</t>
        </is>
      </c>
      <c r="I982" t="inlineStr">
        <is>
          <t>1</t>
        </is>
      </c>
    </row>
    <row r="983">
      <c r="A983" t="inlineStr">
        <is>
          <t>R-23</t>
        </is>
      </c>
      <c r="B983" t="inlineStr">
        <is>
          <t>2011 CAT CP56</t>
        </is>
      </c>
      <c r="C983" t="n">
        <v>63868</v>
      </c>
      <c r="D983" t="inlineStr">
        <is>
          <t>A</t>
        </is>
      </c>
      <c r="E983">
        <f>IFERROR(VLOOKUP(Table_Query_from_Cas_Ragle35[[#This Row],[Equipment '#]],'[1]Equip Rates'!A:C,3,FALSE),"")</f>
        <v/>
      </c>
      <c r="F983">
        <f>IFERROR(VLOOKUP(Table_Query_from_Cas_Ragle35[[#This Row],[Equipment '#]],H:I,2,FALSE), "No Div")</f>
        <v/>
      </c>
      <c r="H983" t="inlineStr">
        <is>
          <t>PVH-02</t>
        </is>
      </c>
      <c r="I983" t="inlineStr">
        <is>
          <t>1</t>
        </is>
      </c>
    </row>
    <row r="984">
      <c r="A984" t="inlineStr">
        <is>
          <t>R-24</t>
        </is>
      </c>
      <c r="B984" t="inlineStr">
        <is>
          <t>2015 CAT CB24B</t>
        </is>
      </c>
      <c r="C984" t="n">
        <v>17715.99</v>
      </c>
      <c r="D984" t="inlineStr">
        <is>
          <t>A</t>
        </is>
      </c>
      <c r="E984">
        <f>IFERROR(VLOOKUP(Table_Query_from_Cas_Ragle35[[#This Row],[Equipment '#]],'[1]Equip Rates'!A:C,3,FALSE),"")</f>
        <v/>
      </c>
      <c r="F984">
        <f>IFERROR(VLOOKUP(Table_Query_from_Cas_Ragle35[[#This Row],[Equipment '#]],H:I,2,FALSE), "No Div")</f>
        <v/>
      </c>
      <c r="H984" t="inlineStr">
        <is>
          <t>PW-01</t>
        </is>
      </c>
      <c r="I984" t="inlineStr">
        <is>
          <t>2</t>
        </is>
      </c>
    </row>
    <row r="985">
      <c r="A985" t="inlineStr">
        <is>
          <t>R-25</t>
        </is>
      </c>
      <c r="B985" t="inlineStr">
        <is>
          <t>Wacker RTLX-SC3</t>
        </is>
      </c>
      <c r="C985" t="n">
        <v>15696.26</v>
      </c>
      <c r="D985" t="inlineStr">
        <is>
          <t>A</t>
        </is>
      </c>
      <c r="E985">
        <f>IFERROR(VLOOKUP(Table_Query_from_Cas_Ragle35[[#This Row],[Equipment '#]],'[1]Equip Rates'!A:C,3,FALSE),"")</f>
        <v/>
      </c>
      <c r="F985">
        <f>IFERROR(VLOOKUP(Table_Query_from_Cas_Ragle35[[#This Row],[Equipment '#]],H:I,2,FALSE), "No Div")</f>
        <v/>
      </c>
      <c r="H985" t="inlineStr">
        <is>
          <t>PW-02</t>
        </is>
      </c>
      <c r="I985" t="inlineStr">
        <is>
          <t>2</t>
        </is>
      </c>
    </row>
    <row r="986">
      <c r="A986" t="inlineStr">
        <is>
          <t>R-26</t>
        </is>
      </c>
      <c r="B986" t="inlineStr">
        <is>
          <t>2015 Wacker Neuson RTSC3</t>
        </is>
      </c>
      <c r="C986" t="n">
        <v>7313.9</v>
      </c>
      <c r="D986" t="inlineStr">
        <is>
          <t>A</t>
        </is>
      </c>
      <c r="E986">
        <f>IFERROR(VLOOKUP(Table_Query_from_Cas_Ragle35[[#This Row],[Equipment '#]],'[1]Equip Rates'!A:C,3,FALSE),"")</f>
        <v/>
      </c>
      <c r="F986">
        <f>IFERROR(VLOOKUP(Table_Query_from_Cas_Ragle35[[#This Row],[Equipment '#]],H:I,2,FALSE), "No Div")</f>
        <v/>
      </c>
      <c r="H986" t="inlineStr">
        <is>
          <t>PWT-01</t>
        </is>
      </c>
      <c r="I986" t="inlineStr">
        <is>
          <t>2</t>
        </is>
      </c>
    </row>
    <row r="987">
      <c r="A987" t="inlineStr">
        <is>
          <t>R-27</t>
        </is>
      </c>
      <c r="B987" t="inlineStr">
        <is>
          <t>2012 Wacker Neuson RT82-SC</t>
        </is>
      </c>
      <c r="C987" t="n">
        <v>7215.95</v>
      </c>
      <c r="D987" t="inlineStr">
        <is>
          <t>A</t>
        </is>
      </c>
      <c r="E987">
        <f>IFERROR(VLOOKUP(Table_Query_from_Cas_Ragle35[[#This Row],[Equipment '#]],'[1]Equip Rates'!A:C,3,FALSE),"")</f>
        <v/>
      </c>
      <c r="F987">
        <f>IFERROR(VLOOKUP(Table_Query_from_Cas_Ragle35[[#This Row],[Equipment '#]],H:I,2,FALSE), "No Div")</f>
        <v/>
      </c>
      <c r="H987" t="inlineStr">
        <is>
          <t>PWT-02</t>
        </is>
      </c>
      <c r="I987" t="inlineStr">
        <is>
          <t>1</t>
        </is>
      </c>
    </row>
    <row r="988">
      <c r="A988" t="inlineStr">
        <is>
          <t>R-28</t>
        </is>
      </c>
      <c r="B988" t="inlineStr">
        <is>
          <t>2016 Dynapac CP2700</t>
        </is>
      </c>
      <c r="C988" t="n">
        <v>70468.78999999999</v>
      </c>
      <c r="D988" t="inlineStr">
        <is>
          <t>A</t>
        </is>
      </c>
      <c r="E988">
        <f>IFERROR(VLOOKUP(Table_Query_from_Cas_Ragle35[[#This Row],[Equipment '#]],'[1]Equip Rates'!A:C,3,FALSE),"")</f>
        <v/>
      </c>
      <c r="F988">
        <f>IFERROR(VLOOKUP(Table_Query_from_Cas_Ragle35[[#This Row],[Equipment '#]],H:I,2,FALSE), "No Div")</f>
        <v/>
      </c>
      <c r="H988" t="inlineStr">
        <is>
          <t>R-01</t>
        </is>
      </c>
      <c r="I988" t="inlineStr">
        <is>
          <t>2</t>
        </is>
      </c>
    </row>
    <row r="989">
      <c r="A989" t="inlineStr">
        <is>
          <t>R-29</t>
        </is>
      </c>
      <c r="B989" t="inlineStr">
        <is>
          <t>CAT 825C (1994)</t>
        </is>
      </c>
      <c r="C989" t="n">
        <v>92114</v>
      </c>
      <c r="D989" t="inlineStr">
        <is>
          <t>A</t>
        </is>
      </c>
      <c r="E989">
        <f>IFERROR(VLOOKUP(Table_Query_from_Cas_Ragle35[[#This Row],[Equipment '#]],'[1]Equip Rates'!A:C,3,FALSE),"")</f>
        <v/>
      </c>
      <c r="F989">
        <f>IFERROR(VLOOKUP(Table_Query_from_Cas_Ragle35[[#This Row],[Equipment '#]],H:I,2,FALSE), "No Div")</f>
        <v/>
      </c>
      <c r="H989" t="inlineStr">
        <is>
          <t>R-02</t>
        </is>
      </c>
      <c r="I989" t="inlineStr">
        <is>
          <t>1</t>
        </is>
      </c>
    </row>
    <row r="990">
      <c r="A990" t="inlineStr">
        <is>
          <t>R-30</t>
        </is>
      </c>
      <c r="B990" t="inlineStr">
        <is>
          <t>Bomag BMP8500 (2018)</t>
        </is>
      </c>
      <c r="C990" t="n">
        <v>21820.87</v>
      </c>
      <c r="D990" t="inlineStr">
        <is>
          <t>A</t>
        </is>
      </c>
      <c r="E990">
        <f>IFERROR(VLOOKUP(Table_Query_from_Cas_Ragle35[[#This Row],[Equipment '#]],'[1]Equip Rates'!A:C,3,FALSE),"")</f>
        <v/>
      </c>
      <c r="F990">
        <f>IFERROR(VLOOKUP(Table_Query_from_Cas_Ragle35[[#This Row],[Equipment '#]],H:I,2,FALSE), "No Div")</f>
        <v/>
      </c>
      <c r="H990" t="inlineStr">
        <is>
          <t>R-04</t>
        </is>
      </c>
      <c r="I990" t="inlineStr">
        <is>
          <t>1</t>
        </is>
      </c>
    </row>
    <row r="991">
      <c r="A991" t="inlineStr">
        <is>
          <t>R-31</t>
        </is>
      </c>
      <c r="B991" t="inlineStr">
        <is>
          <t>Hamm HC130i</t>
        </is>
      </c>
      <c r="C991" t="n">
        <v>220261.64</v>
      </c>
      <c r="D991" t="inlineStr">
        <is>
          <t>A</t>
        </is>
      </c>
      <c r="E991">
        <f>IFERROR(VLOOKUP(Table_Query_from_Cas_Ragle35[[#This Row],[Equipment '#]],'[1]Equip Rates'!A:C,3,FALSE),"")</f>
        <v/>
      </c>
      <c r="F991">
        <f>IFERROR(VLOOKUP(Table_Query_from_Cas_Ragle35[[#This Row],[Equipment '#]],H:I,2,FALSE), "No Div")</f>
        <v/>
      </c>
      <c r="H991" t="inlineStr">
        <is>
          <t>R-05</t>
        </is>
      </c>
      <c r="I991" t="inlineStr">
        <is>
          <t>2</t>
        </is>
      </c>
    </row>
    <row r="992">
      <c r="A992" t="inlineStr">
        <is>
          <t>R-32</t>
        </is>
      </c>
      <c r="B992" t="inlineStr">
        <is>
          <t>2015 VOLVO SD45 SDC</t>
        </is>
      </c>
      <c r="C992" t="n">
        <v>28750.03</v>
      </c>
      <c r="D992" t="inlineStr">
        <is>
          <t>A</t>
        </is>
      </c>
      <c r="E992">
        <f>IFERROR(VLOOKUP(Table_Query_from_Cas_Ragle35[[#This Row],[Equipment '#]],'[1]Equip Rates'!A:C,3,FALSE),"")</f>
        <v/>
      </c>
      <c r="F992">
        <f>IFERROR(VLOOKUP(Table_Query_from_Cas_Ragle35[[#This Row],[Equipment '#]],H:I,2,FALSE), "No Div")</f>
        <v/>
      </c>
      <c r="H992" t="inlineStr">
        <is>
          <t>R-06</t>
        </is>
      </c>
      <c r="I992" t="inlineStr">
        <is>
          <t>1</t>
        </is>
      </c>
    </row>
    <row r="993">
      <c r="A993" t="inlineStr">
        <is>
          <t>R-33</t>
        </is>
      </c>
      <c r="B993" t="inlineStr">
        <is>
          <t>2017 WACKER RD12A DDR</t>
        </is>
      </c>
      <c r="C993" t="n">
        <v>10716.75</v>
      </c>
      <c r="D993" t="inlineStr">
        <is>
          <t>A</t>
        </is>
      </c>
      <c r="E993">
        <f>IFERROR(VLOOKUP(Table_Query_from_Cas_Ragle35[[#This Row],[Equipment '#]],'[1]Equip Rates'!A:C,3,FALSE),"")</f>
        <v/>
      </c>
      <c r="F993">
        <f>IFERROR(VLOOKUP(Table_Query_from_Cas_Ragle35[[#This Row],[Equipment '#]],H:I,2,FALSE), "No Div")</f>
        <v/>
      </c>
      <c r="H993" t="inlineStr">
        <is>
          <t>R-07</t>
        </is>
      </c>
      <c r="I993" t="inlineStr">
        <is>
          <t>1</t>
        </is>
      </c>
    </row>
    <row r="994">
      <c r="A994" t="inlineStr">
        <is>
          <t>R-34</t>
        </is>
      </c>
      <c r="B994" t="inlineStr">
        <is>
          <t>2018 Hamm H12i 84"</t>
        </is>
      </c>
      <c r="C994" t="n">
        <v>94000</v>
      </c>
      <c r="D994" t="inlineStr">
        <is>
          <t>A</t>
        </is>
      </c>
      <c r="E994">
        <f>IFERROR(VLOOKUP(Table_Query_from_Cas_Ragle35[[#This Row],[Equipment '#]],'[1]Equip Rates'!A:C,3,FALSE),"")</f>
        <v/>
      </c>
      <c r="F994">
        <f>IFERROR(VLOOKUP(Table_Query_from_Cas_Ragle35[[#This Row],[Equipment '#]],H:I,2,FALSE), "No Div")</f>
        <v/>
      </c>
      <c r="H994" t="inlineStr">
        <is>
          <t>R-08</t>
        </is>
      </c>
      <c r="I994" t="inlineStr">
        <is>
          <t>1</t>
        </is>
      </c>
    </row>
    <row r="995">
      <c r="A995" t="inlineStr">
        <is>
          <t>RB-02</t>
        </is>
      </c>
      <c r="B995" t="inlineStr">
        <is>
          <t>2022 Holmes 16F</t>
        </is>
      </c>
      <c r="C995" t="n">
        <v>42718</v>
      </c>
      <c r="D995" t="inlineStr">
        <is>
          <t>A</t>
        </is>
      </c>
      <c r="E995">
        <f>IFERROR(VLOOKUP(Table_Query_from_Cas_Ragle35[[#This Row],[Equipment '#]],'[1]Equip Rates'!A:C,3,FALSE),"")</f>
        <v/>
      </c>
      <c r="F995">
        <f>IFERROR(VLOOKUP(Table_Query_from_Cas_Ragle35[[#This Row],[Equipment '#]],H:I,2,FALSE), "No Div")</f>
        <v/>
      </c>
      <c r="H995" t="inlineStr">
        <is>
          <t>R-09</t>
        </is>
      </c>
      <c r="I995" t="inlineStr">
        <is>
          <t>2</t>
        </is>
      </c>
    </row>
    <row r="996">
      <c r="A996" t="inlineStr">
        <is>
          <t>ROB-01</t>
        </is>
      </c>
      <c r="B996" t="inlineStr">
        <is>
          <t>MLT-42-W INSPECTION ROBOT</t>
        </is>
      </c>
      <c r="C996" t="n">
        <v>27296.32</v>
      </c>
      <c r="D996" t="inlineStr">
        <is>
          <t>A</t>
        </is>
      </c>
      <c r="E996">
        <f>IFERROR(VLOOKUP(Table_Query_from_Cas_Ragle35[[#This Row],[Equipment '#]],'[1]Equip Rates'!A:C,3,FALSE),"")</f>
        <v/>
      </c>
      <c r="F996">
        <f>IFERROR(VLOOKUP(Table_Query_from_Cas_Ragle35[[#This Row],[Equipment '#]],H:I,2,FALSE), "No Div")</f>
        <v/>
      </c>
      <c r="H996" t="inlineStr">
        <is>
          <t>R-10</t>
        </is>
      </c>
      <c r="I996" t="inlineStr">
        <is>
          <t>1</t>
        </is>
      </c>
    </row>
    <row r="997">
      <c r="A997" t="inlineStr">
        <is>
          <t>RPF1</t>
        </is>
      </c>
      <c r="B997" t="inlineStr">
        <is>
          <t>66" INGERSOLLRAND  SDR70</t>
        </is>
      </c>
      <c r="C997" t="n">
        <v>0</v>
      </c>
      <c r="D997" t="inlineStr">
        <is>
          <t>A</t>
        </is>
      </c>
      <c r="E997">
        <f>IFERROR(VLOOKUP(Table_Query_from_Cas_Ragle35[[#This Row],[Equipment '#]],'[1]Equip Rates'!A:C,3,FALSE),"")</f>
        <v/>
      </c>
      <c r="F997">
        <f>IFERROR(VLOOKUP(Table_Query_from_Cas_Ragle35[[#This Row],[Equipment '#]],H:I,2,FALSE), "No Div")</f>
        <v/>
      </c>
      <c r="H997" t="inlineStr">
        <is>
          <t>R-11</t>
        </is>
      </c>
      <c r="I997" t="inlineStr">
        <is>
          <t>1</t>
        </is>
      </c>
    </row>
    <row r="998">
      <c r="A998" t="inlineStr">
        <is>
          <t>RPF2</t>
        </is>
      </c>
      <c r="B998" t="inlineStr">
        <is>
          <t>84" VIBROMAX PATFOOT</t>
        </is>
      </c>
      <c r="C998" t="n">
        <v>0</v>
      </c>
      <c r="D998" t="inlineStr">
        <is>
          <t>A</t>
        </is>
      </c>
      <c r="E998">
        <f>IFERROR(VLOOKUP(Table_Query_from_Cas_Ragle35[[#This Row],[Equipment '#]],'[1]Equip Rates'!A:C,3,FALSE),"")</f>
        <v/>
      </c>
      <c r="F998">
        <f>IFERROR(VLOOKUP(Table_Query_from_Cas_Ragle35[[#This Row],[Equipment '#]],H:I,2,FALSE), "No Div")</f>
        <v/>
      </c>
      <c r="H998" t="inlineStr">
        <is>
          <t>R-12</t>
        </is>
      </c>
      <c r="I998" t="inlineStr">
        <is>
          <t>1</t>
        </is>
      </c>
    </row>
    <row r="999">
      <c r="A999" t="inlineStr">
        <is>
          <t>RS-01</t>
        </is>
      </c>
      <c r="B999" t="inlineStr">
        <is>
          <t>Road Saw</t>
        </is>
      </c>
      <c r="C999" t="n">
        <v>0</v>
      </c>
      <c r="D999" t="inlineStr">
        <is>
          <t>A</t>
        </is>
      </c>
      <c r="E999">
        <f>IFERROR(VLOOKUP(Table_Query_from_Cas_Ragle35[[#This Row],[Equipment '#]],'[1]Equip Rates'!A:C,3,FALSE),"")</f>
        <v/>
      </c>
      <c r="F999">
        <f>IFERROR(VLOOKUP(Table_Query_from_Cas_Ragle35[[#This Row],[Equipment '#]],H:I,2,FALSE), "No Div")</f>
        <v/>
      </c>
      <c r="H999" t="inlineStr">
        <is>
          <t>R-13</t>
        </is>
      </c>
      <c r="I999" t="inlineStr">
        <is>
          <t>2</t>
        </is>
      </c>
    </row>
    <row r="1000">
      <c r="A1000" t="inlineStr">
        <is>
          <t>RS-02</t>
        </is>
      </c>
      <c r="B1000" t="inlineStr">
        <is>
          <t>Husqvarna FS7000 36" (2022)</t>
        </is>
      </c>
      <c r="C1000" t="n">
        <v>28863.25</v>
      </c>
      <c r="D1000" t="inlineStr">
        <is>
          <t>A</t>
        </is>
      </c>
      <c r="E1000">
        <f>IFERROR(VLOOKUP(Table_Query_from_Cas_Ragle35[[#This Row],[Equipment '#]],'[1]Equip Rates'!A:C,3,FALSE),"")</f>
        <v/>
      </c>
      <c r="F1000">
        <f>IFERROR(VLOOKUP(Table_Query_from_Cas_Ragle35[[#This Row],[Equipment '#]],H:I,2,FALSE), "No Div")</f>
        <v/>
      </c>
      <c r="H1000" t="inlineStr">
        <is>
          <t>R-14</t>
        </is>
      </c>
      <c r="I1000" t="inlineStr">
        <is>
          <t>2</t>
        </is>
      </c>
    </row>
    <row r="1001">
      <c r="A1001" t="inlineStr">
        <is>
          <t>RSD1</t>
        </is>
      </c>
      <c r="B1001" t="inlineStr">
        <is>
          <t>24" INGERSOLLRAND ROLLER</t>
        </is>
      </c>
      <c r="C1001" t="n">
        <v>0</v>
      </c>
      <c r="D1001" t="inlineStr">
        <is>
          <t>A</t>
        </is>
      </c>
      <c r="E1001">
        <f>IFERROR(VLOOKUP(Table_Query_from_Cas_Ragle35[[#This Row],[Equipment '#]],'[1]Equip Rates'!A:C,3,FALSE),"")</f>
        <v/>
      </c>
      <c r="F1001">
        <f>IFERROR(VLOOKUP(Table_Query_from_Cas_Ragle35[[#This Row],[Equipment '#]],H:I,2,FALSE), "No Div")</f>
        <v/>
      </c>
      <c r="H1001" t="inlineStr">
        <is>
          <t>R-15</t>
        </is>
      </c>
      <c r="I1001" t="inlineStr">
        <is>
          <t>2</t>
        </is>
      </c>
    </row>
    <row r="1002">
      <c r="A1002" t="inlineStr">
        <is>
          <t>RSD2</t>
        </is>
      </c>
      <c r="B1002" t="inlineStr">
        <is>
          <t>54" BOMAG ROLLER</t>
        </is>
      </c>
      <c r="C1002" t="n">
        <v>0</v>
      </c>
      <c r="D1002" t="inlineStr">
        <is>
          <t>A</t>
        </is>
      </c>
      <c r="E1002">
        <f>IFERROR(VLOOKUP(Table_Query_from_Cas_Ragle35[[#This Row],[Equipment '#]],'[1]Equip Rates'!A:C,3,FALSE),"")</f>
        <v/>
      </c>
      <c r="F1002">
        <f>IFERROR(VLOOKUP(Table_Query_from_Cas_Ragle35[[#This Row],[Equipment '#]],H:I,2,FALSE), "No Div")</f>
        <v/>
      </c>
      <c r="H1002" t="inlineStr">
        <is>
          <t>R-16</t>
        </is>
      </c>
      <c r="I1002" t="inlineStr">
        <is>
          <t>4</t>
        </is>
      </c>
    </row>
    <row r="1003">
      <c r="A1003" t="inlineStr">
        <is>
          <t>RTC-02</t>
        </is>
      </c>
      <c r="B1003" t="inlineStr">
        <is>
          <t>Terex 65 Ton Crane</t>
        </is>
      </c>
      <c r="C1003" t="n">
        <v>315880</v>
      </c>
      <c r="D1003" t="inlineStr">
        <is>
          <t>A</t>
        </is>
      </c>
      <c r="E1003">
        <f>IFERROR(VLOOKUP(Table_Query_from_Cas_Ragle35[[#This Row],[Equipment '#]],'[1]Equip Rates'!A:C,3,FALSE),"")</f>
        <v/>
      </c>
      <c r="F1003">
        <f>IFERROR(VLOOKUP(Table_Query_from_Cas_Ragle35[[#This Row],[Equipment '#]],H:I,2,FALSE), "No Div")</f>
        <v/>
      </c>
      <c r="H1003" t="inlineStr">
        <is>
          <t>R-17</t>
        </is>
      </c>
      <c r="I1003" t="inlineStr">
        <is>
          <t>2</t>
        </is>
      </c>
    </row>
    <row r="1004">
      <c r="A1004" t="inlineStr">
        <is>
          <t>RTC-03</t>
        </is>
      </c>
      <c r="B1004" t="inlineStr">
        <is>
          <t>2014 TEREX RT555-2 55TON</t>
        </is>
      </c>
      <c r="C1004" t="n">
        <v>250003.38</v>
      </c>
      <c r="D1004" t="inlineStr">
        <is>
          <t>A</t>
        </is>
      </c>
      <c r="E1004">
        <f>IFERROR(VLOOKUP(Table_Query_from_Cas_Ragle35[[#This Row],[Equipment '#]],'[1]Equip Rates'!A:C,3,FALSE),"")</f>
        <v/>
      </c>
      <c r="F1004">
        <f>IFERROR(VLOOKUP(Table_Query_from_Cas_Ragle35[[#This Row],[Equipment '#]],H:I,2,FALSE), "No Div")</f>
        <v/>
      </c>
      <c r="H1004" t="inlineStr">
        <is>
          <t>R-18</t>
        </is>
      </c>
      <c r="I1004" t="inlineStr">
        <is>
          <t>1</t>
        </is>
      </c>
    </row>
    <row r="1005">
      <c r="A1005" t="inlineStr">
        <is>
          <t>RTC-04</t>
        </is>
      </c>
      <c r="B1005" t="inlineStr">
        <is>
          <t>2006 TEREX RT555 55TON</t>
        </is>
      </c>
      <c r="C1005" t="n">
        <v>106875</v>
      </c>
      <c r="D1005" t="inlineStr">
        <is>
          <t>A</t>
        </is>
      </c>
      <c r="E1005">
        <f>IFERROR(VLOOKUP(Table_Query_from_Cas_Ragle35[[#This Row],[Equipment '#]],'[1]Equip Rates'!A:C,3,FALSE),"")</f>
        <v/>
      </c>
      <c r="F1005">
        <f>IFERROR(VLOOKUP(Table_Query_from_Cas_Ragle35[[#This Row],[Equipment '#]],H:I,2,FALSE), "No Div")</f>
        <v/>
      </c>
      <c r="H1005" t="inlineStr">
        <is>
          <t>R-19</t>
        </is>
      </c>
      <c r="I1005" t="inlineStr">
        <is>
          <t>2</t>
        </is>
      </c>
    </row>
    <row r="1006">
      <c r="A1006" t="inlineStr">
        <is>
          <t>RTC-05</t>
        </is>
      </c>
      <c r="B1006" t="inlineStr">
        <is>
          <t>2015 Terex RT-555 Rough Terrai</t>
        </is>
      </c>
      <c r="C1006" t="n">
        <v>337966.67</v>
      </c>
      <c r="D1006" t="inlineStr">
        <is>
          <t>A</t>
        </is>
      </c>
      <c r="E1006">
        <f>IFERROR(VLOOKUP(Table_Query_from_Cas_Ragle35[[#This Row],[Equipment '#]],'[1]Equip Rates'!A:C,3,FALSE),"")</f>
        <v/>
      </c>
      <c r="F1006">
        <f>IFERROR(VLOOKUP(Table_Query_from_Cas_Ragle35[[#This Row],[Equipment '#]],H:I,2,FALSE), "No Div")</f>
        <v/>
      </c>
      <c r="H1006" t="inlineStr">
        <is>
          <t>R-20</t>
        </is>
      </c>
      <c r="I1006" t="inlineStr">
        <is>
          <t>2</t>
        </is>
      </c>
    </row>
    <row r="1007">
      <c r="A1007" t="inlineStr">
        <is>
          <t>RTC-07</t>
        </is>
      </c>
      <c r="B1007" t="inlineStr">
        <is>
          <t>2013 Grove RT650E</t>
        </is>
      </c>
      <c r="C1007" t="n">
        <v>185000</v>
      </c>
      <c r="D1007" t="inlineStr">
        <is>
          <t>A</t>
        </is>
      </c>
      <c r="E1007">
        <f>IFERROR(VLOOKUP(Table_Query_from_Cas_Ragle35[[#This Row],[Equipment '#]],'[1]Equip Rates'!A:C,3,FALSE),"")</f>
        <v/>
      </c>
      <c r="F1007">
        <f>IFERROR(VLOOKUP(Table_Query_from_Cas_Ragle35[[#This Row],[Equipment '#]],H:I,2,FALSE), "No Div")</f>
        <v/>
      </c>
      <c r="H1007" t="inlineStr">
        <is>
          <t>R-21</t>
        </is>
      </c>
      <c r="I1007" t="inlineStr">
        <is>
          <t>2</t>
        </is>
      </c>
    </row>
    <row r="1008">
      <c r="A1008" t="inlineStr">
        <is>
          <t>RTC-BK02</t>
        </is>
      </c>
      <c r="B1008" t="inlineStr">
        <is>
          <t>Caterpillar 420E Backhoe RTC</t>
        </is>
      </c>
      <c r="C1008" t="n">
        <v>0</v>
      </c>
      <c r="D1008" t="inlineStr">
        <is>
          <t>A</t>
        </is>
      </c>
      <c r="E1008">
        <f>IFERROR(VLOOKUP(Table_Query_from_Cas_Ragle35[[#This Row],[Equipment '#]],'[1]Equip Rates'!A:C,3,FALSE),"")</f>
        <v/>
      </c>
      <c r="F1008">
        <f>IFERROR(VLOOKUP(Table_Query_from_Cas_Ragle35[[#This Row],[Equipment '#]],H:I,2,FALSE), "No Div")</f>
        <v/>
      </c>
      <c r="H1008" t="inlineStr">
        <is>
          <t>R-22</t>
        </is>
      </c>
      <c r="I1008" t="inlineStr">
        <is>
          <t>3</t>
        </is>
      </c>
    </row>
    <row r="1009">
      <c r="A1009" t="inlineStr">
        <is>
          <t>RTS1</t>
        </is>
      </c>
      <c r="B1009" t="inlineStr">
        <is>
          <t>TRIMBLE 5603 ROBOTIC TOTAL STA</t>
        </is>
      </c>
      <c r="C1009" t="n">
        <v>0</v>
      </c>
      <c r="D1009" t="inlineStr">
        <is>
          <t>A</t>
        </is>
      </c>
      <c r="E1009">
        <f>IFERROR(VLOOKUP(Table_Query_from_Cas_Ragle35[[#This Row],[Equipment '#]],'[1]Equip Rates'!A:C,3,FALSE),"")</f>
        <v/>
      </c>
      <c r="F1009">
        <f>IFERROR(VLOOKUP(Table_Query_from_Cas_Ragle35[[#This Row],[Equipment '#]],H:I,2,FALSE), "No Div")</f>
        <v/>
      </c>
      <c r="H1009" t="inlineStr">
        <is>
          <t>R-23</t>
        </is>
      </c>
      <c r="I1009" t="inlineStr">
        <is>
          <t>3</t>
        </is>
      </c>
    </row>
    <row r="1010">
      <c r="A1010" t="inlineStr">
        <is>
          <t>RTX-AB01</t>
        </is>
      </c>
      <c r="B1010" t="inlineStr">
        <is>
          <t>Arrow Board</t>
        </is>
      </c>
      <c r="C1010" t="n">
        <v>0</v>
      </c>
      <c r="D1010" t="inlineStr">
        <is>
          <t>A</t>
        </is>
      </c>
      <c r="E1010">
        <f>IFERROR(VLOOKUP(Table_Query_from_Cas_Ragle35[[#This Row],[Equipment '#]],'[1]Equip Rates'!A:C,3,FALSE),"")</f>
        <v/>
      </c>
      <c r="F1010">
        <f>IFERROR(VLOOKUP(Table_Query_from_Cas_Ragle35[[#This Row],[Equipment '#]],H:I,2,FALSE), "No Div")</f>
        <v/>
      </c>
      <c r="H1010" t="inlineStr">
        <is>
          <t>R-24</t>
        </is>
      </c>
      <c r="I1010" t="inlineStr">
        <is>
          <t>1</t>
        </is>
      </c>
    </row>
    <row r="1011">
      <c r="A1011" t="inlineStr">
        <is>
          <t>RTX-AB02</t>
        </is>
      </c>
      <c r="B1011" t="inlineStr">
        <is>
          <t>Arrow Board</t>
        </is>
      </c>
      <c r="C1011" t="n">
        <v>0</v>
      </c>
      <c r="D1011" t="inlineStr">
        <is>
          <t>A</t>
        </is>
      </c>
      <c r="E1011">
        <f>IFERROR(VLOOKUP(Table_Query_from_Cas_Ragle35[[#This Row],[Equipment '#]],'[1]Equip Rates'!A:C,3,FALSE),"")</f>
        <v/>
      </c>
      <c r="F1011">
        <f>IFERROR(VLOOKUP(Table_Query_from_Cas_Ragle35[[#This Row],[Equipment '#]],H:I,2,FALSE), "No Div")</f>
        <v/>
      </c>
      <c r="H1011" t="inlineStr">
        <is>
          <t>R-25</t>
        </is>
      </c>
      <c r="I1011" t="inlineStr">
        <is>
          <t>2</t>
        </is>
      </c>
    </row>
    <row r="1012">
      <c r="A1012" t="inlineStr">
        <is>
          <t>RTX-AB03</t>
        </is>
      </c>
      <c r="B1012" t="inlineStr">
        <is>
          <t>Arrow Board</t>
        </is>
      </c>
      <c r="C1012" t="n">
        <v>0</v>
      </c>
      <c r="D1012" t="inlineStr">
        <is>
          <t>A</t>
        </is>
      </c>
      <c r="E1012">
        <f>IFERROR(VLOOKUP(Table_Query_from_Cas_Ragle35[[#This Row],[Equipment '#]],'[1]Equip Rates'!A:C,3,FALSE),"")</f>
        <v/>
      </c>
      <c r="F1012">
        <f>IFERROR(VLOOKUP(Table_Query_from_Cas_Ragle35[[#This Row],[Equipment '#]],H:I,2,FALSE), "No Div")</f>
        <v/>
      </c>
      <c r="H1012" t="inlineStr">
        <is>
          <t>R-26</t>
        </is>
      </c>
      <c r="I1012" t="inlineStr">
        <is>
          <t>2</t>
        </is>
      </c>
    </row>
    <row r="1013">
      <c r="A1013" t="inlineStr">
        <is>
          <t>RTX-BK03</t>
        </is>
      </c>
      <c r="B1013" t="inlineStr">
        <is>
          <t>Caterpillar 420E IT Backhoe</t>
        </is>
      </c>
      <c r="C1013" t="n">
        <v>0</v>
      </c>
      <c r="D1013" t="inlineStr">
        <is>
          <t>A</t>
        </is>
      </c>
      <c r="E1013">
        <f>IFERROR(VLOOKUP(Table_Query_from_Cas_Ragle35[[#This Row],[Equipment '#]],'[1]Equip Rates'!A:C,3,FALSE),"")</f>
        <v/>
      </c>
      <c r="F1013">
        <f>IFERROR(VLOOKUP(Table_Query_from_Cas_Ragle35[[#This Row],[Equipment '#]],H:I,2,FALSE), "No Div")</f>
        <v/>
      </c>
      <c r="H1013" t="inlineStr">
        <is>
          <t>R-27</t>
        </is>
      </c>
      <c r="I1013" t="inlineStr">
        <is>
          <t>2</t>
        </is>
      </c>
    </row>
    <row r="1014">
      <c r="A1014" t="inlineStr">
        <is>
          <t>RTX-CC01</t>
        </is>
      </c>
      <c r="B1014" t="inlineStr">
        <is>
          <t>20' Cargo Container 1</t>
        </is>
      </c>
      <c r="C1014" t="n">
        <v>0</v>
      </c>
      <c r="D1014" t="inlineStr">
        <is>
          <t>A</t>
        </is>
      </c>
      <c r="E1014">
        <f>IFERROR(VLOOKUP(Table_Query_from_Cas_Ragle35[[#This Row],[Equipment '#]],'[1]Equip Rates'!A:C,3,FALSE),"")</f>
        <v/>
      </c>
      <c r="F1014">
        <f>IFERROR(VLOOKUP(Table_Query_from_Cas_Ragle35[[#This Row],[Equipment '#]],H:I,2,FALSE), "No Div")</f>
        <v/>
      </c>
      <c r="H1014" t="inlineStr">
        <is>
          <t>R-28</t>
        </is>
      </c>
      <c r="I1014" t="inlineStr">
        <is>
          <t>2</t>
        </is>
      </c>
    </row>
    <row r="1015">
      <c r="A1015" t="inlineStr">
        <is>
          <t>RTX-CC02</t>
        </is>
      </c>
      <c r="B1015" t="inlineStr">
        <is>
          <t>20' Cargo Container 2</t>
        </is>
      </c>
      <c r="C1015" t="n">
        <v>0</v>
      </c>
      <c r="D1015" t="inlineStr">
        <is>
          <t>A</t>
        </is>
      </c>
      <c r="E1015">
        <f>IFERROR(VLOOKUP(Table_Query_from_Cas_Ragle35[[#This Row],[Equipment '#]],'[1]Equip Rates'!A:C,3,FALSE),"")</f>
        <v/>
      </c>
      <c r="F1015">
        <f>IFERROR(VLOOKUP(Table_Query_from_Cas_Ragle35[[#This Row],[Equipment '#]],H:I,2,FALSE), "No Div")</f>
        <v/>
      </c>
      <c r="H1015" t="inlineStr">
        <is>
          <t>R-29</t>
        </is>
      </c>
      <c r="I1015" t="inlineStr">
        <is>
          <t>1</t>
        </is>
      </c>
    </row>
    <row r="1016">
      <c r="A1016" t="inlineStr">
        <is>
          <t>RTX-CC03</t>
        </is>
      </c>
      <c r="B1016" t="inlineStr">
        <is>
          <t>20' Cargo Container 3</t>
        </is>
      </c>
      <c r="C1016" t="n">
        <v>0</v>
      </c>
      <c r="D1016" t="inlineStr">
        <is>
          <t>A</t>
        </is>
      </c>
      <c r="E1016">
        <f>IFERROR(VLOOKUP(Table_Query_from_Cas_Ragle35[[#This Row],[Equipment '#]],'[1]Equip Rates'!A:C,3,FALSE),"")</f>
        <v/>
      </c>
      <c r="F1016">
        <f>IFERROR(VLOOKUP(Table_Query_from_Cas_Ragle35[[#This Row],[Equipment '#]],H:I,2,FALSE), "No Div")</f>
        <v/>
      </c>
      <c r="H1016" t="inlineStr">
        <is>
          <t>R-30</t>
        </is>
      </c>
      <c r="I1016" t="inlineStr">
        <is>
          <t>1</t>
        </is>
      </c>
    </row>
    <row r="1017">
      <c r="A1017" t="inlineStr">
        <is>
          <t>RTX-CC04</t>
        </is>
      </c>
      <c r="B1017" t="inlineStr">
        <is>
          <t>20' Cargo Container 4</t>
        </is>
      </c>
      <c r="C1017" t="n">
        <v>0</v>
      </c>
      <c r="D1017" t="inlineStr">
        <is>
          <t>A</t>
        </is>
      </c>
      <c r="E1017">
        <f>IFERROR(VLOOKUP(Table_Query_from_Cas_Ragle35[[#This Row],[Equipment '#]],'[1]Equip Rates'!A:C,3,FALSE),"")</f>
        <v/>
      </c>
      <c r="F1017">
        <f>IFERROR(VLOOKUP(Table_Query_from_Cas_Ragle35[[#This Row],[Equipment '#]],H:I,2,FALSE), "No Div")</f>
        <v/>
      </c>
      <c r="H1017" t="inlineStr">
        <is>
          <t>R-31</t>
        </is>
      </c>
      <c r="I1017" t="inlineStr">
        <is>
          <t>1</t>
        </is>
      </c>
    </row>
    <row r="1018">
      <c r="A1018" t="inlineStr">
        <is>
          <t>RTX-DZ01</t>
        </is>
      </c>
      <c r="B1018" t="inlineStr">
        <is>
          <t>Caterpillar D5M Dozer</t>
        </is>
      </c>
      <c r="C1018" t="n">
        <v>0</v>
      </c>
      <c r="D1018" t="inlineStr">
        <is>
          <t>A</t>
        </is>
      </c>
      <c r="E1018">
        <f>IFERROR(VLOOKUP(Table_Query_from_Cas_Ragle35[[#This Row],[Equipment '#]],'[1]Equip Rates'!A:C,3,FALSE),"")</f>
        <v/>
      </c>
      <c r="F1018">
        <f>IFERROR(VLOOKUP(Table_Query_from_Cas_Ragle35[[#This Row],[Equipment '#]],H:I,2,FALSE), "No Div")</f>
        <v/>
      </c>
      <c r="H1018" t="inlineStr">
        <is>
          <t>R-32</t>
        </is>
      </c>
      <c r="I1018" t="inlineStr">
        <is>
          <t>2</t>
        </is>
      </c>
    </row>
    <row r="1019">
      <c r="A1019" t="inlineStr">
        <is>
          <t>RTX-DZ02</t>
        </is>
      </c>
      <c r="B1019" t="inlineStr">
        <is>
          <t>Caterpillar D5M Dozer w/GPS</t>
        </is>
      </c>
      <c r="C1019" t="n">
        <v>0</v>
      </c>
      <c r="D1019" t="inlineStr">
        <is>
          <t>A</t>
        </is>
      </c>
      <c r="E1019">
        <f>IFERROR(VLOOKUP(Table_Query_from_Cas_Ragle35[[#This Row],[Equipment '#]],'[1]Equip Rates'!A:C,3,FALSE),"")</f>
        <v/>
      </c>
      <c r="F1019">
        <f>IFERROR(VLOOKUP(Table_Query_from_Cas_Ragle35[[#This Row],[Equipment '#]],H:I,2,FALSE), "No Div")</f>
        <v/>
      </c>
      <c r="H1019" t="inlineStr">
        <is>
          <t>R-33</t>
        </is>
      </c>
      <c r="I1019" t="inlineStr">
        <is>
          <t>2</t>
        </is>
      </c>
    </row>
    <row r="1020">
      <c r="A1020" t="inlineStr">
        <is>
          <t>RTX-DZ03</t>
        </is>
      </c>
      <c r="B1020" t="inlineStr">
        <is>
          <t>Caterpillar D6R III XW w/GPS</t>
        </is>
      </c>
      <c r="C1020" t="n">
        <v>0</v>
      </c>
      <c r="D1020" t="inlineStr">
        <is>
          <t>A</t>
        </is>
      </c>
      <c r="E1020">
        <f>IFERROR(VLOOKUP(Table_Query_from_Cas_Ragle35[[#This Row],[Equipment '#]],'[1]Equip Rates'!A:C,3,FALSE),"")</f>
        <v/>
      </c>
      <c r="F1020">
        <f>IFERROR(VLOOKUP(Table_Query_from_Cas_Ragle35[[#This Row],[Equipment '#]],H:I,2,FALSE), "No Div")</f>
        <v/>
      </c>
      <c r="H1020" t="inlineStr">
        <is>
          <t>R-34</t>
        </is>
      </c>
      <c r="I1020" t="inlineStr">
        <is>
          <t>1</t>
        </is>
      </c>
    </row>
    <row r="1021">
      <c r="A1021" t="inlineStr">
        <is>
          <t>RTX-EX02</t>
        </is>
      </c>
      <c r="B1021" t="inlineStr">
        <is>
          <t>Kobelco 250LC (2004)</t>
        </is>
      </c>
      <c r="C1021" t="n">
        <v>0</v>
      </c>
      <c r="D1021" t="inlineStr">
        <is>
          <t>A</t>
        </is>
      </c>
      <c r="E1021">
        <f>IFERROR(VLOOKUP(Table_Query_from_Cas_Ragle35[[#This Row],[Equipment '#]],'[1]Equip Rates'!A:C,3,FALSE),"")</f>
        <v/>
      </c>
      <c r="F1021">
        <f>IFERROR(VLOOKUP(Table_Query_from_Cas_Ragle35[[#This Row],[Equipment '#]],H:I,2,FALSE), "No Div")</f>
        <v/>
      </c>
      <c r="H1021" t="inlineStr">
        <is>
          <t>RB-01</t>
        </is>
      </c>
      <c r="I1021" t="inlineStr">
        <is>
          <t>1</t>
        </is>
      </c>
    </row>
    <row r="1022">
      <c r="A1022" t="inlineStr">
        <is>
          <t>RTX-FM01</t>
        </is>
      </c>
      <c r="B1022" t="inlineStr">
        <is>
          <t>Gomaco C-750 Finish Machine</t>
        </is>
      </c>
      <c r="C1022" t="n">
        <v>0</v>
      </c>
      <c r="D1022" t="inlineStr">
        <is>
          <t>A</t>
        </is>
      </c>
      <c r="E1022">
        <f>IFERROR(VLOOKUP(Table_Query_from_Cas_Ragle35[[#This Row],[Equipment '#]],'[1]Equip Rates'!A:C,3,FALSE),"")</f>
        <v/>
      </c>
      <c r="F1022">
        <f>IFERROR(VLOOKUP(Table_Query_from_Cas_Ragle35[[#This Row],[Equipment '#]],H:I,2,FALSE), "No Div")</f>
        <v/>
      </c>
      <c r="H1022" t="inlineStr">
        <is>
          <t>RB-02</t>
        </is>
      </c>
      <c r="I1022" t="inlineStr">
        <is>
          <t>1</t>
        </is>
      </c>
    </row>
    <row r="1023">
      <c r="A1023" t="inlineStr">
        <is>
          <t>RTX-FM02</t>
        </is>
      </c>
      <c r="B1023" t="inlineStr">
        <is>
          <t>Span-it Work Bridge Motorized</t>
        </is>
      </c>
      <c r="C1023" t="n">
        <v>0</v>
      </c>
      <c r="D1023" t="inlineStr">
        <is>
          <t>A</t>
        </is>
      </c>
      <c r="E1023">
        <f>IFERROR(VLOOKUP(Table_Query_from_Cas_Ragle35[[#This Row],[Equipment '#]],'[1]Equip Rates'!A:C,3,FALSE),"")</f>
        <v/>
      </c>
      <c r="F1023">
        <f>IFERROR(VLOOKUP(Table_Query_from_Cas_Ragle35[[#This Row],[Equipment '#]],H:I,2,FALSE), "No Div")</f>
        <v/>
      </c>
      <c r="H1023" t="inlineStr">
        <is>
          <t>ROB-01</t>
        </is>
      </c>
      <c r="I1023" t="inlineStr">
        <is>
          <t>2</t>
        </is>
      </c>
    </row>
    <row r="1024">
      <c r="A1024" t="inlineStr">
        <is>
          <t>RTX-FT15</t>
        </is>
      </c>
      <c r="B1024" t="inlineStr">
        <is>
          <t>F-150 G47448</t>
        </is>
      </c>
      <c r="C1024" t="n">
        <v>0</v>
      </c>
      <c r="D1024" t="inlineStr">
        <is>
          <t>A</t>
        </is>
      </c>
      <c r="E1024">
        <f>IFERROR(VLOOKUP(Table_Query_from_Cas_Ragle35[[#This Row],[Equipment '#]],'[1]Equip Rates'!A:C,3,FALSE),"")</f>
        <v/>
      </c>
      <c r="F1024">
        <f>IFERROR(VLOOKUP(Table_Query_from_Cas_Ragle35[[#This Row],[Equipment '#]],H:I,2,FALSE), "No Div")</f>
        <v/>
      </c>
      <c r="H1024" t="inlineStr">
        <is>
          <t>RS-02</t>
        </is>
      </c>
      <c r="I1024" t="inlineStr">
        <is>
          <t>1</t>
        </is>
      </c>
    </row>
    <row r="1025">
      <c r="A1025" t="inlineStr">
        <is>
          <t>RTX-LB02</t>
        </is>
      </c>
      <c r="B1025" t="inlineStr">
        <is>
          <t>Witzco 50 Ton Lowboy</t>
        </is>
      </c>
      <c r="C1025" t="n">
        <v>0</v>
      </c>
      <c r="D1025" t="inlineStr">
        <is>
          <t>A</t>
        </is>
      </c>
      <c r="E1025">
        <f>IFERROR(VLOOKUP(Table_Query_from_Cas_Ragle35[[#This Row],[Equipment '#]],'[1]Equip Rates'!A:C,3,FALSE),"")</f>
        <v/>
      </c>
      <c r="F1025">
        <f>IFERROR(VLOOKUP(Table_Query_from_Cas_Ragle35[[#This Row],[Equipment '#]],H:I,2,FALSE), "No Div")</f>
        <v/>
      </c>
      <c r="H1025" t="inlineStr">
        <is>
          <t>RTC-01</t>
        </is>
      </c>
      <c r="I1025" t="inlineStr">
        <is>
          <t>1</t>
        </is>
      </c>
    </row>
    <row r="1026">
      <c r="A1026" t="inlineStr">
        <is>
          <t>RTX-LT01</t>
        </is>
      </c>
      <c r="B1026" t="inlineStr">
        <is>
          <t>45' Aluminum Flatbed Trailer</t>
        </is>
      </c>
      <c r="C1026" t="n">
        <v>0</v>
      </c>
      <c r="D1026" t="inlineStr">
        <is>
          <t>A</t>
        </is>
      </c>
      <c r="E1026">
        <f>IFERROR(VLOOKUP(Table_Query_from_Cas_Ragle35[[#This Row],[Equipment '#]],'[1]Equip Rates'!A:C,3,FALSE),"")</f>
        <v/>
      </c>
      <c r="F1026">
        <f>IFERROR(VLOOKUP(Table_Query_from_Cas_Ragle35[[#This Row],[Equipment '#]],H:I,2,FALSE), "No Div")</f>
        <v/>
      </c>
      <c r="H1026" t="inlineStr">
        <is>
          <t>RTC-02</t>
        </is>
      </c>
      <c r="I1026" t="inlineStr">
        <is>
          <t>2</t>
        </is>
      </c>
    </row>
    <row r="1027">
      <c r="A1027" t="inlineStr">
        <is>
          <t>RTX-LT02</t>
        </is>
      </c>
      <c r="B1027" t="inlineStr">
        <is>
          <t>45' TMO Steel Flatbed Red</t>
        </is>
      </c>
      <c r="C1027" t="n">
        <v>0</v>
      </c>
      <c r="D1027" t="inlineStr">
        <is>
          <t>A</t>
        </is>
      </c>
      <c r="E1027">
        <f>IFERROR(VLOOKUP(Table_Query_from_Cas_Ragle35[[#This Row],[Equipment '#]],'[1]Equip Rates'!A:C,3,FALSE),"")</f>
        <v/>
      </c>
      <c r="F1027">
        <f>IFERROR(VLOOKUP(Table_Query_from_Cas_Ragle35[[#This Row],[Equipment '#]],H:I,2,FALSE), "No Div")</f>
        <v/>
      </c>
      <c r="H1027" t="inlineStr">
        <is>
          <t>RTC-03</t>
        </is>
      </c>
      <c r="I1027" t="inlineStr">
        <is>
          <t>2</t>
        </is>
      </c>
    </row>
    <row r="1028">
      <c r="A1028" t="inlineStr">
        <is>
          <t>RTX-MB008</t>
        </is>
      </c>
      <c r="B1028" t="inlineStr">
        <is>
          <t>2016 WANCO WTMMB</t>
        </is>
      </c>
      <c r="C1028" t="n">
        <v>0</v>
      </c>
      <c r="D1028" t="inlineStr">
        <is>
          <t>A</t>
        </is>
      </c>
      <c r="E1028">
        <f>IFERROR(VLOOKUP(Table_Query_from_Cas_Ragle35[[#This Row],[Equipment '#]],'[1]Equip Rates'!A:C,3,FALSE),"")</f>
        <v/>
      </c>
      <c r="F1028">
        <f>IFERROR(VLOOKUP(Table_Query_from_Cas_Ragle35[[#This Row],[Equipment '#]],H:I,2,FALSE), "No Div")</f>
        <v/>
      </c>
      <c r="H1028" t="inlineStr">
        <is>
          <t>RTC-04</t>
        </is>
      </c>
      <c r="I1028" t="inlineStr">
        <is>
          <t>4</t>
        </is>
      </c>
    </row>
    <row r="1029">
      <c r="A1029" t="inlineStr">
        <is>
          <t>RTX-MB01</t>
        </is>
      </c>
      <c r="B1029" t="inlineStr">
        <is>
          <t>Portable Message Sign</t>
        </is>
      </c>
      <c r="C1029" t="n">
        <v>0</v>
      </c>
      <c r="D1029" t="inlineStr">
        <is>
          <t>A</t>
        </is>
      </c>
      <c r="E1029">
        <f>IFERROR(VLOOKUP(Table_Query_from_Cas_Ragle35[[#This Row],[Equipment '#]],'[1]Equip Rates'!A:C,3,FALSE),"")</f>
        <v/>
      </c>
      <c r="F1029">
        <f>IFERROR(VLOOKUP(Table_Query_from_Cas_Ragle35[[#This Row],[Equipment '#]],H:I,2,FALSE), "No Div")</f>
        <v/>
      </c>
      <c r="H1029" t="inlineStr">
        <is>
          <t>RTC-05</t>
        </is>
      </c>
      <c r="I1029" t="inlineStr">
        <is>
          <t>1</t>
        </is>
      </c>
    </row>
    <row r="1030">
      <c r="A1030" t="inlineStr">
        <is>
          <t>RTX-MB016</t>
        </is>
      </c>
      <c r="B1030" t="inlineStr">
        <is>
          <t>WANCO MESSAGE BOARD (D1002819)</t>
        </is>
      </c>
      <c r="C1030" t="n">
        <v>0</v>
      </c>
      <c r="D1030" t="inlineStr">
        <is>
          <t>A</t>
        </is>
      </c>
      <c r="E1030">
        <f>IFERROR(VLOOKUP(Table_Query_from_Cas_Ragle35[[#This Row],[Equipment '#]],'[1]Equip Rates'!A:C,3,FALSE),"")</f>
        <v/>
      </c>
      <c r="F1030">
        <f>IFERROR(VLOOKUP(Table_Query_from_Cas_Ragle35[[#This Row],[Equipment '#]],H:I,2,FALSE), "No Div")</f>
        <v/>
      </c>
      <c r="H1030" t="inlineStr">
        <is>
          <t>RTC-06</t>
        </is>
      </c>
      <c r="I1030" t="inlineStr">
        <is>
          <t>1</t>
        </is>
      </c>
    </row>
    <row r="1031">
      <c r="A1031" t="inlineStr">
        <is>
          <t>RTX-MB02</t>
        </is>
      </c>
      <c r="B1031" t="inlineStr">
        <is>
          <t>Portable Message Sign</t>
        </is>
      </c>
      <c r="C1031" t="n">
        <v>0</v>
      </c>
      <c r="D1031" t="inlineStr">
        <is>
          <t>A</t>
        </is>
      </c>
      <c r="E1031">
        <f>IFERROR(VLOOKUP(Table_Query_from_Cas_Ragle35[[#This Row],[Equipment '#]],'[1]Equip Rates'!A:C,3,FALSE),"")</f>
        <v/>
      </c>
      <c r="F1031">
        <f>IFERROR(VLOOKUP(Table_Query_from_Cas_Ragle35[[#This Row],[Equipment '#]],H:I,2,FALSE), "No Div")</f>
        <v/>
      </c>
      <c r="H1031" t="inlineStr">
        <is>
          <t>RTC-07</t>
        </is>
      </c>
      <c r="I1031" t="inlineStr">
        <is>
          <t>1</t>
        </is>
      </c>
    </row>
    <row r="1032">
      <c r="A1032" t="inlineStr">
        <is>
          <t>RTX-MB03</t>
        </is>
      </c>
      <c r="B1032" t="inlineStr">
        <is>
          <t>Changeable Message Sign</t>
        </is>
      </c>
      <c r="C1032" t="n">
        <v>0</v>
      </c>
      <c r="D1032" t="inlineStr">
        <is>
          <t>A</t>
        </is>
      </c>
      <c r="E1032">
        <f>IFERROR(VLOOKUP(Table_Query_from_Cas_Ragle35[[#This Row],[Equipment '#]],'[1]Equip Rates'!A:C,3,FALSE),"")</f>
        <v/>
      </c>
      <c r="F1032">
        <f>IFERROR(VLOOKUP(Table_Query_from_Cas_Ragle35[[#This Row],[Equipment '#]],H:I,2,FALSE), "No Div")</f>
        <v/>
      </c>
      <c r="H1032" t="inlineStr">
        <is>
          <t>RTC-BK02</t>
        </is>
      </c>
      <c r="I1032" t="inlineStr">
        <is>
          <t>2</t>
        </is>
      </c>
    </row>
    <row r="1033">
      <c r="A1033" t="inlineStr">
        <is>
          <t>RTX-MB04</t>
        </is>
      </c>
      <c r="B1033" t="inlineStr">
        <is>
          <t>Changeable Message Sign</t>
        </is>
      </c>
      <c r="C1033" t="n">
        <v>0</v>
      </c>
      <c r="D1033" t="inlineStr">
        <is>
          <t>A</t>
        </is>
      </c>
      <c r="E1033">
        <f>IFERROR(VLOOKUP(Table_Query_from_Cas_Ragle35[[#This Row],[Equipment '#]],'[1]Equip Rates'!A:C,3,FALSE),"")</f>
        <v/>
      </c>
      <c r="F1033">
        <f>IFERROR(VLOOKUP(Table_Query_from_Cas_Ragle35[[#This Row],[Equipment '#]],H:I,2,FALSE), "No Div")</f>
        <v/>
      </c>
      <c r="H1033" t="inlineStr">
        <is>
          <t>RTX-AB01</t>
        </is>
      </c>
      <c r="I1033" t="inlineStr">
        <is>
          <t>2</t>
        </is>
      </c>
    </row>
    <row r="1034">
      <c r="A1034" t="inlineStr">
        <is>
          <t>RTX-PV01</t>
        </is>
      </c>
      <c r="B1034" t="inlineStr">
        <is>
          <t>CMI Texture and Cure</t>
        </is>
      </c>
      <c r="C1034" t="n">
        <v>0</v>
      </c>
      <c r="D1034" t="inlineStr">
        <is>
          <t>A</t>
        </is>
      </c>
      <c r="E1034">
        <f>IFERROR(VLOOKUP(Table_Query_from_Cas_Ragle35[[#This Row],[Equipment '#]],'[1]Equip Rates'!A:C,3,FALSE),"")</f>
        <v/>
      </c>
      <c r="F1034">
        <f>IFERROR(VLOOKUP(Table_Query_from_Cas_Ragle35[[#This Row],[Equipment '#]],H:I,2,FALSE), "No Div")</f>
        <v/>
      </c>
      <c r="H1034" t="inlineStr">
        <is>
          <t>RTX-AB02</t>
        </is>
      </c>
      <c r="I1034" t="inlineStr">
        <is>
          <t>2</t>
        </is>
      </c>
    </row>
    <row r="1035">
      <c r="A1035" t="inlineStr">
        <is>
          <t>RTX-PV02</t>
        </is>
      </c>
      <c r="B1035" t="inlineStr">
        <is>
          <t>Gomaco Commander III</t>
        </is>
      </c>
      <c r="C1035" t="n">
        <v>0</v>
      </c>
      <c r="D1035" t="inlineStr">
        <is>
          <t>A</t>
        </is>
      </c>
      <c r="E1035">
        <f>IFERROR(VLOOKUP(Table_Query_from_Cas_Ragle35[[#This Row],[Equipment '#]],'[1]Equip Rates'!A:C,3,FALSE),"")</f>
        <v/>
      </c>
      <c r="F1035">
        <f>IFERROR(VLOOKUP(Table_Query_from_Cas_Ragle35[[#This Row],[Equipment '#]],H:I,2,FALSE), "No Div")</f>
        <v/>
      </c>
      <c r="H1035" t="inlineStr">
        <is>
          <t>RTX-AB03</t>
        </is>
      </c>
      <c r="I1035" t="inlineStr">
        <is>
          <t>2</t>
        </is>
      </c>
    </row>
    <row r="1036">
      <c r="A1036" t="inlineStr">
        <is>
          <t>RTX-RL02</t>
        </is>
      </c>
      <c r="B1036" t="inlineStr">
        <is>
          <t>84" Ingersollroller w/shell116</t>
        </is>
      </c>
      <c r="C1036" t="n">
        <v>0</v>
      </c>
      <c r="D1036" t="inlineStr">
        <is>
          <t>A</t>
        </is>
      </c>
      <c r="E1036">
        <f>IFERROR(VLOOKUP(Table_Query_from_Cas_Ragle35[[#This Row],[Equipment '#]],'[1]Equip Rates'!A:C,3,FALSE),"")</f>
        <v/>
      </c>
      <c r="F1036">
        <f>IFERROR(VLOOKUP(Table_Query_from_Cas_Ragle35[[#This Row],[Equipment '#]],H:I,2,FALSE), "No Div")</f>
        <v/>
      </c>
      <c r="H1036" t="inlineStr">
        <is>
          <t>RTX-BK03</t>
        </is>
      </c>
      <c r="I1036" t="inlineStr">
        <is>
          <t>2</t>
        </is>
      </c>
    </row>
    <row r="1037">
      <c r="A1037" t="inlineStr">
        <is>
          <t>RTX-RL03</t>
        </is>
      </c>
      <c r="B1037" t="inlineStr">
        <is>
          <t>84" Sakai SV510T Roller</t>
        </is>
      </c>
      <c r="C1037" t="n">
        <v>0</v>
      </c>
      <c r="D1037" t="inlineStr">
        <is>
          <t>A</t>
        </is>
      </c>
      <c r="E1037">
        <f>IFERROR(VLOOKUP(Table_Query_from_Cas_Ragle35[[#This Row],[Equipment '#]],'[1]Equip Rates'!A:C,3,FALSE),"")</f>
        <v/>
      </c>
      <c r="F1037">
        <f>IFERROR(VLOOKUP(Table_Query_from_Cas_Ragle35[[#This Row],[Equipment '#]],H:I,2,FALSE), "No Div")</f>
        <v/>
      </c>
      <c r="H1037" t="inlineStr">
        <is>
          <t>RTX-CC01</t>
        </is>
      </c>
      <c r="I1037" t="inlineStr">
        <is>
          <t>2</t>
        </is>
      </c>
    </row>
    <row r="1038">
      <c r="A1038" t="inlineStr">
        <is>
          <t>RTX-RT01</t>
        </is>
      </c>
      <c r="B1038" t="inlineStr">
        <is>
          <t>10,000 Trailer Black</t>
        </is>
      </c>
      <c r="C1038" t="n">
        <v>0</v>
      </c>
      <c r="D1038" t="inlineStr">
        <is>
          <t>A</t>
        </is>
      </c>
      <c r="E1038">
        <f>IFERROR(VLOOKUP(Table_Query_from_Cas_Ragle35[[#This Row],[Equipment '#]],'[1]Equip Rates'!A:C,3,FALSE),"")</f>
        <v/>
      </c>
      <c r="F1038">
        <f>IFERROR(VLOOKUP(Table_Query_from_Cas_Ragle35[[#This Row],[Equipment '#]],H:I,2,FALSE), "No Div")</f>
        <v/>
      </c>
      <c r="H1038" t="inlineStr">
        <is>
          <t>RTX-CC02</t>
        </is>
      </c>
      <c r="I1038" t="inlineStr">
        <is>
          <t>2</t>
        </is>
      </c>
    </row>
    <row r="1039">
      <c r="A1039" t="inlineStr">
        <is>
          <t>RTX-RT02</t>
        </is>
      </c>
      <c r="B1039" t="inlineStr">
        <is>
          <t>7,000 Trailer Blue</t>
        </is>
      </c>
      <c r="C1039" t="n">
        <v>0</v>
      </c>
      <c r="D1039" t="inlineStr">
        <is>
          <t>A</t>
        </is>
      </c>
      <c r="E1039">
        <f>IFERROR(VLOOKUP(Table_Query_from_Cas_Ragle35[[#This Row],[Equipment '#]],'[1]Equip Rates'!A:C,3,FALSE),"")</f>
        <v/>
      </c>
      <c r="F1039">
        <f>IFERROR(VLOOKUP(Table_Query_from_Cas_Ragle35[[#This Row],[Equipment '#]],H:I,2,FALSE), "No Div")</f>
        <v/>
      </c>
      <c r="H1039" t="inlineStr">
        <is>
          <t>RTX-CC03</t>
        </is>
      </c>
      <c r="I1039" t="inlineStr">
        <is>
          <t>2</t>
        </is>
      </c>
    </row>
    <row r="1040">
      <c r="A1040" t="inlineStr">
        <is>
          <t>RTX-RT03</t>
        </is>
      </c>
      <c r="B1040" t="inlineStr">
        <is>
          <t>7,000 Trailer</t>
        </is>
      </c>
      <c r="C1040" t="n">
        <v>0</v>
      </c>
      <c r="D1040" t="inlineStr">
        <is>
          <t>A</t>
        </is>
      </c>
      <c r="E1040">
        <f>IFERROR(VLOOKUP(Table_Query_from_Cas_Ragle35[[#This Row],[Equipment '#]],'[1]Equip Rates'!A:C,3,FALSE),"")</f>
        <v/>
      </c>
      <c r="F1040">
        <f>IFERROR(VLOOKUP(Table_Query_from_Cas_Ragle35[[#This Row],[Equipment '#]],H:I,2,FALSE), "No Div")</f>
        <v/>
      </c>
      <c r="H1040" t="inlineStr">
        <is>
          <t>RTX-CC04</t>
        </is>
      </c>
      <c r="I1040" t="inlineStr">
        <is>
          <t>2</t>
        </is>
      </c>
    </row>
    <row r="1041">
      <c r="A1041" t="inlineStr">
        <is>
          <t>RTX-SK02</t>
        </is>
      </c>
      <c r="B1041" t="inlineStr">
        <is>
          <t>New Holland LS 180 Skid Steer</t>
        </is>
      </c>
      <c r="C1041" t="n">
        <v>0</v>
      </c>
      <c r="D1041" t="inlineStr">
        <is>
          <t>A</t>
        </is>
      </c>
      <c r="E1041">
        <f>IFERROR(VLOOKUP(Table_Query_from_Cas_Ragle35[[#This Row],[Equipment '#]],'[1]Equip Rates'!A:C,3,FALSE),"")</f>
        <v/>
      </c>
      <c r="F1041">
        <f>IFERROR(VLOOKUP(Table_Query_from_Cas_Ragle35[[#This Row],[Equipment '#]],H:I,2,FALSE), "No Div")</f>
        <v/>
      </c>
      <c r="H1041" t="inlineStr">
        <is>
          <t>RTX-DZ01</t>
        </is>
      </c>
      <c r="I1041" t="inlineStr">
        <is>
          <t>2</t>
        </is>
      </c>
    </row>
    <row r="1042">
      <c r="A1042" t="inlineStr">
        <is>
          <t>RTX-SV01</t>
        </is>
      </c>
      <c r="B1042" t="inlineStr">
        <is>
          <t>Trimble GPS Base &amp; Rover</t>
        </is>
      </c>
      <c r="C1042" t="n">
        <v>0</v>
      </c>
      <c r="D1042" t="inlineStr">
        <is>
          <t>A</t>
        </is>
      </c>
      <c r="E1042">
        <f>IFERROR(VLOOKUP(Table_Query_from_Cas_Ragle35[[#This Row],[Equipment '#]],'[1]Equip Rates'!A:C,3,FALSE),"")</f>
        <v/>
      </c>
      <c r="F1042">
        <f>IFERROR(VLOOKUP(Table_Query_from_Cas_Ragle35[[#This Row],[Equipment '#]],H:I,2,FALSE), "No Div")</f>
        <v/>
      </c>
      <c r="H1042" t="inlineStr">
        <is>
          <t>RTX-DZ02</t>
        </is>
      </c>
      <c r="I1042" t="inlineStr">
        <is>
          <t>2</t>
        </is>
      </c>
    </row>
    <row r="1043">
      <c r="A1043" t="inlineStr">
        <is>
          <t>RTX-SV02</t>
        </is>
      </c>
      <c r="B1043" t="inlineStr">
        <is>
          <t>Trimble GPS Base</t>
        </is>
      </c>
      <c r="C1043" t="n">
        <v>0</v>
      </c>
      <c r="D1043" t="inlineStr">
        <is>
          <t>A</t>
        </is>
      </c>
      <c r="E1043">
        <f>IFERROR(VLOOKUP(Table_Query_from_Cas_Ragle35[[#This Row],[Equipment '#]],'[1]Equip Rates'!A:C,3,FALSE),"")</f>
        <v/>
      </c>
      <c r="F1043">
        <f>IFERROR(VLOOKUP(Table_Query_from_Cas_Ragle35[[#This Row],[Equipment '#]],H:I,2,FALSE), "No Div")</f>
        <v/>
      </c>
      <c r="H1043" t="inlineStr">
        <is>
          <t>RTX-DZ03</t>
        </is>
      </c>
      <c r="I1043" t="inlineStr">
        <is>
          <t>2</t>
        </is>
      </c>
    </row>
    <row r="1044">
      <c r="A1044" t="inlineStr">
        <is>
          <t>RTX-SV03</t>
        </is>
      </c>
      <c r="B1044" t="inlineStr">
        <is>
          <t>Trimble Robotic Unit 7</t>
        </is>
      </c>
      <c r="C1044" t="n">
        <v>0</v>
      </c>
      <c r="D1044" t="inlineStr">
        <is>
          <t>A</t>
        </is>
      </c>
      <c r="E1044">
        <f>IFERROR(VLOOKUP(Table_Query_from_Cas_Ragle35[[#This Row],[Equipment '#]],'[1]Equip Rates'!A:C,3,FALSE),"")</f>
        <v/>
      </c>
      <c r="F1044">
        <f>IFERROR(VLOOKUP(Table_Query_from_Cas_Ragle35[[#This Row],[Equipment '#]],H:I,2,FALSE), "No Div")</f>
        <v/>
      </c>
      <c r="H1044" t="inlineStr">
        <is>
          <t>RTX-EX02</t>
        </is>
      </c>
      <c r="I1044" t="inlineStr">
        <is>
          <t>2</t>
        </is>
      </c>
    </row>
    <row r="1045">
      <c r="A1045" t="inlineStr">
        <is>
          <t>RW-01</t>
        </is>
      </c>
      <c r="B1045" t="inlineStr">
        <is>
          <t>Blaw-Knox RW100A Road Widener</t>
        </is>
      </c>
      <c r="C1045" t="n">
        <v>28050</v>
      </c>
      <c r="D1045" t="inlineStr">
        <is>
          <t>A</t>
        </is>
      </c>
      <c r="E1045">
        <f>IFERROR(VLOOKUP(Table_Query_from_Cas_Ragle35[[#This Row],[Equipment '#]],'[1]Equip Rates'!A:C,3,FALSE),"")</f>
        <v/>
      </c>
      <c r="F1045">
        <f>IFERROR(VLOOKUP(Table_Query_from_Cas_Ragle35[[#This Row],[Equipment '#]],H:I,2,FALSE), "No Div")</f>
        <v/>
      </c>
      <c r="H1045" t="inlineStr">
        <is>
          <t>RTX-FM01</t>
        </is>
      </c>
      <c r="I1045" t="inlineStr">
        <is>
          <t>2</t>
        </is>
      </c>
    </row>
    <row r="1046">
      <c r="A1046" t="inlineStr">
        <is>
          <t>RW-02</t>
        </is>
      </c>
      <c r="B1046" t="inlineStr">
        <is>
          <t>1981 BLAW-KNOX RW100</t>
        </is>
      </c>
      <c r="C1046" t="n">
        <v>8431.5</v>
      </c>
      <c r="D1046" t="inlineStr">
        <is>
          <t>A</t>
        </is>
      </c>
      <c r="E1046">
        <f>IFERROR(VLOOKUP(Table_Query_from_Cas_Ragle35[[#This Row],[Equipment '#]],'[1]Equip Rates'!A:C,3,FALSE),"")</f>
        <v/>
      </c>
      <c r="F1046">
        <f>IFERROR(VLOOKUP(Table_Query_from_Cas_Ragle35[[#This Row],[Equipment '#]],H:I,2,FALSE), "No Div")</f>
        <v/>
      </c>
      <c r="H1046" t="inlineStr">
        <is>
          <t>RTX-FM02</t>
        </is>
      </c>
      <c r="I1046" t="inlineStr">
        <is>
          <t>2</t>
        </is>
      </c>
    </row>
    <row r="1047">
      <c r="A1047" t="inlineStr">
        <is>
          <t>RW-03</t>
        </is>
      </c>
      <c r="B1047" t="inlineStr">
        <is>
          <t>Leeboy 4130 (2021)</t>
        </is>
      </c>
      <c r="C1047" t="n">
        <v>182000</v>
      </c>
      <c r="D1047" t="inlineStr">
        <is>
          <t>A</t>
        </is>
      </c>
      <c r="E1047">
        <f>IFERROR(VLOOKUP(Table_Query_from_Cas_Ragle35[[#This Row],[Equipment '#]],'[1]Equip Rates'!A:C,3,FALSE),"")</f>
        <v/>
      </c>
      <c r="F1047">
        <f>IFERROR(VLOOKUP(Table_Query_from_Cas_Ragle35[[#This Row],[Equipment '#]],H:I,2,FALSE), "No Div")</f>
        <v/>
      </c>
      <c r="H1047" t="inlineStr">
        <is>
          <t>RTX-FT15</t>
        </is>
      </c>
      <c r="I1047" t="inlineStr">
        <is>
          <t>2</t>
        </is>
      </c>
    </row>
    <row r="1048">
      <c r="A1048" t="inlineStr">
        <is>
          <t>S-01</t>
        </is>
      </c>
      <c r="B1048" t="inlineStr">
        <is>
          <t>Kenworth W923</t>
        </is>
      </c>
      <c r="C1048" t="n">
        <v>0</v>
      </c>
      <c r="D1048" t="inlineStr">
        <is>
          <t>A</t>
        </is>
      </c>
      <c r="E1048">
        <f>IFERROR(VLOOKUP(Table_Query_from_Cas_Ragle35[[#This Row],[Equipment '#]],'[1]Equip Rates'!A:C,3,FALSE),"")</f>
        <v/>
      </c>
      <c r="F1048">
        <f>IFERROR(VLOOKUP(Table_Query_from_Cas_Ragle35[[#This Row],[Equipment '#]],H:I,2,FALSE), "No Div")</f>
        <v/>
      </c>
      <c r="H1048" t="inlineStr">
        <is>
          <t>RTX-LB02</t>
        </is>
      </c>
      <c r="I1048" t="inlineStr">
        <is>
          <t>2</t>
        </is>
      </c>
    </row>
    <row r="1049">
      <c r="A1049" t="inlineStr">
        <is>
          <t>S-02</t>
        </is>
      </c>
      <c r="B1049" t="inlineStr">
        <is>
          <t>Kenworth W923</t>
        </is>
      </c>
      <c r="C1049" t="n">
        <v>0</v>
      </c>
      <c r="D1049" t="inlineStr">
        <is>
          <t>A</t>
        </is>
      </c>
      <c r="E1049">
        <f>IFERROR(VLOOKUP(Table_Query_from_Cas_Ragle35[[#This Row],[Equipment '#]],'[1]Equip Rates'!A:C,3,FALSE),"")</f>
        <v/>
      </c>
      <c r="F1049">
        <f>IFERROR(VLOOKUP(Table_Query_from_Cas_Ragle35[[#This Row],[Equipment '#]],H:I,2,FALSE), "No Div")</f>
        <v/>
      </c>
      <c r="H1049" t="inlineStr">
        <is>
          <t>RTX-LT01</t>
        </is>
      </c>
      <c r="I1049" t="inlineStr">
        <is>
          <t>2</t>
        </is>
      </c>
    </row>
    <row r="1050">
      <c r="A1050" t="inlineStr">
        <is>
          <t>S-03</t>
        </is>
      </c>
      <c r="B1050" t="inlineStr">
        <is>
          <t>International 9400 Eagle</t>
        </is>
      </c>
      <c r="C1050" t="n">
        <v>12000</v>
      </c>
      <c r="D1050" t="inlineStr">
        <is>
          <t>A</t>
        </is>
      </c>
      <c r="E1050">
        <f>IFERROR(VLOOKUP(Table_Query_from_Cas_Ragle35[[#This Row],[Equipment '#]],'[1]Equip Rates'!A:C,3,FALSE),"")</f>
        <v/>
      </c>
      <c r="F1050">
        <f>IFERROR(VLOOKUP(Table_Query_from_Cas_Ragle35[[#This Row],[Equipment '#]],H:I,2,FALSE), "No Div")</f>
        <v/>
      </c>
      <c r="H1050" t="inlineStr">
        <is>
          <t>RTX-LT02</t>
        </is>
      </c>
      <c r="I1050" t="inlineStr">
        <is>
          <t>2</t>
        </is>
      </c>
    </row>
    <row r="1051">
      <c r="A1051" t="inlineStr">
        <is>
          <t>S-05</t>
        </is>
      </c>
      <c r="B1051" t="inlineStr">
        <is>
          <t>101 - Semi Mack 2003 (tri/A)</t>
        </is>
      </c>
      <c r="C1051" t="n">
        <v>69496.5</v>
      </c>
      <c r="D1051" t="inlineStr">
        <is>
          <t>A</t>
        </is>
      </c>
      <c r="E1051">
        <f>IFERROR(VLOOKUP(Table_Query_from_Cas_Ragle35[[#This Row],[Equipment '#]],'[1]Equip Rates'!A:C,3,FALSE),"")</f>
        <v/>
      </c>
      <c r="F1051">
        <f>IFERROR(VLOOKUP(Table_Query_from_Cas_Ragle35[[#This Row],[Equipment '#]],H:I,2,FALSE), "No Div")</f>
        <v/>
      </c>
      <c r="H1051" t="inlineStr">
        <is>
          <t>RTX-MB008</t>
        </is>
      </c>
      <c r="I1051" t="inlineStr">
        <is>
          <t>4</t>
        </is>
      </c>
    </row>
    <row r="1052">
      <c r="A1052" t="inlineStr">
        <is>
          <t>S-06</t>
        </is>
      </c>
      <c r="B1052" t="inlineStr">
        <is>
          <t>Peterbilt 389 (2010) D112921</t>
        </is>
      </c>
      <c r="C1052" t="n">
        <v>110260.16</v>
      </c>
      <c r="D1052" t="inlineStr">
        <is>
          <t>A</t>
        </is>
      </c>
      <c r="E1052">
        <f>IFERROR(VLOOKUP(Table_Query_from_Cas_Ragle35[[#This Row],[Equipment '#]],'[1]Equip Rates'!A:C,3,FALSE),"")</f>
        <v/>
      </c>
      <c r="F1052">
        <f>IFERROR(VLOOKUP(Table_Query_from_Cas_Ragle35[[#This Row],[Equipment '#]],H:I,2,FALSE), "No Div")</f>
        <v/>
      </c>
      <c r="H1052" t="inlineStr">
        <is>
          <t>RTX-MB01</t>
        </is>
      </c>
      <c r="I1052" t="inlineStr">
        <is>
          <t>2</t>
        </is>
      </c>
    </row>
    <row r="1053">
      <c r="A1053" t="inlineStr">
        <is>
          <t>S-07</t>
        </is>
      </c>
      <c r="B1053" t="inlineStr">
        <is>
          <t>Peter 388 (2013) D168785</t>
        </is>
      </c>
      <c r="C1053" t="n">
        <v>81030.3</v>
      </c>
      <c r="D1053" t="inlineStr">
        <is>
          <t>A</t>
        </is>
      </c>
      <c r="E1053">
        <f>IFERROR(VLOOKUP(Table_Query_from_Cas_Ragle35[[#This Row],[Equipment '#]],'[1]Equip Rates'!A:C,3,FALSE),"")</f>
        <v/>
      </c>
      <c r="F1053">
        <f>IFERROR(VLOOKUP(Table_Query_from_Cas_Ragle35[[#This Row],[Equipment '#]],H:I,2,FALSE), "No Div")</f>
        <v/>
      </c>
      <c r="H1053" t="inlineStr">
        <is>
          <t>RTX-MB016</t>
        </is>
      </c>
      <c r="I1053" t="inlineStr">
        <is>
          <t>4</t>
        </is>
      </c>
    </row>
    <row r="1054">
      <c r="A1054" t="inlineStr">
        <is>
          <t>S-08</t>
        </is>
      </c>
      <c r="B1054" t="inlineStr">
        <is>
          <t>2015 Kenworth T800</t>
        </is>
      </c>
      <c r="C1054" t="n">
        <v>92720</v>
      </c>
      <c r="D1054" t="inlineStr">
        <is>
          <t>A</t>
        </is>
      </c>
      <c r="E1054">
        <f>IFERROR(VLOOKUP(Table_Query_from_Cas_Ragle35[[#This Row],[Equipment '#]],'[1]Equip Rates'!A:C,3,FALSE),"")</f>
        <v/>
      </c>
      <c r="F1054">
        <f>IFERROR(VLOOKUP(Table_Query_from_Cas_Ragle35[[#This Row],[Equipment '#]],H:I,2,FALSE), "No Div")</f>
        <v/>
      </c>
      <c r="H1054" t="inlineStr">
        <is>
          <t>RTX-MB02</t>
        </is>
      </c>
      <c r="I1054" t="inlineStr">
        <is>
          <t>2</t>
        </is>
      </c>
    </row>
    <row r="1055">
      <c r="A1055" t="inlineStr">
        <is>
          <t>S-09</t>
        </is>
      </c>
      <c r="B1055" t="inlineStr">
        <is>
          <t>Peterbilt (2016)</t>
        </is>
      </c>
      <c r="C1055" t="n">
        <v>51178</v>
      </c>
      <c r="D1055" t="inlineStr">
        <is>
          <t>A</t>
        </is>
      </c>
      <c r="E1055">
        <f>IFERROR(VLOOKUP(Table_Query_from_Cas_Ragle35[[#This Row],[Equipment '#]],'[1]Equip Rates'!A:C,3,FALSE),"")</f>
        <v/>
      </c>
      <c r="F1055">
        <f>IFERROR(VLOOKUP(Table_Query_from_Cas_Ragle35[[#This Row],[Equipment '#]],H:I,2,FALSE), "No Div")</f>
        <v/>
      </c>
      <c r="H1055" t="inlineStr">
        <is>
          <t>RTX-MB03</t>
        </is>
      </c>
      <c r="I1055" t="inlineStr">
        <is>
          <t>2</t>
        </is>
      </c>
    </row>
    <row r="1056">
      <c r="A1056" t="inlineStr">
        <is>
          <t>S-10</t>
        </is>
      </c>
      <c r="B1056" t="inlineStr">
        <is>
          <t>2025 KW T880 (S-10)</t>
        </is>
      </c>
      <c r="C1056" t="n">
        <v>223357.65</v>
      </c>
      <c r="D1056" t="inlineStr">
        <is>
          <t>A</t>
        </is>
      </c>
      <c r="E1056">
        <f>IFERROR(VLOOKUP(Table_Query_from_Cas_Ragle35[[#This Row],[Equipment '#]],'[1]Equip Rates'!A:C,3,FALSE),"")</f>
        <v/>
      </c>
      <c r="F1056">
        <f>IFERROR(VLOOKUP(Table_Query_from_Cas_Ragle35[[#This Row],[Equipment '#]],H:I,2,FALSE), "No Div")</f>
        <v/>
      </c>
      <c r="H1056" t="inlineStr">
        <is>
          <t>RTX-MB04</t>
        </is>
      </c>
      <c r="I1056" t="inlineStr">
        <is>
          <t>2</t>
        </is>
      </c>
    </row>
    <row r="1057">
      <c r="A1057" t="inlineStr">
        <is>
          <t>SAC-01</t>
        </is>
      </c>
      <c r="B1057" t="inlineStr">
        <is>
          <t>REMAN QUINCY QR 350LL</t>
        </is>
      </c>
      <c r="C1057" t="n">
        <v>8050</v>
      </c>
      <c r="D1057" t="inlineStr">
        <is>
          <t>A</t>
        </is>
      </c>
      <c r="E1057">
        <f>IFERROR(VLOOKUP(Table_Query_from_Cas_Ragle35[[#This Row],[Equipment '#]],'[1]Equip Rates'!A:C,3,FALSE),"")</f>
        <v/>
      </c>
      <c r="F1057">
        <f>IFERROR(VLOOKUP(Table_Query_from_Cas_Ragle35[[#This Row],[Equipment '#]],H:I,2,FALSE), "No Div")</f>
        <v/>
      </c>
      <c r="H1057" t="inlineStr">
        <is>
          <t>RTX-PV01</t>
        </is>
      </c>
      <c r="I1057" t="inlineStr">
        <is>
          <t>2</t>
        </is>
      </c>
    </row>
    <row r="1058">
      <c r="A1058" t="inlineStr">
        <is>
          <t>SB-01</t>
        </is>
      </c>
      <c r="B1058" t="inlineStr">
        <is>
          <t>2016 ROADTEC SB2500E</t>
        </is>
      </c>
      <c r="C1058" t="n">
        <v>346252.73</v>
      </c>
      <c r="D1058" t="inlineStr">
        <is>
          <t>A</t>
        </is>
      </c>
      <c r="E1058">
        <f>IFERROR(VLOOKUP(Table_Query_from_Cas_Ragle35[[#This Row],[Equipment '#]],'[1]Equip Rates'!A:C,3,FALSE),"")</f>
        <v/>
      </c>
      <c r="F1058">
        <f>IFERROR(VLOOKUP(Table_Query_from_Cas_Ragle35[[#This Row],[Equipment '#]],H:I,2,FALSE), "No Div")</f>
        <v/>
      </c>
      <c r="H1058" t="inlineStr">
        <is>
          <t>RTX-PV02</t>
        </is>
      </c>
      <c r="I1058" t="inlineStr">
        <is>
          <t>2</t>
        </is>
      </c>
    </row>
    <row r="1059">
      <c r="A1059" t="inlineStr">
        <is>
          <t>SB-01*</t>
        </is>
      </c>
      <c r="B1059" t="inlineStr">
        <is>
          <t>SB-01 WINDROW PICKUP ADAPTER</t>
        </is>
      </c>
      <c r="C1059" t="n">
        <v>30514.92</v>
      </c>
      <c r="D1059" t="inlineStr">
        <is>
          <t>A</t>
        </is>
      </c>
      <c r="E1059">
        <f>IFERROR(VLOOKUP(Table_Query_from_Cas_Ragle35[[#This Row],[Equipment '#]],'[1]Equip Rates'!A:C,3,FALSE),"")</f>
        <v/>
      </c>
      <c r="F1059">
        <f>IFERROR(VLOOKUP(Table_Query_from_Cas_Ragle35[[#This Row],[Equipment '#]],H:I,2,FALSE), "No Div")</f>
        <v/>
      </c>
      <c r="H1059" t="inlineStr">
        <is>
          <t>RTX-RL02</t>
        </is>
      </c>
      <c r="I1059" t="inlineStr">
        <is>
          <t>2</t>
        </is>
      </c>
    </row>
    <row r="1060">
      <c r="A1060" t="inlineStr">
        <is>
          <t>SC-01</t>
        </is>
      </c>
      <c r="B1060" t="inlineStr">
        <is>
          <t>Caterpillar 627B Scraper</t>
        </is>
      </c>
      <c r="C1060" t="n">
        <v>11000</v>
      </c>
      <c r="D1060" t="inlineStr">
        <is>
          <t>A</t>
        </is>
      </c>
      <c r="E1060">
        <f>IFERROR(VLOOKUP(Table_Query_from_Cas_Ragle35[[#This Row],[Equipment '#]],'[1]Equip Rates'!A:C,3,FALSE),"")</f>
        <v/>
      </c>
      <c r="F1060">
        <f>IFERROR(VLOOKUP(Table_Query_from_Cas_Ragle35[[#This Row],[Equipment '#]],H:I,2,FALSE), "No Div")</f>
        <v/>
      </c>
      <c r="H1060" t="inlineStr">
        <is>
          <t>RTX-RL03</t>
        </is>
      </c>
      <c r="I1060" t="inlineStr">
        <is>
          <t>2</t>
        </is>
      </c>
    </row>
    <row r="1061">
      <c r="A1061" t="inlineStr">
        <is>
          <t>SC-02</t>
        </is>
      </c>
      <c r="B1061" t="inlineStr">
        <is>
          <t>CAT 613C (1986)</t>
        </is>
      </c>
      <c r="C1061" t="n">
        <v>16500</v>
      </c>
      <c r="D1061" t="inlineStr">
        <is>
          <t>A</t>
        </is>
      </c>
      <c r="E1061">
        <f>IFERROR(VLOOKUP(Table_Query_from_Cas_Ragle35[[#This Row],[Equipment '#]],'[1]Equip Rates'!A:C,3,FALSE),"")</f>
        <v/>
      </c>
      <c r="F1061">
        <f>IFERROR(VLOOKUP(Table_Query_from_Cas_Ragle35[[#This Row],[Equipment '#]],H:I,2,FALSE), "No Div")</f>
        <v/>
      </c>
      <c r="H1061" t="inlineStr">
        <is>
          <t>RTX-RT01</t>
        </is>
      </c>
      <c r="I1061" t="inlineStr">
        <is>
          <t>2</t>
        </is>
      </c>
    </row>
    <row r="1062">
      <c r="A1062" t="inlineStr">
        <is>
          <t>SFB-01</t>
        </is>
      </c>
      <c r="B1062" t="inlineStr">
        <is>
          <t>Freightliner FL70 Flatbed</t>
        </is>
      </c>
      <c r="C1062" t="n">
        <v>2500</v>
      </c>
      <c r="D1062" t="inlineStr">
        <is>
          <t>A</t>
        </is>
      </c>
      <c r="E1062">
        <f>IFERROR(VLOOKUP(Table_Query_from_Cas_Ragle35[[#This Row],[Equipment '#]],'[1]Equip Rates'!A:C,3,FALSE),"")</f>
        <v/>
      </c>
      <c r="F1062">
        <f>IFERROR(VLOOKUP(Table_Query_from_Cas_Ragle35[[#This Row],[Equipment '#]],H:I,2,FALSE), "No Div")</f>
        <v/>
      </c>
      <c r="H1062" t="inlineStr">
        <is>
          <t>RTX-RT02</t>
        </is>
      </c>
      <c r="I1062" t="inlineStr">
        <is>
          <t>2</t>
        </is>
      </c>
    </row>
    <row r="1063">
      <c r="A1063" t="inlineStr">
        <is>
          <t>SFB-02</t>
        </is>
      </c>
      <c r="B1063" t="inlineStr">
        <is>
          <t>2014 INTERNATIONAL 4300 FLATBE</t>
        </is>
      </c>
      <c r="C1063" t="n">
        <v>33768.6</v>
      </c>
      <c r="D1063" t="inlineStr">
        <is>
          <t>A</t>
        </is>
      </c>
      <c r="E1063">
        <f>IFERROR(VLOOKUP(Table_Query_from_Cas_Ragle35[[#This Row],[Equipment '#]],'[1]Equip Rates'!A:C,3,FALSE),"")</f>
        <v/>
      </c>
      <c r="F1063">
        <f>IFERROR(VLOOKUP(Table_Query_from_Cas_Ragle35[[#This Row],[Equipment '#]],H:I,2,FALSE), "No Div")</f>
        <v/>
      </c>
      <c r="H1063" t="inlineStr">
        <is>
          <t>RTX-RT03</t>
        </is>
      </c>
      <c r="I1063" t="inlineStr">
        <is>
          <t>2</t>
        </is>
      </c>
    </row>
    <row r="1064">
      <c r="A1064" t="inlineStr">
        <is>
          <t>SFB-02*</t>
        </is>
      </c>
      <c r="B1064" t="inlineStr">
        <is>
          <t>Knapheide 24' Bed Replacement</t>
        </is>
      </c>
      <c r="C1064" t="n">
        <v>7931.61</v>
      </c>
      <c r="D1064" t="inlineStr">
        <is>
          <t>A</t>
        </is>
      </c>
      <c r="E1064">
        <f>IFERROR(VLOOKUP(Table_Query_from_Cas_Ragle35[[#This Row],[Equipment '#]],'[1]Equip Rates'!A:C,3,FALSE),"")</f>
        <v/>
      </c>
      <c r="F1064">
        <f>IFERROR(VLOOKUP(Table_Query_from_Cas_Ragle35[[#This Row],[Equipment '#]],H:I,2,FALSE), "No Div")</f>
        <v/>
      </c>
      <c r="H1064" t="inlineStr">
        <is>
          <t>RTX-SK02</t>
        </is>
      </c>
      <c r="I1064" t="inlineStr">
        <is>
          <t>2</t>
        </is>
      </c>
    </row>
    <row r="1065">
      <c r="A1065" t="inlineStr">
        <is>
          <t>SFB-02**</t>
        </is>
      </c>
      <c r="B1065" t="inlineStr">
        <is>
          <t>Saftey Basekt 4x8 Hyd Bskt</t>
        </is>
      </c>
      <c r="C1065" t="n">
        <v>17835</v>
      </c>
      <c r="D1065" t="inlineStr">
        <is>
          <t>A</t>
        </is>
      </c>
      <c r="E1065">
        <f>IFERROR(VLOOKUP(Table_Query_from_Cas_Ragle35[[#This Row],[Equipment '#]],'[1]Equip Rates'!A:C,3,FALSE),"")</f>
        <v/>
      </c>
      <c r="F1065">
        <f>IFERROR(VLOOKUP(Table_Query_from_Cas_Ragle35[[#This Row],[Equipment '#]],H:I,2,FALSE), "No Div")</f>
        <v/>
      </c>
      <c r="H1065" t="inlineStr">
        <is>
          <t>RTX-SV01</t>
        </is>
      </c>
      <c r="I1065" t="inlineStr">
        <is>
          <t>2</t>
        </is>
      </c>
    </row>
    <row r="1066">
      <c r="A1066" t="inlineStr">
        <is>
          <t>SFB-03</t>
        </is>
      </c>
      <c r="B1066" t="inlineStr">
        <is>
          <t>2012 Freightliner with Access</t>
        </is>
      </c>
      <c r="C1066" t="n">
        <v>36405</v>
      </c>
      <c r="D1066" t="inlineStr">
        <is>
          <t>A</t>
        </is>
      </c>
      <c r="E1066">
        <f>IFERROR(VLOOKUP(Table_Query_from_Cas_Ragle35[[#This Row],[Equipment '#]],'[1]Equip Rates'!A:C,3,FALSE),"")</f>
        <v/>
      </c>
      <c r="F1066">
        <f>IFERROR(VLOOKUP(Table_Query_from_Cas_Ragle35[[#This Row],[Equipment '#]],H:I,2,FALSE), "No Div")</f>
        <v/>
      </c>
      <c r="H1066" t="inlineStr">
        <is>
          <t>RTX-SV02</t>
        </is>
      </c>
      <c r="I1066" t="inlineStr">
        <is>
          <t>2</t>
        </is>
      </c>
    </row>
    <row r="1067">
      <c r="A1067" t="inlineStr">
        <is>
          <t>SFB-03*</t>
        </is>
      </c>
      <c r="B1067" t="inlineStr">
        <is>
          <t>SFB-03 Flatbed/Install</t>
        </is>
      </c>
      <c r="C1067" t="n">
        <v>8950</v>
      </c>
      <c r="D1067" t="inlineStr">
        <is>
          <t>A</t>
        </is>
      </c>
      <c r="E1067">
        <f>IFERROR(VLOOKUP(Table_Query_from_Cas_Ragle35[[#This Row],[Equipment '#]],'[1]Equip Rates'!A:C,3,FALSE),"")</f>
        <v/>
      </c>
      <c r="F1067">
        <f>IFERROR(VLOOKUP(Table_Query_from_Cas_Ragle35[[#This Row],[Equipment '#]],H:I,2,FALSE), "No Div")</f>
        <v/>
      </c>
      <c r="H1067" t="inlineStr">
        <is>
          <t>RTX-SV03</t>
        </is>
      </c>
      <c r="I1067" t="inlineStr">
        <is>
          <t>2</t>
        </is>
      </c>
    </row>
    <row r="1068">
      <c r="A1068" t="inlineStr">
        <is>
          <t>SFB-04</t>
        </is>
      </c>
      <c r="B1068" t="inlineStr">
        <is>
          <t>2007 Freightliner M2</t>
        </is>
      </c>
      <c r="C1068" t="n">
        <v>12000</v>
      </c>
      <c r="D1068" t="inlineStr">
        <is>
          <t>A</t>
        </is>
      </c>
      <c r="E1068">
        <f>IFERROR(VLOOKUP(Table_Query_from_Cas_Ragle35[[#This Row],[Equipment '#]],'[1]Equip Rates'!A:C,3,FALSE),"")</f>
        <v/>
      </c>
      <c r="F1068">
        <f>IFERROR(VLOOKUP(Table_Query_from_Cas_Ragle35[[#This Row],[Equipment '#]],H:I,2,FALSE), "No Div")</f>
        <v/>
      </c>
      <c r="H1068" t="inlineStr">
        <is>
          <t>RW-01</t>
        </is>
      </c>
      <c r="I1068" t="inlineStr">
        <is>
          <t>1</t>
        </is>
      </c>
    </row>
    <row r="1069">
      <c r="A1069" t="inlineStr">
        <is>
          <t>SFB-04*</t>
        </is>
      </c>
      <c r="B1069" t="inlineStr">
        <is>
          <t>TWA for SFB-04</t>
        </is>
      </c>
      <c r="C1069" t="n">
        <v>25811.43</v>
      </c>
      <c r="D1069" t="inlineStr">
        <is>
          <t>A</t>
        </is>
      </c>
      <c r="E1069">
        <f>IFERROR(VLOOKUP(Table_Query_from_Cas_Ragle35[[#This Row],[Equipment '#]],'[1]Equip Rates'!A:C,3,FALSE),"")</f>
        <v/>
      </c>
      <c r="F1069">
        <f>IFERROR(VLOOKUP(Table_Query_from_Cas_Ragle35[[#This Row],[Equipment '#]],H:I,2,FALSE), "No Div")</f>
        <v/>
      </c>
      <c r="H1069" t="inlineStr">
        <is>
          <t>RW-02</t>
        </is>
      </c>
      <c r="I1069" t="inlineStr">
        <is>
          <t>2</t>
        </is>
      </c>
    </row>
    <row r="1070">
      <c r="A1070" t="inlineStr">
        <is>
          <t>SFB-06*</t>
        </is>
      </c>
      <c r="B1070" t="inlineStr">
        <is>
          <t>SFB-06 New Engine</t>
        </is>
      </c>
      <c r="C1070" t="n">
        <v>9572.98</v>
      </c>
      <c r="D1070" t="inlineStr">
        <is>
          <t>A</t>
        </is>
      </c>
      <c r="E1070">
        <f>IFERROR(VLOOKUP(Table_Query_from_Cas_Ragle35[[#This Row],[Equipment '#]],'[1]Equip Rates'!A:C,3,FALSE),"")</f>
        <v/>
      </c>
      <c r="F1070">
        <f>IFERROR(VLOOKUP(Table_Query_from_Cas_Ragle35[[#This Row],[Equipment '#]],H:I,2,FALSE), "No Div")</f>
        <v/>
      </c>
      <c r="H1070" t="inlineStr">
        <is>
          <t>RW-03</t>
        </is>
      </c>
      <c r="I1070" t="inlineStr">
        <is>
          <t>1</t>
        </is>
      </c>
    </row>
    <row r="1071">
      <c r="A1071" t="inlineStr">
        <is>
          <t>SFB-07</t>
        </is>
      </c>
      <c r="B1071" t="inlineStr">
        <is>
          <t>Freightliner M2-106 (2014)</t>
        </is>
      </c>
      <c r="C1071" t="n">
        <v>28600</v>
      </c>
      <c r="D1071" t="inlineStr">
        <is>
          <t>A</t>
        </is>
      </c>
      <c r="E1071">
        <f>IFERROR(VLOOKUP(Table_Query_from_Cas_Ragle35[[#This Row],[Equipment '#]],'[1]Equip Rates'!A:C,3,FALSE),"")</f>
        <v/>
      </c>
      <c r="F1071">
        <f>IFERROR(VLOOKUP(Table_Query_from_Cas_Ragle35[[#This Row],[Equipment '#]],H:I,2,FALSE), "No Div")</f>
        <v/>
      </c>
      <c r="H1071" t="inlineStr">
        <is>
          <t>S-03</t>
        </is>
      </c>
      <c r="I1071" t="inlineStr">
        <is>
          <t>1</t>
        </is>
      </c>
    </row>
    <row r="1072">
      <c r="A1072" t="inlineStr">
        <is>
          <t>SFB-07*</t>
        </is>
      </c>
      <c r="B1072" t="inlineStr">
        <is>
          <t>SFB-07 TMA Install</t>
        </is>
      </c>
      <c r="C1072" t="n">
        <v>21900.22</v>
      </c>
      <c r="D1072" t="inlineStr">
        <is>
          <t>A</t>
        </is>
      </c>
      <c r="E1072">
        <f>IFERROR(VLOOKUP(Table_Query_from_Cas_Ragle35[[#This Row],[Equipment '#]],'[1]Equip Rates'!A:C,3,FALSE),"")</f>
        <v/>
      </c>
      <c r="F1072">
        <f>IFERROR(VLOOKUP(Table_Query_from_Cas_Ragle35[[#This Row],[Equipment '#]],H:I,2,FALSE), "No Div")</f>
        <v/>
      </c>
      <c r="H1072" t="inlineStr">
        <is>
          <t>S-04</t>
        </is>
      </c>
      <c r="I1072" t="inlineStr">
        <is>
          <t>2</t>
        </is>
      </c>
    </row>
    <row r="1073">
      <c r="A1073" t="inlineStr">
        <is>
          <t>SFB-08</t>
        </is>
      </c>
      <c r="B1073" t="inlineStr">
        <is>
          <t>2013 Freightliner M2 FA9530</t>
        </is>
      </c>
      <c r="C1073" t="n">
        <v>29994</v>
      </c>
      <c r="D1073" t="inlineStr">
        <is>
          <t>A</t>
        </is>
      </c>
      <c r="E1073">
        <f>IFERROR(VLOOKUP(Table_Query_from_Cas_Ragle35[[#This Row],[Equipment '#]],'[1]Equip Rates'!A:C,3,FALSE),"")</f>
        <v/>
      </c>
      <c r="F1073">
        <f>IFERROR(VLOOKUP(Table_Query_from_Cas_Ragle35[[#This Row],[Equipment '#]],H:I,2,FALSE), "No Div")</f>
        <v/>
      </c>
      <c r="H1073" t="inlineStr">
        <is>
          <t>S-05</t>
        </is>
      </c>
      <c r="I1073" t="inlineStr">
        <is>
          <t>1</t>
        </is>
      </c>
    </row>
    <row r="1074">
      <c r="A1074" t="inlineStr">
        <is>
          <t>SFB-09</t>
        </is>
      </c>
      <c r="B1074" t="inlineStr">
        <is>
          <t>2013 Freightliner M2 106</t>
        </is>
      </c>
      <c r="C1074" t="n">
        <v>38549</v>
      </c>
      <c r="D1074" t="inlineStr">
        <is>
          <t>A</t>
        </is>
      </c>
      <c r="E1074">
        <f>IFERROR(VLOOKUP(Table_Query_from_Cas_Ragle35[[#This Row],[Equipment '#]],'[1]Equip Rates'!A:C,3,FALSE),"")</f>
        <v/>
      </c>
      <c r="F1074">
        <f>IFERROR(VLOOKUP(Table_Query_from_Cas_Ragle35[[#This Row],[Equipment '#]],H:I,2,FALSE), "No Div")</f>
        <v/>
      </c>
      <c r="H1074" t="inlineStr">
        <is>
          <t>S-06</t>
        </is>
      </c>
      <c r="I1074" t="inlineStr">
        <is>
          <t>1</t>
        </is>
      </c>
    </row>
    <row r="1075">
      <c r="A1075" t="inlineStr">
        <is>
          <t>SFB-10</t>
        </is>
      </c>
      <c r="B1075" t="inlineStr">
        <is>
          <t>2013 Freightliner M2 160</t>
        </is>
      </c>
      <c r="C1075" t="n">
        <v>19035</v>
      </c>
      <c r="D1075" t="inlineStr">
        <is>
          <t>A</t>
        </is>
      </c>
      <c r="E1075">
        <f>IFERROR(VLOOKUP(Table_Query_from_Cas_Ragle35[[#This Row],[Equipment '#]],'[1]Equip Rates'!A:C,3,FALSE),"")</f>
        <v/>
      </c>
      <c r="F1075">
        <f>IFERROR(VLOOKUP(Table_Query_from_Cas_Ragle35[[#This Row],[Equipment '#]],H:I,2,FALSE), "No Div")</f>
        <v/>
      </c>
      <c r="H1075" t="inlineStr">
        <is>
          <t>S-07</t>
        </is>
      </c>
      <c r="I1075" t="inlineStr">
        <is>
          <t>4</t>
        </is>
      </c>
    </row>
    <row r="1076">
      <c r="A1076" t="inlineStr">
        <is>
          <t>SFB-11</t>
        </is>
      </c>
      <c r="B1076" t="inlineStr">
        <is>
          <t>2015 International 4300</t>
        </is>
      </c>
      <c r="C1076" t="n">
        <v>39230.72</v>
      </c>
      <c r="D1076" t="inlineStr">
        <is>
          <t>A</t>
        </is>
      </c>
      <c r="E1076">
        <f>IFERROR(VLOOKUP(Table_Query_from_Cas_Ragle35[[#This Row],[Equipment '#]],'[1]Equip Rates'!A:C,3,FALSE),"")</f>
        <v/>
      </c>
      <c r="F1076">
        <f>IFERROR(VLOOKUP(Table_Query_from_Cas_Ragle35[[#This Row],[Equipment '#]],H:I,2,FALSE), "No Div")</f>
        <v/>
      </c>
      <c r="H1076" t="inlineStr">
        <is>
          <t>S-08</t>
        </is>
      </c>
      <c r="I1076" t="inlineStr">
        <is>
          <t>1</t>
        </is>
      </c>
    </row>
    <row r="1077">
      <c r="A1077" t="inlineStr">
        <is>
          <t>SFB-11*</t>
        </is>
      </c>
      <c r="B1077" t="inlineStr">
        <is>
          <t>TMA for SFB-11</t>
        </is>
      </c>
      <c r="C1077" t="n">
        <v>42744.8</v>
      </c>
      <c r="D1077" t="inlineStr">
        <is>
          <t>A</t>
        </is>
      </c>
      <c r="E1077">
        <f>IFERROR(VLOOKUP(Table_Query_from_Cas_Ragle35[[#This Row],[Equipment '#]],'[1]Equip Rates'!A:C,3,FALSE),"")</f>
        <v/>
      </c>
      <c r="F1077">
        <f>IFERROR(VLOOKUP(Table_Query_from_Cas_Ragle35[[#This Row],[Equipment '#]],H:I,2,FALSE), "No Div")</f>
        <v/>
      </c>
      <c r="H1077" t="inlineStr">
        <is>
          <t>S-09</t>
        </is>
      </c>
      <c r="I1077" t="inlineStr">
        <is>
          <t>2</t>
        </is>
      </c>
    </row>
    <row r="1078">
      <c r="A1078" t="inlineStr">
        <is>
          <t>SFB-12</t>
        </is>
      </c>
      <c r="B1078" t="inlineStr">
        <is>
          <t>Mack MD6 TMA (2023)</t>
        </is>
      </c>
      <c r="C1078" t="n">
        <v>137411.36</v>
      </c>
      <c r="D1078" t="inlineStr">
        <is>
          <t>A</t>
        </is>
      </c>
      <c r="E1078">
        <f>IFERROR(VLOOKUP(Table_Query_from_Cas_Ragle35[[#This Row],[Equipment '#]],'[1]Equip Rates'!A:C,3,FALSE),"")</f>
        <v/>
      </c>
      <c r="F1078">
        <f>IFERROR(VLOOKUP(Table_Query_from_Cas_Ragle35[[#This Row],[Equipment '#]],H:I,2,FALSE), "No Div")</f>
        <v/>
      </c>
      <c r="H1078" t="inlineStr">
        <is>
          <t>S-10</t>
        </is>
      </c>
      <c r="I1078" t="inlineStr">
        <is>
          <t>2</t>
        </is>
      </c>
    </row>
    <row r="1079">
      <c r="A1079" t="inlineStr">
        <is>
          <t>SFB-13</t>
        </is>
      </c>
      <c r="B1079" t="inlineStr">
        <is>
          <t>Mack MD6 TMA (2023)</t>
        </is>
      </c>
      <c r="C1079" t="n">
        <v>137602.19</v>
      </c>
      <c r="D1079" t="inlineStr">
        <is>
          <t>A</t>
        </is>
      </c>
      <c r="E1079">
        <f>IFERROR(VLOOKUP(Table_Query_from_Cas_Ragle35[[#This Row],[Equipment '#]],'[1]Equip Rates'!A:C,3,FALSE),"")</f>
        <v/>
      </c>
      <c r="F1079">
        <f>IFERROR(VLOOKUP(Table_Query_from_Cas_Ragle35[[#This Row],[Equipment '#]],H:I,2,FALSE), "No Div")</f>
        <v/>
      </c>
      <c r="H1079" t="inlineStr">
        <is>
          <t>SAC-01</t>
        </is>
      </c>
      <c r="I1079" t="inlineStr">
        <is>
          <t>2</t>
        </is>
      </c>
    </row>
    <row r="1080">
      <c r="A1080" t="inlineStr">
        <is>
          <t>SFB-14</t>
        </is>
      </c>
      <c r="B1080" t="inlineStr">
        <is>
          <t>2018 INTL 4300 (H736688)</t>
        </is>
      </c>
      <c r="C1080" t="n">
        <v>82065.53</v>
      </c>
      <c r="D1080" t="inlineStr">
        <is>
          <t>A</t>
        </is>
      </c>
      <c r="E1080">
        <f>IFERROR(VLOOKUP(Table_Query_from_Cas_Ragle35[[#This Row],[Equipment '#]],'[1]Equip Rates'!A:C,3,FALSE),"")</f>
        <v/>
      </c>
      <c r="F1080">
        <f>IFERROR(VLOOKUP(Table_Query_from_Cas_Ragle35[[#This Row],[Equipment '#]],H:I,2,FALSE), "No Div")</f>
        <v/>
      </c>
      <c r="H1080" t="inlineStr">
        <is>
          <t>SB-01</t>
        </is>
      </c>
      <c r="I1080" t="inlineStr">
        <is>
          <t>3</t>
        </is>
      </c>
    </row>
    <row r="1081">
      <c r="A1081" t="inlineStr">
        <is>
          <t>SFB-15</t>
        </is>
      </c>
      <c r="B1081" t="inlineStr">
        <is>
          <t>2017 FREIGHTLINER M2 (H9217)</t>
        </is>
      </c>
      <c r="C1081" t="n">
        <v>83264.53</v>
      </c>
      <c r="D1081" t="inlineStr">
        <is>
          <t>A</t>
        </is>
      </c>
      <c r="E1081">
        <f>IFERROR(VLOOKUP(Table_Query_from_Cas_Ragle35[[#This Row],[Equipment '#]],'[1]Equip Rates'!A:C,3,FALSE),"")</f>
        <v/>
      </c>
      <c r="F1081">
        <f>IFERROR(VLOOKUP(Table_Query_from_Cas_Ragle35[[#This Row],[Equipment '#]],H:I,2,FALSE), "No Div")</f>
        <v/>
      </c>
      <c r="H1081" t="inlineStr">
        <is>
          <t>SB-01*</t>
        </is>
      </c>
      <c r="I1081" t="inlineStr">
        <is>
          <t>3</t>
        </is>
      </c>
    </row>
    <row r="1082">
      <c r="A1082" t="inlineStr">
        <is>
          <t>SFB-16</t>
        </is>
      </c>
      <c r="B1082" t="inlineStr">
        <is>
          <t>2019 INTL 4300 (L592806)</t>
        </is>
      </c>
      <c r="C1082" t="n">
        <v>92765.53</v>
      </c>
      <c r="D1082" t="inlineStr">
        <is>
          <t>A</t>
        </is>
      </c>
      <c r="E1082">
        <f>IFERROR(VLOOKUP(Table_Query_from_Cas_Ragle35[[#This Row],[Equipment '#]],'[1]Equip Rates'!A:C,3,FALSE),"")</f>
        <v/>
      </c>
      <c r="F1082">
        <f>IFERROR(VLOOKUP(Table_Query_from_Cas_Ragle35[[#This Row],[Equipment '#]],H:I,2,FALSE), "No Div")</f>
        <v/>
      </c>
      <c r="H1082" t="inlineStr">
        <is>
          <t>SC-01</t>
        </is>
      </c>
      <c r="I1082" t="inlineStr">
        <is>
          <t>1</t>
        </is>
      </c>
    </row>
    <row r="1083">
      <c r="A1083" t="inlineStr">
        <is>
          <t>SFB-19</t>
        </is>
      </c>
      <c r="B1083" t="inlineStr">
        <is>
          <t>2019 Freightliner M2 KG0894</t>
        </is>
      </c>
      <c r="C1083" t="n">
        <v>67380</v>
      </c>
      <c r="D1083" t="inlineStr">
        <is>
          <t>A</t>
        </is>
      </c>
      <c r="E1083">
        <f>IFERROR(VLOOKUP(Table_Query_from_Cas_Ragle35[[#This Row],[Equipment '#]],'[1]Equip Rates'!A:C,3,FALSE),"")</f>
        <v/>
      </c>
      <c r="F1083">
        <f>IFERROR(VLOOKUP(Table_Query_from_Cas_Ragle35[[#This Row],[Equipment '#]],H:I,2,FALSE), "No Div")</f>
        <v/>
      </c>
      <c r="H1083" t="inlineStr">
        <is>
          <t>SC-02</t>
        </is>
      </c>
      <c r="I1083" t="inlineStr">
        <is>
          <t>1</t>
        </is>
      </c>
    </row>
    <row r="1084">
      <c r="A1084" t="inlineStr">
        <is>
          <t>SFB-20</t>
        </is>
      </c>
      <c r="B1084" t="inlineStr">
        <is>
          <t>2020 International MV607</t>
        </is>
      </c>
      <c r="C1084" t="n">
        <v>67380</v>
      </c>
      <c r="D1084" t="inlineStr">
        <is>
          <t>A</t>
        </is>
      </c>
      <c r="E1084">
        <f>IFERROR(VLOOKUP(Table_Query_from_Cas_Ragle35[[#This Row],[Equipment '#]],'[1]Equip Rates'!A:C,3,FALSE),"")</f>
        <v/>
      </c>
      <c r="F1084">
        <f>IFERROR(VLOOKUP(Table_Query_from_Cas_Ragle35[[#This Row],[Equipment '#]],H:I,2,FALSE), "No Div")</f>
        <v/>
      </c>
      <c r="H1084" t="inlineStr">
        <is>
          <t>SFB-02</t>
        </is>
      </c>
      <c r="I1084" t="inlineStr">
        <is>
          <t>1</t>
        </is>
      </c>
    </row>
    <row r="1085">
      <c r="A1085" t="inlineStr">
        <is>
          <t>SFB-21</t>
        </is>
      </c>
      <c r="B1085" t="inlineStr">
        <is>
          <t>2020 International MV 607</t>
        </is>
      </c>
      <c r="C1085" t="n">
        <v>67380</v>
      </c>
      <c r="D1085" t="inlineStr">
        <is>
          <t>A</t>
        </is>
      </c>
      <c r="E1085">
        <f>IFERROR(VLOOKUP(Table_Query_from_Cas_Ragle35[[#This Row],[Equipment '#]],'[1]Equip Rates'!A:C,3,FALSE),"")</f>
        <v/>
      </c>
      <c r="F1085">
        <f>IFERROR(VLOOKUP(Table_Query_from_Cas_Ragle35[[#This Row],[Equipment '#]],H:I,2,FALSE), "No Div")</f>
        <v/>
      </c>
      <c r="H1085" t="inlineStr">
        <is>
          <t>SFB-02*</t>
        </is>
      </c>
      <c r="I1085" t="inlineStr">
        <is>
          <t>1</t>
        </is>
      </c>
    </row>
    <row r="1086">
      <c r="A1086" t="inlineStr">
        <is>
          <t>SFB-22</t>
        </is>
      </c>
      <c r="B1086" t="inlineStr">
        <is>
          <t>2016 FRGHT M2 (V9036)</t>
        </is>
      </c>
      <c r="C1086" t="n">
        <v>45000</v>
      </c>
      <c r="D1086" t="inlineStr">
        <is>
          <t>A</t>
        </is>
      </c>
      <c r="E1086">
        <f>IFERROR(VLOOKUP(Table_Query_from_Cas_Ragle35[[#This Row],[Equipment '#]],'[1]Equip Rates'!A:C,3,FALSE),"")</f>
        <v/>
      </c>
      <c r="F1086">
        <f>IFERROR(VLOOKUP(Table_Query_from_Cas_Ragle35[[#This Row],[Equipment '#]],H:I,2,FALSE), "No Div")</f>
        <v/>
      </c>
      <c r="H1086" t="inlineStr">
        <is>
          <t>SFB-02**</t>
        </is>
      </c>
      <c r="I1086" t="inlineStr">
        <is>
          <t>1</t>
        </is>
      </c>
    </row>
    <row r="1087">
      <c r="A1087" t="inlineStr">
        <is>
          <t>SFB-23</t>
        </is>
      </c>
      <c r="B1087" t="inlineStr">
        <is>
          <t>2019 FRGHT M2 (B9153)</t>
        </is>
      </c>
      <c r="C1087" t="n">
        <v>54000</v>
      </c>
      <c r="D1087" t="inlineStr">
        <is>
          <t>A</t>
        </is>
      </c>
      <c r="E1087">
        <f>IFERROR(VLOOKUP(Table_Query_from_Cas_Ragle35[[#This Row],[Equipment '#]],'[1]Equip Rates'!A:C,3,FALSE),"")</f>
        <v/>
      </c>
      <c r="F1087">
        <f>IFERROR(VLOOKUP(Table_Query_from_Cas_Ragle35[[#This Row],[Equipment '#]],H:I,2,FALSE), "No Div")</f>
        <v/>
      </c>
      <c r="H1087" t="inlineStr">
        <is>
          <t>SFB-03</t>
        </is>
      </c>
      <c r="I1087" t="inlineStr">
        <is>
          <t>2</t>
        </is>
      </c>
    </row>
    <row r="1088">
      <c r="A1088" t="inlineStr">
        <is>
          <t>SS-02</t>
        </is>
      </c>
      <c r="B1088" t="inlineStr">
        <is>
          <t>New Holland LS 185B Skid Steer</t>
        </is>
      </c>
      <c r="C1088" t="n">
        <v>32860</v>
      </c>
      <c r="D1088" t="inlineStr">
        <is>
          <t>A</t>
        </is>
      </c>
      <c r="E1088">
        <f>IFERROR(VLOOKUP(Table_Query_from_Cas_Ragle35[[#This Row],[Equipment '#]],'[1]Equip Rates'!A:C,3,FALSE),"")</f>
        <v/>
      </c>
      <c r="F1088">
        <f>IFERROR(VLOOKUP(Table_Query_from_Cas_Ragle35[[#This Row],[Equipment '#]],H:I,2,FALSE), "No Div")</f>
        <v/>
      </c>
      <c r="H1088" t="inlineStr">
        <is>
          <t>SFB-03*</t>
        </is>
      </c>
      <c r="I1088" t="inlineStr">
        <is>
          <t>2</t>
        </is>
      </c>
    </row>
    <row r="1089">
      <c r="A1089" t="inlineStr">
        <is>
          <t>SS-04</t>
        </is>
      </c>
      <c r="B1089" t="inlineStr">
        <is>
          <t>CAT 279C COMPACT TRACK LOADER</t>
        </is>
      </c>
      <c r="C1089" t="n">
        <v>45851.33</v>
      </c>
      <c r="D1089" t="inlineStr">
        <is>
          <t>A</t>
        </is>
      </c>
      <c r="E1089">
        <f>IFERROR(VLOOKUP(Table_Query_from_Cas_Ragle35[[#This Row],[Equipment '#]],'[1]Equip Rates'!A:C,3,FALSE),"")</f>
        <v/>
      </c>
      <c r="F1089">
        <f>IFERROR(VLOOKUP(Table_Query_from_Cas_Ragle35[[#This Row],[Equipment '#]],H:I,2,FALSE), "No Div")</f>
        <v/>
      </c>
      <c r="H1089" t="inlineStr">
        <is>
          <t>SFB-04</t>
        </is>
      </c>
      <c r="I1089" t="inlineStr">
        <is>
          <t>2</t>
        </is>
      </c>
    </row>
    <row r="1090">
      <c r="A1090" t="inlineStr">
        <is>
          <t>SS-08</t>
        </is>
      </c>
      <c r="B1090" t="inlineStr">
        <is>
          <t>CAT 279</t>
        </is>
      </c>
      <c r="C1090" t="n">
        <v>49755</v>
      </c>
      <c r="D1090" t="inlineStr">
        <is>
          <t>A</t>
        </is>
      </c>
      <c r="E1090">
        <f>IFERROR(VLOOKUP(Table_Query_from_Cas_Ragle35[[#This Row],[Equipment '#]],'[1]Equip Rates'!A:C,3,FALSE),"")</f>
        <v/>
      </c>
      <c r="F1090">
        <f>IFERROR(VLOOKUP(Table_Query_from_Cas_Ragle35[[#This Row],[Equipment '#]],H:I,2,FALSE), "No Div")</f>
        <v/>
      </c>
      <c r="H1090" t="inlineStr">
        <is>
          <t>SFB-04*</t>
        </is>
      </c>
      <c r="I1090" t="inlineStr">
        <is>
          <t>4</t>
        </is>
      </c>
    </row>
    <row r="1091">
      <c r="A1091" t="inlineStr">
        <is>
          <t>SS1</t>
        </is>
      </c>
      <c r="B1091" t="inlineStr">
        <is>
          <t>NEW HOLLAND LS 180 SKID STEER</t>
        </is>
      </c>
      <c r="C1091" t="n">
        <v>0</v>
      </c>
      <c r="D1091" t="inlineStr">
        <is>
          <t>A</t>
        </is>
      </c>
      <c r="E1091">
        <f>IFERROR(VLOOKUP(Table_Query_from_Cas_Ragle35[[#This Row],[Equipment '#]],'[1]Equip Rates'!A:C,3,FALSE),"")</f>
        <v/>
      </c>
      <c r="F1091">
        <f>IFERROR(VLOOKUP(Table_Query_from_Cas_Ragle35[[#This Row],[Equipment '#]],H:I,2,FALSE), "No Div")</f>
        <v/>
      </c>
      <c r="H1091" t="inlineStr">
        <is>
          <t>SFB-05</t>
        </is>
      </c>
      <c r="I1091" t="inlineStr">
        <is>
          <t>2</t>
        </is>
      </c>
    </row>
    <row r="1092">
      <c r="A1092" t="inlineStr">
        <is>
          <t>SS-11</t>
        </is>
      </c>
      <c r="B1092" t="inlineStr">
        <is>
          <t>BOBCAT T750</t>
        </is>
      </c>
      <c r="C1092" t="n">
        <v>44445.32</v>
      </c>
      <c r="D1092" t="inlineStr">
        <is>
          <t>A</t>
        </is>
      </c>
      <c r="E1092">
        <f>IFERROR(VLOOKUP(Table_Query_from_Cas_Ragle35[[#This Row],[Equipment '#]],'[1]Equip Rates'!A:C,3,FALSE),"")</f>
        <v/>
      </c>
      <c r="F1092">
        <f>IFERROR(VLOOKUP(Table_Query_from_Cas_Ragle35[[#This Row],[Equipment '#]],H:I,2,FALSE), "No Div")</f>
        <v/>
      </c>
      <c r="H1092" t="inlineStr">
        <is>
          <t>SFB-05*</t>
        </is>
      </c>
      <c r="I1092" t="inlineStr">
        <is>
          <t>2</t>
        </is>
      </c>
    </row>
    <row r="1093">
      <c r="A1093" t="inlineStr">
        <is>
          <t>SS-16</t>
        </is>
      </c>
      <c r="B1093" t="inlineStr">
        <is>
          <t>2014 CAT 279D</t>
        </is>
      </c>
      <c r="C1093" t="n">
        <v>47000</v>
      </c>
      <c r="D1093" t="inlineStr">
        <is>
          <t>A</t>
        </is>
      </c>
      <c r="E1093">
        <f>IFERROR(VLOOKUP(Table_Query_from_Cas_Ragle35[[#This Row],[Equipment '#]],'[1]Equip Rates'!A:C,3,FALSE),"")</f>
        <v/>
      </c>
      <c r="F1093">
        <f>IFERROR(VLOOKUP(Table_Query_from_Cas_Ragle35[[#This Row],[Equipment '#]],H:I,2,FALSE), "No Div")</f>
        <v/>
      </c>
      <c r="H1093" t="inlineStr">
        <is>
          <t>SFB-06</t>
        </is>
      </c>
      <c r="I1093" t="inlineStr">
        <is>
          <t>4</t>
        </is>
      </c>
    </row>
    <row r="1094">
      <c r="A1094" t="inlineStr">
        <is>
          <t>SS-17</t>
        </is>
      </c>
      <c r="B1094" t="inlineStr">
        <is>
          <t>2017 CAT 279D</t>
        </is>
      </c>
      <c r="C1094" t="n">
        <v>51073.2</v>
      </c>
      <c r="D1094" t="inlineStr">
        <is>
          <t>A</t>
        </is>
      </c>
      <c r="E1094">
        <f>IFERROR(VLOOKUP(Table_Query_from_Cas_Ragle35[[#This Row],[Equipment '#]],'[1]Equip Rates'!A:C,3,FALSE),"")</f>
        <v/>
      </c>
      <c r="F1094">
        <f>IFERROR(VLOOKUP(Table_Query_from_Cas_Ragle35[[#This Row],[Equipment '#]],H:I,2,FALSE), "No Div")</f>
        <v/>
      </c>
      <c r="H1094" t="inlineStr">
        <is>
          <t>SFB-06*</t>
        </is>
      </c>
      <c r="I1094" t="inlineStr">
        <is>
          <t>4</t>
        </is>
      </c>
    </row>
    <row r="1095">
      <c r="A1095" t="inlineStr">
        <is>
          <t>SS-17*</t>
        </is>
      </c>
      <c r="B1095" t="inlineStr">
        <is>
          <t>New Engine SS-17</t>
        </is>
      </c>
      <c r="C1095" t="n">
        <v>14064.67</v>
      </c>
      <c r="D1095" t="inlineStr">
        <is>
          <t>A</t>
        </is>
      </c>
      <c r="E1095">
        <f>IFERROR(VLOOKUP(Table_Query_from_Cas_Ragle35[[#This Row],[Equipment '#]],'[1]Equip Rates'!A:C,3,FALSE),"")</f>
        <v/>
      </c>
      <c r="F1095">
        <f>IFERROR(VLOOKUP(Table_Query_from_Cas_Ragle35[[#This Row],[Equipment '#]],H:I,2,FALSE), "No Div")</f>
        <v/>
      </c>
      <c r="H1095" t="inlineStr">
        <is>
          <t>SFB-07</t>
        </is>
      </c>
      <c r="I1095" t="inlineStr">
        <is>
          <t>4</t>
        </is>
      </c>
    </row>
    <row r="1096">
      <c r="A1096" t="inlineStr">
        <is>
          <t>SS-18</t>
        </is>
      </c>
      <c r="B1096" t="inlineStr">
        <is>
          <t>2014 CAT 279D XPS</t>
        </is>
      </c>
      <c r="C1096" t="n">
        <v>43014</v>
      </c>
      <c r="D1096" t="inlineStr">
        <is>
          <t>A</t>
        </is>
      </c>
      <c r="E1096">
        <f>IFERROR(VLOOKUP(Table_Query_from_Cas_Ragle35[[#This Row],[Equipment '#]],'[1]Equip Rates'!A:C,3,FALSE),"")</f>
        <v/>
      </c>
      <c r="F1096">
        <f>IFERROR(VLOOKUP(Table_Query_from_Cas_Ragle35[[#This Row],[Equipment '#]],H:I,2,FALSE), "No Div")</f>
        <v/>
      </c>
      <c r="H1096" t="inlineStr">
        <is>
          <t>SFB-07*</t>
        </is>
      </c>
      <c r="I1096" t="inlineStr">
        <is>
          <t>4</t>
        </is>
      </c>
    </row>
    <row r="1097">
      <c r="A1097" t="inlineStr">
        <is>
          <t>SS-19</t>
        </is>
      </c>
      <c r="B1097" t="inlineStr">
        <is>
          <t>2014 CAT 289D XPS</t>
        </is>
      </c>
      <c r="C1097" t="n">
        <v>37075.5</v>
      </c>
      <c r="D1097" t="inlineStr">
        <is>
          <t>A</t>
        </is>
      </c>
      <c r="E1097">
        <f>IFERROR(VLOOKUP(Table_Query_from_Cas_Ragle35[[#This Row],[Equipment '#]],'[1]Equip Rates'!A:C,3,FALSE),"")</f>
        <v/>
      </c>
      <c r="F1097">
        <f>IFERROR(VLOOKUP(Table_Query_from_Cas_Ragle35[[#This Row],[Equipment '#]],H:I,2,FALSE), "No Div")</f>
        <v/>
      </c>
      <c r="H1097" t="inlineStr">
        <is>
          <t>SFB-08</t>
        </is>
      </c>
      <c r="I1097" t="inlineStr">
        <is>
          <t>2</t>
        </is>
      </c>
    </row>
    <row r="1098">
      <c r="A1098" t="inlineStr">
        <is>
          <t>SS2</t>
        </is>
      </c>
      <c r="B1098" t="inlineStr">
        <is>
          <t>NEW HOLLAND LS 185 SKID STEER</t>
        </is>
      </c>
      <c r="C1098" t="n">
        <v>0</v>
      </c>
      <c r="D1098" t="inlineStr">
        <is>
          <t>A</t>
        </is>
      </c>
      <c r="E1098">
        <f>IFERROR(VLOOKUP(Table_Query_from_Cas_Ragle35[[#This Row],[Equipment '#]],'[1]Equip Rates'!A:C,3,FALSE),"")</f>
        <v/>
      </c>
      <c r="F1098">
        <f>IFERROR(VLOOKUP(Table_Query_from_Cas_Ragle35[[#This Row],[Equipment '#]],H:I,2,FALSE), "No Div")</f>
        <v/>
      </c>
      <c r="H1098" t="inlineStr">
        <is>
          <t>SFB-09</t>
        </is>
      </c>
      <c r="I1098" t="inlineStr">
        <is>
          <t>2</t>
        </is>
      </c>
    </row>
    <row r="1099">
      <c r="A1099" t="inlineStr">
        <is>
          <t>SS-20</t>
        </is>
      </c>
      <c r="B1099" t="inlineStr">
        <is>
          <t>2016 CAT 289D XPS</t>
        </is>
      </c>
      <c r="C1099" t="n">
        <v>59920</v>
      </c>
      <c r="D1099" t="inlineStr">
        <is>
          <t>A</t>
        </is>
      </c>
      <c r="E1099">
        <f>IFERROR(VLOOKUP(Table_Query_from_Cas_Ragle35[[#This Row],[Equipment '#]],'[1]Equip Rates'!A:C,3,FALSE),"")</f>
        <v/>
      </c>
      <c r="F1099">
        <f>IFERROR(VLOOKUP(Table_Query_from_Cas_Ragle35[[#This Row],[Equipment '#]],H:I,2,FALSE), "No Div")</f>
        <v/>
      </c>
      <c r="H1099" t="inlineStr">
        <is>
          <t>SFB-10</t>
        </is>
      </c>
      <c r="I1099" t="inlineStr">
        <is>
          <t>4</t>
        </is>
      </c>
    </row>
    <row r="1100">
      <c r="A1100" t="inlineStr">
        <is>
          <t>SS-20*</t>
        </is>
      </c>
      <c r="B1100" t="inlineStr">
        <is>
          <t>SS-20 Engine Replace</t>
        </is>
      </c>
      <c r="C1100" t="n">
        <v>16435.38</v>
      </c>
      <c r="D1100" t="inlineStr">
        <is>
          <t>A</t>
        </is>
      </c>
      <c r="E1100">
        <f>IFERROR(VLOOKUP(Table_Query_from_Cas_Ragle35[[#This Row],[Equipment '#]],'[1]Equip Rates'!A:C,3,FALSE),"")</f>
        <v/>
      </c>
      <c r="F1100">
        <f>IFERROR(VLOOKUP(Table_Query_from_Cas_Ragle35[[#This Row],[Equipment '#]],H:I,2,FALSE), "No Div")</f>
        <v/>
      </c>
      <c r="H1100" t="inlineStr">
        <is>
          <t>SFB-11</t>
        </is>
      </c>
      <c r="I1100" t="inlineStr">
        <is>
          <t>4</t>
        </is>
      </c>
    </row>
    <row r="1101">
      <c r="A1101" t="inlineStr">
        <is>
          <t>SS-22</t>
        </is>
      </c>
      <c r="B1101" t="inlineStr">
        <is>
          <t>2017 CAT 279D</t>
        </is>
      </c>
      <c r="C1101" t="n">
        <v>49000</v>
      </c>
      <c r="D1101" t="inlineStr">
        <is>
          <t>A</t>
        </is>
      </c>
      <c r="E1101">
        <f>IFERROR(VLOOKUP(Table_Query_from_Cas_Ragle35[[#This Row],[Equipment '#]],'[1]Equip Rates'!A:C,3,FALSE),"")</f>
        <v/>
      </c>
      <c r="F1101">
        <f>IFERROR(VLOOKUP(Table_Query_from_Cas_Ragle35[[#This Row],[Equipment '#]],H:I,2,FALSE), "No Div")</f>
        <v/>
      </c>
      <c r="H1101" t="inlineStr">
        <is>
          <t>SFB-11*</t>
        </is>
      </c>
      <c r="I1101" t="inlineStr">
        <is>
          <t>4</t>
        </is>
      </c>
    </row>
    <row r="1102">
      <c r="A1102" t="inlineStr">
        <is>
          <t>SS-23</t>
        </is>
      </c>
      <c r="B1102" t="inlineStr">
        <is>
          <t>2017 CAT 279D</t>
        </is>
      </c>
      <c r="C1102" t="n">
        <v>35594.24</v>
      </c>
      <c r="D1102" t="inlineStr">
        <is>
          <t>A</t>
        </is>
      </c>
      <c r="E1102">
        <f>IFERROR(VLOOKUP(Table_Query_from_Cas_Ragle35[[#This Row],[Equipment '#]],'[1]Equip Rates'!A:C,3,FALSE),"")</f>
        <v/>
      </c>
      <c r="F1102">
        <f>IFERROR(VLOOKUP(Table_Query_from_Cas_Ragle35[[#This Row],[Equipment '#]],H:I,2,FALSE), "No Div")</f>
        <v/>
      </c>
      <c r="H1102" t="inlineStr">
        <is>
          <t>SFB-12</t>
        </is>
      </c>
      <c r="I1102" t="inlineStr">
        <is>
          <t>2</t>
        </is>
      </c>
    </row>
    <row r="1103">
      <c r="A1103" t="inlineStr">
        <is>
          <t>SS-24</t>
        </is>
      </c>
      <c r="B1103" t="inlineStr">
        <is>
          <t>2015 CAT 242D</t>
        </is>
      </c>
      <c r="C1103" t="n">
        <v>28891.07</v>
      </c>
      <c r="D1103" t="inlineStr">
        <is>
          <t>A</t>
        </is>
      </c>
      <c r="E1103">
        <f>IFERROR(VLOOKUP(Table_Query_from_Cas_Ragle35[[#This Row],[Equipment '#]],'[1]Equip Rates'!A:C,3,FALSE),"")</f>
        <v/>
      </c>
      <c r="F1103">
        <f>IFERROR(VLOOKUP(Table_Query_from_Cas_Ragle35[[#This Row],[Equipment '#]],H:I,2,FALSE), "No Div")</f>
        <v/>
      </c>
      <c r="H1103" t="inlineStr">
        <is>
          <t>SFB-13</t>
        </is>
      </c>
      <c r="I1103" t="inlineStr">
        <is>
          <t>2</t>
        </is>
      </c>
    </row>
    <row r="1104">
      <c r="A1104" t="inlineStr">
        <is>
          <t>SS-26</t>
        </is>
      </c>
      <c r="B1104" t="inlineStr">
        <is>
          <t>CAT 279D (2018)</t>
        </is>
      </c>
      <c r="C1104" t="n">
        <v>30822.68</v>
      </c>
      <c r="D1104" t="inlineStr">
        <is>
          <t>A</t>
        </is>
      </c>
      <c r="E1104">
        <f>IFERROR(VLOOKUP(Table_Query_from_Cas_Ragle35[[#This Row],[Equipment '#]],'[1]Equip Rates'!A:C,3,FALSE),"")</f>
        <v/>
      </c>
      <c r="F1104">
        <f>IFERROR(VLOOKUP(Table_Query_from_Cas_Ragle35[[#This Row],[Equipment '#]],H:I,2,FALSE), "No Div")</f>
        <v/>
      </c>
      <c r="H1104" t="inlineStr">
        <is>
          <t>SFB-14</t>
        </is>
      </c>
      <c r="I1104" t="inlineStr">
        <is>
          <t>2</t>
        </is>
      </c>
    </row>
    <row r="1105">
      <c r="A1105" t="inlineStr">
        <is>
          <t>SS-26*</t>
        </is>
      </c>
      <c r="B1105" t="inlineStr">
        <is>
          <t>SS-26 Engine Replace</t>
        </is>
      </c>
      <c r="C1105" t="n">
        <v>16718.69</v>
      </c>
      <c r="D1105" t="inlineStr">
        <is>
          <t>A</t>
        </is>
      </c>
      <c r="E1105">
        <f>IFERROR(VLOOKUP(Table_Query_from_Cas_Ragle35[[#This Row],[Equipment '#]],'[1]Equip Rates'!A:C,3,FALSE),"")</f>
        <v/>
      </c>
      <c r="F1105">
        <f>IFERROR(VLOOKUP(Table_Query_from_Cas_Ragle35[[#This Row],[Equipment '#]],H:I,2,FALSE), "No Div")</f>
        <v/>
      </c>
      <c r="H1105" t="inlineStr">
        <is>
          <t>SFB-15</t>
        </is>
      </c>
      <c r="I1105" t="inlineStr">
        <is>
          <t>2</t>
        </is>
      </c>
    </row>
    <row r="1106">
      <c r="A1106" t="inlineStr">
        <is>
          <t>SS-27</t>
        </is>
      </c>
      <c r="B1106" t="inlineStr">
        <is>
          <t>2018 CAT 289D</t>
        </is>
      </c>
      <c r="C1106" t="n">
        <v>35558.24</v>
      </c>
      <c r="D1106" t="inlineStr">
        <is>
          <t>A</t>
        </is>
      </c>
      <c r="E1106">
        <f>IFERROR(VLOOKUP(Table_Query_from_Cas_Ragle35[[#This Row],[Equipment '#]],'[1]Equip Rates'!A:C,3,FALSE),"")</f>
        <v/>
      </c>
      <c r="F1106">
        <f>IFERROR(VLOOKUP(Table_Query_from_Cas_Ragle35[[#This Row],[Equipment '#]],H:I,2,FALSE), "No Div")</f>
        <v/>
      </c>
      <c r="H1106" t="inlineStr">
        <is>
          <t>SFB-16</t>
        </is>
      </c>
      <c r="I1106" t="inlineStr">
        <is>
          <t>2</t>
        </is>
      </c>
    </row>
    <row r="1107">
      <c r="A1107" t="inlineStr">
        <is>
          <t>SS-27*</t>
        </is>
      </c>
      <c r="B1107" t="inlineStr">
        <is>
          <t>SS-27 Final Drive</t>
        </is>
      </c>
      <c r="C1107" t="n">
        <v>4722.92</v>
      </c>
      <c r="D1107" t="inlineStr">
        <is>
          <t>A</t>
        </is>
      </c>
      <c r="E1107">
        <f>IFERROR(VLOOKUP(Table_Query_from_Cas_Ragle35[[#This Row],[Equipment '#]],'[1]Equip Rates'!A:C,3,FALSE),"")</f>
        <v/>
      </c>
      <c r="F1107">
        <f>IFERROR(VLOOKUP(Table_Query_from_Cas_Ragle35[[#This Row],[Equipment '#]],H:I,2,FALSE), "No Div")</f>
        <v/>
      </c>
      <c r="H1107" t="inlineStr">
        <is>
          <t>SFB-17</t>
        </is>
      </c>
      <c r="I1107" t="inlineStr">
        <is>
          <t>2</t>
        </is>
      </c>
    </row>
    <row r="1108">
      <c r="A1108" t="inlineStr">
        <is>
          <t>SS-28</t>
        </is>
      </c>
      <c r="B1108" t="inlineStr">
        <is>
          <t>2018 CAT 279D</t>
        </is>
      </c>
      <c r="C1108" t="n">
        <v>44827.4</v>
      </c>
      <c r="D1108" t="inlineStr">
        <is>
          <t>A</t>
        </is>
      </c>
      <c r="E1108">
        <f>IFERROR(VLOOKUP(Table_Query_from_Cas_Ragle35[[#This Row],[Equipment '#]],'[1]Equip Rates'!A:C,3,FALSE),"")</f>
        <v/>
      </c>
      <c r="F1108">
        <f>IFERROR(VLOOKUP(Table_Query_from_Cas_Ragle35[[#This Row],[Equipment '#]],H:I,2,FALSE), "No Div")</f>
        <v/>
      </c>
      <c r="H1108" t="inlineStr">
        <is>
          <t>SFB-18</t>
        </is>
      </c>
      <c r="I1108" t="inlineStr">
        <is>
          <t>2</t>
        </is>
      </c>
    </row>
    <row r="1109">
      <c r="A1109" t="inlineStr">
        <is>
          <t>SS-29</t>
        </is>
      </c>
      <c r="B1109" t="inlineStr">
        <is>
          <t>2018 CAT 279D</t>
        </is>
      </c>
      <c r="C1109" t="n">
        <v>38750</v>
      </c>
      <c r="D1109" t="inlineStr">
        <is>
          <t>A</t>
        </is>
      </c>
      <c r="E1109">
        <f>IFERROR(VLOOKUP(Table_Query_from_Cas_Ragle35[[#This Row],[Equipment '#]],'[1]Equip Rates'!A:C,3,FALSE),"")</f>
        <v/>
      </c>
      <c r="F1109">
        <f>IFERROR(VLOOKUP(Table_Query_from_Cas_Ragle35[[#This Row],[Equipment '#]],H:I,2,FALSE), "No Div")</f>
        <v/>
      </c>
      <c r="H1109" t="inlineStr">
        <is>
          <t>SFB-19</t>
        </is>
      </c>
      <c r="I1109" t="inlineStr">
        <is>
          <t>1</t>
        </is>
      </c>
    </row>
    <row r="1110">
      <c r="A1110" t="inlineStr">
        <is>
          <t>SS-30</t>
        </is>
      </c>
      <c r="B1110" t="inlineStr">
        <is>
          <t>Case TR320</t>
        </is>
      </c>
      <c r="C1110" t="n">
        <v>35310</v>
      </c>
      <c r="D1110" t="inlineStr">
        <is>
          <t>A</t>
        </is>
      </c>
      <c r="E1110">
        <f>IFERROR(VLOOKUP(Table_Query_from_Cas_Ragle35[[#This Row],[Equipment '#]],'[1]Equip Rates'!A:C,3,FALSE),"")</f>
        <v/>
      </c>
      <c r="F1110">
        <f>IFERROR(VLOOKUP(Table_Query_from_Cas_Ragle35[[#This Row],[Equipment '#]],H:I,2,FALSE), "No Div")</f>
        <v/>
      </c>
      <c r="H1110" t="inlineStr">
        <is>
          <t>SFB-20</t>
        </is>
      </c>
      <c r="I1110" t="inlineStr">
        <is>
          <t>1</t>
        </is>
      </c>
    </row>
    <row r="1111">
      <c r="A1111" t="inlineStr">
        <is>
          <t>SS-30*</t>
        </is>
      </c>
      <c r="B1111" t="inlineStr">
        <is>
          <t>SS-30 Engine Replace</t>
        </is>
      </c>
      <c r="C1111" t="n">
        <v>15667.44</v>
      </c>
      <c r="D1111" t="inlineStr">
        <is>
          <t>A</t>
        </is>
      </c>
      <c r="E1111">
        <f>IFERROR(VLOOKUP(Table_Query_from_Cas_Ragle35[[#This Row],[Equipment '#]],'[1]Equip Rates'!A:C,3,FALSE),"")</f>
        <v/>
      </c>
      <c r="F1111">
        <f>IFERROR(VLOOKUP(Table_Query_from_Cas_Ragle35[[#This Row],[Equipment '#]],H:I,2,FALSE), "No Div")</f>
        <v/>
      </c>
      <c r="H1111" t="inlineStr">
        <is>
          <t>SFB-21</t>
        </is>
      </c>
      <c r="I1111" t="inlineStr">
        <is>
          <t>1</t>
        </is>
      </c>
    </row>
    <row r="1112">
      <c r="A1112" t="inlineStr">
        <is>
          <t>SS-31</t>
        </is>
      </c>
      <c r="B1112" t="inlineStr">
        <is>
          <t>John Deere 331G (2021)</t>
        </is>
      </c>
      <c r="C1112" t="n">
        <v>53804.68</v>
      </c>
      <c r="D1112" t="inlineStr">
        <is>
          <t>A</t>
        </is>
      </c>
      <c r="E1112">
        <f>IFERROR(VLOOKUP(Table_Query_from_Cas_Ragle35[[#This Row],[Equipment '#]],'[1]Equip Rates'!A:C,3,FALSE),"")</f>
        <v/>
      </c>
      <c r="F1112">
        <f>IFERROR(VLOOKUP(Table_Query_from_Cas_Ragle35[[#This Row],[Equipment '#]],H:I,2,FALSE), "No Div")</f>
        <v/>
      </c>
      <c r="H1112" t="inlineStr">
        <is>
          <t>SFB-22</t>
        </is>
      </c>
      <c r="I1112" t="inlineStr">
        <is>
          <t>2</t>
        </is>
      </c>
    </row>
    <row r="1113">
      <c r="A1113" t="inlineStr">
        <is>
          <t>SS-32</t>
        </is>
      </c>
      <c r="B1113" t="inlineStr">
        <is>
          <t>CAT 279D</t>
        </is>
      </c>
      <c r="C1113" t="n">
        <v>41424.24</v>
      </c>
      <c r="D1113" t="inlineStr">
        <is>
          <t>A</t>
        </is>
      </c>
      <c r="E1113">
        <f>IFERROR(VLOOKUP(Table_Query_from_Cas_Ragle35[[#This Row],[Equipment '#]],'[1]Equip Rates'!A:C,3,FALSE),"")</f>
        <v/>
      </c>
      <c r="F1113">
        <f>IFERROR(VLOOKUP(Table_Query_from_Cas_Ragle35[[#This Row],[Equipment '#]],H:I,2,FALSE), "No Div")</f>
        <v/>
      </c>
      <c r="H1113" t="inlineStr">
        <is>
          <t>SFB-23</t>
        </is>
      </c>
      <c r="I1113" t="inlineStr">
        <is>
          <t>2</t>
        </is>
      </c>
    </row>
    <row r="1114">
      <c r="A1114" t="inlineStr">
        <is>
          <t>SS-33</t>
        </is>
      </c>
      <c r="B1114" t="inlineStr">
        <is>
          <t>CAT 279D3 (2022)</t>
        </is>
      </c>
      <c r="C1114" t="n">
        <v>91165.25999999999</v>
      </c>
      <c r="D1114" t="inlineStr">
        <is>
          <t>A</t>
        </is>
      </c>
      <c r="E1114">
        <f>IFERROR(VLOOKUP(Table_Query_from_Cas_Ragle35[[#This Row],[Equipment '#]],'[1]Equip Rates'!A:C,3,FALSE),"")</f>
        <v/>
      </c>
      <c r="F1114">
        <f>IFERROR(VLOOKUP(Table_Query_from_Cas_Ragle35[[#This Row],[Equipment '#]],H:I,2,FALSE), "No Div")</f>
        <v/>
      </c>
      <c r="H1114" t="inlineStr">
        <is>
          <t>SS-01</t>
        </is>
      </c>
      <c r="I1114" t="inlineStr">
        <is>
          <t>2</t>
        </is>
      </c>
    </row>
    <row r="1115">
      <c r="A1115" t="inlineStr">
        <is>
          <t>SS-34</t>
        </is>
      </c>
      <c r="B1115" t="inlineStr">
        <is>
          <t>CAT 289D3 (2022)</t>
        </is>
      </c>
      <c r="C1115" t="n">
        <v>95610.47</v>
      </c>
      <c r="D1115" t="inlineStr">
        <is>
          <t>A</t>
        </is>
      </c>
      <c r="E1115">
        <f>IFERROR(VLOOKUP(Table_Query_from_Cas_Ragle35[[#This Row],[Equipment '#]],'[1]Equip Rates'!A:C,3,FALSE),"")</f>
        <v/>
      </c>
      <c r="F1115">
        <f>IFERROR(VLOOKUP(Table_Query_from_Cas_Ragle35[[#This Row],[Equipment '#]],H:I,2,FALSE), "No Div")</f>
        <v/>
      </c>
      <c r="H1115" t="inlineStr">
        <is>
          <t>SS-02</t>
        </is>
      </c>
      <c r="I1115" t="inlineStr">
        <is>
          <t>1</t>
        </is>
      </c>
    </row>
    <row r="1116">
      <c r="A1116" t="inlineStr">
        <is>
          <t>SS-35</t>
        </is>
      </c>
      <c r="B1116" t="inlineStr">
        <is>
          <t>CAT 279D3 (2022)</t>
        </is>
      </c>
      <c r="C1116" t="n">
        <v>91165.25999999999</v>
      </c>
      <c r="D1116" t="inlineStr">
        <is>
          <t>A</t>
        </is>
      </c>
      <c r="E1116">
        <f>IFERROR(VLOOKUP(Table_Query_from_Cas_Ragle35[[#This Row],[Equipment '#]],'[1]Equip Rates'!A:C,3,FALSE),"")</f>
        <v/>
      </c>
      <c r="F1116">
        <f>IFERROR(VLOOKUP(Table_Query_from_Cas_Ragle35[[#This Row],[Equipment '#]],H:I,2,FALSE), "No Div")</f>
        <v/>
      </c>
      <c r="H1116" t="inlineStr">
        <is>
          <t>SS-03</t>
        </is>
      </c>
      <c r="I1116" t="inlineStr">
        <is>
          <t>1</t>
        </is>
      </c>
    </row>
    <row r="1117">
      <c r="A1117" t="inlineStr">
        <is>
          <t>SS-36</t>
        </is>
      </c>
      <c r="B1117" t="inlineStr">
        <is>
          <t>CAT 279D3 (2022)</t>
        </is>
      </c>
      <c r="C1117" t="n">
        <v>91165.25999999999</v>
      </c>
      <c r="D1117" t="inlineStr">
        <is>
          <t>A</t>
        </is>
      </c>
      <c r="E1117">
        <f>IFERROR(VLOOKUP(Table_Query_from_Cas_Ragle35[[#This Row],[Equipment '#]],'[1]Equip Rates'!A:C,3,FALSE),"")</f>
        <v/>
      </c>
      <c r="F1117">
        <f>IFERROR(VLOOKUP(Table_Query_from_Cas_Ragle35[[#This Row],[Equipment '#]],H:I,2,FALSE), "No Div")</f>
        <v/>
      </c>
      <c r="H1117" t="inlineStr">
        <is>
          <t>SS-04</t>
        </is>
      </c>
      <c r="I1117" t="inlineStr">
        <is>
          <t>1</t>
        </is>
      </c>
    </row>
    <row r="1118">
      <c r="A1118" t="inlineStr">
        <is>
          <t>SS-37</t>
        </is>
      </c>
      <c r="B1118" t="inlineStr">
        <is>
          <t>CAT 289D3 (2022)</t>
        </is>
      </c>
      <c r="C1118" t="n">
        <v>95610.47</v>
      </c>
      <c r="D1118" t="inlineStr">
        <is>
          <t>A</t>
        </is>
      </c>
      <c r="E1118">
        <f>IFERROR(VLOOKUP(Table_Query_from_Cas_Ragle35[[#This Row],[Equipment '#]],'[1]Equip Rates'!A:C,3,FALSE),"")</f>
        <v/>
      </c>
      <c r="F1118">
        <f>IFERROR(VLOOKUP(Table_Query_from_Cas_Ragle35[[#This Row],[Equipment '#]],H:I,2,FALSE), "No Div")</f>
        <v/>
      </c>
      <c r="H1118" t="inlineStr">
        <is>
          <t>SS-05</t>
        </is>
      </c>
      <c r="I1118" t="inlineStr">
        <is>
          <t>2</t>
        </is>
      </c>
    </row>
    <row r="1119">
      <c r="A1119" t="inlineStr">
        <is>
          <t>SS-38</t>
        </is>
      </c>
      <c r="B1119" t="inlineStr">
        <is>
          <t>CAT 289D3 (2022)</t>
        </is>
      </c>
      <c r="C1119" t="n">
        <v>95610.47</v>
      </c>
      <c r="D1119" t="inlineStr">
        <is>
          <t>A</t>
        </is>
      </c>
      <c r="E1119">
        <f>IFERROR(VLOOKUP(Table_Query_from_Cas_Ragle35[[#This Row],[Equipment '#]],'[1]Equip Rates'!A:C,3,FALSE),"")</f>
        <v/>
      </c>
      <c r="F1119">
        <f>IFERROR(VLOOKUP(Table_Query_from_Cas_Ragle35[[#This Row],[Equipment '#]],H:I,2,FALSE), "No Div")</f>
        <v/>
      </c>
      <c r="H1119" t="inlineStr">
        <is>
          <t>SS-06</t>
        </is>
      </c>
      <c r="I1119" t="inlineStr">
        <is>
          <t>2</t>
        </is>
      </c>
    </row>
    <row r="1120">
      <c r="A1120" t="inlineStr">
        <is>
          <t>SS-39</t>
        </is>
      </c>
      <c r="B1120" t="inlineStr">
        <is>
          <t>CAT 289D3 (JX912969)</t>
        </is>
      </c>
      <c r="C1120" t="n">
        <v>99551.98</v>
      </c>
      <c r="D1120" t="inlineStr">
        <is>
          <t>A</t>
        </is>
      </c>
      <c r="E1120">
        <f>IFERROR(VLOOKUP(Table_Query_from_Cas_Ragle35[[#This Row],[Equipment '#]],'[1]Equip Rates'!A:C,3,FALSE),"")</f>
        <v/>
      </c>
      <c r="F1120">
        <f>IFERROR(VLOOKUP(Table_Query_from_Cas_Ragle35[[#This Row],[Equipment '#]],H:I,2,FALSE), "No Div")</f>
        <v/>
      </c>
      <c r="H1120" t="inlineStr">
        <is>
          <t>SS-07</t>
        </is>
      </c>
      <c r="I1120" t="inlineStr">
        <is>
          <t>2</t>
        </is>
      </c>
    </row>
    <row r="1121">
      <c r="A1121" t="inlineStr">
        <is>
          <t>SS-40</t>
        </is>
      </c>
      <c r="B1121" t="inlineStr">
        <is>
          <t>2019 JD 333G</t>
        </is>
      </c>
      <c r="C1121" t="n">
        <v>73705.88</v>
      </c>
      <c r="D1121" t="inlineStr">
        <is>
          <t>A</t>
        </is>
      </c>
      <c r="E1121">
        <f>IFERROR(VLOOKUP(Table_Query_from_Cas_Ragle35[[#This Row],[Equipment '#]],'[1]Equip Rates'!A:C,3,FALSE),"")</f>
        <v/>
      </c>
      <c r="F1121">
        <f>IFERROR(VLOOKUP(Table_Query_from_Cas_Ragle35[[#This Row],[Equipment '#]],H:I,2,FALSE), "No Div")</f>
        <v/>
      </c>
      <c r="H1121" t="inlineStr">
        <is>
          <t>SS-08</t>
        </is>
      </c>
      <c r="I1121" t="inlineStr">
        <is>
          <t>1</t>
        </is>
      </c>
    </row>
    <row r="1122">
      <c r="A1122" t="inlineStr">
        <is>
          <t>SS-41</t>
        </is>
      </c>
      <c r="B1122" t="inlineStr">
        <is>
          <t>CAT 289D3 (JX916301)</t>
        </is>
      </c>
      <c r="C1122" t="n">
        <v>101291.55</v>
      </c>
      <c r="D1122" t="inlineStr">
        <is>
          <t>A</t>
        </is>
      </c>
      <c r="E1122">
        <f>IFERROR(VLOOKUP(Table_Query_from_Cas_Ragle35[[#This Row],[Equipment '#]],'[1]Equip Rates'!A:C,3,FALSE),"")</f>
        <v/>
      </c>
      <c r="F1122">
        <f>IFERROR(VLOOKUP(Table_Query_from_Cas_Ragle35[[#This Row],[Equipment '#]],H:I,2,FALSE), "No Div")</f>
        <v/>
      </c>
      <c r="H1122" t="inlineStr">
        <is>
          <t>SS-09</t>
        </is>
      </c>
      <c r="I1122" t="inlineStr">
        <is>
          <t>2</t>
        </is>
      </c>
    </row>
    <row r="1123">
      <c r="A1123" t="inlineStr">
        <is>
          <t>SS-42</t>
        </is>
      </c>
      <c r="B1123" t="inlineStr">
        <is>
          <t>2023 JD 331G</t>
        </is>
      </c>
      <c r="C1123" t="n">
        <v>85835.85000000001</v>
      </c>
      <c r="D1123" t="inlineStr">
        <is>
          <t>A</t>
        </is>
      </c>
      <c r="E1123">
        <f>IFERROR(VLOOKUP(Table_Query_from_Cas_Ragle35[[#This Row],[Equipment '#]],'[1]Equip Rates'!A:C,3,FALSE),"")</f>
        <v/>
      </c>
      <c r="F1123">
        <f>IFERROR(VLOOKUP(Table_Query_from_Cas_Ragle35[[#This Row],[Equipment '#]],H:I,2,FALSE), "No Div")</f>
        <v/>
      </c>
      <c r="H1123" t="inlineStr">
        <is>
          <t>SS-10</t>
        </is>
      </c>
      <c r="I1123" t="inlineStr">
        <is>
          <t>1</t>
        </is>
      </c>
    </row>
    <row r="1124">
      <c r="A1124" t="inlineStr">
        <is>
          <t>SS-43</t>
        </is>
      </c>
      <c r="B1124" t="inlineStr">
        <is>
          <t>2015 CAT 279D XPS</t>
        </is>
      </c>
      <c r="C1124" t="n">
        <v>27874.44</v>
      </c>
      <c r="D1124" t="inlineStr">
        <is>
          <t>A</t>
        </is>
      </c>
      <c r="E1124">
        <f>IFERROR(VLOOKUP(Table_Query_from_Cas_Ragle35[[#This Row],[Equipment '#]],'[1]Equip Rates'!A:C,3,FALSE),"")</f>
        <v/>
      </c>
      <c r="F1124">
        <f>IFERROR(VLOOKUP(Table_Query_from_Cas_Ragle35[[#This Row],[Equipment '#]],H:I,2,FALSE), "No Div")</f>
        <v/>
      </c>
      <c r="H1124" t="inlineStr">
        <is>
          <t>SS-11</t>
        </is>
      </c>
      <c r="I1124" t="inlineStr">
        <is>
          <t>2</t>
        </is>
      </c>
    </row>
    <row r="1125">
      <c r="A1125" t="inlineStr">
        <is>
          <t>SSA-01</t>
        </is>
      </c>
      <c r="B1125" t="inlineStr">
        <is>
          <t>Bradco Skid Steer Broom</t>
        </is>
      </c>
      <c r="C1125" t="n">
        <v>3392</v>
      </c>
      <c r="D1125" t="inlineStr">
        <is>
          <t>A</t>
        </is>
      </c>
      <c r="E1125">
        <f>IFERROR(VLOOKUP(Table_Query_from_Cas_Ragle35[[#This Row],[Equipment '#]],'[1]Equip Rates'!A:C,3,FALSE),"")</f>
        <v/>
      </c>
      <c r="F1125">
        <f>IFERROR(VLOOKUP(Table_Query_from_Cas_Ragle35[[#This Row],[Equipment '#]],H:I,2,FALSE), "No Div")</f>
        <v/>
      </c>
      <c r="H1125" t="inlineStr">
        <is>
          <t>SS-12</t>
        </is>
      </c>
      <c r="I1125" t="inlineStr">
        <is>
          <t>2</t>
        </is>
      </c>
    </row>
    <row r="1126">
      <c r="A1126" t="inlineStr">
        <is>
          <t>SSA-02</t>
        </is>
      </c>
      <c r="B1126" t="inlineStr">
        <is>
          <t>Broce Skid Steer Broom</t>
        </is>
      </c>
      <c r="C1126" t="n">
        <v>3400</v>
      </c>
      <c r="D1126" t="inlineStr">
        <is>
          <t>A</t>
        </is>
      </c>
      <c r="E1126">
        <f>IFERROR(VLOOKUP(Table_Query_from_Cas_Ragle35[[#This Row],[Equipment '#]],'[1]Equip Rates'!A:C,3,FALSE),"")</f>
        <v/>
      </c>
      <c r="F1126">
        <f>IFERROR(VLOOKUP(Table_Query_from_Cas_Ragle35[[#This Row],[Equipment '#]],H:I,2,FALSE), "No Div")</f>
        <v/>
      </c>
      <c r="H1126" t="inlineStr">
        <is>
          <t>SS-13</t>
        </is>
      </c>
      <c r="I1126" t="inlineStr">
        <is>
          <t>2</t>
        </is>
      </c>
    </row>
    <row r="1127">
      <c r="A1127" t="inlineStr">
        <is>
          <t>SSA-03</t>
        </is>
      </c>
      <c r="B1127" t="inlineStr">
        <is>
          <t>Diamond Skid Steer Forks</t>
        </is>
      </c>
      <c r="C1127" t="n">
        <v>0</v>
      </c>
      <c r="D1127" t="inlineStr">
        <is>
          <t>A</t>
        </is>
      </c>
      <c r="E1127">
        <f>IFERROR(VLOOKUP(Table_Query_from_Cas_Ragle35[[#This Row],[Equipment '#]],'[1]Equip Rates'!A:C,3,FALSE),"")</f>
        <v/>
      </c>
      <c r="F1127">
        <f>IFERROR(VLOOKUP(Table_Query_from_Cas_Ragle35[[#This Row],[Equipment '#]],H:I,2,FALSE), "No Div")</f>
        <v/>
      </c>
      <c r="H1127" t="inlineStr">
        <is>
          <t>SS-14</t>
        </is>
      </c>
      <c r="I1127" t="inlineStr">
        <is>
          <t>4</t>
        </is>
      </c>
    </row>
    <row r="1128">
      <c r="A1128" t="inlineStr">
        <is>
          <t>SSA-04</t>
        </is>
      </c>
      <c r="B1128" t="inlineStr">
        <is>
          <t>6 Way Blade</t>
        </is>
      </c>
      <c r="C1128" t="n">
        <v>0</v>
      </c>
      <c r="D1128" t="inlineStr">
        <is>
          <t>A</t>
        </is>
      </c>
      <c r="E1128">
        <f>IFERROR(VLOOKUP(Table_Query_from_Cas_Ragle35[[#This Row],[Equipment '#]],'[1]Equip Rates'!A:C,3,FALSE),"")</f>
        <v/>
      </c>
      <c r="F1128">
        <f>IFERROR(VLOOKUP(Table_Query_from_Cas_Ragle35[[#This Row],[Equipment '#]],H:I,2,FALSE), "No Div")</f>
        <v/>
      </c>
      <c r="H1128" t="inlineStr">
        <is>
          <t>SS-15</t>
        </is>
      </c>
      <c r="I1128" t="inlineStr">
        <is>
          <t>4</t>
        </is>
      </c>
    </row>
    <row r="1129">
      <c r="A1129" t="inlineStr">
        <is>
          <t>SSA-05</t>
        </is>
      </c>
      <c r="B1129" t="inlineStr">
        <is>
          <t>Allied PVMT Breaker Skid Steer</t>
        </is>
      </c>
      <c r="C1129" t="n">
        <v>0</v>
      </c>
      <c r="D1129" t="inlineStr">
        <is>
          <t>A</t>
        </is>
      </c>
      <c r="E1129">
        <f>IFERROR(VLOOKUP(Table_Query_from_Cas_Ragle35[[#This Row],[Equipment '#]],'[1]Equip Rates'!A:C,3,FALSE),"")</f>
        <v/>
      </c>
      <c r="F1129">
        <f>IFERROR(VLOOKUP(Table_Query_from_Cas_Ragle35[[#This Row],[Equipment '#]],H:I,2,FALSE), "No Div")</f>
        <v/>
      </c>
      <c r="H1129" t="inlineStr">
        <is>
          <t>SS-16</t>
        </is>
      </c>
      <c r="I1129" t="inlineStr">
        <is>
          <t>2</t>
        </is>
      </c>
    </row>
    <row r="1130">
      <c r="A1130" t="inlineStr">
        <is>
          <t>SSA-06</t>
        </is>
      </c>
      <c r="B1130" t="inlineStr">
        <is>
          <t>Planar for Skid Steer</t>
        </is>
      </c>
      <c r="C1130" t="n">
        <v>0</v>
      </c>
      <c r="D1130" t="inlineStr">
        <is>
          <t>A</t>
        </is>
      </c>
      <c r="E1130">
        <f>IFERROR(VLOOKUP(Table_Query_from_Cas_Ragle35[[#This Row],[Equipment '#]],'[1]Equip Rates'!A:C,3,FALSE),"")</f>
        <v/>
      </c>
      <c r="F1130">
        <f>IFERROR(VLOOKUP(Table_Query_from_Cas_Ragle35[[#This Row],[Equipment '#]],H:I,2,FALSE), "No Div")</f>
        <v/>
      </c>
      <c r="H1130" t="inlineStr">
        <is>
          <t>SS-17</t>
        </is>
      </c>
      <c r="I1130" t="inlineStr">
        <is>
          <t>2</t>
        </is>
      </c>
    </row>
    <row r="1131">
      <c r="A1131" t="inlineStr">
        <is>
          <t>SSA-07</t>
        </is>
      </c>
      <c r="B1131" t="inlineStr">
        <is>
          <t>Harley Rake for Skid Steer</t>
        </is>
      </c>
      <c r="C1131" t="n">
        <v>0</v>
      </c>
      <c r="D1131" t="inlineStr">
        <is>
          <t>A</t>
        </is>
      </c>
      <c r="E1131">
        <f>IFERROR(VLOOKUP(Table_Query_from_Cas_Ragle35[[#This Row],[Equipment '#]],'[1]Equip Rates'!A:C,3,FALSE),"")</f>
        <v/>
      </c>
      <c r="F1131">
        <f>IFERROR(VLOOKUP(Table_Query_from_Cas_Ragle35[[#This Row],[Equipment '#]],H:I,2,FALSE), "No Div")</f>
        <v/>
      </c>
      <c r="H1131" t="inlineStr">
        <is>
          <t>SS-17*</t>
        </is>
      </c>
      <c r="I1131" t="inlineStr">
        <is>
          <t>2</t>
        </is>
      </c>
    </row>
    <row r="1132">
      <c r="A1132" t="inlineStr">
        <is>
          <t>SSA-08</t>
        </is>
      </c>
      <c r="B1132" t="inlineStr">
        <is>
          <t>Bradco Broom 72"</t>
        </is>
      </c>
      <c r="C1132" t="n">
        <v>5885</v>
      </c>
      <c r="D1132" t="inlineStr">
        <is>
          <t>A</t>
        </is>
      </c>
      <c r="E1132">
        <f>IFERROR(VLOOKUP(Table_Query_from_Cas_Ragle35[[#This Row],[Equipment '#]],'[1]Equip Rates'!A:C,3,FALSE),"")</f>
        <v/>
      </c>
      <c r="F1132">
        <f>IFERROR(VLOOKUP(Table_Query_from_Cas_Ragle35[[#This Row],[Equipment '#]],H:I,2,FALSE), "No Div")</f>
        <v/>
      </c>
      <c r="H1132" t="inlineStr">
        <is>
          <t>SS-18</t>
        </is>
      </c>
      <c r="I1132" t="inlineStr">
        <is>
          <t>1</t>
        </is>
      </c>
    </row>
    <row r="1133">
      <c r="A1133" t="inlineStr">
        <is>
          <t>SSA-09</t>
        </is>
      </c>
      <c r="B1133" t="inlineStr">
        <is>
          <t>Bradco Broom 72"</t>
        </is>
      </c>
      <c r="C1133" t="n">
        <v>5885</v>
      </c>
      <c r="D1133" t="inlineStr">
        <is>
          <t>A</t>
        </is>
      </c>
      <c r="E1133">
        <f>IFERROR(VLOOKUP(Table_Query_from_Cas_Ragle35[[#This Row],[Equipment '#]],'[1]Equip Rates'!A:C,3,FALSE),"")</f>
        <v/>
      </c>
      <c r="F1133">
        <f>IFERROR(VLOOKUP(Table_Query_from_Cas_Ragle35[[#This Row],[Equipment '#]],H:I,2,FALSE), "No Div")</f>
        <v/>
      </c>
      <c r="H1133" t="inlineStr">
        <is>
          <t>SS-19</t>
        </is>
      </c>
      <c r="I1133" t="inlineStr">
        <is>
          <t>1</t>
        </is>
      </c>
    </row>
    <row r="1134">
      <c r="A1134" t="inlineStr">
        <is>
          <t>SSA1</t>
        </is>
      </c>
      <c r="B1134" t="inlineStr">
        <is>
          <t>BROOM FOR SKID STEER</t>
        </is>
      </c>
      <c r="C1134" t="n">
        <v>0</v>
      </c>
      <c r="D1134" t="inlineStr">
        <is>
          <t>A</t>
        </is>
      </c>
      <c r="E1134">
        <f>IFERROR(VLOOKUP(Table_Query_from_Cas_Ragle35[[#This Row],[Equipment '#]],'[1]Equip Rates'!A:C,3,FALSE),"")</f>
        <v/>
      </c>
      <c r="F1134">
        <f>IFERROR(VLOOKUP(Table_Query_from_Cas_Ragle35[[#This Row],[Equipment '#]],H:I,2,FALSE), "No Div")</f>
        <v/>
      </c>
      <c r="H1134" t="inlineStr">
        <is>
          <t>SS-20</t>
        </is>
      </c>
      <c r="I1134" t="inlineStr">
        <is>
          <t>1</t>
        </is>
      </c>
    </row>
    <row r="1135">
      <c r="A1135" t="inlineStr">
        <is>
          <t>SSA-10</t>
        </is>
      </c>
      <c r="B1135" t="inlineStr">
        <is>
          <t>2019 CAT BP118C Box Broom</t>
        </is>
      </c>
      <c r="C1135" t="n">
        <v>9150.639999999999</v>
      </c>
      <c r="D1135" t="inlineStr">
        <is>
          <t>A</t>
        </is>
      </c>
      <c r="E1135">
        <f>IFERROR(VLOOKUP(Table_Query_from_Cas_Ragle35[[#This Row],[Equipment '#]],'[1]Equip Rates'!A:C,3,FALSE),"")</f>
        <v/>
      </c>
      <c r="F1135">
        <f>IFERROR(VLOOKUP(Table_Query_from_Cas_Ragle35[[#This Row],[Equipment '#]],H:I,2,FALSE), "No Div")</f>
        <v/>
      </c>
      <c r="H1135" t="inlineStr">
        <is>
          <t>SS-20*</t>
        </is>
      </c>
      <c r="I1135" t="inlineStr">
        <is>
          <t>1</t>
        </is>
      </c>
    </row>
    <row r="1136">
      <c r="A1136" t="inlineStr">
        <is>
          <t>SSA-11</t>
        </is>
      </c>
      <c r="B1136" t="inlineStr">
        <is>
          <t>2020 Mower King SSECAG-Y</t>
        </is>
      </c>
      <c r="C1136" t="n">
        <v>2381.5</v>
      </c>
      <c r="D1136" t="inlineStr">
        <is>
          <t>A</t>
        </is>
      </c>
      <c r="E1136">
        <f>IFERROR(VLOOKUP(Table_Query_from_Cas_Ragle35[[#This Row],[Equipment '#]],'[1]Equip Rates'!A:C,3,FALSE),"")</f>
        <v/>
      </c>
      <c r="F1136">
        <f>IFERROR(VLOOKUP(Table_Query_from_Cas_Ragle35[[#This Row],[Equipment '#]],H:I,2,FALSE), "No Div")</f>
        <v/>
      </c>
      <c r="H1136" t="inlineStr">
        <is>
          <t>SS-21</t>
        </is>
      </c>
      <c r="I1136" t="inlineStr">
        <is>
          <t>3</t>
        </is>
      </c>
    </row>
    <row r="1137">
      <c r="A1137" t="inlineStr">
        <is>
          <t>SSA-12</t>
        </is>
      </c>
      <c r="B1137" t="inlineStr">
        <is>
          <t>2021 Mower King SSAB72</t>
        </is>
      </c>
      <c r="C1137" t="n">
        <v>1309.83</v>
      </c>
      <c r="D1137" t="inlineStr">
        <is>
          <t>A</t>
        </is>
      </c>
      <c r="E1137">
        <f>IFERROR(VLOOKUP(Table_Query_from_Cas_Ragle35[[#This Row],[Equipment '#]],'[1]Equip Rates'!A:C,3,FALSE),"")</f>
        <v/>
      </c>
      <c r="F1137">
        <f>IFERROR(VLOOKUP(Table_Query_from_Cas_Ragle35[[#This Row],[Equipment '#]],H:I,2,FALSE), "No Div")</f>
        <v/>
      </c>
      <c r="H1137" t="inlineStr">
        <is>
          <t>SS-22</t>
        </is>
      </c>
      <c r="I1137" t="inlineStr">
        <is>
          <t>2</t>
        </is>
      </c>
    </row>
    <row r="1138">
      <c r="A1138" t="inlineStr">
        <is>
          <t>SSA-13</t>
        </is>
      </c>
      <c r="B1138" t="inlineStr">
        <is>
          <t>Mower King SSRC 72in</t>
        </is>
      </c>
      <c r="C1138" t="n">
        <v>1905.2</v>
      </c>
      <c r="D1138" t="inlineStr">
        <is>
          <t>A</t>
        </is>
      </c>
      <c r="E1138">
        <f>IFERROR(VLOOKUP(Table_Query_from_Cas_Ragle35[[#This Row],[Equipment '#]],'[1]Equip Rates'!A:C,3,FALSE),"")</f>
        <v/>
      </c>
      <c r="F1138">
        <f>IFERROR(VLOOKUP(Table_Query_from_Cas_Ragle35[[#This Row],[Equipment '#]],H:I,2,FALSE), "No Div")</f>
        <v/>
      </c>
      <c r="H1138" t="inlineStr">
        <is>
          <t>SS-23</t>
        </is>
      </c>
      <c r="I1138" t="inlineStr">
        <is>
          <t>2</t>
        </is>
      </c>
    </row>
    <row r="1139">
      <c r="A1139" t="inlineStr">
        <is>
          <t>SSA-14</t>
        </is>
      </c>
      <c r="B1139" t="inlineStr">
        <is>
          <t>Mower King SSRC 72in</t>
        </is>
      </c>
      <c r="C1139" t="n">
        <v>1905.2</v>
      </c>
      <c r="D1139" t="inlineStr">
        <is>
          <t>A</t>
        </is>
      </c>
      <c r="E1139">
        <f>IFERROR(VLOOKUP(Table_Query_from_Cas_Ragle35[[#This Row],[Equipment '#]],'[1]Equip Rates'!A:C,3,FALSE),"")</f>
        <v/>
      </c>
      <c r="F1139">
        <f>IFERROR(VLOOKUP(Table_Query_from_Cas_Ragle35[[#This Row],[Equipment '#]],H:I,2,FALSE), "No Div")</f>
        <v/>
      </c>
      <c r="H1139" t="inlineStr">
        <is>
          <t>SS-24</t>
        </is>
      </c>
      <c r="I1139" t="inlineStr">
        <is>
          <t>4</t>
        </is>
      </c>
    </row>
    <row r="1140">
      <c r="A1140" t="inlineStr">
        <is>
          <t>SSA-15</t>
        </is>
      </c>
      <c r="B1140" t="inlineStr">
        <is>
          <t>Stanley DH3500</t>
        </is>
      </c>
      <c r="C1140" t="n">
        <v>5953.75</v>
      </c>
      <c r="D1140" t="inlineStr">
        <is>
          <t>A</t>
        </is>
      </c>
      <c r="E1140">
        <f>IFERROR(VLOOKUP(Table_Query_from_Cas_Ragle35[[#This Row],[Equipment '#]],'[1]Equip Rates'!A:C,3,FALSE),"")</f>
        <v/>
      </c>
      <c r="F1140">
        <f>IFERROR(VLOOKUP(Table_Query_from_Cas_Ragle35[[#This Row],[Equipment '#]],H:I,2,FALSE), "No Div")</f>
        <v/>
      </c>
      <c r="H1140" t="inlineStr">
        <is>
          <t>SS-25</t>
        </is>
      </c>
      <c r="I1140" t="inlineStr">
        <is>
          <t>4</t>
        </is>
      </c>
    </row>
    <row r="1141">
      <c r="A1141" t="inlineStr">
        <is>
          <t>SSA-16</t>
        </is>
      </c>
      <c r="B1141" t="inlineStr">
        <is>
          <t>Mower King SSECAG-Y</t>
        </is>
      </c>
      <c r="C1141" t="n">
        <v>2024.28</v>
      </c>
      <c r="D1141" t="inlineStr">
        <is>
          <t>A</t>
        </is>
      </c>
      <c r="E1141">
        <f>IFERROR(VLOOKUP(Table_Query_from_Cas_Ragle35[[#This Row],[Equipment '#]],'[1]Equip Rates'!A:C,3,FALSE),"")</f>
        <v/>
      </c>
      <c r="F1141">
        <f>IFERROR(VLOOKUP(Table_Query_from_Cas_Ragle35[[#This Row],[Equipment '#]],H:I,2,FALSE), "No Div")</f>
        <v/>
      </c>
      <c r="H1141" t="inlineStr">
        <is>
          <t>SS-26</t>
        </is>
      </c>
      <c r="I1141" t="inlineStr">
        <is>
          <t>2</t>
        </is>
      </c>
    </row>
    <row r="1142">
      <c r="A1142" t="inlineStr">
        <is>
          <t>SSA-17</t>
        </is>
      </c>
      <c r="B1142" t="inlineStr">
        <is>
          <t>Mower King SSECAG-Y</t>
        </is>
      </c>
      <c r="C1142" t="n">
        <v>1905.2</v>
      </c>
      <c r="D1142" t="inlineStr">
        <is>
          <t>A</t>
        </is>
      </c>
      <c r="E1142">
        <f>IFERROR(VLOOKUP(Table_Query_from_Cas_Ragle35[[#This Row],[Equipment '#]],'[1]Equip Rates'!A:C,3,FALSE),"")</f>
        <v/>
      </c>
      <c r="F1142">
        <f>IFERROR(VLOOKUP(Table_Query_from_Cas_Ragle35[[#This Row],[Equipment '#]],H:I,2,FALSE), "No Div")</f>
        <v/>
      </c>
      <c r="H1142" t="inlineStr">
        <is>
          <t>SS-26*</t>
        </is>
      </c>
      <c r="I1142" t="inlineStr">
        <is>
          <t>2</t>
        </is>
      </c>
    </row>
    <row r="1143">
      <c r="A1143" t="inlineStr">
        <is>
          <t>SSA-18</t>
        </is>
      </c>
      <c r="B1143" t="inlineStr">
        <is>
          <t>CAT PC305B (2020)</t>
        </is>
      </c>
      <c r="C1143" t="n">
        <v>19225.91</v>
      </c>
      <c r="D1143" t="inlineStr">
        <is>
          <t>A</t>
        </is>
      </c>
      <c r="E1143">
        <f>IFERROR(VLOOKUP(Table_Query_from_Cas_Ragle35[[#This Row],[Equipment '#]],'[1]Equip Rates'!A:C,3,FALSE),"")</f>
        <v/>
      </c>
      <c r="F1143">
        <f>IFERROR(VLOOKUP(Table_Query_from_Cas_Ragle35[[#This Row],[Equipment '#]],H:I,2,FALSE), "No Div")</f>
        <v/>
      </c>
      <c r="H1143" t="inlineStr">
        <is>
          <t>SS-27</t>
        </is>
      </c>
      <c r="I1143" t="inlineStr">
        <is>
          <t>2</t>
        </is>
      </c>
    </row>
    <row r="1144">
      <c r="A1144" t="inlineStr">
        <is>
          <t>SSA-19</t>
        </is>
      </c>
      <c r="B1144" t="inlineStr">
        <is>
          <t>JCT Brushcutter 72"</t>
        </is>
      </c>
      <c r="C1144" t="n">
        <v>2000</v>
      </c>
      <c r="D1144" t="inlineStr">
        <is>
          <t>A</t>
        </is>
      </c>
      <c r="E1144">
        <f>IFERROR(VLOOKUP(Table_Query_from_Cas_Ragle35[[#This Row],[Equipment '#]],'[1]Equip Rates'!A:C,3,FALSE),"")</f>
        <v/>
      </c>
      <c r="F1144">
        <f>IFERROR(VLOOKUP(Table_Query_from_Cas_Ragle35[[#This Row],[Equipment '#]],H:I,2,FALSE), "No Div")</f>
        <v/>
      </c>
      <c r="H1144" t="inlineStr">
        <is>
          <t>SS-28</t>
        </is>
      </c>
      <c r="I1144" t="inlineStr">
        <is>
          <t>2</t>
        </is>
      </c>
    </row>
    <row r="1145">
      <c r="A1145" t="inlineStr">
        <is>
          <t>SSA-20</t>
        </is>
      </c>
      <c r="B1145" t="inlineStr">
        <is>
          <t>TopCat HD Brushcutter 72"</t>
        </is>
      </c>
      <c r="C1145" t="n">
        <v>4000</v>
      </c>
      <c r="D1145" t="inlineStr">
        <is>
          <t>A</t>
        </is>
      </c>
      <c r="E1145">
        <f>IFERROR(VLOOKUP(Table_Query_from_Cas_Ragle35[[#This Row],[Equipment '#]],'[1]Equip Rates'!A:C,3,FALSE),"")</f>
        <v/>
      </c>
      <c r="F1145">
        <f>IFERROR(VLOOKUP(Table_Query_from_Cas_Ragle35[[#This Row],[Equipment '#]],H:I,2,FALSE), "No Div")</f>
        <v/>
      </c>
      <c r="H1145" t="inlineStr">
        <is>
          <t>SS-29</t>
        </is>
      </c>
      <c r="I1145" t="inlineStr">
        <is>
          <t>2</t>
        </is>
      </c>
    </row>
    <row r="1146">
      <c r="A1146" t="inlineStr">
        <is>
          <t>SSA-21</t>
        </is>
      </c>
      <c r="B1146" t="inlineStr">
        <is>
          <t>2023 CAT PC310</t>
        </is>
      </c>
      <c r="C1146" t="n">
        <v>36534.39</v>
      </c>
      <c r="D1146" t="inlineStr">
        <is>
          <t>A</t>
        </is>
      </c>
      <c r="E1146">
        <f>IFERROR(VLOOKUP(Table_Query_from_Cas_Ragle35[[#This Row],[Equipment '#]],'[1]Equip Rates'!A:C,3,FALSE),"")</f>
        <v/>
      </c>
      <c r="F1146">
        <f>IFERROR(VLOOKUP(Table_Query_from_Cas_Ragle35[[#This Row],[Equipment '#]],H:I,2,FALSE), "No Div")</f>
        <v/>
      </c>
      <c r="H1146" t="inlineStr">
        <is>
          <t>SS-30</t>
        </is>
      </c>
      <c r="I1146" t="inlineStr">
        <is>
          <t>1</t>
        </is>
      </c>
    </row>
    <row r="1147">
      <c r="A1147" t="inlineStr">
        <is>
          <t>SSA-22</t>
        </is>
      </c>
      <c r="B1147" t="inlineStr">
        <is>
          <t>CAT BP120</t>
        </is>
      </c>
      <c r="C1147" t="n">
        <v>7951.98</v>
      </c>
      <c r="D1147" t="inlineStr">
        <is>
          <t>A</t>
        </is>
      </c>
      <c r="E1147">
        <f>IFERROR(VLOOKUP(Table_Query_from_Cas_Ragle35[[#This Row],[Equipment '#]],'[1]Equip Rates'!A:C,3,FALSE),"")</f>
        <v/>
      </c>
      <c r="F1147">
        <f>IFERROR(VLOOKUP(Table_Query_from_Cas_Ragle35[[#This Row],[Equipment '#]],H:I,2,FALSE), "No Div")</f>
        <v/>
      </c>
      <c r="H1147" t="inlineStr">
        <is>
          <t>SS-30*</t>
        </is>
      </c>
      <c r="I1147" t="inlineStr">
        <is>
          <t>1</t>
        </is>
      </c>
    </row>
    <row r="1148">
      <c r="A1148" t="inlineStr">
        <is>
          <t>SSA-24</t>
        </is>
      </c>
      <c r="B1148" t="inlineStr">
        <is>
          <t>2024 Hurricane DH3700</t>
        </is>
      </c>
      <c r="C1148" t="n">
        <v>12832.51</v>
      </c>
      <c r="D1148" t="inlineStr">
        <is>
          <t>A</t>
        </is>
      </c>
      <c r="E1148">
        <f>IFERROR(VLOOKUP(Table_Query_from_Cas_Ragle35[[#This Row],[Equipment '#]],'[1]Equip Rates'!A:C,3,FALSE),"")</f>
        <v/>
      </c>
      <c r="F1148">
        <f>IFERROR(VLOOKUP(Table_Query_from_Cas_Ragle35[[#This Row],[Equipment '#]],H:I,2,FALSE), "No Div")</f>
        <v/>
      </c>
      <c r="H1148" t="inlineStr">
        <is>
          <t>SS-31</t>
        </is>
      </c>
      <c r="I1148" t="inlineStr">
        <is>
          <t>1</t>
        </is>
      </c>
    </row>
    <row r="1149">
      <c r="A1149" t="inlineStr">
        <is>
          <t>ST-02</t>
        </is>
      </c>
      <c r="B1149" t="inlineStr">
        <is>
          <t>Crash Trailer with Arrow Board</t>
        </is>
      </c>
      <c r="C1149" t="n">
        <v>16738</v>
      </c>
      <c r="D1149" t="inlineStr">
        <is>
          <t>A</t>
        </is>
      </c>
      <c r="E1149">
        <f>IFERROR(VLOOKUP(Table_Query_from_Cas_Ragle35[[#This Row],[Equipment '#]],'[1]Equip Rates'!A:C,3,FALSE),"")</f>
        <v/>
      </c>
      <c r="F1149">
        <f>IFERROR(VLOOKUP(Table_Query_from_Cas_Ragle35[[#This Row],[Equipment '#]],H:I,2,FALSE), "No Div")</f>
        <v/>
      </c>
      <c r="H1149" t="inlineStr">
        <is>
          <t>SS-32</t>
        </is>
      </c>
      <c r="I1149" t="inlineStr">
        <is>
          <t>4</t>
        </is>
      </c>
    </row>
    <row r="1150">
      <c r="A1150" t="inlineStr">
        <is>
          <t>ST-03</t>
        </is>
      </c>
      <c r="B1150" t="inlineStr">
        <is>
          <t>CRASH TRAILER ARROW BOARD '15</t>
        </is>
      </c>
      <c r="C1150" t="n">
        <v>16500</v>
      </c>
      <c r="D1150" t="inlineStr">
        <is>
          <t>A</t>
        </is>
      </c>
      <c r="E1150">
        <f>IFERROR(VLOOKUP(Table_Query_from_Cas_Ragle35[[#This Row],[Equipment '#]],'[1]Equip Rates'!A:C,3,FALSE),"")</f>
        <v/>
      </c>
      <c r="F1150">
        <f>IFERROR(VLOOKUP(Table_Query_from_Cas_Ragle35[[#This Row],[Equipment '#]],H:I,2,FALSE), "No Div")</f>
        <v/>
      </c>
      <c r="H1150" t="inlineStr">
        <is>
          <t>SS-33</t>
        </is>
      </c>
      <c r="I1150" t="inlineStr">
        <is>
          <t>2</t>
        </is>
      </c>
    </row>
    <row r="1151">
      <c r="A1151" t="inlineStr">
        <is>
          <t>ST-05</t>
        </is>
      </c>
      <c r="B1151" t="inlineStr">
        <is>
          <t>Scorpion TL-3 w/ 2 90 Degre</t>
        </is>
      </c>
      <c r="C1151" t="n">
        <v>19995</v>
      </c>
      <c r="D1151" t="inlineStr">
        <is>
          <t>A</t>
        </is>
      </c>
      <c r="E1151">
        <f>IFERROR(VLOOKUP(Table_Query_from_Cas_Ragle35[[#This Row],[Equipment '#]],'[1]Equip Rates'!A:C,3,FALSE),"")</f>
        <v/>
      </c>
      <c r="F1151">
        <f>IFERROR(VLOOKUP(Table_Query_from_Cas_Ragle35[[#This Row],[Equipment '#]],H:I,2,FALSE), "No Div")</f>
        <v/>
      </c>
      <c r="H1151" t="inlineStr">
        <is>
          <t>SS-34</t>
        </is>
      </c>
      <c r="I1151" t="inlineStr">
        <is>
          <t>2</t>
        </is>
      </c>
    </row>
    <row r="1152">
      <c r="A1152" t="inlineStr">
        <is>
          <t>ST-06</t>
        </is>
      </c>
      <c r="B1152" t="inlineStr">
        <is>
          <t>Rear Mounted TMA Arrow</t>
        </is>
      </c>
      <c r="C1152" t="n">
        <v>8650</v>
      </c>
      <c r="D1152" t="inlineStr">
        <is>
          <t>A</t>
        </is>
      </c>
      <c r="E1152">
        <f>IFERROR(VLOOKUP(Table_Query_from_Cas_Ragle35[[#This Row],[Equipment '#]],'[1]Equip Rates'!A:C,3,FALSE),"")</f>
        <v/>
      </c>
      <c r="F1152">
        <f>IFERROR(VLOOKUP(Table_Query_from_Cas_Ragle35[[#This Row],[Equipment '#]],H:I,2,FALSE), "No Div")</f>
        <v/>
      </c>
      <c r="H1152" t="inlineStr">
        <is>
          <t>SS-35</t>
        </is>
      </c>
      <c r="I1152" t="inlineStr">
        <is>
          <t>2</t>
        </is>
      </c>
    </row>
    <row r="1153">
      <c r="A1153" t="inlineStr">
        <is>
          <t>ST-07</t>
        </is>
      </c>
      <c r="B1153" t="inlineStr">
        <is>
          <t>Mobile Traffic Signal (2)</t>
        </is>
      </c>
      <c r="C1153" t="n">
        <v>100000</v>
      </c>
      <c r="D1153" t="inlineStr">
        <is>
          <t>A</t>
        </is>
      </c>
      <c r="E1153">
        <f>IFERROR(VLOOKUP(Table_Query_from_Cas_Ragle35[[#This Row],[Equipment '#]],'[1]Equip Rates'!A:C,3,FALSE),"")</f>
        <v/>
      </c>
      <c r="F1153">
        <f>IFERROR(VLOOKUP(Table_Query_from_Cas_Ragle35[[#This Row],[Equipment '#]],H:I,2,FALSE), "No Div")</f>
        <v/>
      </c>
      <c r="H1153" t="inlineStr">
        <is>
          <t>SS-36</t>
        </is>
      </c>
      <c r="I1153" t="inlineStr">
        <is>
          <t>2</t>
        </is>
      </c>
    </row>
    <row r="1154">
      <c r="A1154" t="inlineStr">
        <is>
          <t>ST-08</t>
        </is>
      </c>
      <c r="B1154" t="inlineStr">
        <is>
          <t>Vorteq TMA wth Arrow</t>
        </is>
      </c>
      <c r="C1154" t="n">
        <v>18725</v>
      </c>
      <c r="D1154" t="inlineStr">
        <is>
          <t>A</t>
        </is>
      </c>
      <c r="E1154">
        <f>IFERROR(VLOOKUP(Table_Query_from_Cas_Ragle35[[#This Row],[Equipment '#]],'[1]Equip Rates'!A:C,3,FALSE),"")</f>
        <v/>
      </c>
      <c r="F1154">
        <f>IFERROR(VLOOKUP(Table_Query_from_Cas_Ragle35[[#This Row],[Equipment '#]],H:I,2,FALSE), "No Div")</f>
        <v/>
      </c>
      <c r="H1154" t="inlineStr">
        <is>
          <t>SS-37</t>
        </is>
      </c>
      <c r="I1154" t="inlineStr">
        <is>
          <t>2</t>
        </is>
      </c>
    </row>
    <row r="1155">
      <c r="A1155" t="inlineStr">
        <is>
          <t>ST-09</t>
        </is>
      </c>
      <c r="B1155" t="inlineStr">
        <is>
          <t>Vorteq with Arrow</t>
        </is>
      </c>
      <c r="C1155" t="n">
        <v>18725</v>
      </c>
      <c r="D1155" t="inlineStr">
        <is>
          <t>A</t>
        </is>
      </c>
      <c r="E1155">
        <f>IFERROR(VLOOKUP(Table_Query_from_Cas_Ragle35[[#This Row],[Equipment '#]],'[1]Equip Rates'!A:C,3,FALSE),"")</f>
        <v/>
      </c>
      <c r="F1155">
        <f>IFERROR(VLOOKUP(Table_Query_from_Cas_Ragle35[[#This Row],[Equipment '#]],H:I,2,FALSE), "No Div")</f>
        <v/>
      </c>
      <c r="H1155" t="inlineStr">
        <is>
          <t>SS-38</t>
        </is>
      </c>
      <c r="I1155" t="inlineStr">
        <is>
          <t>2</t>
        </is>
      </c>
    </row>
    <row r="1156">
      <c r="A1156" t="inlineStr">
        <is>
          <t>SUR2</t>
        </is>
      </c>
      <c r="B1156" t="inlineStr">
        <is>
          <t>Trimble GPS System (Complete)</t>
        </is>
      </c>
      <c r="C1156" t="n">
        <v>0</v>
      </c>
      <c r="D1156" t="inlineStr">
        <is>
          <t>A</t>
        </is>
      </c>
      <c r="E1156">
        <f>IFERROR(VLOOKUP(Table_Query_from_Cas_Ragle35[[#This Row],[Equipment '#]],'[1]Equip Rates'!A:C,3,FALSE),"")</f>
        <v/>
      </c>
      <c r="F1156">
        <f>IFERROR(VLOOKUP(Table_Query_from_Cas_Ragle35[[#This Row],[Equipment '#]],H:I,2,FALSE), "No Div")</f>
        <v/>
      </c>
      <c r="H1156" t="inlineStr">
        <is>
          <t>SS-39</t>
        </is>
      </c>
      <c r="I1156" t="inlineStr">
        <is>
          <t>2</t>
        </is>
      </c>
    </row>
    <row r="1157">
      <c r="A1157" t="inlineStr">
        <is>
          <t>SUR3</t>
        </is>
      </c>
      <c r="B1157" t="inlineStr">
        <is>
          <t>Trimble GPS Base &amp; Rover</t>
        </is>
      </c>
      <c r="C1157" t="n">
        <v>0</v>
      </c>
      <c r="D1157" t="inlineStr">
        <is>
          <t>A</t>
        </is>
      </c>
      <c r="E1157">
        <f>IFERROR(VLOOKUP(Table_Query_from_Cas_Ragle35[[#This Row],[Equipment '#]],'[1]Equip Rates'!A:C,3,FALSE),"")</f>
        <v/>
      </c>
      <c r="F1157">
        <f>IFERROR(VLOOKUP(Table_Query_from_Cas_Ragle35[[#This Row],[Equipment '#]],H:I,2,FALSE), "No Div")</f>
        <v/>
      </c>
      <c r="H1157" t="inlineStr">
        <is>
          <t>SS-40</t>
        </is>
      </c>
      <c r="I1157" t="inlineStr">
        <is>
          <t>1</t>
        </is>
      </c>
    </row>
    <row r="1158">
      <c r="A1158" t="inlineStr">
        <is>
          <t>SUR4</t>
        </is>
      </c>
      <c r="B1158" t="inlineStr">
        <is>
          <t>Trimble GPS Cat D5M</t>
        </is>
      </c>
      <c r="C1158" t="n">
        <v>0</v>
      </c>
      <c r="D1158" t="inlineStr">
        <is>
          <t>A</t>
        </is>
      </c>
      <c r="E1158">
        <f>IFERROR(VLOOKUP(Table_Query_from_Cas_Ragle35[[#This Row],[Equipment '#]],'[1]Equip Rates'!A:C,3,FALSE),"")</f>
        <v/>
      </c>
      <c r="F1158">
        <f>IFERROR(VLOOKUP(Table_Query_from_Cas_Ragle35[[#This Row],[Equipment '#]],H:I,2,FALSE), "No Div")</f>
        <v/>
      </c>
      <c r="H1158" t="inlineStr">
        <is>
          <t>SS-41</t>
        </is>
      </c>
      <c r="I1158" t="inlineStr">
        <is>
          <t>4</t>
        </is>
      </c>
    </row>
    <row r="1159">
      <c r="A1159" t="inlineStr">
        <is>
          <t>SUR5</t>
        </is>
      </c>
      <c r="B1159" t="inlineStr">
        <is>
          <t>Trimble GPS Cat D6N</t>
        </is>
      </c>
      <c r="C1159" t="n">
        <v>0</v>
      </c>
      <c r="D1159" t="inlineStr">
        <is>
          <t>A</t>
        </is>
      </c>
      <c r="E1159">
        <f>IFERROR(VLOOKUP(Table_Query_from_Cas_Ragle35[[#This Row],[Equipment '#]],'[1]Equip Rates'!A:C,3,FALSE),"")</f>
        <v/>
      </c>
      <c r="F1159">
        <f>IFERROR(VLOOKUP(Table_Query_from_Cas_Ragle35[[#This Row],[Equipment '#]],H:I,2,FALSE), "No Div")</f>
        <v/>
      </c>
      <c r="H1159" t="inlineStr">
        <is>
          <t>SS-42</t>
        </is>
      </c>
      <c r="I1159" t="inlineStr">
        <is>
          <t>1</t>
        </is>
      </c>
    </row>
    <row r="1160">
      <c r="A1160" t="inlineStr">
        <is>
          <t>SUR6</t>
        </is>
      </c>
      <c r="B1160" t="inlineStr">
        <is>
          <t>FARO 3D MOBILE LASER SCANNER</t>
        </is>
      </c>
      <c r="C1160" t="n">
        <v>73013.12</v>
      </c>
      <c r="D1160" t="inlineStr">
        <is>
          <t>A</t>
        </is>
      </c>
      <c r="E1160">
        <f>IFERROR(VLOOKUP(Table_Query_from_Cas_Ragle35[[#This Row],[Equipment '#]],'[1]Equip Rates'!A:C,3,FALSE),"")</f>
        <v/>
      </c>
      <c r="F1160">
        <f>IFERROR(VLOOKUP(Table_Query_from_Cas_Ragle35[[#This Row],[Equipment '#]],H:I,2,FALSE), "No Div")</f>
        <v/>
      </c>
      <c r="H1160" t="inlineStr">
        <is>
          <t>SS-43</t>
        </is>
      </c>
      <c r="I1160" t="inlineStr">
        <is>
          <t>1</t>
        </is>
      </c>
    </row>
    <row r="1161">
      <c r="A1161" t="inlineStr">
        <is>
          <t>SV-02</t>
        </is>
      </c>
      <c r="B1161" t="inlineStr">
        <is>
          <t>Ford Expedition 2002</t>
        </is>
      </c>
      <c r="C1161" t="n">
        <v>43000</v>
      </c>
      <c r="D1161" t="inlineStr">
        <is>
          <t>A</t>
        </is>
      </c>
      <c r="E1161">
        <f>IFERROR(VLOOKUP(Table_Query_from_Cas_Ragle35[[#This Row],[Equipment '#]],'[1]Equip Rates'!A:C,3,FALSE),"")</f>
        <v/>
      </c>
      <c r="F1161">
        <f>IFERROR(VLOOKUP(Table_Query_from_Cas_Ragle35[[#This Row],[Equipment '#]],H:I,2,FALSE), "No Div")</f>
        <v/>
      </c>
      <c r="H1161" t="inlineStr">
        <is>
          <t>SSA-01</t>
        </is>
      </c>
      <c r="I1161" t="inlineStr">
        <is>
          <t>1</t>
        </is>
      </c>
    </row>
    <row r="1162">
      <c r="A1162" t="inlineStr">
        <is>
          <t>SV-03</t>
        </is>
      </c>
      <c r="B1162" t="inlineStr">
        <is>
          <t>Ford Expedition 2007</t>
        </is>
      </c>
      <c r="C1162" t="n">
        <v>40500</v>
      </c>
      <c r="D1162" t="inlineStr">
        <is>
          <t>A</t>
        </is>
      </c>
      <c r="E1162">
        <f>IFERROR(VLOOKUP(Table_Query_from_Cas_Ragle35[[#This Row],[Equipment '#]],'[1]Equip Rates'!A:C,3,FALSE),"")</f>
        <v/>
      </c>
      <c r="F1162">
        <f>IFERROR(VLOOKUP(Table_Query_from_Cas_Ragle35[[#This Row],[Equipment '#]],H:I,2,FALSE), "No Div")</f>
        <v/>
      </c>
      <c r="H1162" t="inlineStr">
        <is>
          <t>SSA-02</t>
        </is>
      </c>
      <c r="I1162" t="inlineStr">
        <is>
          <t>1</t>
        </is>
      </c>
    </row>
    <row r="1163">
      <c r="A1163" t="inlineStr">
        <is>
          <t>SV-06</t>
        </is>
      </c>
      <c r="B1163" t="inlineStr">
        <is>
          <t>2015 CAD ESCALADE 635118 L RAG</t>
        </is>
      </c>
      <c r="C1163" t="n">
        <v>55651.5</v>
      </c>
      <c r="D1163" t="inlineStr">
        <is>
          <t>A</t>
        </is>
      </c>
      <c r="E1163">
        <f>IFERROR(VLOOKUP(Table_Query_from_Cas_Ragle35[[#This Row],[Equipment '#]],'[1]Equip Rates'!A:C,3,FALSE),"")</f>
        <v/>
      </c>
      <c r="F1163">
        <f>IFERROR(VLOOKUP(Table_Query_from_Cas_Ragle35[[#This Row],[Equipment '#]],H:I,2,FALSE), "No Div")</f>
        <v/>
      </c>
      <c r="H1163" t="inlineStr">
        <is>
          <t>SSA-08</t>
        </is>
      </c>
      <c r="I1163" t="inlineStr">
        <is>
          <t>1</t>
        </is>
      </c>
    </row>
    <row r="1164">
      <c r="A1164" t="inlineStr">
        <is>
          <t>SV-08</t>
        </is>
      </c>
      <c r="B1164" t="inlineStr">
        <is>
          <t>2020 Ford Explorere A41584</t>
        </is>
      </c>
      <c r="C1164" t="n">
        <v>34109.65</v>
      </c>
      <c r="D1164" t="inlineStr">
        <is>
          <t>A</t>
        </is>
      </c>
      <c r="E1164">
        <f>IFERROR(VLOOKUP(Table_Query_from_Cas_Ragle35[[#This Row],[Equipment '#]],'[1]Equip Rates'!A:C,3,FALSE),"")</f>
        <v/>
      </c>
      <c r="F1164">
        <f>IFERROR(VLOOKUP(Table_Query_from_Cas_Ragle35[[#This Row],[Equipment '#]],H:I,2,FALSE), "No Div")</f>
        <v/>
      </c>
      <c r="H1164" t="inlineStr">
        <is>
          <t>SSA-09</t>
        </is>
      </c>
      <c r="I1164" t="inlineStr">
        <is>
          <t>1</t>
        </is>
      </c>
    </row>
    <row r="1165">
      <c r="A1165" t="inlineStr">
        <is>
          <t>SV-09</t>
        </is>
      </c>
      <c r="B1165" t="inlineStr">
        <is>
          <t>2022 Ford Expedition Max</t>
        </is>
      </c>
      <c r="C1165" t="n">
        <v>93715.84</v>
      </c>
      <c r="D1165" t="inlineStr">
        <is>
          <t>A</t>
        </is>
      </c>
      <c r="E1165">
        <f>IFERROR(VLOOKUP(Table_Query_from_Cas_Ragle35[[#This Row],[Equipment '#]],'[1]Equip Rates'!A:C,3,FALSE),"")</f>
        <v/>
      </c>
      <c r="F1165">
        <f>IFERROR(VLOOKUP(Table_Query_from_Cas_Ragle35[[#This Row],[Equipment '#]],H:I,2,FALSE), "No Div")</f>
        <v/>
      </c>
      <c r="H1165" t="inlineStr">
        <is>
          <t>SSA-10</t>
        </is>
      </c>
      <c r="I1165" t="inlineStr">
        <is>
          <t>1</t>
        </is>
      </c>
    </row>
    <row r="1166">
      <c r="A1166" t="inlineStr">
        <is>
          <t>SW1</t>
        </is>
      </c>
      <c r="B1166" t="inlineStr">
        <is>
          <t>STIPPING WAGON</t>
        </is>
      </c>
      <c r="C1166" t="n">
        <v>0</v>
      </c>
      <c r="D1166" t="inlineStr">
        <is>
          <t>A</t>
        </is>
      </c>
      <c r="E1166">
        <f>IFERROR(VLOOKUP(Table_Query_from_Cas_Ragle35[[#This Row],[Equipment '#]],'[1]Equip Rates'!A:C,3,FALSE),"")</f>
        <v/>
      </c>
      <c r="F1166">
        <f>IFERROR(VLOOKUP(Table_Query_from_Cas_Ragle35[[#This Row],[Equipment '#]],H:I,2,FALSE), "No Div")</f>
        <v/>
      </c>
      <c r="H1166" t="inlineStr">
        <is>
          <t>SSA-11</t>
        </is>
      </c>
      <c r="I1166" t="inlineStr">
        <is>
          <t>2</t>
        </is>
      </c>
    </row>
    <row r="1167">
      <c r="A1167" t="inlineStr">
        <is>
          <t>SWT-01</t>
        </is>
      </c>
      <c r="B1167" t="inlineStr">
        <is>
          <t>F-250 Street Sweeper (2022)</t>
        </is>
      </c>
      <c r="C1167" t="n">
        <v>92070</v>
      </c>
      <c r="D1167" t="inlineStr">
        <is>
          <t>A</t>
        </is>
      </c>
      <c r="E1167">
        <f>IFERROR(VLOOKUP(Table_Query_from_Cas_Ragle35[[#This Row],[Equipment '#]],'[1]Equip Rates'!A:C,3,FALSE),"")</f>
        <v/>
      </c>
      <c r="F1167">
        <f>IFERROR(VLOOKUP(Table_Query_from_Cas_Ragle35[[#This Row],[Equipment '#]],H:I,2,FALSE), "No Div")</f>
        <v/>
      </c>
      <c r="H1167" t="inlineStr">
        <is>
          <t>SSA-13</t>
        </is>
      </c>
      <c r="I1167" t="inlineStr">
        <is>
          <t>2</t>
        </is>
      </c>
    </row>
    <row r="1168">
      <c r="A1168" t="inlineStr">
        <is>
          <t>T-01</t>
        </is>
      </c>
      <c r="B1168" t="inlineStr">
        <is>
          <t>CMI 425 TILLER</t>
        </is>
      </c>
      <c r="C1168" t="n">
        <v>75000</v>
      </c>
      <c r="D1168" t="inlineStr">
        <is>
          <t>A</t>
        </is>
      </c>
      <c r="E1168">
        <f>IFERROR(VLOOKUP(Table_Query_from_Cas_Ragle35[[#This Row],[Equipment '#]],'[1]Equip Rates'!A:C,3,FALSE),"")</f>
        <v/>
      </c>
      <c r="F1168">
        <f>IFERROR(VLOOKUP(Table_Query_from_Cas_Ragle35[[#This Row],[Equipment '#]],H:I,2,FALSE), "No Div")</f>
        <v/>
      </c>
      <c r="H1168" t="inlineStr">
        <is>
          <t>SSA-14</t>
        </is>
      </c>
      <c r="I1168" t="inlineStr">
        <is>
          <t>2</t>
        </is>
      </c>
    </row>
    <row r="1169">
      <c r="A1169" t="inlineStr">
        <is>
          <t>T-02</t>
        </is>
      </c>
      <c r="B1169" t="inlineStr">
        <is>
          <t>CMI 450 Tiller</t>
        </is>
      </c>
      <c r="C1169" t="n">
        <v>65000</v>
      </c>
      <c r="D1169" t="inlineStr">
        <is>
          <t>A</t>
        </is>
      </c>
      <c r="E1169">
        <f>IFERROR(VLOOKUP(Table_Query_from_Cas_Ragle35[[#This Row],[Equipment '#]],'[1]Equip Rates'!A:C,3,FALSE),"")</f>
        <v/>
      </c>
      <c r="F1169">
        <f>IFERROR(VLOOKUP(Table_Query_from_Cas_Ragle35[[#This Row],[Equipment '#]],H:I,2,FALSE), "No Div")</f>
        <v/>
      </c>
      <c r="H1169" t="inlineStr">
        <is>
          <t>SSA-15</t>
        </is>
      </c>
      <c r="I1169" t="inlineStr">
        <is>
          <t>2</t>
        </is>
      </c>
    </row>
    <row r="1170">
      <c r="A1170" t="inlineStr">
        <is>
          <t>T-03</t>
        </is>
      </c>
      <c r="B1170" t="inlineStr">
        <is>
          <t>2015 CAT RM300</t>
        </is>
      </c>
      <c r="C1170" t="n">
        <v>216639.13</v>
      </c>
      <c r="D1170" t="inlineStr">
        <is>
          <t>A</t>
        </is>
      </c>
      <c r="E1170">
        <f>IFERROR(VLOOKUP(Table_Query_from_Cas_Ragle35[[#This Row],[Equipment '#]],'[1]Equip Rates'!A:C,3,FALSE),"")</f>
        <v/>
      </c>
      <c r="F1170">
        <f>IFERROR(VLOOKUP(Table_Query_from_Cas_Ragle35[[#This Row],[Equipment '#]],H:I,2,FALSE), "No Div")</f>
        <v/>
      </c>
      <c r="H1170" t="inlineStr">
        <is>
          <t>SSA-16</t>
        </is>
      </c>
      <c r="I1170" t="inlineStr">
        <is>
          <t>2</t>
        </is>
      </c>
    </row>
    <row r="1171">
      <c r="A1171" t="inlineStr">
        <is>
          <t>T-04</t>
        </is>
      </c>
      <c r="B1171" t="inlineStr">
        <is>
          <t>2018 Wirtgen WR200XLI</t>
        </is>
      </c>
      <c r="C1171" t="n">
        <v>432480</v>
      </c>
      <c r="D1171" t="inlineStr">
        <is>
          <t>A</t>
        </is>
      </c>
      <c r="E1171">
        <f>IFERROR(VLOOKUP(Table_Query_from_Cas_Ragle35[[#This Row],[Equipment '#]],'[1]Equip Rates'!A:C,3,FALSE),"")</f>
        <v/>
      </c>
      <c r="F1171">
        <f>IFERROR(VLOOKUP(Table_Query_from_Cas_Ragle35[[#This Row],[Equipment '#]],H:I,2,FALSE), "No Div")</f>
        <v/>
      </c>
      <c r="H1171" t="inlineStr">
        <is>
          <t>SSA-17</t>
        </is>
      </c>
      <c r="I1171" t="inlineStr">
        <is>
          <t>2</t>
        </is>
      </c>
    </row>
    <row r="1172">
      <c r="A1172" t="inlineStr">
        <is>
          <t>TC1</t>
        </is>
      </c>
      <c r="B1172" t="inlineStr">
        <is>
          <t>FORD 9880 TRACTOR</t>
        </is>
      </c>
      <c r="C1172" t="n">
        <v>0</v>
      </c>
      <c r="D1172" t="inlineStr">
        <is>
          <t>A</t>
        </is>
      </c>
      <c r="E1172">
        <f>IFERROR(VLOOKUP(Table_Query_from_Cas_Ragle35[[#This Row],[Equipment '#]],'[1]Equip Rates'!A:C,3,FALSE),"")</f>
        <v/>
      </c>
      <c r="F1172">
        <f>IFERROR(VLOOKUP(Table_Query_from_Cas_Ragle35[[#This Row],[Equipment '#]],H:I,2,FALSE), "No Div")</f>
        <v/>
      </c>
      <c r="H1172" t="inlineStr">
        <is>
          <t>SSA-18</t>
        </is>
      </c>
      <c r="I1172" t="inlineStr">
        <is>
          <t>1</t>
        </is>
      </c>
    </row>
    <row r="1173">
      <c r="A1173" t="inlineStr">
        <is>
          <t>TC2</t>
        </is>
      </c>
      <c r="B1173" t="inlineStr">
        <is>
          <t>FORD TW35 TRACTOR 220 HP</t>
        </is>
      </c>
      <c r="C1173" t="n">
        <v>0</v>
      </c>
      <c r="D1173" t="inlineStr">
        <is>
          <t>A</t>
        </is>
      </c>
      <c r="E1173">
        <f>IFERROR(VLOOKUP(Table_Query_from_Cas_Ragle35[[#This Row],[Equipment '#]],'[1]Equip Rates'!A:C,3,FALSE),"")</f>
        <v/>
      </c>
      <c r="F1173">
        <f>IFERROR(VLOOKUP(Table_Query_from_Cas_Ragle35[[#This Row],[Equipment '#]],H:I,2,FALSE), "No Div")</f>
        <v/>
      </c>
      <c r="H1173" t="inlineStr">
        <is>
          <t>SSA-19</t>
        </is>
      </c>
      <c r="I1173" t="inlineStr">
        <is>
          <t>1</t>
        </is>
      </c>
    </row>
    <row r="1174">
      <c r="A1174" t="inlineStr">
        <is>
          <t>TCD1</t>
        </is>
      </c>
      <c r="B1174" t="inlineStr">
        <is>
          <t>8` ROME DISK</t>
        </is>
      </c>
      <c r="C1174" t="n">
        <v>0</v>
      </c>
      <c r="D1174" t="inlineStr">
        <is>
          <t>A</t>
        </is>
      </c>
      <c r="E1174">
        <f>IFERROR(VLOOKUP(Table_Query_from_Cas_Ragle35[[#This Row],[Equipment '#]],'[1]Equip Rates'!A:C,3,FALSE),"")</f>
        <v/>
      </c>
      <c r="F1174">
        <f>IFERROR(VLOOKUP(Table_Query_from_Cas_Ragle35[[#This Row],[Equipment '#]],H:I,2,FALSE), "No Div")</f>
        <v/>
      </c>
      <c r="H1174" t="inlineStr">
        <is>
          <t>SSA-20</t>
        </is>
      </c>
      <c r="I1174" t="inlineStr">
        <is>
          <t>1</t>
        </is>
      </c>
    </row>
    <row r="1175">
      <c r="A1175" t="inlineStr">
        <is>
          <t>TCPS1</t>
        </is>
      </c>
      <c r="B1175" t="inlineStr">
        <is>
          <t>16 CY PULL SCRAPER</t>
        </is>
      </c>
      <c r="C1175" t="n">
        <v>0</v>
      </c>
      <c r="D1175" t="inlineStr">
        <is>
          <t>A</t>
        </is>
      </c>
      <c r="E1175">
        <f>IFERROR(VLOOKUP(Table_Query_from_Cas_Ragle35[[#This Row],[Equipment '#]],'[1]Equip Rates'!A:C,3,FALSE),"")</f>
        <v/>
      </c>
      <c r="F1175">
        <f>IFERROR(VLOOKUP(Table_Query_from_Cas_Ragle35[[#This Row],[Equipment '#]],H:I,2,FALSE), "No Div")</f>
        <v/>
      </c>
      <c r="H1175" t="inlineStr">
        <is>
          <t>SSA-21</t>
        </is>
      </c>
      <c r="I1175" t="inlineStr">
        <is>
          <t>3</t>
        </is>
      </c>
    </row>
    <row r="1176">
      <c r="A1176" t="inlineStr">
        <is>
          <t>TD1</t>
        </is>
      </c>
      <c r="B1176" t="inlineStr">
        <is>
          <t>SINGLE AXLE DUMP</t>
        </is>
      </c>
      <c r="C1176" t="n">
        <v>0</v>
      </c>
      <c r="D1176" t="inlineStr">
        <is>
          <t>A</t>
        </is>
      </c>
      <c r="E1176">
        <f>IFERROR(VLOOKUP(Table_Query_from_Cas_Ragle35[[#This Row],[Equipment '#]],'[1]Equip Rates'!A:C,3,FALSE),"")</f>
        <v/>
      </c>
      <c r="F1176">
        <f>IFERROR(VLOOKUP(Table_Query_from_Cas_Ragle35[[#This Row],[Equipment '#]],H:I,2,FALSE), "No Div")</f>
        <v/>
      </c>
      <c r="H1176" t="inlineStr">
        <is>
          <t>SSA-22</t>
        </is>
      </c>
      <c r="I1176" t="inlineStr">
        <is>
          <t>1</t>
        </is>
      </c>
    </row>
    <row r="1177">
      <c r="A1177" t="inlineStr">
        <is>
          <t>TEST</t>
        </is>
      </c>
      <c r="B1177" t="inlineStr">
        <is>
          <t>SMELODY</t>
        </is>
      </c>
      <c r="C1177" t="n">
        <v>0</v>
      </c>
      <c r="D1177" t="inlineStr">
        <is>
          <t>A</t>
        </is>
      </c>
      <c r="E1177">
        <f>IFERROR(VLOOKUP(Table_Query_from_Cas_Ragle35[[#This Row],[Equipment '#]],'[1]Equip Rates'!A:C,3,FALSE),"")</f>
        <v/>
      </c>
      <c r="F1177">
        <f>IFERROR(VLOOKUP(Table_Query_from_Cas_Ragle35[[#This Row],[Equipment '#]],H:I,2,FALSE), "No Div")</f>
        <v/>
      </c>
      <c r="H1177" t="inlineStr">
        <is>
          <t>SSA-24</t>
        </is>
      </c>
      <c r="I1177" t="inlineStr">
        <is>
          <t>1</t>
        </is>
      </c>
    </row>
    <row r="1178">
      <c r="A1178" t="inlineStr">
        <is>
          <t>TH-01</t>
        </is>
      </c>
      <c r="B1178" t="inlineStr">
        <is>
          <t>CAT TL1055 Telehandler</t>
        </is>
      </c>
      <c r="C1178" t="n">
        <v>55051.01</v>
      </c>
      <c r="D1178" t="inlineStr">
        <is>
          <t>A</t>
        </is>
      </c>
      <c r="E1178">
        <f>IFERROR(VLOOKUP(Table_Query_from_Cas_Ragle35[[#This Row],[Equipment '#]],'[1]Equip Rates'!A:C,3,FALSE),"")</f>
        <v/>
      </c>
      <c r="F1178">
        <f>IFERROR(VLOOKUP(Table_Query_from_Cas_Ragle35[[#This Row],[Equipment '#]],H:I,2,FALSE), "No Div")</f>
        <v/>
      </c>
      <c r="H1178" t="inlineStr">
        <is>
          <t>ST-01</t>
        </is>
      </c>
      <c r="I1178" t="inlineStr">
        <is>
          <t>1</t>
        </is>
      </c>
    </row>
    <row r="1179">
      <c r="A1179" t="inlineStr">
        <is>
          <t>TH-02</t>
        </is>
      </c>
      <c r="B1179" t="inlineStr">
        <is>
          <t>2013 JLG G1255A 12000LB</t>
        </is>
      </c>
      <c r="C1179" t="n">
        <v>78968.38</v>
      </c>
      <c r="D1179" t="inlineStr">
        <is>
          <t>A</t>
        </is>
      </c>
      <c r="E1179">
        <f>IFERROR(VLOOKUP(Table_Query_from_Cas_Ragle35[[#This Row],[Equipment '#]],'[1]Equip Rates'!A:C,3,FALSE),"")</f>
        <v/>
      </c>
      <c r="F1179">
        <f>IFERROR(VLOOKUP(Table_Query_from_Cas_Ragle35[[#This Row],[Equipment '#]],H:I,2,FALSE), "No Div")</f>
        <v/>
      </c>
      <c r="H1179" t="inlineStr">
        <is>
          <t>ST-02</t>
        </is>
      </c>
      <c r="I1179" t="inlineStr">
        <is>
          <t>2</t>
        </is>
      </c>
    </row>
    <row r="1180">
      <c r="A1180" t="inlineStr">
        <is>
          <t>TH-04</t>
        </is>
      </c>
      <c r="B1180" t="inlineStr">
        <is>
          <t>2011 JLG G1255A</t>
        </is>
      </c>
      <c r="C1180" t="n">
        <v>73450</v>
      </c>
      <c r="D1180" t="inlineStr">
        <is>
          <t>A</t>
        </is>
      </c>
      <c r="E1180">
        <f>IFERROR(VLOOKUP(Table_Query_from_Cas_Ragle35[[#This Row],[Equipment '#]],'[1]Equip Rates'!A:C,3,FALSE),"")</f>
        <v/>
      </c>
      <c r="F1180">
        <f>IFERROR(VLOOKUP(Table_Query_from_Cas_Ragle35[[#This Row],[Equipment '#]],H:I,2,FALSE), "No Div")</f>
        <v/>
      </c>
      <c r="H1180" t="inlineStr">
        <is>
          <t>ST-03</t>
        </is>
      </c>
      <c r="I1180" t="inlineStr">
        <is>
          <t>2</t>
        </is>
      </c>
    </row>
    <row r="1181">
      <c r="A1181" t="inlineStr">
        <is>
          <t>TH-06</t>
        </is>
      </c>
      <c r="B1181" t="inlineStr">
        <is>
          <t>2012 JLG G1255A</t>
        </is>
      </c>
      <c r="C1181" t="n">
        <v>40906.43</v>
      </c>
      <c r="D1181" t="inlineStr">
        <is>
          <t>A</t>
        </is>
      </c>
      <c r="E1181">
        <f>IFERROR(VLOOKUP(Table_Query_from_Cas_Ragle35[[#This Row],[Equipment '#]],'[1]Equip Rates'!A:C,3,FALSE),"")</f>
        <v/>
      </c>
      <c r="F1181">
        <f>IFERROR(VLOOKUP(Table_Query_from_Cas_Ragle35[[#This Row],[Equipment '#]],H:I,2,FALSE), "No Div")</f>
        <v/>
      </c>
      <c r="H1181" t="inlineStr">
        <is>
          <t>ST-05</t>
        </is>
      </c>
      <c r="I1181" t="inlineStr">
        <is>
          <t>2</t>
        </is>
      </c>
    </row>
    <row r="1182">
      <c r="A1182" t="inlineStr">
        <is>
          <t>TH-07</t>
        </is>
      </c>
      <c r="B1182" t="inlineStr">
        <is>
          <t>2014 JLG G1255A</t>
        </is>
      </c>
      <c r="C1182" t="n">
        <v>75748.3</v>
      </c>
      <c r="D1182" t="inlineStr">
        <is>
          <t>A</t>
        </is>
      </c>
      <c r="E1182">
        <f>IFERROR(VLOOKUP(Table_Query_from_Cas_Ragle35[[#This Row],[Equipment '#]],'[1]Equip Rates'!A:C,3,FALSE),"")</f>
        <v/>
      </c>
      <c r="F1182">
        <f>IFERROR(VLOOKUP(Table_Query_from_Cas_Ragle35[[#This Row],[Equipment '#]],H:I,2,FALSE), "No Div")</f>
        <v/>
      </c>
      <c r="H1182" t="inlineStr">
        <is>
          <t>ST-06</t>
        </is>
      </c>
      <c r="I1182" t="inlineStr">
        <is>
          <t>4</t>
        </is>
      </c>
    </row>
    <row r="1183">
      <c r="A1183" t="inlineStr">
        <is>
          <t>TH-08</t>
        </is>
      </c>
      <c r="B1183" t="inlineStr">
        <is>
          <t>2012 Genie GTH1056</t>
        </is>
      </c>
      <c r="C1183" t="n">
        <v>58850</v>
      </c>
      <c r="D1183" t="inlineStr">
        <is>
          <t>A</t>
        </is>
      </c>
      <c r="E1183">
        <f>IFERROR(VLOOKUP(Table_Query_from_Cas_Ragle35[[#This Row],[Equipment '#]],'[1]Equip Rates'!A:C,3,FALSE),"")</f>
        <v/>
      </c>
      <c r="F1183">
        <f>IFERROR(VLOOKUP(Table_Query_from_Cas_Ragle35[[#This Row],[Equipment '#]],H:I,2,FALSE), "No Div")</f>
        <v/>
      </c>
      <c r="H1183" t="inlineStr">
        <is>
          <t>ST-07</t>
        </is>
      </c>
      <c r="I1183" t="inlineStr">
        <is>
          <t>1</t>
        </is>
      </c>
    </row>
    <row r="1184">
      <c r="A1184" t="inlineStr">
        <is>
          <t>TH-09</t>
        </is>
      </c>
      <c r="B1184" t="inlineStr">
        <is>
          <t>2013 JLG G1255A</t>
        </is>
      </c>
      <c r="C1184" t="n">
        <v>82312.5</v>
      </c>
      <c r="D1184" t="inlineStr">
        <is>
          <t>A</t>
        </is>
      </c>
      <c r="E1184">
        <f>IFERROR(VLOOKUP(Table_Query_from_Cas_Ragle35[[#This Row],[Equipment '#]],'[1]Equip Rates'!A:C,3,FALSE),"")</f>
        <v/>
      </c>
      <c r="F1184">
        <f>IFERROR(VLOOKUP(Table_Query_from_Cas_Ragle35[[#This Row],[Equipment '#]],H:I,2,FALSE), "No Div")</f>
        <v/>
      </c>
      <c r="H1184" t="inlineStr">
        <is>
          <t>ST-08</t>
        </is>
      </c>
      <c r="I1184" t="inlineStr">
        <is>
          <t>1</t>
        </is>
      </c>
    </row>
    <row r="1185">
      <c r="A1185" t="inlineStr">
        <is>
          <t>TH-10</t>
        </is>
      </c>
      <c r="B1185" t="inlineStr">
        <is>
          <t>2016 JLG G5-18A (76908)</t>
        </is>
      </c>
      <c r="C1185" t="n">
        <v>39266.32</v>
      </c>
      <c r="D1185" t="inlineStr">
        <is>
          <t>A</t>
        </is>
      </c>
      <c r="E1185">
        <f>IFERROR(VLOOKUP(Table_Query_from_Cas_Ragle35[[#This Row],[Equipment '#]],'[1]Equip Rates'!A:C,3,FALSE),"")</f>
        <v/>
      </c>
      <c r="F1185">
        <f>IFERROR(VLOOKUP(Table_Query_from_Cas_Ragle35[[#This Row],[Equipment '#]],H:I,2,FALSE), "No Div")</f>
        <v/>
      </c>
      <c r="H1185" t="inlineStr">
        <is>
          <t>ST-09</t>
        </is>
      </c>
      <c r="I1185" t="inlineStr">
        <is>
          <t>1</t>
        </is>
      </c>
    </row>
    <row r="1186">
      <c r="A1186" t="inlineStr">
        <is>
          <t>TH-11</t>
        </is>
      </c>
      <c r="B1186" t="inlineStr">
        <is>
          <t>2017 GENIE GTH-5519 TELEHANDLE</t>
        </is>
      </c>
      <c r="C1186" t="n">
        <v>28750.03</v>
      </c>
      <c r="D1186" t="inlineStr">
        <is>
          <t>A</t>
        </is>
      </c>
      <c r="E1186">
        <f>IFERROR(VLOOKUP(Table_Query_from_Cas_Ragle35[[#This Row],[Equipment '#]],'[1]Equip Rates'!A:C,3,FALSE),"")</f>
        <v/>
      </c>
      <c r="F1186">
        <f>IFERROR(VLOOKUP(Table_Query_from_Cas_Ragle35[[#This Row],[Equipment '#]],H:I,2,FALSE), "No Div")</f>
        <v/>
      </c>
      <c r="H1186" t="inlineStr">
        <is>
          <t>SUR6</t>
        </is>
      </c>
      <c r="I1186" t="inlineStr">
        <is>
          <t>2</t>
        </is>
      </c>
    </row>
    <row r="1187">
      <c r="A1187" t="inlineStr">
        <is>
          <t>TKH1</t>
        </is>
      </c>
      <c r="B1187" t="inlineStr">
        <is>
          <t>1999 F-150 (SHOP)</t>
        </is>
      </c>
      <c r="C1187" t="n">
        <v>0</v>
      </c>
      <c r="D1187" t="inlineStr">
        <is>
          <t>A</t>
        </is>
      </c>
      <c r="E1187">
        <f>IFERROR(VLOOKUP(Table_Query_from_Cas_Ragle35[[#This Row],[Equipment '#]],'[1]Equip Rates'!A:C,3,FALSE),"")</f>
        <v/>
      </c>
      <c r="F1187">
        <f>IFERROR(VLOOKUP(Table_Query_from_Cas_Ragle35[[#This Row],[Equipment '#]],H:I,2,FALSE), "No Div")</f>
        <v/>
      </c>
      <c r="H1187" t="inlineStr">
        <is>
          <t>SV-04</t>
        </is>
      </c>
      <c r="I1187" t="inlineStr">
        <is>
          <t>1</t>
        </is>
      </c>
    </row>
    <row r="1188">
      <c r="A1188" t="inlineStr">
        <is>
          <t>TKH2</t>
        </is>
      </c>
      <c r="B1188" t="inlineStr">
        <is>
          <t>2001 F-150 EXT CAB SHOP</t>
        </is>
      </c>
      <c r="C1188" t="n">
        <v>0</v>
      </c>
      <c r="D1188" t="inlineStr">
        <is>
          <t>A</t>
        </is>
      </c>
      <c r="E1188">
        <f>IFERROR(VLOOKUP(Table_Query_from_Cas_Ragle35[[#This Row],[Equipment '#]],'[1]Equip Rates'!A:C,3,FALSE),"")</f>
        <v/>
      </c>
      <c r="F1188">
        <f>IFERROR(VLOOKUP(Table_Query_from_Cas_Ragle35[[#This Row],[Equipment '#]],H:I,2,FALSE), "No Div")</f>
        <v/>
      </c>
      <c r="H1188" t="inlineStr">
        <is>
          <t>SV-05</t>
        </is>
      </c>
      <c r="I1188" t="inlineStr">
        <is>
          <t>9</t>
        </is>
      </c>
    </row>
    <row r="1189">
      <c r="A1189" t="inlineStr">
        <is>
          <t>TKH3</t>
        </is>
      </c>
      <c r="B1189" t="inlineStr">
        <is>
          <t>2002 F-150</t>
        </is>
      </c>
      <c r="C1189" t="n">
        <v>0</v>
      </c>
      <c r="D1189" t="inlineStr">
        <is>
          <t>A</t>
        </is>
      </c>
      <c r="E1189">
        <f>IFERROR(VLOOKUP(Table_Query_from_Cas_Ragle35[[#This Row],[Equipment '#]],'[1]Equip Rates'!A:C,3,FALSE),"")</f>
        <v/>
      </c>
      <c r="F1189">
        <f>IFERROR(VLOOKUP(Table_Query_from_Cas_Ragle35[[#This Row],[Equipment '#]],H:I,2,FALSE), "No Div")</f>
        <v/>
      </c>
      <c r="H1189" t="inlineStr">
        <is>
          <t>SV-06</t>
        </is>
      </c>
      <c r="I1189" t="inlineStr">
        <is>
          <t>9</t>
        </is>
      </c>
    </row>
    <row r="1190">
      <c r="A1190" t="inlineStr">
        <is>
          <t>TKH4</t>
        </is>
      </c>
      <c r="B1190" t="inlineStr">
        <is>
          <t>2003 F150 (MIKE)</t>
        </is>
      </c>
      <c r="C1190" t="n">
        <v>0</v>
      </c>
      <c r="D1190" t="inlineStr">
        <is>
          <t>A</t>
        </is>
      </c>
      <c r="E1190">
        <f>IFERROR(VLOOKUP(Table_Query_from_Cas_Ragle35[[#This Row],[Equipment '#]],'[1]Equip Rates'!A:C,3,FALSE),"")</f>
        <v/>
      </c>
      <c r="F1190">
        <f>IFERROR(VLOOKUP(Table_Query_from_Cas_Ragle35[[#This Row],[Equipment '#]],H:I,2,FALSE), "No Div")</f>
        <v/>
      </c>
      <c r="H1190" t="inlineStr">
        <is>
          <t>SV-07</t>
        </is>
      </c>
      <c r="I1190" t="inlineStr">
        <is>
          <t>8</t>
        </is>
      </c>
    </row>
    <row r="1191">
      <c r="A1191" t="inlineStr">
        <is>
          <t>TKH5</t>
        </is>
      </c>
      <c r="B1191" t="inlineStr">
        <is>
          <t>2006 F-150 DEVON</t>
        </is>
      </c>
      <c r="C1191" t="n">
        <v>0</v>
      </c>
      <c r="D1191" t="inlineStr">
        <is>
          <t>A</t>
        </is>
      </c>
      <c r="E1191">
        <f>IFERROR(VLOOKUP(Table_Query_from_Cas_Ragle35[[#This Row],[Equipment '#]],'[1]Equip Rates'!A:C,3,FALSE),"")</f>
        <v/>
      </c>
      <c r="F1191">
        <f>IFERROR(VLOOKUP(Table_Query_from_Cas_Ragle35[[#This Row],[Equipment '#]],H:I,2,FALSE), "No Div")</f>
        <v/>
      </c>
      <c r="H1191" t="inlineStr">
        <is>
          <t>SV-08</t>
        </is>
      </c>
      <c r="I1191" t="inlineStr">
        <is>
          <t>2</t>
        </is>
      </c>
    </row>
    <row r="1192">
      <c r="A1192" t="inlineStr">
        <is>
          <t>TKH6</t>
        </is>
      </c>
      <c r="B1192" t="inlineStr">
        <is>
          <t>2006 F-150 MIKE</t>
        </is>
      </c>
      <c r="C1192" t="n">
        <v>0</v>
      </c>
      <c r="D1192" t="inlineStr">
        <is>
          <t>A</t>
        </is>
      </c>
      <c r="E1192">
        <f>IFERROR(VLOOKUP(Table_Query_from_Cas_Ragle35[[#This Row],[Equipment '#]],'[1]Equip Rates'!A:C,3,FALSE),"")</f>
        <v/>
      </c>
      <c r="F1192">
        <f>IFERROR(VLOOKUP(Table_Query_from_Cas_Ragle35[[#This Row],[Equipment '#]],H:I,2,FALSE), "No Div")</f>
        <v/>
      </c>
      <c r="H1192" t="inlineStr">
        <is>
          <t>SV-09</t>
        </is>
      </c>
      <c r="I1192" t="inlineStr">
        <is>
          <t>9</t>
        </is>
      </c>
    </row>
    <row r="1193">
      <c r="A1193" t="inlineStr">
        <is>
          <t>TKHF1</t>
        </is>
      </c>
      <c r="B1193" t="inlineStr">
        <is>
          <t>1997 EXPEDTION (RANDY)</t>
        </is>
      </c>
      <c r="C1193" t="n">
        <v>0</v>
      </c>
      <c r="D1193" t="inlineStr">
        <is>
          <t>A</t>
        </is>
      </c>
      <c r="E1193">
        <f>IFERROR(VLOOKUP(Table_Query_from_Cas_Ragle35[[#This Row],[Equipment '#]],'[1]Equip Rates'!A:C,3,FALSE),"")</f>
        <v/>
      </c>
      <c r="F1193">
        <f>IFERROR(VLOOKUP(Table_Query_from_Cas_Ragle35[[#This Row],[Equipment '#]],H:I,2,FALSE), "No Div")</f>
        <v/>
      </c>
      <c r="H1193" t="inlineStr">
        <is>
          <t>SWT-01</t>
        </is>
      </c>
      <c r="I1193" t="inlineStr">
        <is>
          <t>2</t>
        </is>
      </c>
    </row>
    <row r="1194">
      <c r="A1194" t="inlineStr">
        <is>
          <t>TKHF2</t>
        </is>
      </c>
      <c r="B1194" t="inlineStr">
        <is>
          <t>2002 EXPEDTION (SAM)</t>
        </is>
      </c>
      <c r="C1194" t="n">
        <v>0</v>
      </c>
      <c r="D1194" t="inlineStr">
        <is>
          <t>A</t>
        </is>
      </c>
      <c r="E1194">
        <f>IFERROR(VLOOKUP(Table_Query_from_Cas_Ragle35[[#This Row],[Equipment '#]],'[1]Equip Rates'!A:C,3,FALSE),"")</f>
        <v/>
      </c>
      <c r="F1194">
        <f>IFERROR(VLOOKUP(Table_Query_from_Cas_Ragle35[[#This Row],[Equipment '#]],H:I,2,FALSE), "No Div")</f>
        <v/>
      </c>
      <c r="H1194" t="inlineStr">
        <is>
          <t>T-01</t>
        </is>
      </c>
      <c r="I1194" t="inlineStr">
        <is>
          <t>2</t>
        </is>
      </c>
    </row>
    <row r="1195">
      <c r="A1195" t="inlineStr">
        <is>
          <t>TKHF3</t>
        </is>
      </c>
      <c r="B1195" t="inlineStr">
        <is>
          <t>2005 F-150 4X4 (KEITH)</t>
        </is>
      </c>
      <c r="C1195" t="n">
        <v>0</v>
      </c>
      <c r="D1195" t="inlineStr">
        <is>
          <t>A</t>
        </is>
      </c>
      <c r="E1195">
        <f>IFERROR(VLOOKUP(Table_Query_from_Cas_Ragle35[[#This Row],[Equipment '#]],'[1]Equip Rates'!A:C,3,FALSE),"")</f>
        <v/>
      </c>
      <c r="F1195">
        <f>IFERROR(VLOOKUP(Table_Query_from_Cas_Ragle35[[#This Row],[Equipment '#]],H:I,2,FALSE), "No Div")</f>
        <v/>
      </c>
      <c r="H1195" t="inlineStr">
        <is>
          <t>T-02</t>
        </is>
      </c>
      <c r="I1195" t="inlineStr">
        <is>
          <t>1</t>
        </is>
      </c>
    </row>
    <row r="1196">
      <c r="A1196" t="inlineStr">
        <is>
          <t>TKHF4</t>
        </is>
      </c>
      <c r="B1196" t="inlineStr">
        <is>
          <t>2005 F-150 4X4 (SCOTT)</t>
        </is>
      </c>
      <c r="C1196" t="n">
        <v>0</v>
      </c>
      <c r="D1196" t="inlineStr">
        <is>
          <t>A</t>
        </is>
      </c>
      <c r="E1196">
        <f>IFERROR(VLOOKUP(Table_Query_from_Cas_Ragle35[[#This Row],[Equipment '#]],'[1]Equip Rates'!A:C,3,FALSE),"")</f>
        <v/>
      </c>
      <c r="F1196">
        <f>IFERROR(VLOOKUP(Table_Query_from_Cas_Ragle35[[#This Row],[Equipment '#]],H:I,2,FALSE), "No Div")</f>
        <v/>
      </c>
      <c r="H1196" t="inlineStr">
        <is>
          <t>T-03</t>
        </is>
      </c>
      <c r="I1196" t="inlineStr">
        <is>
          <t>2</t>
        </is>
      </c>
    </row>
    <row r="1197">
      <c r="A1197" t="inlineStr">
        <is>
          <t>TKS1</t>
        </is>
      </c>
      <c r="B1197" t="inlineStr">
        <is>
          <t>1987 DODGE JOBSITE</t>
        </is>
      </c>
      <c r="C1197" t="n">
        <v>0</v>
      </c>
      <c r="D1197" t="inlineStr">
        <is>
          <t>A</t>
        </is>
      </c>
      <c r="E1197">
        <f>IFERROR(VLOOKUP(Table_Query_from_Cas_Ragle35[[#This Row],[Equipment '#]],'[1]Equip Rates'!A:C,3,FALSE),"")</f>
        <v/>
      </c>
      <c r="F1197">
        <f>IFERROR(VLOOKUP(Table_Query_from_Cas_Ragle35[[#This Row],[Equipment '#]],H:I,2,FALSE), "No Div")</f>
        <v/>
      </c>
      <c r="H1197" t="inlineStr">
        <is>
          <t>T-04</t>
        </is>
      </c>
      <c r="I1197" t="inlineStr">
        <is>
          <t>1</t>
        </is>
      </c>
    </row>
    <row r="1198">
      <c r="A1198" t="inlineStr">
        <is>
          <t>TKS2</t>
        </is>
      </c>
      <c r="B1198" t="inlineStr">
        <is>
          <t>2005 F-450 (MARTY)</t>
        </is>
      </c>
      <c r="C1198" t="n">
        <v>0</v>
      </c>
      <c r="D1198" t="inlineStr">
        <is>
          <t>A</t>
        </is>
      </c>
      <c r="E1198">
        <f>IFERROR(VLOOKUP(Table_Query_from_Cas_Ragle35[[#This Row],[Equipment '#]],'[1]Equip Rates'!A:C,3,FALSE),"")</f>
        <v/>
      </c>
      <c r="F1198">
        <f>IFERROR(VLOOKUP(Table_Query_from_Cas_Ragle35[[#This Row],[Equipment '#]],H:I,2,FALSE), "No Div")</f>
        <v/>
      </c>
      <c r="H1198" t="inlineStr">
        <is>
          <t>TEST</t>
        </is>
      </c>
      <c r="I1198" t="inlineStr">
        <is>
          <t>1</t>
        </is>
      </c>
    </row>
    <row r="1199">
      <c r="A1199" t="inlineStr">
        <is>
          <t>TKS3</t>
        </is>
      </c>
      <c r="B1199" t="inlineStr">
        <is>
          <t>2004 F-550 DIESEL (ROB RETTER)</t>
        </is>
      </c>
      <c r="C1199" t="n">
        <v>0</v>
      </c>
      <c r="D1199" t="inlineStr">
        <is>
          <t>A</t>
        </is>
      </c>
      <c r="E1199">
        <f>IFERROR(VLOOKUP(Table_Query_from_Cas_Ragle35[[#This Row],[Equipment '#]],'[1]Equip Rates'!A:C,3,FALSE),"")</f>
        <v/>
      </c>
      <c r="F1199">
        <f>IFERROR(VLOOKUP(Table_Query_from_Cas_Ragle35[[#This Row],[Equipment '#]],H:I,2,FALSE), "No Div")</f>
        <v/>
      </c>
      <c r="H1199" t="inlineStr">
        <is>
          <t>TH-01</t>
        </is>
      </c>
      <c r="I1199" t="inlineStr">
        <is>
          <t>1</t>
        </is>
      </c>
    </row>
    <row r="1200">
      <c r="A1200" t="inlineStr">
        <is>
          <t>TKT1</t>
        </is>
      </c>
      <c r="B1200" t="inlineStr">
        <is>
          <t>2005 F-250 (KENNY)</t>
        </is>
      </c>
      <c r="C1200" t="n">
        <v>0</v>
      </c>
      <c r="D1200" t="inlineStr">
        <is>
          <t>A</t>
        </is>
      </c>
      <c r="E1200">
        <f>IFERROR(VLOOKUP(Table_Query_from_Cas_Ragle35[[#This Row],[Equipment '#]],'[1]Equip Rates'!A:C,3,FALSE),"")</f>
        <v/>
      </c>
      <c r="F1200">
        <f>IFERROR(VLOOKUP(Table_Query_from_Cas_Ragle35[[#This Row],[Equipment '#]],H:I,2,FALSE), "No Div")</f>
        <v/>
      </c>
      <c r="H1200" t="inlineStr">
        <is>
          <t>TH-02</t>
        </is>
      </c>
      <c r="I1200" t="inlineStr">
        <is>
          <t>2</t>
        </is>
      </c>
    </row>
    <row r="1201">
      <c r="A1201" t="inlineStr">
        <is>
          <t>TKT2</t>
        </is>
      </c>
      <c r="B1201" t="inlineStr">
        <is>
          <t>2006 F-250 ROB</t>
        </is>
      </c>
      <c r="C1201" t="n">
        <v>0</v>
      </c>
      <c r="D1201" t="inlineStr">
        <is>
          <t>A</t>
        </is>
      </c>
      <c r="E1201">
        <f>IFERROR(VLOOKUP(Table_Query_from_Cas_Ragle35[[#This Row],[Equipment '#]],'[1]Equip Rates'!A:C,3,FALSE),"")</f>
        <v/>
      </c>
      <c r="F1201">
        <f>IFERROR(VLOOKUP(Table_Query_from_Cas_Ragle35[[#This Row],[Equipment '#]],H:I,2,FALSE), "No Div")</f>
        <v/>
      </c>
      <c r="H1201" t="inlineStr">
        <is>
          <t>TH-03</t>
        </is>
      </c>
      <c r="I1201" t="inlineStr">
        <is>
          <t>4</t>
        </is>
      </c>
    </row>
    <row r="1202">
      <c r="A1202" t="inlineStr">
        <is>
          <t>TL1</t>
        </is>
      </c>
      <c r="B1202" t="inlineStr">
        <is>
          <t>35 TON LOWBOY</t>
        </is>
      </c>
      <c r="C1202" t="n">
        <v>0</v>
      </c>
      <c r="D1202" t="inlineStr">
        <is>
          <t>A</t>
        </is>
      </c>
      <c r="E1202">
        <f>IFERROR(VLOOKUP(Table_Query_from_Cas_Ragle35[[#This Row],[Equipment '#]],'[1]Equip Rates'!A:C,3,FALSE),"")</f>
        <v/>
      </c>
      <c r="F1202">
        <f>IFERROR(VLOOKUP(Table_Query_from_Cas_Ragle35[[#This Row],[Equipment '#]],H:I,2,FALSE), "No Div")</f>
        <v/>
      </c>
      <c r="H1202" t="inlineStr">
        <is>
          <t>TH-04</t>
        </is>
      </c>
      <c r="I1202" t="inlineStr">
        <is>
          <t>2</t>
        </is>
      </c>
    </row>
    <row r="1203">
      <c r="A1203" t="inlineStr">
        <is>
          <t>TL2</t>
        </is>
      </c>
      <c r="B1203" t="inlineStr">
        <is>
          <t>50 TON LOWBOY</t>
        </is>
      </c>
      <c r="C1203" t="n">
        <v>0</v>
      </c>
      <c r="D1203" t="inlineStr">
        <is>
          <t>A</t>
        </is>
      </c>
      <c r="E1203">
        <f>IFERROR(VLOOKUP(Table_Query_from_Cas_Ragle35[[#This Row],[Equipment '#]],'[1]Equip Rates'!A:C,3,FALSE),"")</f>
        <v/>
      </c>
      <c r="F1203">
        <f>IFERROR(VLOOKUP(Table_Query_from_Cas_Ragle35[[#This Row],[Equipment '#]],H:I,2,FALSE), "No Div")</f>
        <v/>
      </c>
      <c r="H1203" t="inlineStr">
        <is>
          <t>TH-05</t>
        </is>
      </c>
      <c r="I1203" t="inlineStr">
        <is>
          <t>4</t>
        </is>
      </c>
    </row>
    <row r="1204">
      <c r="A1204" t="inlineStr">
        <is>
          <t>TPT-01</t>
        </is>
      </c>
      <c r="B1204" t="inlineStr">
        <is>
          <t>Butler Pole Trailer</t>
        </is>
      </c>
      <c r="C1204" t="n">
        <v>5000</v>
      </c>
      <c r="D1204" t="inlineStr">
        <is>
          <t>A</t>
        </is>
      </c>
      <c r="E1204">
        <f>IFERROR(VLOOKUP(Table_Query_from_Cas_Ragle35[[#This Row],[Equipment '#]],'[1]Equip Rates'!A:C,3,FALSE),"")</f>
        <v/>
      </c>
      <c r="F1204">
        <f>IFERROR(VLOOKUP(Table_Query_from_Cas_Ragle35[[#This Row],[Equipment '#]],H:I,2,FALSE), "No Div")</f>
        <v/>
      </c>
      <c r="H1204" t="inlineStr">
        <is>
          <t>TH-06</t>
        </is>
      </c>
      <c r="I1204" t="inlineStr">
        <is>
          <t>2</t>
        </is>
      </c>
    </row>
    <row r="1205">
      <c r="A1205" t="inlineStr">
        <is>
          <t>TR1</t>
        </is>
      </c>
      <c r="B1205" t="inlineStr">
        <is>
          <t>10,000 TRAILER (BLACK)</t>
        </is>
      </c>
      <c r="C1205" t="n">
        <v>0</v>
      </c>
      <c r="D1205" t="inlineStr">
        <is>
          <t>A</t>
        </is>
      </c>
      <c r="E1205">
        <f>IFERROR(VLOOKUP(Table_Query_from_Cas_Ragle35[[#This Row],[Equipment '#]],'[1]Equip Rates'!A:C,3,FALSE),"")</f>
        <v/>
      </c>
      <c r="F1205">
        <f>IFERROR(VLOOKUP(Table_Query_from_Cas_Ragle35[[#This Row],[Equipment '#]],H:I,2,FALSE), "No Div")</f>
        <v/>
      </c>
      <c r="H1205" t="inlineStr">
        <is>
          <t>TH-07</t>
        </is>
      </c>
      <c r="I1205" t="inlineStr">
        <is>
          <t>2</t>
        </is>
      </c>
    </row>
    <row r="1206">
      <c r="A1206" t="inlineStr">
        <is>
          <t>TR10</t>
        </is>
      </c>
      <c r="B1206" t="inlineStr">
        <is>
          <t>20` CARGO TRAILER</t>
        </is>
      </c>
      <c r="C1206" t="n">
        <v>0</v>
      </c>
      <c r="D1206" t="inlineStr">
        <is>
          <t>A</t>
        </is>
      </c>
      <c r="E1206">
        <f>IFERROR(VLOOKUP(Table_Query_from_Cas_Ragle35[[#This Row],[Equipment '#]],'[1]Equip Rates'!A:C,3,FALSE),"")</f>
        <v/>
      </c>
      <c r="F1206">
        <f>IFERROR(VLOOKUP(Table_Query_from_Cas_Ragle35[[#This Row],[Equipment '#]],H:I,2,FALSE), "No Div")</f>
        <v/>
      </c>
      <c r="H1206" t="inlineStr">
        <is>
          <t>TH-08</t>
        </is>
      </c>
      <c r="I1206" t="inlineStr">
        <is>
          <t>1</t>
        </is>
      </c>
    </row>
    <row r="1207">
      <c r="A1207" t="inlineStr">
        <is>
          <t>TR11</t>
        </is>
      </c>
      <c r="B1207" t="inlineStr">
        <is>
          <t>24` CARGO TRAILER</t>
        </is>
      </c>
      <c r="C1207" t="n">
        <v>0</v>
      </c>
      <c r="D1207" t="inlineStr">
        <is>
          <t>A</t>
        </is>
      </c>
      <c r="E1207">
        <f>IFERROR(VLOOKUP(Table_Query_from_Cas_Ragle35[[#This Row],[Equipment '#]],'[1]Equip Rates'!A:C,3,FALSE),"")</f>
        <v/>
      </c>
      <c r="F1207">
        <f>IFERROR(VLOOKUP(Table_Query_from_Cas_Ragle35[[#This Row],[Equipment '#]],H:I,2,FALSE), "No Div")</f>
        <v/>
      </c>
      <c r="H1207" t="inlineStr">
        <is>
          <t>TH-09</t>
        </is>
      </c>
      <c r="I1207" t="inlineStr">
        <is>
          <t>2</t>
        </is>
      </c>
    </row>
    <row r="1208">
      <c r="A1208" t="inlineStr">
        <is>
          <t>TR12</t>
        </is>
      </c>
      <c r="B1208" t="inlineStr">
        <is>
          <t>20` CONEX CONTAINERS</t>
        </is>
      </c>
      <c r="C1208" t="n">
        <v>0</v>
      </c>
      <c r="D1208" t="inlineStr">
        <is>
          <t>A</t>
        </is>
      </c>
      <c r="E1208">
        <f>IFERROR(VLOOKUP(Table_Query_from_Cas_Ragle35[[#This Row],[Equipment '#]],'[1]Equip Rates'!A:C,3,FALSE),"")</f>
        <v/>
      </c>
      <c r="F1208">
        <f>IFERROR(VLOOKUP(Table_Query_from_Cas_Ragle35[[#This Row],[Equipment '#]],H:I,2,FALSE), "No Div")</f>
        <v/>
      </c>
      <c r="H1208" t="inlineStr">
        <is>
          <t>TH-10</t>
        </is>
      </c>
      <c r="I1208" t="inlineStr">
        <is>
          <t>2</t>
        </is>
      </c>
    </row>
    <row r="1209">
      <c r="A1209" t="inlineStr">
        <is>
          <t>TR13</t>
        </is>
      </c>
      <c r="B1209" t="inlineStr">
        <is>
          <t>20` CONEX CONTAINERS</t>
        </is>
      </c>
      <c r="C1209" t="n">
        <v>0</v>
      </c>
      <c r="D1209" t="inlineStr">
        <is>
          <t>A</t>
        </is>
      </c>
      <c r="E1209">
        <f>IFERROR(VLOOKUP(Table_Query_from_Cas_Ragle35[[#This Row],[Equipment '#]],'[1]Equip Rates'!A:C,3,FALSE),"")</f>
        <v/>
      </c>
      <c r="F1209">
        <f>IFERROR(VLOOKUP(Table_Query_from_Cas_Ragle35[[#This Row],[Equipment '#]],H:I,2,FALSE), "No Div")</f>
        <v/>
      </c>
      <c r="H1209" t="inlineStr">
        <is>
          <t>TH-11</t>
        </is>
      </c>
      <c r="I1209" t="inlineStr">
        <is>
          <t>2</t>
        </is>
      </c>
    </row>
    <row r="1210">
      <c r="A1210" t="inlineStr">
        <is>
          <t>TR2</t>
        </is>
      </c>
      <c r="B1210" t="inlineStr">
        <is>
          <t>7,000 TRAILER (BLUE)</t>
        </is>
      </c>
      <c r="C1210" t="n">
        <v>0</v>
      </c>
      <c r="D1210" t="inlineStr">
        <is>
          <t>A</t>
        </is>
      </c>
      <c r="E1210">
        <f>IFERROR(VLOOKUP(Table_Query_from_Cas_Ragle35[[#This Row],[Equipment '#]],'[1]Equip Rates'!A:C,3,FALSE),"")</f>
        <v/>
      </c>
      <c r="F1210">
        <f>IFERROR(VLOOKUP(Table_Query_from_Cas_Ragle35[[#This Row],[Equipment '#]],H:I,2,FALSE), "No Div")</f>
        <v/>
      </c>
      <c r="H1210" t="inlineStr">
        <is>
          <t>TPT-01</t>
        </is>
      </c>
      <c r="I1210" t="inlineStr">
        <is>
          <t>1</t>
        </is>
      </c>
    </row>
    <row r="1211">
      <c r="A1211" t="inlineStr">
        <is>
          <t>TR3</t>
        </is>
      </c>
      <c r="B1211" t="inlineStr">
        <is>
          <t>7,000 TRAILER (BLACK)</t>
        </is>
      </c>
      <c r="C1211" t="n">
        <v>0</v>
      </c>
      <c r="D1211" t="inlineStr">
        <is>
          <t>A</t>
        </is>
      </c>
      <c r="E1211">
        <f>IFERROR(VLOOKUP(Table_Query_from_Cas_Ragle35[[#This Row],[Equipment '#]],'[1]Equip Rates'!A:C,3,FALSE),"")</f>
        <v/>
      </c>
      <c r="F1211">
        <f>IFERROR(VLOOKUP(Table_Query_from_Cas_Ragle35[[#This Row],[Equipment '#]],H:I,2,FALSE), "No Div")</f>
        <v/>
      </c>
      <c r="H1211" t="inlineStr">
        <is>
          <t>UDT-01</t>
        </is>
      </c>
      <c r="I1211" t="inlineStr">
        <is>
          <t>1</t>
        </is>
      </c>
    </row>
    <row r="1212">
      <c r="A1212" t="inlineStr">
        <is>
          <t>TR4</t>
        </is>
      </c>
      <c r="B1212" t="inlineStr">
        <is>
          <t>7,000 TRAILER (BLACK)</t>
        </is>
      </c>
      <c r="C1212" t="n">
        <v>0</v>
      </c>
      <c r="D1212" t="inlineStr">
        <is>
          <t>A</t>
        </is>
      </c>
      <c r="E1212">
        <f>IFERROR(VLOOKUP(Table_Query_from_Cas_Ragle35[[#This Row],[Equipment '#]],'[1]Equip Rates'!A:C,3,FALSE),"")</f>
        <v/>
      </c>
      <c r="F1212">
        <f>IFERROR(VLOOKUP(Table_Query_from_Cas_Ragle35[[#This Row],[Equipment '#]],H:I,2,FALSE), "No Div")</f>
        <v/>
      </c>
      <c r="H1212" t="inlineStr">
        <is>
          <t>UT-02</t>
        </is>
      </c>
      <c r="I1212" t="inlineStr">
        <is>
          <t>1</t>
        </is>
      </c>
    </row>
    <row r="1213">
      <c r="A1213" t="inlineStr">
        <is>
          <t>TR5</t>
        </is>
      </c>
      <c r="B1213" t="inlineStr">
        <is>
          <t>18,000 TRAILER</t>
        </is>
      </c>
      <c r="C1213" t="n">
        <v>0</v>
      </c>
      <c r="D1213" t="inlineStr">
        <is>
          <t>A</t>
        </is>
      </c>
      <c r="E1213">
        <f>IFERROR(VLOOKUP(Table_Query_from_Cas_Ragle35[[#This Row],[Equipment '#]],'[1]Equip Rates'!A:C,3,FALSE),"")</f>
        <v/>
      </c>
      <c r="F1213">
        <f>IFERROR(VLOOKUP(Table_Query_from_Cas_Ragle35[[#This Row],[Equipment '#]],H:I,2,FALSE), "No Div")</f>
        <v/>
      </c>
      <c r="H1213" t="inlineStr">
        <is>
          <t>UT-03</t>
        </is>
      </c>
      <c r="I1213" t="inlineStr">
        <is>
          <t>1</t>
        </is>
      </c>
    </row>
    <row r="1214">
      <c r="A1214" t="inlineStr">
        <is>
          <t>TR6</t>
        </is>
      </c>
      <c r="B1214" t="inlineStr">
        <is>
          <t>11</t>
        </is>
      </c>
      <c r="C1214" t="n">
        <v>0</v>
      </c>
      <c r="D1214" t="inlineStr">
        <is>
          <t>A</t>
        </is>
      </c>
      <c r="E1214">
        <f>IFERROR(VLOOKUP(Table_Query_from_Cas_Ragle35[[#This Row],[Equipment '#]],'[1]Equip Rates'!A:C,3,FALSE),"")</f>
        <v/>
      </c>
      <c r="F1214">
        <f>IFERROR(VLOOKUP(Table_Query_from_Cas_Ragle35[[#This Row],[Equipment '#]],H:I,2,FALSE), "No Div")</f>
        <v/>
      </c>
      <c r="H1214" t="inlineStr">
        <is>
          <t>UT-05</t>
        </is>
      </c>
      <c r="I1214" t="inlineStr">
        <is>
          <t>2</t>
        </is>
      </c>
    </row>
    <row r="1215">
      <c r="A1215" t="inlineStr">
        <is>
          <t>TR7</t>
        </is>
      </c>
      <c r="B1215" t="inlineStr">
        <is>
          <t>45` ALUMINUM FLATBED TRAILER</t>
        </is>
      </c>
      <c r="C1215" t="n">
        <v>0</v>
      </c>
      <c r="D1215" t="inlineStr">
        <is>
          <t>A</t>
        </is>
      </c>
      <c r="E1215">
        <f>IFERROR(VLOOKUP(Table_Query_from_Cas_Ragle35[[#This Row],[Equipment '#]],'[1]Equip Rates'!A:C,3,FALSE),"")</f>
        <v/>
      </c>
      <c r="F1215">
        <f>IFERROR(VLOOKUP(Table_Query_from_Cas_Ragle35[[#This Row],[Equipment '#]],H:I,2,FALSE), "No Div")</f>
        <v/>
      </c>
      <c r="H1215" t="inlineStr">
        <is>
          <t>UT-06</t>
        </is>
      </c>
      <c r="I1215" t="inlineStr">
        <is>
          <t>1</t>
        </is>
      </c>
    </row>
    <row r="1216">
      <c r="A1216" t="inlineStr">
        <is>
          <t>TR8</t>
        </is>
      </c>
      <c r="B1216" t="inlineStr">
        <is>
          <t>45` RED STEEL FLATBED TRAILER</t>
        </is>
      </c>
      <c r="C1216" t="n">
        <v>0</v>
      </c>
      <c r="D1216" t="inlineStr">
        <is>
          <t>A</t>
        </is>
      </c>
      <c r="E1216">
        <f>IFERROR(VLOOKUP(Table_Query_from_Cas_Ragle35[[#This Row],[Equipment '#]],'[1]Equip Rates'!A:C,3,FALSE),"")</f>
        <v/>
      </c>
      <c r="F1216">
        <f>IFERROR(VLOOKUP(Table_Query_from_Cas_Ragle35[[#This Row],[Equipment '#]],H:I,2,FALSE), "No Div")</f>
        <v/>
      </c>
      <c r="H1216" t="inlineStr">
        <is>
          <t>UT-07</t>
        </is>
      </c>
      <c r="I1216" t="inlineStr">
        <is>
          <t>1</t>
        </is>
      </c>
    </row>
    <row r="1217">
      <c r="A1217" t="inlineStr">
        <is>
          <t>TR9</t>
        </is>
      </c>
      <c r="B1217" t="inlineStr">
        <is>
          <t>20` CARGO TRAILER</t>
        </is>
      </c>
      <c r="C1217" t="n">
        <v>0</v>
      </c>
      <c r="D1217" t="inlineStr">
        <is>
          <t>A</t>
        </is>
      </c>
      <c r="E1217">
        <f>IFERROR(VLOOKUP(Table_Query_from_Cas_Ragle35[[#This Row],[Equipment '#]],'[1]Equip Rates'!A:C,3,FALSE),"")</f>
        <v/>
      </c>
      <c r="F1217">
        <f>IFERROR(VLOOKUP(Table_Query_from_Cas_Ragle35[[#This Row],[Equipment '#]],H:I,2,FALSE), "No Div")</f>
        <v/>
      </c>
      <c r="H1217" t="inlineStr">
        <is>
          <t>VE-01</t>
        </is>
      </c>
      <c r="I1217" t="inlineStr">
        <is>
          <t>1</t>
        </is>
      </c>
    </row>
    <row r="1218">
      <c r="A1218" t="inlineStr">
        <is>
          <t>TS1</t>
        </is>
      </c>
      <c r="B1218" t="inlineStr">
        <is>
          <t>INTERNATION SEMI</t>
        </is>
      </c>
      <c r="C1218" t="n">
        <v>0</v>
      </c>
      <c r="D1218" t="inlineStr">
        <is>
          <t>A</t>
        </is>
      </c>
      <c r="E1218">
        <f>IFERROR(VLOOKUP(Table_Query_from_Cas_Ragle35[[#This Row],[Equipment '#]],'[1]Equip Rates'!A:C,3,FALSE),"")</f>
        <v/>
      </c>
      <c r="F1218">
        <f>IFERROR(VLOOKUP(Table_Query_from_Cas_Ragle35[[#This Row],[Equipment '#]],H:I,2,FALSE), "No Div")</f>
        <v/>
      </c>
      <c r="H1218" t="inlineStr">
        <is>
          <t>VE-02</t>
        </is>
      </c>
      <c r="I1218" t="inlineStr">
        <is>
          <t>1</t>
        </is>
      </c>
    </row>
    <row r="1219">
      <c r="A1219" t="inlineStr">
        <is>
          <t>TS2</t>
        </is>
      </c>
      <c r="B1219" t="inlineStr">
        <is>
          <t>1999 International Semi</t>
        </is>
      </c>
      <c r="C1219" t="n">
        <v>0</v>
      </c>
      <c r="D1219" t="inlineStr">
        <is>
          <t>A</t>
        </is>
      </c>
      <c r="E1219">
        <f>IFERROR(VLOOKUP(Table_Query_from_Cas_Ragle35[[#This Row],[Equipment '#]],'[1]Equip Rates'!A:C,3,FALSE),"")</f>
        <v/>
      </c>
      <c r="F1219">
        <f>IFERROR(VLOOKUP(Table_Query_from_Cas_Ragle35[[#This Row],[Equipment '#]],H:I,2,FALSE), "No Div")</f>
        <v/>
      </c>
      <c r="H1219" t="inlineStr">
        <is>
          <t>VE-03</t>
        </is>
      </c>
      <c r="I1219" t="inlineStr">
        <is>
          <t>1</t>
        </is>
      </c>
    </row>
    <row r="1220">
      <c r="A1220" t="inlineStr">
        <is>
          <t>TW1</t>
        </is>
      </c>
      <c r="B1220" t="inlineStr">
        <is>
          <t>WATER TRUCK</t>
        </is>
      </c>
      <c r="C1220" t="n">
        <v>0</v>
      </c>
      <c r="D1220" t="inlineStr">
        <is>
          <t>A</t>
        </is>
      </c>
      <c r="E1220">
        <f>IFERROR(VLOOKUP(Table_Query_from_Cas_Ragle35[[#This Row],[Equipment '#]],'[1]Equip Rates'!A:C,3,FALSE),"")</f>
        <v/>
      </c>
      <c r="F1220">
        <f>IFERROR(VLOOKUP(Table_Query_from_Cas_Ragle35[[#This Row],[Equipment '#]],H:I,2,FALSE), "No Div")</f>
        <v/>
      </c>
      <c r="H1220" t="inlineStr">
        <is>
          <t>VE-04</t>
        </is>
      </c>
      <c r="I1220" t="inlineStr">
        <is>
          <t>1</t>
        </is>
      </c>
    </row>
    <row r="1221">
      <c r="A1221" t="inlineStr">
        <is>
          <t>UDT-01</t>
        </is>
      </c>
      <c r="B1221" t="inlineStr">
        <is>
          <t>Agri Drain Maxi Trailer</t>
        </is>
      </c>
      <c r="C1221" t="n">
        <v>12762.75</v>
      </c>
      <c r="D1221" t="inlineStr">
        <is>
          <t>A</t>
        </is>
      </c>
      <c r="E1221">
        <f>IFERROR(VLOOKUP(Table_Query_from_Cas_Ragle35[[#This Row],[Equipment '#]],'[1]Equip Rates'!A:C,3,FALSE),"")</f>
        <v/>
      </c>
      <c r="F1221">
        <f>IFERROR(VLOOKUP(Table_Query_from_Cas_Ragle35[[#This Row],[Equipment '#]],H:I,2,FALSE), "No Div")</f>
        <v/>
      </c>
      <c r="H1221" t="inlineStr">
        <is>
          <t>WEL-13</t>
        </is>
      </c>
      <c r="I1221" t="inlineStr">
        <is>
          <t>1</t>
        </is>
      </c>
    </row>
    <row r="1222">
      <c r="A1222" t="inlineStr">
        <is>
          <t>UT-01</t>
        </is>
      </c>
      <c r="B1222" t="inlineStr">
        <is>
          <t>Polaris Ranger</t>
        </is>
      </c>
      <c r="C1222" t="n">
        <v>0</v>
      </c>
      <c r="D1222" t="inlineStr">
        <is>
          <t>A</t>
        </is>
      </c>
      <c r="E1222">
        <f>IFERROR(VLOOKUP(Table_Query_from_Cas_Ragle35[[#This Row],[Equipment '#]],'[1]Equip Rates'!A:C,3,FALSE),"")</f>
        <v/>
      </c>
      <c r="F1222">
        <f>IFERROR(VLOOKUP(Table_Query_from_Cas_Ragle35[[#This Row],[Equipment '#]],H:I,2,FALSE), "No Div")</f>
        <v/>
      </c>
      <c r="H1222" t="inlineStr">
        <is>
          <t>WEL-14</t>
        </is>
      </c>
      <c r="I1222" t="inlineStr">
        <is>
          <t>2</t>
        </is>
      </c>
    </row>
    <row r="1223">
      <c r="A1223" t="inlineStr">
        <is>
          <t>UT-02</t>
        </is>
      </c>
      <c r="B1223" t="inlineStr">
        <is>
          <t>2017 KUBOTA RTV-X900W-H</t>
        </is>
      </c>
      <c r="C1223" t="n">
        <v>14956.5</v>
      </c>
      <c r="D1223" t="inlineStr">
        <is>
          <t>A</t>
        </is>
      </c>
      <c r="E1223">
        <f>IFERROR(VLOOKUP(Table_Query_from_Cas_Ragle35[[#This Row],[Equipment '#]],'[1]Equip Rates'!A:C,3,FALSE),"")</f>
        <v/>
      </c>
      <c r="F1223">
        <f>IFERROR(VLOOKUP(Table_Query_from_Cas_Ragle35[[#This Row],[Equipment '#]],H:I,2,FALSE), "No Div")</f>
        <v/>
      </c>
      <c r="H1223" t="inlineStr">
        <is>
          <t>WEL-15</t>
        </is>
      </c>
      <c r="I1223" t="inlineStr">
        <is>
          <t>2</t>
        </is>
      </c>
    </row>
    <row r="1224">
      <c r="A1224" t="inlineStr">
        <is>
          <t>UT-03</t>
        </is>
      </c>
      <c r="B1224" t="inlineStr">
        <is>
          <t>2017 Kubota RTV-X900WL-HS</t>
        </is>
      </c>
      <c r="C1224" t="n">
        <v>14391.5</v>
      </c>
      <c r="D1224" t="inlineStr">
        <is>
          <t>A</t>
        </is>
      </c>
      <c r="E1224">
        <f>IFERROR(VLOOKUP(Table_Query_from_Cas_Ragle35[[#This Row],[Equipment '#]],'[1]Equip Rates'!A:C,3,FALSE),"")</f>
        <v/>
      </c>
      <c r="F1224">
        <f>IFERROR(VLOOKUP(Table_Query_from_Cas_Ragle35[[#This Row],[Equipment '#]],H:I,2,FALSE), "No Div")</f>
        <v/>
      </c>
      <c r="H1224" t="inlineStr">
        <is>
          <t>WEL-16</t>
        </is>
      </c>
      <c r="I1224" t="inlineStr">
        <is>
          <t>2</t>
        </is>
      </c>
    </row>
    <row r="1225">
      <c r="A1225" t="inlineStr">
        <is>
          <t>UT-04</t>
        </is>
      </c>
      <c r="B1225" t="inlineStr">
        <is>
          <t>Kubota RTV 1100</t>
        </is>
      </c>
      <c r="C1225" t="n">
        <v>8881</v>
      </c>
      <c r="D1225" t="inlineStr">
        <is>
          <t>A</t>
        </is>
      </c>
      <c r="E1225">
        <f>IFERROR(VLOOKUP(Table_Query_from_Cas_Ragle35[[#This Row],[Equipment '#]],'[1]Equip Rates'!A:C,3,FALSE),"")</f>
        <v/>
      </c>
      <c r="F1225">
        <f>IFERROR(VLOOKUP(Table_Query_from_Cas_Ragle35[[#This Row],[Equipment '#]],H:I,2,FALSE), "No Div")</f>
        <v/>
      </c>
      <c r="H1225" t="inlineStr">
        <is>
          <t>WL-01</t>
        </is>
      </c>
      <c r="I1225" t="inlineStr">
        <is>
          <t>1</t>
        </is>
      </c>
    </row>
    <row r="1226">
      <c r="A1226" t="inlineStr">
        <is>
          <t>UT-05</t>
        </is>
      </c>
      <c r="B1226" t="inlineStr">
        <is>
          <t>2016 Kawasaki Pro-DXT 4x4</t>
        </is>
      </c>
      <c r="C1226" t="n">
        <v>10419.07</v>
      </c>
      <c r="D1226" t="inlineStr">
        <is>
          <t>A</t>
        </is>
      </c>
      <c r="E1226">
        <f>IFERROR(VLOOKUP(Table_Query_from_Cas_Ragle35[[#This Row],[Equipment '#]],'[1]Equip Rates'!A:C,3,FALSE),"")</f>
        <v/>
      </c>
      <c r="F1226">
        <f>IFERROR(VLOOKUP(Table_Query_from_Cas_Ragle35[[#This Row],[Equipment '#]],H:I,2,FALSE), "No Div")</f>
        <v/>
      </c>
      <c r="H1226" t="inlineStr">
        <is>
          <t>WL-02</t>
        </is>
      </c>
      <c r="I1226" t="inlineStr">
        <is>
          <t>2</t>
        </is>
      </c>
    </row>
    <row r="1227">
      <c r="A1227" t="inlineStr">
        <is>
          <t>UT-06</t>
        </is>
      </c>
      <c r="B1227" t="inlineStr">
        <is>
          <t>Kubota RTV-X1100 (2022)</t>
        </is>
      </c>
      <c r="C1227" t="n">
        <v>26566</v>
      </c>
      <c r="D1227" t="inlineStr">
        <is>
          <t>A</t>
        </is>
      </c>
      <c r="E1227">
        <f>IFERROR(VLOOKUP(Table_Query_from_Cas_Ragle35[[#This Row],[Equipment '#]],'[1]Equip Rates'!A:C,3,FALSE),"")</f>
        <v/>
      </c>
      <c r="F1227">
        <f>IFERROR(VLOOKUP(Table_Query_from_Cas_Ragle35[[#This Row],[Equipment '#]],H:I,2,FALSE), "No Div")</f>
        <v/>
      </c>
      <c r="H1227" t="inlineStr">
        <is>
          <t>WL-02*</t>
        </is>
      </c>
      <c r="I1227" t="inlineStr">
        <is>
          <t>2</t>
        </is>
      </c>
    </row>
    <row r="1228">
      <c r="A1228" t="inlineStr">
        <is>
          <t>UT-07</t>
        </is>
      </c>
      <c r="B1228" t="inlineStr">
        <is>
          <t>2022 Kubota RTV-X1140WL-H</t>
        </is>
      </c>
      <c r="C1228" t="n">
        <v>21323</v>
      </c>
      <c r="D1228" t="inlineStr">
        <is>
          <t>A</t>
        </is>
      </c>
      <c r="E1228">
        <f>IFERROR(VLOOKUP(Table_Query_from_Cas_Ragle35[[#This Row],[Equipment '#]],'[1]Equip Rates'!A:C,3,FALSE),"")</f>
        <v/>
      </c>
      <c r="F1228">
        <f>IFERROR(VLOOKUP(Table_Query_from_Cas_Ragle35[[#This Row],[Equipment '#]],H:I,2,FALSE), "No Div")</f>
        <v/>
      </c>
      <c r="H1228" t="inlineStr">
        <is>
          <t>WL-03</t>
        </is>
      </c>
      <c r="I1228" t="inlineStr">
        <is>
          <t>2</t>
        </is>
      </c>
    </row>
    <row r="1229">
      <c r="A1229" t="inlineStr">
        <is>
          <t>VE-01</t>
        </is>
      </c>
      <c r="B1229" t="inlineStr">
        <is>
          <t>2013 Vacuum Exc Trler Mounted</t>
        </is>
      </c>
      <c r="C1229" t="n">
        <v>36834.75</v>
      </c>
      <c r="D1229" t="inlineStr">
        <is>
          <t>A</t>
        </is>
      </c>
      <c r="E1229">
        <f>IFERROR(VLOOKUP(Table_Query_from_Cas_Ragle35[[#This Row],[Equipment '#]],'[1]Equip Rates'!A:C,3,FALSE),"")</f>
        <v/>
      </c>
      <c r="F1229">
        <f>IFERROR(VLOOKUP(Table_Query_from_Cas_Ragle35[[#This Row],[Equipment '#]],H:I,2,FALSE), "No Div")</f>
        <v/>
      </c>
      <c r="H1229" t="inlineStr">
        <is>
          <t>WL-04</t>
        </is>
      </c>
      <c r="I1229" t="inlineStr">
        <is>
          <t>3</t>
        </is>
      </c>
    </row>
    <row r="1230">
      <c r="A1230" t="inlineStr">
        <is>
          <t>VE-02</t>
        </is>
      </c>
      <c r="B1230" t="inlineStr">
        <is>
          <t>Vermeer 9X13III and Trailer</t>
        </is>
      </c>
      <c r="C1230" t="n">
        <v>144881.21</v>
      </c>
      <c r="D1230" t="inlineStr">
        <is>
          <t>A</t>
        </is>
      </c>
      <c r="E1230">
        <f>IFERROR(VLOOKUP(Table_Query_from_Cas_Ragle35[[#This Row],[Equipment '#]],'[1]Equip Rates'!A:C,3,FALSE),"")</f>
        <v/>
      </c>
      <c r="F1230">
        <f>IFERROR(VLOOKUP(Table_Query_from_Cas_Ragle35[[#This Row],[Equipment '#]],H:I,2,FALSE), "No Div")</f>
        <v/>
      </c>
      <c r="H1230" t="inlineStr">
        <is>
          <t>WL-04*</t>
        </is>
      </c>
      <c r="I1230" t="inlineStr">
        <is>
          <t>4</t>
        </is>
      </c>
    </row>
    <row r="1231">
      <c r="A1231" t="inlineStr">
        <is>
          <t>VE-03</t>
        </is>
      </c>
      <c r="B1231" t="inlineStr">
        <is>
          <t>2016 VERMEER VX30-500 VAC</t>
        </is>
      </c>
      <c r="C1231" t="n">
        <v>24208.75</v>
      </c>
      <c r="D1231" t="inlineStr">
        <is>
          <t>A</t>
        </is>
      </c>
      <c r="E1231">
        <f>IFERROR(VLOOKUP(Table_Query_from_Cas_Ragle35[[#This Row],[Equipment '#]],'[1]Equip Rates'!A:C,3,FALSE),"")</f>
        <v/>
      </c>
      <c r="F1231">
        <f>IFERROR(VLOOKUP(Table_Query_from_Cas_Ragle35[[#This Row],[Equipment '#]],H:I,2,FALSE), "No Div")</f>
        <v/>
      </c>
      <c r="H1231" t="inlineStr">
        <is>
          <t>WL-05</t>
        </is>
      </c>
      <c r="I1231" t="inlineStr">
        <is>
          <t>4</t>
        </is>
      </c>
    </row>
    <row r="1232">
      <c r="A1232" t="inlineStr">
        <is>
          <t>VE-04</t>
        </is>
      </c>
      <c r="B1232" t="inlineStr">
        <is>
          <t>2017 D24x40II BoreMachine/Tank</t>
        </is>
      </c>
      <c r="C1232" t="n">
        <v>216593.56</v>
      </c>
      <c r="D1232" t="inlineStr">
        <is>
          <t>A</t>
        </is>
      </c>
      <c r="E1232">
        <f>IFERROR(VLOOKUP(Table_Query_from_Cas_Ragle35[[#This Row],[Equipment '#]],'[1]Equip Rates'!A:C,3,FALSE),"")</f>
        <v/>
      </c>
      <c r="F1232">
        <f>IFERROR(VLOOKUP(Table_Query_from_Cas_Ragle35[[#This Row],[Equipment '#]],H:I,2,FALSE), "No Div")</f>
        <v/>
      </c>
      <c r="H1232" t="inlineStr">
        <is>
          <t>WL-06</t>
        </is>
      </c>
      <c r="I1232" t="inlineStr">
        <is>
          <t>2</t>
        </is>
      </c>
    </row>
    <row r="1233">
      <c r="A1233" t="inlineStr">
        <is>
          <t>VS1</t>
        </is>
      </c>
      <c r="B1233" t="inlineStr">
        <is>
          <t>VIBRATORY SCREED</t>
        </is>
      </c>
      <c r="C1233" t="n">
        <v>0</v>
      </c>
      <c r="D1233" t="inlineStr">
        <is>
          <t>A</t>
        </is>
      </c>
      <c r="E1233">
        <f>IFERROR(VLOOKUP(Table_Query_from_Cas_Ragle35[[#This Row],[Equipment '#]],'[1]Equip Rates'!A:C,3,FALSE),"")</f>
        <v/>
      </c>
      <c r="F1233">
        <f>IFERROR(VLOOKUP(Table_Query_from_Cas_Ragle35[[#This Row],[Equipment '#]],H:I,2,FALSE), "No Div")</f>
        <v/>
      </c>
      <c r="H1233" t="inlineStr">
        <is>
          <t>WL-07</t>
        </is>
      </c>
      <c r="I1233" t="inlineStr">
        <is>
          <t>2</t>
        </is>
      </c>
    </row>
    <row r="1234">
      <c r="A1234" t="inlineStr">
        <is>
          <t>WEL-01</t>
        </is>
      </c>
      <c r="B1234" t="inlineStr">
        <is>
          <t>Miller Bobcat 250 Welder</t>
        </is>
      </c>
      <c r="C1234" t="n">
        <v>0</v>
      </c>
      <c r="D1234" t="inlineStr">
        <is>
          <t>A</t>
        </is>
      </c>
      <c r="E1234">
        <f>IFERROR(VLOOKUP(Table_Query_from_Cas_Ragle35[[#This Row],[Equipment '#]],'[1]Equip Rates'!A:C,3,FALSE),"")</f>
        <v/>
      </c>
      <c r="F1234">
        <f>IFERROR(VLOOKUP(Table_Query_from_Cas_Ragle35[[#This Row],[Equipment '#]],H:I,2,FALSE), "No Div")</f>
        <v/>
      </c>
      <c r="H1234" t="inlineStr">
        <is>
          <t>WL-08</t>
        </is>
      </c>
      <c r="I1234" t="inlineStr">
        <is>
          <t>2</t>
        </is>
      </c>
    </row>
    <row r="1235">
      <c r="A1235" t="inlineStr">
        <is>
          <t>WEL-02</t>
        </is>
      </c>
      <c r="B1235" t="inlineStr">
        <is>
          <t>Miller Bobcat 250NT Welder</t>
        </is>
      </c>
      <c r="C1235" t="n">
        <v>0</v>
      </c>
      <c r="D1235" t="inlineStr">
        <is>
          <t>A</t>
        </is>
      </c>
      <c r="E1235">
        <f>IFERROR(VLOOKUP(Table_Query_from_Cas_Ragle35[[#This Row],[Equipment '#]],'[1]Equip Rates'!A:C,3,FALSE),"")</f>
        <v/>
      </c>
      <c r="F1235">
        <f>IFERROR(VLOOKUP(Table_Query_from_Cas_Ragle35[[#This Row],[Equipment '#]],H:I,2,FALSE), "No Div")</f>
        <v/>
      </c>
      <c r="H1235" t="inlineStr">
        <is>
          <t>WL-09</t>
        </is>
      </c>
      <c r="I1235" t="inlineStr">
        <is>
          <t>1</t>
        </is>
      </c>
    </row>
    <row r="1236">
      <c r="A1236" t="inlineStr">
        <is>
          <t>WEL-03</t>
        </is>
      </c>
      <c r="B1236" t="inlineStr">
        <is>
          <t>Miller Bobcat 600 Welder</t>
        </is>
      </c>
      <c r="C1236" t="n">
        <v>0</v>
      </c>
      <c r="D1236" t="inlineStr">
        <is>
          <t>A</t>
        </is>
      </c>
      <c r="E1236">
        <f>IFERROR(VLOOKUP(Table_Query_from_Cas_Ragle35[[#This Row],[Equipment '#]],'[1]Equip Rates'!A:C,3,FALSE),"")</f>
        <v/>
      </c>
      <c r="F1236">
        <f>IFERROR(VLOOKUP(Table_Query_from_Cas_Ragle35[[#This Row],[Equipment '#]],H:I,2,FALSE), "No Div")</f>
        <v/>
      </c>
      <c r="H1236" t="inlineStr">
        <is>
          <t>WL-10</t>
        </is>
      </c>
      <c r="I1236" t="inlineStr">
        <is>
          <t>2</t>
        </is>
      </c>
    </row>
    <row r="1237">
      <c r="A1237" t="inlineStr">
        <is>
          <t>WEL-04</t>
        </is>
      </c>
      <c r="B1237" t="inlineStr">
        <is>
          <t>Miller Bobcat 225G Welder</t>
        </is>
      </c>
      <c r="C1237" t="n">
        <v>0</v>
      </c>
      <c r="D1237" t="inlineStr">
        <is>
          <t>A</t>
        </is>
      </c>
      <c r="E1237">
        <f>IFERROR(VLOOKUP(Table_Query_from_Cas_Ragle35[[#This Row],[Equipment '#]],'[1]Equip Rates'!A:C,3,FALSE),"")</f>
        <v/>
      </c>
      <c r="F1237">
        <f>IFERROR(VLOOKUP(Table_Query_from_Cas_Ragle35[[#This Row],[Equipment '#]],H:I,2,FALSE), "No Div")</f>
        <v/>
      </c>
      <c r="H1237" t="inlineStr">
        <is>
          <t>WLA-01</t>
        </is>
      </c>
      <c r="I1237" t="inlineStr">
        <is>
          <t>1</t>
        </is>
      </c>
    </row>
    <row r="1238">
      <c r="A1238" t="inlineStr">
        <is>
          <t>WEL-05</t>
        </is>
      </c>
      <c r="B1238" t="inlineStr">
        <is>
          <t>Miller Bluestar 6000 Welder</t>
        </is>
      </c>
      <c r="C1238" t="n">
        <v>0</v>
      </c>
      <c r="D1238" t="inlineStr">
        <is>
          <t>A</t>
        </is>
      </c>
      <c r="E1238">
        <f>IFERROR(VLOOKUP(Table_Query_from_Cas_Ragle35[[#This Row],[Equipment '#]],'[1]Equip Rates'!A:C,3,FALSE),"")</f>
        <v/>
      </c>
      <c r="F1238">
        <f>IFERROR(VLOOKUP(Table_Query_from_Cas_Ragle35[[#This Row],[Equipment '#]],H:I,2,FALSE), "No Div")</f>
        <v/>
      </c>
      <c r="H1238" t="inlineStr">
        <is>
          <t>WT-01</t>
        </is>
      </c>
      <c r="I1238" t="inlineStr">
        <is>
          <t>1</t>
        </is>
      </c>
    </row>
    <row r="1239">
      <c r="A1239" t="inlineStr">
        <is>
          <t>WEL-06</t>
        </is>
      </c>
      <c r="B1239" t="inlineStr">
        <is>
          <t>Miller Bobcat 225G Welder</t>
        </is>
      </c>
      <c r="C1239" t="n">
        <v>0</v>
      </c>
      <c r="D1239" t="inlineStr">
        <is>
          <t>A</t>
        </is>
      </c>
      <c r="E1239">
        <f>IFERROR(VLOOKUP(Table_Query_from_Cas_Ragle35[[#This Row],[Equipment '#]],'[1]Equip Rates'!A:C,3,FALSE),"")</f>
        <v/>
      </c>
      <c r="F1239">
        <f>IFERROR(VLOOKUP(Table_Query_from_Cas_Ragle35[[#This Row],[Equipment '#]],H:I,2,FALSE), "No Div")</f>
        <v/>
      </c>
      <c r="H1239" t="inlineStr">
        <is>
          <t>WT-02</t>
        </is>
      </c>
      <c r="I1239" t="inlineStr">
        <is>
          <t>1</t>
        </is>
      </c>
    </row>
    <row r="1240">
      <c r="A1240" t="inlineStr">
        <is>
          <t>WEL-07</t>
        </is>
      </c>
      <c r="B1240" t="inlineStr">
        <is>
          <t>Miller Bobcat 225G</t>
        </is>
      </c>
      <c r="C1240" t="n">
        <v>0</v>
      </c>
      <c r="D1240" t="inlineStr">
        <is>
          <t>A</t>
        </is>
      </c>
      <c r="E1240">
        <f>IFERROR(VLOOKUP(Table_Query_from_Cas_Ragle35[[#This Row],[Equipment '#]],'[1]Equip Rates'!A:C,3,FALSE),"")</f>
        <v/>
      </c>
      <c r="F1240">
        <f>IFERROR(VLOOKUP(Table_Query_from_Cas_Ragle35[[#This Row],[Equipment '#]],H:I,2,FALSE), "No Div")</f>
        <v/>
      </c>
      <c r="H1240" t="inlineStr">
        <is>
          <t>WT-03</t>
        </is>
      </c>
      <c r="I1240" t="inlineStr">
        <is>
          <t>2</t>
        </is>
      </c>
    </row>
    <row r="1241">
      <c r="A1241" t="inlineStr">
        <is>
          <t>WEL-08</t>
        </is>
      </c>
      <c r="B1241" t="inlineStr">
        <is>
          <t>Miller Millermatic 251 Welder</t>
        </is>
      </c>
      <c r="C1241" t="n">
        <v>0</v>
      </c>
      <c r="D1241" t="inlineStr">
        <is>
          <t>A</t>
        </is>
      </c>
      <c r="E1241">
        <f>IFERROR(VLOOKUP(Table_Query_from_Cas_Ragle35[[#This Row],[Equipment '#]],'[1]Equip Rates'!A:C,3,FALSE),"")</f>
        <v/>
      </c>
      <c r="F1241">
        <f>IFERROR(VLOOKUP(Table_Query_from_Cas_Ragle35[[#This Row],[Equipment '#]],H:I,2,FALSE), "No Div")</f>
        <v/>
      </c>
      <c r="H1241" t="inlineStr">
        <is>
          <t>WT-04</t>
        </is>
      </c>
      <c r="I1241" t="inlineStr">
        <is>
          <t>2</t>
        </is>
      </c>
    </row>
    <row r="1242">
      <c r="A1242" t="inlineStr">
        <is>
          <t>WEL-09</t>
        </is>
      </c>
      <c r="B1242" t="inlineStr">
        <is>
          <t>Hypertherm Powermax 1000G3 Wel</t>
        </is>
      </c>
      <c r="C1242" t="n">
        <v>0</v>
      </c>
      <c r="D1242" t="inlineStr">
        <is>
          <t>A</t>
        </is>
      </c>
      <c r="E1242">
        <f>IFERROR(VLOOKUP(Table_Query_from_Cas_Ragle35[[#This Row],[Equipment '#]],'[1]Equip Rates'!A:C,3,FALSE),"")</f>
        <v/>
      </c>
      <c r="F1242">
        <f>IFERROR(VLOOKUP(Table_Query_from_Cas_Ragle35[[#This Row],[Equipment '#]],H:I,2,FALSE), "No Div")</f>
        <v/>
      </c>
      <c r="H1242" t="inlineStr">
        <is>
          <t>WT-05</t>
        </is>
      </c>
      <c r="I1242" t="inlineStr">
        <is>
          <t>2</t>
        </is>
      </c>
    </row>
    <row r="1243">
      <c r="A1243" t="inlineStr">
        <is>
          <t>WEL-10</t>
        </is>
      </c>
      <c r="B1243" t="inlineStr">
        <is>
          <t>Miller Bobcat 225G Welder</t>
        </is>
      </c>
      <c r="C1243" t="n">
        <v>0</v>
      </c>
      <c r="D1243" t="inlineStr">
        <is>
          <t>A</t>
        </is>
      </c>
      <c r="E1243">
        <f>IFERROR(VLOOKUP(Table_Query_from_Cas_Ragle35[[#This Row],[Equipment '#]],'[1]Equip Rates'!A:C,3,FALSE),"")</f>
        <v/>
      </c>
      <c r="F1243">
        <f>IFERROR(VLOOKUP(Table_Query_from_Cas_Ragle35[[#This Row],[Equipment '#]],H:I,2,FALSE), "No Div")</f>
        <v/>
      </c>
      <c r="H1243" t="inlineStr">
        <is>
          <t>WT-06</t>
        </is>
      </c>
      <c r="I1243" t="inlineStr">
        <is>
          <t>1</t>
        </is>
      </c>
    </row>
    <row r="1244">
      <c r="A1244" t="inlineStr">
        <is>
          <t>WEL-11</t>
        </is>
      </c>
      <c r="B1244" t="inlineStr">
        <is>
          <t>Miller Bluestar 6000 Welder</t>
        </is>
      </c>
      <c r="C1244" t="n">
        <v>0</v>
      </c>
      <c r="D1244" t="inlineStr">
        <is>
          <t>A</t>
        </is>
      </c>
      <c r="E1244">
        <f>IFERROR(VLOOKUP(Table_Query_from_Cas_Ragle35[[#This Row],[Equipment '#]],'[1]Equip Rates'!A:C,3,FALSE),"")</f>
        <v/>
      </c>
      <c r="F1244">
        <f>IFERROR(VLOOKUP(Table_Query_from_Cas_Ragle35[[#This Row],[Equipment '#]],H:I,2,FALSE), "No Div")</f>
        <v/>
      </c>
      <c r="H1244" t="inlineStr">
        <is>
          <t>WT-07</t>
        </is>
      </c>
      <c r="I1244" t="inlineStr">
        <is>
          <t>2</t>
        </is>
      </c>
    </row>
    <row r="1245">
      <c r="A1245" t="inlineStr">
        <is>
          <t>WEL-12</t>
        </is>
      </c>
      <c r="B1245" t="inlineStr">
        <is>
          <t>Miller Bobcat 225NT</t>
        </is>
      </c>
      <c r="C1245" t="n">
        <v>0</v>
      </c>
      <c r="D1245" t="inlineStr">
        <is>
          <t>A</t>
        </is>
      </c>
      <c r="E1245">
        <f>IFERROR(VLOOKUP(Table_Query_from_Cas_Ragle35[[#This Row],[Equipment '#]],'[1]Equip Rates'!A:C,3,FALSE),"")</f>
        <v/>
      </c>
      <c r="F1245">
        <f>IFERROR(VLOOKUP(Table_Query_from_Cas_Ragle35[[#This Row],[Equipment '#]],H:I,2,FALSE), "No Div")</f>
        <v/>
      </c>
      <c r="H1245" t="inlineStr">
        <is>
          <t>WT-08</t>
        </is>
      </c>
      <c r="I1245" t="inlineStr">
        <is>
          <t>2</t>
        </is>
      </c>
    </row>
    <row r="1246">
      <c r="A1246" t="inlineStr">
        <is>
          <t>WEL-13</t>
        </is>
      </c>
      <c r="B1246" t="inlineStr">
        <is>
          <t>Miller Trailblazer</t>
        </is>
      </c>
      <c r="C1246" t="n">
        <v>11393.26</v>
      </c>
      <c r="D1246" t="inlineStr">
        <is>
          <t>A</t>
        </is>
      </c>
      <c r="E1246">
        <f>IFERROR(VLOOKUP(Table_Query_from_Cas_Ragle35[[#This Row],[Equipment '#]],'[1]Equip Rates'!A:C,3,FALSE),"")</f>
        <v/>
      </c>
      <c r="F1246">
        <f>IFERROR(VLOOKUP(Table_Query_from_Cas_Ragle35[[#This Row],[Equipment '#]],H:I,2,FALSE), "No Div")</f>
        <v/>
      </c>
      <c r="H1246" t="inlineStr">
        <is>
          <t>WT-09</t>
        </is>
      </c>
      <c r="I1246" t="inlineStr">
        <is>
          <t>2</t>
        </is>
      </c>
    </row>
    <row r="1247">
      <c r="A1247" t="inlineStr">
        <is>
          <t>WEL-14</t>
        </is>
      </c>
      <c r="B1247" t="inlineStr">
        <is>
          <t>LINCOLN RANGER 225 (6075)</t>
        </is>
      </c>
      <c r="C1247" t="n">
        <v>8712.18</v>
      </c>
      <c r="D1247" t="inlineStr">
        <is>
          <t>A</t>
        </is>
      </c>
      <c r="E1247">
        <f>IFERROR(VLOOKUP(Table_Query_from_Cas_Ragle35[[#This Row],[Equipment '#]],'[1]Equip Rates'!A:C,3,FALSE),"")</f>
        <v/>
      </c>
      <c r="F1247">
        <f>IFERROR(VLOOKUP(Table_Query_from_Cas_Ragle35[[#This Row],[Equipment '#]],H:I,2,FALSE), "No Div")</f>
        <v/>
      </c>
      <c r="H1247" t="inlineStr">
        <is>
          <t>WT-10</t>
        </is>
      </c>
      <c r="I1247" t="inlineStr">
        <is>
          <t>4</t>
        </is>
      </c>
    </row>
    <row r="1248">
      <c r="A1248" t="inlineStr">
        <is>
          <t>WEL-15</t>
        </is>
      </c>
      <c r="B1248" t="inlineStr">
        <is>
          <t>RANGER 305 WELDER</t>
        </is>
      </c>
      <c r="C1248" t="n">
        <v>9942.76</v>
      </c>
      <c r="D1248" t="inlineStr">
        <is>
          <t>A</t>
        </is>
      </c>
      <c r="E1248">
        <f>IFERROR(VLOOKUP(Table_Query_from_Cas_Ragle35[[#This Row],[Equipment '#]],'[1]Equip Rates'!A:C,3,FALSE),"")</f>
        <v/>
      </c>
      <c r="F1248">
        <f>IFERROR(VLOOKUP(Table_Query_from_Cas_Ragle35[[#This Row],[Equipment '#]],H:I,2,FALSE), "No Div")</f>
        <v/>
      </c>
      <c r="H1248" t="inlineStr">
        <is>
          <t>WT-11</t>
        </is>
      </c>
      <c r="I1248" t="inlineStr">
        <is>
          <t>2</t>
        </is>
      </c>
    </row>
    <row r="1249">
      <c r="A1249" t="inlineStr">
        <is>
          <t>WEL-16</t>
        </is>
      </c>
      <c r="B1249" t="inlineStr">
        <is>
          <t>2024 LE VANTAGE 322 WELDER</t>
        </is>
      </c>
      <c r="C1249" t="n">
        <v>0</v>
      </c>
      <c r="D1249" t="inlineStr">
        <is>
          <t>A</t>
        </is>
      </c>
      <c r="E1249">
        <f>IFERROR(VLOOKUP(Table_Query_from_Cas_Ragle35[[#This Row],[Equipment '#]],'[1]Equip Rates'!A:C,3,FALSE),"")</f>
        <v/>
      </c>
      <c r="F1249">
        <f>IFERROR(VLOOKUP(Table_Query_from_Cas_Ragle35[[#This Row],[Equipment '#]],H:I,2,FALSE), "No Div")</f>
        <v/>
      </c>
      <c r="H1249" t="inlineStr">
        <is>
          <t>WT-12</t>
        </is>
      </c>
      <c r="I1249" t="inlineStr">
        <is>
          <t>2</t>
        </is>
      </c>
    </row>
    <row r="1250">
      <c r="A1250" t="inlineStr">
        <is>
          <t>WL-01</t>
        </is>
      </c>
      <c r="B1250" t="inlineStr">
        <is>
          <t>Cat 930H Wheel Loader</t>
        </is>
      </c>
      <c r="C1250" t="n">
        <v>114682.5</v>
      </c>
      <c r="D1250" t="inlineStr">
        <is>
          <t>A</t>
        </is>
      </c>
      <c r="E1250">
        <f>IFERROR(VLOOKUP(Table_Query_from_Cas_Ragle35[[#This Row],[Equipment '#]],'[1]Equip Rates'!A:C,3,FALSE),"")</f>
        <v/>
      </c>
      <c r="F1250">
        <f>IFERROR(VLOOKUP(Table_Query_from_Cas_Ragle35[[#This Row],[Equipment '#]],H:I,2,FALSE), "No Div")</f>
        <v/>
      </c>
      <c r="H1250" t="inlineStr">
        <is>
          <t>WTR-01</t>
        </is>
      </c>
      <c r="I1250" t="inlineStr">
        <is>
          <t>2</t>
        </is>
      </c>
    </row>
    <row r="1251">
      <c r="A1251" t="inlineStr">
        <is>
          <t>WL-02</t>
        </is>
      </c>
      <c r="B1251" t="inlineStr">
        <is>
          <t>John Deere 644K Loader</t>
        </is>
      </c>
      <c r="C1251" t="n">
        <v>144479.03</v>
      </c>
      <c r="D1251" t="inlineStr">
        <is>
          <t>A</t>
        </is>
      </c>
      <c r="E1251">
        <f>IFERROR(VLOOKUP(Table_Query_from_Cas_Ragle35[[#This Row],[Equipment '#]],'[1]Equip Rates'!A:C,3,FALSE),"")</f>
        <v/>
      </c>
      <c r="F1251">
        <f>IFERROR(VLOOKUP(Table_Query_from_Cas_Ragle35[[#This Row],[Equipment '#]],H:I,2,FALSE), "No Div")</f>
        <v/>
      </c>
      <c r="H1251" t="inlineStr">
        <is>
          <t>WTR-02</t>
        </is>
      </c>
      <c r="I1251" t="inlineStr">
        <is>
          <t>2</t>
        </is>
      </c>
    </row>
    <row r="1252">
      <c r="A1252" t="inlineStr">
        <is>
          <t>WL-02*</t>
        </is>
      </c>
      <c r="B1252" t="inlineStr">
        <is>
          <t>JD 644K Transmission Major</t>
        </is>
      </c>
      <c r="C1252" t="n">
        <v>47899.54</v>
      </c>
      <c r="D1252" t="inlineStr">
        <is>
          <t>A</t>
        </is>
      </c>
      <c r="E1252">
        <f>IFERROR(VLOOKUP(Table_Query_from_Cas_Ragle35[[#This Row],[Equipment '#]],'[1]Equip Rates'!A:C,3,FALSE),"")</f>
        <v/>
      </c>
      <c r="F1252">
        <f>IFERROR(VLOOKUP(Table_Query_from_Cas_Ragle35[[#This Row],[Equipment '#]],H:I,2,FALSE), "No Div")</f>
        <v/>
      </c>
      <c r="H1252" t="inlineStr">
        <is>
          <t>WTR-03</t>
        </is>
      </c>
      <c r="I1252" t="inlineStr">
        <is>
          <t>2</t>
        </is>
      </c>
    </row>
    <row r="1253">
      <c r="A1253" t="inlineStr">
        <is>
          <t>WL-03</t>
        </is>
      </c>
      <c r="B1253" t="inlineStr">
        <is>
          <t>CAT 928H Loader (2012)</t>
        </is>
      </c>
      <c r="C1253" t="n">
        <v>77550</v>
      </c>
      <c r="D1253" t="inlineStr">
        <is>
          <t>A</t>
        </is>
      </c>
      <c r="E1253">
        <f>IFERROR(VLOOKUP(Table_Query_from_Cas_Ragle35[[#This Row],[Equipment '#]],'[1]Equip Rates'!A:C,3,FALSE),"")</f>
        <v/>
      </c>
      <c r="F1253">
        <f>IFERROR(VLOOKUP(Table_Query_from_Cas_Ragle35[[#This Row],[Equipment '#]],H:I,2,FALSE), "No Div")</f>
        <v/>
      </c>
    </row>
    <row r="1254">
      <c r="A1254" t="inlineStr">
        <is>
          <t>WL-04</t>
        </is>
      </c>
      <c r="B1254" t="inlineStr">
        <is>
          <t>2017 CAT 938M</t>
        </is>
      </c>
      <c r="C1254" t="n">
        <v>113890.18</v>
      </c>
      <c r="D1254" t="inlineStr">
        <is>
          <t>A</t>
        </is>
      </c>
      <c r="E1254">
        <f>IFERROR(VLOOKUP(Table_Query_from_Cas_Ragle35[[#This Row],[Equipment '#]],'[1]Equip Rates'!A:C,3,FALSE),"")</f>
        <v/>
      </c>
      <c r="F1254">
        <f>IFERROR(VLOOKUP(Table_Query_from_Cas_Ragle35[[#This Row],[Equipment '#]],H:I,2,FALSE), "No Div")</f>
        <v/>
      </c>
    </row>
    <row r="1255">
      <c r="A1255" t="inlineStr">
        <is>
          <t>WL-04*</t>
        </is>
      </c>
      <c r="B1255" t="inlineStr">
        <is>
          <t>WL-04 Attachments</t>
        </is>
      </c>
      <c r="C1255" t="n">
        <v>22083</v>
      </c>
      <c r="D1255" t="inlineStr">
        <is>
          <t>A</t>
        </is>
      </c>
      <c r="E1255">
        <f>IFERROR(VLOOKUP(Table_Query_from_Cas_Ragle35[[#This Row],[Equipment '#]],'[1]Equip Rates'!A:C,3,FALSE),"")</f>
        <v/>
      </c>
      <c r="F1255">
        <f>IFERROR(VLOOKUP(Table_Query_from_Cas_Ragle35[[#This Row],[Equipment '#]],H:I,2,FALSE), "No Div")</f>
        <v/>
      </c>
    </row>
    <row r="1256">
      <c r="A1256" t="inlineStr">
        <is>
          <t>WL-05</t>
        </is>
      </c>
      <c r="B1256" t="inlineStr">
        <is>
          <t>2017 CAT 926M</t>
        </is>
      </c>
      <c r="C1256" t="n">
        <v>111000</v>
      </c>
      <c r="D1256" t="inlineStr">
        <is>
          <t>A</t>
        </is>
      </c>
      <c r="E1256">
        <f>IFERROR(VLOOKUP(Table_Query_from_Cas_Ragle35[[#This Row],[Equipment '#]],'[1]Equip Rates'!A:C,3,FALSE),"")</f>
        <v/>
      </c>
      <c r="F1256">
        <f>IFERROR(VLOOKUP(Table_Query_from_Cas_Ragle35[[#This Row],[Equipment '#]],H:I,2,FALSE), "No Div")</f>
        <v/>
      </c>
    </row>
    <row r="1257">
      <c r="A1257" t="inlineStr">
        <is>
          <t>WL-06</t>
        </is>
      </c>
      <c r="B1257" t="inlineStr">
        <is>
          <t>2013 CAT 950K</t>
        </is>
      </c>
      <c r="C1257" t="n">
        <v>92210.8</v>
      </c>
      <c r="D1257" t="inlineStr">
        <is>
          <t>A</t>
        </is>
      </c>
      <c r="E1257">
        <f>IFERROR(VLOOKUP(Table_Query_from_Cas_Ragle35[[#This Row],[Equipment '#]],'[1]Equip Rates'!A:C,3,FALSE),"")</f>
        <v/>
      </c>
      <c r="F1257">
        <f>IFERROR(VLOOKUP(Table_Query_from_Cas_Ragle35[[#This Row],[Equipment '#]],H:I,2,FALSE), "No Div")</f>
        <v/>
      </c>
    </row>
    <row r="1258">
      <c r="A1258" t="inlineStr">
        <is>
          <t>WL-08</t>
        </is>
      </c>
      <c r="B1258" t="inlineStr">
        <is>
          <t>2022 Sany SW305</t>
        </is>
      </c>
      <c r="C1258" t="n">
        <v>164077.37</v>
      </c>
      <c r="D1258" t="inlineStr">
        <is>
          <t>A</t>
        </is>
      </c>
      <c r="E1258">
        <f>IFERROR(VLOOKUP(Table_Query_from_Cas_Ragle35[[#This Row],[Equipment '#]],'[1]Equip Rates'!A:C,3,FALSE),"")</f>
        <v/>
      </c>
      <c r="F1258">
        <f>IFERROR(VLOOKUP(Table_Query_from_Cas_Ragle35[[#This Row],[Equipment '#]],H:I,2,FALSE), "No Div")</f>
        <v/>
      </c>
    </row>
    <row r="1259">
      <c r="A1259" t="inlineStr">
        <is>
          <t>WL-09</t>
        </is>
      </c>
      <c r="B1259" t="inlineStr">
        <is>
          <t>2018 CAT 938M</t>
        </is>
      </c>
      <c r="C1259" t="n">
        <v>198042.41</v>
      </c>
      <c r="D1259" t="inlineStr">
        <is>
          <t>A</t>
        </is>
      </c>
      <c r="E1259">
        <f>IFERROR(VLOOKUP(Table_Query_from_Cas_Ragle35[[#This Row],[Equipment '#]],'[1]Equip Rates'!A:C,3,FALSE),"")</f>
        <v/>
      </c>
      <c r="F1259">
        <f>IFERROR(VLOOKUP(Table_Query_from_Cas_Ragle35[[#This Row],[Equipment '#]],H:I,2,FALSE), "No Div")</f>
        <v/>
      </c>
    </row>
    <row r="1260">
      <c r="A1260" t="inlineStr">
        <is>
          <t>WL-10</t>
        </is>
      </c>
      <c r="B1260" t="inlineStr">
        <is>
          <t>2015 CAT 938K WL</t>
        </is>
      </c>
      <c r="C1260" t="n">
        <v>88217.17999999999</v>
      </c>
      <c r="D1260" t="inlineStr">
        <is>
          <t>A</t>
        </is>
      </c>
      <c r="E1260">
        <f>IFERROR(VLOOKUP(Table_Query_from_Cas_Ragle35[[#This Row],[Equipment '#]],'[1]Equip Rates'!A:C,3,FALSE),"")</f>
        <v/>
      </c>
      <c r="F1260">
        <f>IFERROR(VLOOKUP(Table_Query_from_Cas_Ragle35[[#This Row],[Equipment '#]],H:I,2,FALSE), "No Div")</f>
        <v/>
      </c>
    </row>
    <row r="1261">
      <c r="A1261" t="inlineStr">
        <is>
          <t>WLA-01</t>
        </is>
      </c>
      <c r="B1261" t="inlineStr">
        <is>
          <t>Paladin Side Dump Bucket 938</t>
        </is>
      </c>
      <c r="C1261" t="n">
        <v>29069.76</v>
      </c>
      <c r="D1261" t="inlineStr">
        <is>
          <t>A</t>
        </is>
      </c>
      <c r="E1261">
        <f>IFERROR(VLOOKUP(Table_Query_from_Cas_Ragle35[[#This Row],[Equipment '#]],'[1]Equip Rates'!A:C,3,FALSE),"")</f>
        <v/>
      </c>
      <c r="F1261">
        <f>IFERROR(VLOOKUP(Table_Query_from_Cas_Ragle35[[#This Row],[Equipment '#]],H:I,2,FALSE), "No Div")</f>
        <v/>
      </c>
    </row>
    <row r="1262">
      <c r="A1262" t="inlineStr">
        <is>
          <t>WT-01</t>
        </is>
      </c>
      <c r="B1262" t="inlineStr">
        <is>
          <t>Ford F800 Water Truck</t>
        </is>
      </c>
      <c r="C1262" t="n">
        <v>7000</v>
      </c>
      <c r="D1262" t="inlineStr">
        <is>
          <t>A</t>
        </is>
      </c>
      <c r="E1262">
        <f>IFERROR(VLOOKUP(Table_Query_from_Cas_Ragle35[[#This Row],[Equipment '#]],'[1]Equip Rates'!A:C,3,FALSE),"")</f>
        <v/>
      </c>
      <c r="F1262">
        <f>IFERROR(VLOOKUP(Table_Query_from_Cas_Ragle35[[#This Row],[Equipment '#]],H:I,2,FALSE), "No Div")</f>
        <v/>
      </c>
    </row>
    <row r="1263">
      <c r="A1263" t="inlineStr">
        <is>
          <t>WT-02</t>
        </is>
      </c>
      <c r="B1263" t="inlineStr">
        <is>
          <t>Ford LT9000 Watertruck 4000GAL</t>
        </is>
      </c>
      <c r="C1263" t="n">
        <v>11663</v>
      </c>
      <c r="D1263" t="inlineStr">
        <is>
          <t>A</t>
        </is>
      </c>
      <c r="E1263">
        <f>IFERROR(VLOOKUP(Table_Query_from_Cas_Ragle35[[#This Row],[Equipment '#]],'[1]Equip Rates'!A:C,3,FALSE),"")</f>
        <v/>
      </c>
      <c r="F1263">
        <f>IFERROR(VLOOKUP(Table_Query_from_Cas_Ragle35[[#This Row],[Equipment '#]],H:I,2,FALSE), "No Div")</f>
        <v/>
      </c>
    </row>
    <row r="1264">
      <c r="A1264" t="inlineStr">
        <is>
          <t>WT-05</t>
        </is>
      </c>
      <c r="B1264" t="inlineStr">
        <is>
          <t>2012 F-750 458385 Water Truck</t>
        </is>
      </c>
      <c r="C1264" t="n">
        <v>44880</v>
      </c>
      <c r="D1264" t="inlineStr">
        <is>
          <t>A</t>
        </is>
      </c>
      <c r="E1264">
        <f>IFERROR(VLOOKUP(Table_Query_from_Cas_Ragle35[[#This Row],[Equipment '#]],'[1]Equip Rates'!A:C,3,FALSE),"")</f>
        <v/>
      </c>
      <c r="F1264">
        <f>IFERROR(VLOOKUP(Table_Query_from_Cas_Ragle35[[#This Row],[Equipment '#]],H:I,2,FALSE), "No Div")</f>
        <v/>
      </c>
    </row>
    <row r="1265">
      <c r="A1265" t="inlineStr">
        <is>
          <t>WT-06</t>
        </is>
      </c>
      <c r="B1265" t="inlineStr">
        <is>
          <t>2007 Freightliner 4000gal</t>
        </is>
      </c>
      <c r="C1265" t="n">
        <v>43870</v>
      </c>
      <c r="D1265" t="inlineStr">
        <is>
          <t>A</t>
        </is>
      </c>
      <c r="E1265">
        <f>IFERROR(VLOOKUP(Table_Query_from_Cas_Ragle35[[#This Row],[Equipment '#]],'[1]Equip Rates'!A:C,3,FALSE),"")</f>
        <v/>
      </c>
      <c r="F1265">
        <f>IFERROR(VLOOKUP(Table_Query_from_Cas_Ragle35[[#This Row],[Equipment '#]],H:I,2,FALSE), "No Div")</f>
        <v/>
      </c>
    </row>
    <row r="1266">
      <c r="A1266" t="inlineStr">
        <is>
          <t>WT-07</t>
        </is>
      </c>
      <c r="B1266" t="inlineStr">
        <is>
          <t>2014 Peterbilt 382  4000Gal</t>
        </is>
      </c>
      <c r="C1266" t="n">
        <v>82500</v>
      </c>
      <c r="D1266" t="inlineStr">
        <is>
          <t>A</t>
        </is>
      </c>
      <c r="E1266">
        <f>IFERROR(VLOOKUP(Table_Query_from_Cas_Ragle35[[#This Row],[Equipment '#]],'[1]Equip Rates'!A:C,3,FALSE),"")</f>
        <v/>
      </c>
      <c r="F1266">
        <f>IFERROR(VLOOKUP(Table_Query_from_Cas_Ragle35[[#This Row],[Equipment '#]],H:I,2,FALSE), "No Div")</f>
        <v/>
      </c>
    </row>
    <row r="1267">
      <c r="A1267" t="inlineStr">
        <is>
          <t>WT-08</t>
        </is>
      </c>
      <c r="B1267" t="inlineStr">
        <is>
          <t>2019 Peterbilt 337 2000gal</t>
        </is>
      </c>
      <c r="C1267" t="n">
        <v>91446.42999999999</v>
      </c>
      <c r="D1267" t="inlineStr">
        <is>
          <t>A</t>
        </is>
      </c>
      <c r="E1267">
        <f>IFERROR(VLOOKUP(Table_Query_from_Cas_Ragle35[[#This Row],[Equipment '#]],'[1]Equip Rates'!A:C,3,FALSE),"")</f>
        <v/>
      </c>
      <c r="F1267">
        <f>IFERROR(VLOOKUP(Table_Query_from_Cas_Ragle35[[#This Row],[Equipment '#]],H:I,2,FALSE), "No Div")</f>
        <v/>
      </c>
    </row>
    <row r="1268">
      <c r="A1268" t="inlineStr">
        <is>
          <t>WT-09</t>
        </is>
      </c>
      <c r="B1268" t="inlineStr">
        <is>
          <t>2007 Ford F750 XL 2000gal</t>
        </is>
      </c>
      <c r="C1268" t="n">
        <v>26152.5</v>
      </c>
      <c r="D1268" t="inlineStr">
        <is>
          <t>A</t>
        </is>
      </c>
      <c r="E1268">
        <f>IFERROR(VLOOKUP(Table_Query_from_Cas_Ragle35[[#This Row],[Equipment '#]],'[1]Equip Rates'!A:C,3,FALSE),"")</f>
        <v/>
      </c>
      <c r="F1268">
        <f>IFERROR(VLOOKUP(Table_Query_from_Cas_Ragle35[[#This Row],[Equipment '#]],H:I,2,FALSE), "No Div")</f>
        <v/>
      </c>
    </row>
    <row r="1269">
      <c r="A1269" t="inlineStr">
        <is>
          <t>WT-10</t>
        </is>
      </c>
      <c r="B1269" t="inlineStr">
        <is>
          <t>2014 Freightliner M2 106 2000g</t>
        </is>
      </c>
      <c r="C1269" t="n">
        <v>48171.25</v>
      </c>
      <c r="D1269" t="inlineStr">
        <is>
          <t>A</t>
        </is>
      </c>
      <c r="E1269">
        <f>IFERROR(VLOOKUP(Table_Query_from_Cas_Ragle35[[#This Row],[Equipment '#]],'[1]Equip Rates'!A:C,3,FALSE),"")</f>
        <v/>
      </c>
      <c r="F1269">
        <f>IFERROR(VLOOKUP(Table_Query_from_Cas_Ragle35[[#This Row],[Equipment '#]],H:I,2,FALSE), "No Div")</f>
        <v/>
      </c>
    </row>
    <row r="1270">
      <c r="A1270" t="inlineStr">
        <is>
          <t>WT-11</t>
        </is>
      </c>
      <c r="B1270" t="inlineStr">
        <is>
          <t>Freightliner M2 2000gal (2014)</t>
        </is>
      </c>
      <c r="C1270" t="n">
        <v>57372.5</v>
      </c>
      <c r="D1270" t="inlineStr">
        <is>
          <t>A</t>
        </is>
      </c>
      <c r="E1270">
        <f>IFERROR(VLOOKUP(Table_Query_from_Cas_Ragle35[[#This Row],[Equipment '#]],'[1]Equip Rates'!A:C,3,FALSE),"")</f>
        <v/>
      </c>
      <c r="F1270">
        <f>IFERROR(VLOOKUP(Table_Query_from_Cas_Ragle35[[#This Row],[Equipment '#]],H:I,2,FALSE), "No Div")</f>
        <v/>
      </c>
    </row>
    <row r="1271">
      <c r="A1271" t="inlineStr">
        <is>
          <t>WT-12</t>
        </is>
      </c>
      <c r="B1271" t="inlineStr">
        <is>
          <t>Freightliner M2 4000gal (2015)</t>
        </is>
      </c>
      <c r="C1271" t="n">
        <v>88765</v>
      </c>
      <c r="D1271" t="inlineStr">
        <is>
          <t>A</t>
        </is>
      </c>
      <c r="E1271">
        <f>IFERROR(VLOOKUP(Table_Query_from_Cas_Ragle35[[#This Row],[Equipment '#]],'[1]Equip Rates'!A:C,3,FALSE),"")</f>
        <v/>
      </c>
      <c r="F1271">
        <f>IFERROR(VLOOKUP(Table_Query_from_Cas_Ragle35[[#This Row],[Equipment '#]],H:I,2,FALSE), "No Div")</f>
        <v/>
      </c>
    </row>
    <row r="1272">
      <c r="A1272" t="inlineStr">
        <is>
          <t>WTR-01</t>
        </is>
      </c>
      <c r="B1272" t="inlineStr">
        <is>
          <t>2017 WYLIE EXPRESS WATER WAGON</t>
        </is>
      </c>
      <c r="C1272" t="n">
        <v>0</v>
      </c>
      <c r="D1272" t="inlineStr">
        <is>
          <t>A</t>
        </is>
      </c>
      <c r="E1272">
        <f>IFERROR(VLOOKUP(Table_Query_from_Cas_Ragle35[[#This Row],[Equipment '#]],'[1]Equip Rates'!A:C,3,FALSE),"")</f>
        <v/>
      </c>
      <c r="F1272">
        <f>IFERROR(VLOOKUP(Table_Query_from_Cas_Ragle35[[#This Row],[Equipment '#]],H:I,2,FALSE), "No Div")</f>
        <v/>
      </c>
    </row>
    <row r="1273">
      <c r="A1273" t="inlineStr">
        <is>
          <t>WTR-02</t>
        </is>
      </c>
      <c r="B1273" t="inlineStr">
        <is>
          <t>2017 WYLIE EXPRESS WATER WAGON</t>
        </is>
      </c>
      <c r="C1273" t="n">
        <v>0</v>
      </c>
      <c r="D1273" t="inlineStr">
        <is>
          <t>A</t>
        </is>
      </c>
      <c r="E1273">
        <f>IFERROR(VLOOKUP(Table_Query_from_Cas_Ragle35[[#This Row],[Equipment '#]],'[1]Equip Rates'!A:C,3,FALSE),"")</f>
        <v/>
      </c>
      <c r="F1273">
        <f>IFERROR(VLOOKUP(Table_Query_from_Cas_Ragle35[[#This Row],[Equipment '#]],H:I,2,FALSE), "No Div")</f>
        <v/>
      </c>
    </row>
    <row r="1274">
      <c r="A1274" t="inlineStr">
        <is>
          <t>WTR-03</t>
        </is>
      </c>
      <c r="B1274" t="inlineStr">
        <is>
          <t>2016 WYLIE EXPRESS WATER WAGON</t>
        </is>
      </c>
      <c r="C1274" t="n">
        <v>0</v>
      </c>
      <c r="D1274" t="inlineStr">
        <is>
          <t>A</t>
        </is>
      </c>
      <c r="E1274">
        <f>IFERROR(VLOOKUP(Table_Query_from_Cas_Ragle35[[#This Row],[Equipment '#]],'[1]Equip Rates'!A:C,3,FALSE),"")</f>
        <v/>
      </c>
      <c r="F1274">
        <f>IFERROR(VLOOKUP(Table_Query_from_Cas_Ragle35[[#This Row],[Equipment '#]],H:I,2,FALSE), "No Div")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T491"/>
  <sheetViews>
    <sheetView workbookViewId="0">
      <selection activeCell="A1" sqref="A1"/>
    </sheetView>
  </sheetViews>
  <sheetFormatPr baseColWidth="8" defaultRowHeight="15"/>
  <cols>
    <col width="11.7109375" customWidth="1" min="1" max="1"/>
    <col width="11" customWidth="1" min="2" max="2"/>
    <col width="35.28515625" customWidth="1" min="3" max="3"/>
    <col width="11" customWidth="1" min="4" max="4"/>
    <col width="10" customWidth="1" min="5" max="5"/>
    <col width="9.85546875" customWidth="1" min="6" max="6"/>
    <col width="34.140625" customWidth="1" min="7" max="7"/>
    <col width="13.28515625" customWidth="1" min="8" max="8"/>
    <col width="9.140625" customWidth="1" min="9" max="9"/>
    <col width="13.85546875" customWidth="1" min="10" max="10"/>
    <col width="11.85546875" customWidth="1" min="11" max="11"/>
    <col width="13" customWidth="1" min="12" max="12"/>
    <col width="5.42578125" customWidth="1" min="13" max="13"/>
    <col width="30.140625" customWidth="1" min="14" max="14"/>
    <col width="6.42578125" customWidth="1" min="15" max="15"/>
    <col width="23.140625" customWidth="1" min="16" max="16"/>
    <col width="13.42578125" customWidth="1" min="17" max="17"/>
    <col width="84.28515625" customWidth="1" min="18" max="18"/>
    <col width="9.140625" customWidth="1" min="19" max="19"/>
    <col width="7" customWidth="1" min="20" max="20"/>
  </cols>
  <sheetData>
    <row r="1">
      <c r="A1" t="inlineStr">
        <is>
          <t>Division</t>
        </is>
      </c>
      <c r="B1" t="inlineStr">
        <is>
          <t>Equip #</t>
        </is>
      </c>
      <c r="C1" t="inlineStr">
        <is>
          <t>Equipment Description</t>
        </is>
      </c>
      <c r="D1" t="inlineStr">
        <is>
          <t>Date</t>
        </is>
      </c>
      <c r="E1" t="inlineStr">
        <is>
          <t>Job</t>
        </is>
      </c>
      <c r="F1" t="inlineStr">
        <is>
          <t>Phase</t>
        </is>
      </c>
      <c r="G1" t="inlineStr">
        <is>
          <t>Cost Code</t>
        </is>
      </c>
      <c r="H1" t="inlineStr">
        <is>
          <t>Cost Class</t>
        </is>
      </c>
      <c r="I1" t="inlineStr">
        <is>
          <t>Units</t>
        </is>
      </c>
      <c r="J1" t="inlineStr">
        <is>
          <t>Frequency</t>
        </is>
      </c>
      <c r="K1" t="inlineStr">
        <is>
          <t>Rate</t>
        </is>
      </c>
      <c r="L1" t="inlineStr">
        <is>
          <t>Amount</t>
        </is>
      </c>
      <c r="M1" t="inlineStr">
        <is>
          <t>*</t>
        </is>
      </c>
      <c r="N1" t="inlineStr">
        <is>
          <t>NOTE</t>
        </is>
      </c>
      <c r="O1" t="inlineStr">
        <is>
          <t>*2</t>
        </is>
      </c>
      <c r="P1" t="inlineStr">
        <is>
          <t>ASSET SUM OF UNITS</t>
        </is>
      </c>
    </row>
    <row r="2">
      <c r="A2" t="inlineStr">
        <is>
          <t>DFW</t>
        </is>
      </c>
      <c r="B2" t="inlineStr">
        <is>
          <t>ET-01</t>
        </is>
      </c>
      <c r="C2" t="inlineStr">
        <is>
          <t>2022 DODGE RAM 1500</t>
        </is>
      </c>
      <c r="D2" s="1" t="n">
        <v>45777</v>
      </c>
      <c r="E2" t="inlineStr">
        <is>
          <t>2019-044</t>
        </is>
      </c>
      <c r="F2" t="n">
        <v>1</v>
      </c>
      <c r="G2" t="inlineStr">
        <is>
          <t>9000 100M</t>
        </is>
      </c>
      <c r="H2" t="n">
        <v>4</v>
      </c>
      <c r="I2" t="n">
        <v>0.12</v>
      </c>
      <c r="J2" t="inlineStr">
        <is>
          <t>MONTHLY</t>
        </is>
      </c>
      <c r="K2" t="n">
        <v>1300</v>
      </c>
      <c r="L2" t="n">
        <v>156</v>
      </c>
      <c r="P2" t="n">
        <v>1</v>
      </c>
    </row>
    <row r="3">
      <c r="A3" t="inlineStr">
        <is>
          <t>DFW</t>
        </is>
      </c>
      <c r="B3" t="inlineStr">
        <is>
          <t>ET-27</t>
        </is>
      </c>
      <c r="C3" t="inlineStr">
        <is>
          <t>2023 FORD F-250 XL</t>
        </is>
      </c>
      <c r="D3" s="1" t="n">
        <v>45777</v>
      </c>
      <c r="E3" t="inlineStr">
        <is>
          <t>2019-044</t>
        </is>
      </c>
      <c r="F3" t="n">
        <v>1</v>
      </c>
      <c r="G3" t="inlineStr">
        <is>
          <t>9000 100M</t>
        </is>
      </c>
      <c r="H3" t="n">
        <v>4</v>
      </c>
      <c r="I3" t="n">
        <v>0.11</v>
      </c>
      <c r="J3" t="inlineStr">
        <is>
          <t>MONTHLY</t>
        </is>
      </c>
      <c r="K3" t="n">
        <v>2000</v>
      </c>
      <c r="L3" t="n">
        <v>220</v>
      </c>
      <c r="P3" t="n">
        <v>1</v>
      </c>
    </row>
    <row r="4">
      <c r="A4" t="inlineStr">
        <is>
          <t>DFW</t>
        </is>
      </c>
      <c r="B4" t="inlineStr">
        <is>
          <t>ML-05</t>
        </is>
      </c>
      <c r="C4" t="inlineStr">
        <is>
          <t>2015 GENIE S-80X 4WD</t>
        </is>
      </c>
      <c r="D4" s="1" t="n">
        <v>45777</v>
      </c>
      <c r="E4" t="inlineStr">
        <is>
          <t>2019-044</t>
        </is>
      </c>
      <c r="F4" t="n">
        <v>1</v>
      </c>
      <c r="G4" t="inlineStr">
        <is>
          <t>9000 100M</t>
        </is>
      </c>
      <c r="H4" t="n">
        <v>4</v>
      </c>
      <c r="I4" t="n">
        <v>0.25</v>
      </c>
      <c r="J4" t="inlineStr">
        <is>
          <t>MONTHLY</t>
        </is>
      </c>
      <c r="K4" t="n">
        <v>3500</v>
      </c>
      <c r="L4" t="n">
        <v>875</v>
      </c>
      <c r="P4" t="n">
        <v>0.25</v>
      </c>
    </row>
    <row r="5">
      <c r="A5" t="inlineStr">
        <is>
          <t>DFW</t>
        </is>
      </c>
      <c r="B5" t="inlineStr">
        <is>
          <t>PT-159</t>
        </is>
      </c>
      <c r="C5" t="inlineStr">
        <is>
          <t>2019 F250 G54587</t>
        </is>
      </c>
      <c r="D5" s="1" t="n">
        <v>45777</v>
      </c>
      <c r="E5" t="inlineStr">
        <is>
          <t>2019-044</t>
        </is>
      </c>
      <c r="F5" t="n">
        <v>1</v>
      </c>
      <c r="G5" t="inlineStr">
        <is>
          <t>9000 100M</t>
        </is>
      </c>
      <c r="H5" t="n">
        <v>4</v>
      </c>
      <c r="I5" t="n">
        <v>0.1</v>
      </c>
      <c r="J5" t="inlineStr">
        <is>
          <t>MONTHLY</t>
        </is>
      </c>
      <c r="K5" t="n">
        <v>1500</v>
      </c>
      <c r="L5" t="n">
        <v>150</v>
      </c>
      <c r="P5" t="n">
        <v>1</v>
      </c>
    </row>
    <row r="6">
      <c r="A6" t="inlineStr">
        <is>
          <t>DFW</t>
        </is>
      </c>
      <c r="B6" t="inlineStr">
        <is>
          <t>PT-237</t>
        </is>
      </c>
      <c r="C6" t="inlineStr">
        <is>
          <t>2023 F-250</t>
        </is>
      </c>
      <c r="D6" s="1" t="n">
        <v>45777</v>
      </c>
      <c r="E6" t="inlineStr">
        <is>
          <t>2019-044</t>
        </is>
      </c>
      <c r="F6" t="n">
        <v>1</v>
      </c>
      <c r="G6" t="inlineStr">
        <is>
          <t>9000 100M</t>
        </is>
      </c>
      <c r="H6" t="n">
        <v>4</v>
      </c>
      <c r="I6" t="n">
        <v>0.05</v>
      </c>
      <c r="J6" t="inlineStr">
        <is>
          <t>MONTHLY</t>
        </is>
      </c>
      <c r="K6" t="n">
        <v>1500</v>
      </c>
      <c r="L6" t="n">
        <v>75</v>
      </c>
      <c r="P6" t="n">
        <v>1</v>
      </c>
    </row>
    <row r="7">
      <c r="A7" t="inlineStr">
        <is>
          <t>DFW</t>
        </is>
      </c>
      <c r="B7" t="inlineStr">
        <is>
          <t>PT-281</t>
        </is>
      </c>
      <c r="C7" t="inlineStr">
        <is>
          <t>2024 F250 XL (REE94010)</t>
        </is>
      </c>
      <c r="D7" s="1" t="n">
        <v>45777</v>
      </c>
      <c r="E7" t="inlineStr">
        <is>
          <t>2019-044</t>
        </is>
      </c>
      <c r="F7" t="n">
        <v>1</v>
      </c>
      <c r="G7" t="inlineStr">
        <is>
          <t>9000 100M</t>
        </is>
      </c>
      <c r="H7" t="n">
        <v>4</v>
      </c>
      <c r="I7" t="n">
        <v>0.2</v>
      </c>
      <c r="J7" t="inlineStr">
        <is>
          <t>MONTHLY</t>
        </is>
      </c>
      <c r="K7" t="n">
        <v>1500</v>
      </c>
      <c r="L7" t="n">
        <v>300</v>
      </c>
      <c r="P7" t="n">
        <v>1</v>
      </c>
    </row>
    <row r="8">
      <c r="A8" t="inlineStr">
        <is>
          <t>DFW</t>
        </is>
      </c>
      <c r="B8" t="inlineStr">
        <is>
          <t>CM-01</t>
        </is>
      </c>
      <c r="C8" t="inlineStr">
        <is>
          <t>Caterpillar CT660 (2015)</t>
        </is>
      </c>
      <c r="D8" s="1" t="n">
        <v>45777</v>
      </c>
      <c r="E8" t="inlineStr">
        <is>
          <t>2021-017</t>
        </is>
      </c>
      <c r="F8" t="n">
        <v>1</v>
      </c>
      <c r="G8" t="inlineStr">
        <is>
          <t>9000 100M</t>
        </is>
      </c>
      <c r="H8" t="n">
        <v>4</v>
      </c>
      <c r="I8" t="n">
        <v>0.6</v>
      </c>
      <c r="J8" t="inlineStr">
        <is>
          <t>MONTHLY</t>
        </is>
      </c>
      <c r="K8" t="n">
        <v>2500</v>
      </c>
      <c r="L8" t="n">
        <v>1500</v>
      </c>
      <c r="P8" t="n">
        <v>0.6</v>
      </c>
    </row>
    <row r="9">
      <c r="A9" t="inlineStr">
        <is>
          <t>DFW</t>
        </is>
      </c>
      <c r="B9" t="inlineStr">
        <is>
          <t>CM-02</t>
        </is>
      </c>
      <c r="C9" t="inlineStr">
        <is>
          <t>Kenworth Mixer 17283 (2014)</t>
        </is>
      </c>
      <c r="D9" s="1" t="n">
        <v>45777</v>
      </c>
      <c r="E9" t="inlineStr">
        <is>
          <t>2021-017</t>
        </is>
      </c>
      <c r="F9" t="n">
        <v>1</v>
      </c>
      <c r="G9" t="inlineStr">
        <is>
          <t>9000 100M</t>
        </is>
      </c>
      <c r="H9" t="n">
        <v>4</v>
      </c>
      <c r="I9" t="n">
        <v>0.64</v>
      </c>
      <c r="J9" t="inlineStr">
        <is>
          <t>MONTHLY</t>
        </is>
      </c>
      <c r="K9" t="n">
        <v>2500</v>
      </c>
      <c r="L9" t="n">
        <v>1600</v>
      </c>
      <c r="P9" t="n">
        <v>0.64</v>
      </c>
    </row>
    <row r="10">
      <c r="A10" t="inlineStr">
        <is>
          <t>DFW</t>
        </is>
      </c>
      <c r="B10" t="inlineStr">
        <is>
          <t>CM-04</t>
        </is>
      </c>
      <c r="C10" t="inlineStr">
        <is>
          <t>2012 KW CONCRETE MIXER (23504)</t>
        </is>
      </c>
      <c r="D10" s="1" t="n">
        <v>45777</v>
      </c>
      <c r="E10" t="inlineStr">
        <is>
          <t>2021-017</t>
        </is>
      </c>
      <c r="F10" t="n">
        <v>1</v>
      </c>
      <c r="G10" t="inlineStr">
        <is>
          <t>9000 100M</t>
        </is>
      </c>
      <c r="H10" t="n">
        <v>4</v>
      </c>
      <c r="I10" t="n">
        <v>0.65</v>
      </c>
      <c r="J10" t="inlineStr">
        <is>
          <t>MONTHLY</t>
        </is>
      </c>
      <c r="K10" t="n">
        <v>2500</v>
      </c>
      <c r="L10" t="n">
        <v>1625</v>
      </c>
      <c r="P10" t="n">
        <v>0.65</v>
      </c>
    </row>
    <row r="11">
      <c r="A11" t="inlineStr">
        <is>
          <t>DFW</t>
        </is>
      </c>
      <c r="B11" t="inlineStr">
        <is>
          <t>ET-42</t>
        </is>
      </c>
      <c r="C11" t="inlineStr">
        <is>
          <t>2024 F-150</t>
        </is>
      </c>
      <c r="D11" s="1" t="n">
        <v>45777</v>
      </c>
      <c r="E11" t="inlineStr">
        <is>
          <t>2021-017</t>
        </is>
      </c>
      <c r="F11" t="n">
        <v>1</v>
      </c>
      <c r="G11" t="inlineStr">
        <is>
          <t>9000 100M</t>
        </is>
      </c>
      <c r="H11" t="n">
        <v>4</v>
      </c>
      <c r="I11" t="n">
        <v>1</v>
      </c>
      <c r="J11" t="inlineStr">
        <is>
          <t>MONTHLY</t>
        </is>
      </c>
      <c r="K11" t="n">
        <v>1300</v>
      </c>
      <c r="L11" t="n">
        <v>1300</v>
      </c>
      <c r="P11" t="n">
        <v>1</v>
      </c>
    </row>
    <row r="12">
      <c r="A12" t="inlineStr">
        <is>
          <t>DFW</t>
        </is>
      </c>
      <c r="B12" t="inlineStr">
        <is>
          <t>EX-21</t>
        </is>
      </c>
      <c r="C12" t="inlineStr">
        <is>
          <t>JD 250G LC 2012</t>
        </is>
      </c>
      <c r="D12" s="1" t="n">
        <v>45777</v>
      </c>
      <c r="E12" t="inlineStr">
        <is>
          <t>2021-017</t>
        </is>
      </c>
      <c r="F12" t="n">
        <v>1</v>
      </c>
      <c r="G12" t="inlineStr">
        <is>
          <t>9000 100M</t>
        </is>
      </c>
      <c r="H12" t="n">
        <v>4</v>
      </c>
      <c r="I12" t="n">
        <v>0.05</v>
      </c>
      <c r="J12" t="inlineStr">
        <is>
          <t>MONTHLY</t>
        </is>
      </c>
      <c r="K12" t="n">
        <v>5000</v>
      </c>
      <c r="L12" t="n">
        <v>250</v>
      </c>
      <c r="P12" t="n">
        <v>0.15</v>
      </c>
    </row>
    <row r="13">
      <c r="A13" t="inlineStr">
        <is>
          <t>DFW</t>
        </is>
      </c>
      <c r="B13" t="inlineStr">
        <is>
          <t>EX-53</t>
        </is>
      </c>
      <c r="C13" t="inlineStr">
        <is>
          <t>2017 CAT 308E2CR</t>
        </is>
      </c>
      <c r="D13" s="1" t="n">
        <v>45777</v>
      </c>
      <c r="E13" t="inlineStr">
        <is>
          <t>2021-017</t>
        </is>
      </c>
      <c r="F13" t="n">
        <v>1</v>
      </c>
      <c r="G13" t="inlineStr">
        <is>
          <t>9000 100M</t>
        </is>
      </c>
      <c r="H13" t="n">
        <v>4</v>
      </c>
      <c r="I13" t="n">
        <v>1</v>
      </c>
      <c r="J13" t="inlineStr">
        <is>
          <t>MONTHLY</t>
        </is>
      </c>
      <c r="K13" t="n">
        <v>3000</v>
      </c>
      <c r="L13" t="n">
        <v>3000</v>
      </c>
      <c r="P13" t="n">
        <v>1</v>
      </c>
    </row>
    <row r="14">
      <c r="A14" t="inlineStr">
        <is>
          <t>DFW</t>
        </is>
      </c>
      <c r="B14" t="inlineStr">
        <is>
          <t>MT-15</t>
        </is>
      </c>
      <c r="C14" t="inlineStr">
        <is>
          <t>2024 F550 MT E60786 MT-15</t>
        </is>
      </c>
      <c r="D14" s="1" t="n">
        <v>45777</v>
      </c>
      <c r="E14" t="inlineStr">
        <is>
          <t>2021-017</t>
        </is>
      </c>
      <c r="F14" t="n">
        <v>1</v>
      </c>
      <c r="G14" t="inlineStr">
        <is>
          <t>9000 100M</t>
        </is>
      </c>
      <c r="H14" t="n">
        <v>4</v>
      </c>
      <c r="I14" t="n">
        <v>0.1</v>
      </c>
      <c r="J14" t="inlineStr">
        <is>
          <t>MONTHLY</t>
        </is>
      </c>
      <c r="K14" t="n">
        <v>1500</v>
      </c>
      <c r="L14" t="n">
        <v>150</v>
      </c>
      <c r="P14" t="n">
        <v>1</v>
      </c>
    </row>
    <row r="15">
      <c r="A15" t="inlineStr">
        <is>
          <t>DFW</t>
        </is>
      </c>
      <c r="B15" t="inlineStr">
        <is>
          <t>PT-125</t>
        </is>
      </c>
      <c r="C15" t="inlineStr">
        <is>
          <t>2018 F-150 C08140</t>
        </is>
      </c>
      <c r="D15" s="1" t="n">
        <v>45777</v>
      </c>
      <c r="E15" t="inlineStr">
        <is>
          <t>2021-017</t>
        </is>
      </c>
      <c r="F15" t="n">
        <v>1</v>
      </c>
      <c r="G15" t="inlineStr">
        <is>
          <t>9000 100M</t>
        </is>
      </c>
      <c r="H15" t="n">
        <v>4</v>
      </c>
      <c r="I15" t="n">
        <v>1</v>
      </c>
      <c r="J15" t="inlineStr">
        <is>
          <t>MONTHLY</t>
        </is>
      </c>
      <c r="K15" t="n">
        <v>1300</v>
      </c>
      <c r="L15" t="n">
        <v>1300</v>
      </c>
      <c r="P15" t="n">
        <v>1</v>
      </c>
    </row>
    <row r="16">
      <c r="A16" t="inlineStr">
        <is>
          <t>DFW</t>
        </is>
      </c>
      <c r="B16" t="inlineStr">
        <is>
          <t>PT-218</t>
        </is>
      </c>
      <c r="C16" t="inlineStr">
        <is>
          <t>2022 F-250 E64467</t>
        </is>
      </c>
      <c r="D16" s="1" t="n">
        <v>45777</v>
      </c>
      <c r="E16" t="inlineStr">
        <is>
          <t>2021-017</t>
        </is>
      </c>
      <c r="F16" t="n">
        <v>1</v>
      </c>
      <c r="G16" t="inlineStr">
        <is>
          <t>9000 100M</t>
        </is>
      </c>
      <c r="H16" t="n">
        <v>4</v>
      </c>
      <c r="I16" t="n">
        <v>0.3</v>
      </c>
      <c r="J16" t="inlineStr">
        <is>
          <t>MONTHLY</t>
        </is>
      </c>
      <c r="K16" t="n">
        <v>1500</v>
      </c>
      <c r="L16" t="n">
        <v>450</v>
      </c>
      <c r="P16" t="n">
        <v>0.9999999999999999</v>
      </c>
    </row>
    <row r="17">
      <c r="A17" t="inlineStr">
        <is>
          <t>DFW</t>
        </is>
      </c>
      <c r="B17" t="inlineStr">
        <is>
          <t>PT-268</t>
        </is>
      </c>
      <c r="C17" t="inlineStr">
        <is>
          <t>2024 FORD MAVERICK XLT (5305)</t>
        </is>
      </c>
      <c r="D17" s="1" t="n">
        <v>45777</v>
      </c>
      <c r="E17" t="inlineStr">
        <is>
          <t>2021-017</t>
        </is>
      </c>
      <c r="F17" t="n">
        <v>1</v>
      </c>
      <c r="G17" t="inlineStr">
        <is>
          <t>9000 100M</t>
        </is>
      </c>
      <c r="H17" t="n">
        <v>4</v>
      </c>
      <c r="I17" t="n">
        <v>0.1</v>
      </c>
      <c r="J17" t="inlineStr">
        <is>
          <t>MONTHLY</t>
        </is>
      </c>
      <c r="K17" t="n">
        <v>1000</v>
      </c>
      <c r="L17" t="n">
        <v>100</v>
      </c>
      <c r="P17" t="n">
        <v>1</v>
      </c>
    </row>
    <row r="18">
      <c r="A18" t="inlineStr">
        <is>
          <t>DFW</t>
        </is>
      </c>
      <c r="B18" t="inlineStr">
        <is>
          <t>RTC-03</t>
        </is>
      </c>
      <c r="C18" t="inlineStr">
        <is>
          <t>2014 TEREX RT555-2 55TON</t>
        </is>
      </c>
      <c r="D18" s="1" t="n">
        <v>45777</v>
      </c>
      <c r="E18" t="inlineStr">
        <is>
          <t>2021-017</t>
        </is>
      </c>
      <c r="F18" t="n">
        <v>1</v>
      </c>
      <c r="G18" t="inlineStr">
        <is>
          <t>9000 100M</t>
        </is>
      </c>
      <c r="H18" t="n">
        <v>4</v>
      </c>
      <c r="I18" t="n">
        <v>0.35</v>
      </c>
      <c r="J18" t="inlineStr">
        <is>
          <t>MONTHLY</t>
        </is>
      </c>
      <c r="K18" t="n">
        <v>6000</v>
      </c>
      <c r="L18" t="n">
        <v>2100</v>
      </c>
      <c r="P18" t="n">
        <v>1</v>
      </c>
    </row>
    <row r="19">
      <c r="A19" t="inlineStr">
        <is>
          <t>DFW</t>
        </is>
      </c>
      <c r="B19" t="inlineStr">
        <is>
          <t>SS-32</t>
        </is>
      </c>
      <c r="C19" t="inlineStr">
        <is>
          <t>CAT 279D</t>
        </is>
      </c>
      <c r="D19" s="1" t="n">
        <v>45777</v>
      </c>
      <c r="E19" t="inlineStr">
        <is>
          <t>2021-017</t>
        </is>
      </c>
      <c r="F19" t="n">
        <v>1</v>
      </c>
      <c r="G19" t="inlineStr">
        <is>
          <t>9000 100M</t>
        </is>
      </c>
      <c r="H19" t="n">
        <v>4</v>
      </c>
      <c r="I19" t="n">
        <v>1</v>
      </c>
      <c r="J19" t="inlineStr">
        <is>
          <t>MONTHLY</t>
        </is>
      </c>
      <c r="K19" t="n">
        <v>2100</v>
      </c>
      <c r="L19" t="n">
        <v>2100</v>
      </c>
      <c r="P19" t="n">
        <v>1</v>
      </c>
    </row>
    <row r="20">
      <c r="A20" t="inlineStr">
        <is>
          <t>DFW</t>
        </is>
      </c>
      <c r="B20" t="inlineStr">
        <is>
          <t>WT-05</t>
        </is>
      </c>
      <c r="C20" t="inlineStr">
        <is>
          <t>2012 F-750 458385 Water Truck</t>
        </is>
      </c>
      <c r="D20" s="1" t="n">
        <v>45777</v>
      </c>
      <c r="E20" t="inlineStr">
        <is>
          <t>2021-017</t>
        </is>
      </c>
      <c r="F20" t="n">
        <v>1</v>
      </c>
      <c r="G20" t="inlineStr">
        <is>
          <t>9000 100M</t>
        </is>
      </c>
      <c r="H20" t="n">
        <v>4</v>
      </c>
      <c r="I20" t="n">
        <v>1</v>
      </c>
      <c r="J20" t="inlineStr">
        <is>
          <t>MONTHLY</t>
        </is>
      </c>
      <c r="K20" t="n">
        <v>3000</v>
      </c>
      <c r="L20" t="n">
        <v>3000</v>
      </c>
      <c r="P20" t="n">
        <v>1</v>
      </c>
    </row>
    <row r="21">
      <c r="A21" t="inlineStr">
        <is>
          <t>DFW</t>
        </is>
      </c>
      <c r="B21" t="inlineStr">
        <is>
          <t>DT-07</t>
        </is>
      </c>
      <c r="C21" t="inlineStr">
        <is>
          <t>2012 F-550 SD A46160</t>
        </is>
      </c>
      <c r="D21" s="1" t="n">
        <v>45777</v>
      </c>
      <c r="E21" t="inlineStr">
        <is>
          <t>2022-003</t>
        </is>
      </c>
      <c r="F21" t="n">
        <v>1</v>
      </c>
      <c r="G21" t="inlineStr">
        <is>
          <t>9000 100M</t>
        </is>
      </c>
      <c r="H21" t="n">
        <v>4</v>
      </c>
      <c r="I21" t="n">
        <v>1</v>
      </c>
      <c r="J21" t="inlineStr">
        <is>
          <t>MONTHLY</t>
        </is>
      </c>
      <c r="K21" t="n">
        <v>1700</v>
      </c>
      <c r="L21" t="n">
        <v>1700</v>
      </c>
      <c r="P21" t="n">
        <v>1</v>
      </c>
    </row>
    <row r="22">
      <c r="A22" t="inlineStr">
        <is>
          <t>DFW</t>
        </is>
      </c>
      <c r="B22" t="inlineStr">
        <is>
          <t>BH-23</t>
        </is>
      </c>
      <c r="C22" t="inlineStr">
        <is>
          <t>2015 CAT 420F</t>
        </is>
      </c>
      <c r="D22" s="1" t="n">
        <v>45777</v>
      </c>
      <c r="E22" t="inlineStr">
        <is>
          <t>2022-008</t>
        </is>
      </c>
      <c r="F22" t="n">
        <v>1</v>
      </c>
      <c r="G22" t="inlineStr">
        <is>
          <t>9000 100M</t>
        </is>
      </c>
      <c r="H22" t="n">
        <v>4</v>
      </c>
      <c r="I22" t="n">
        <v>1</v>
      </c>
      <c r="J22" t="inlineStr">
        <is>
          <t>MONTHLY</t>
        </is>
      </c>
      <c r="K22" t="n">
        <v>2500</v>
      </c>
      <c r="L22" t="n">
        <v>2500</v>
      </c>
      <c r="P22" t="n">
        <v>1</v>
      </c>
    </row>
    <row r="23">
      <c r="A23" t="inlineStr">
        <is>
          <t>DFW</t>
        </is>
      </c>
      <c r="B23" t="inlineStr">
        <is>
          <t>D-12</t>
        </is>
      </c>
      <c r="C23" t="inlineStr">
        <is>
          <t>John Deere 700K</t>
        </is>
      </c>
      <c r="D23" s="1" t="n">
        <v>45777</v>
      </c>
      <c r="E23" t="inlineStr">
        <is>
          <t>2022-008</t>
        </is>
      </c>
      <c r="F23" t="n">
        <v>1</v>
      </c>
      <c r="G23" t="inlineStr">
        <is>
          <t>9000 100M</t>
        </is>
      </c>
      <c r="H23" t="n">
        <v>4</v>
      </c>
      <c r="I23" t="n">
        <v>1</v>
      </c>
      <c r="J23" t="inlineStr">
        <is>
          <t>MONTHLY</t>
        </is>
      </c>
      <c r="K23" t="n">
        <v>5500</v>
      </c>
      <c r="L23" t="n">
        <v>5500</v>
      </c>
      <c r="P23" t="n">
        <v>1</v>
      </c>
    </row>
    <row r="24">
      <c r="A24" t="inlineStr">
        <is>
          <t>DFW</t>
        </is>
      </c>
      <c r="B24" t="inlineStr">
        <is>
          <t>ET-23</t>
        </is>
      </c>
      <c r="C24" t="inlineStr">
        <is>
          <t>2023 FORD F-250</t>
        </is>
      </c>
      <c r="D24" s="1" t="n">
        <v>45777</v>
      </c>
      <c r="E24" t="inlineStr">
        <is>
          <t>2022-008</t>
        </is>
      </c>
      <c r="F24" t="n">
        <v>1</v>
      </c>
      <c r="G24" t="inlineStr">
        <is>
          <t>9000 100M</t>
        </is>
      </c>
      <c r="H24" t="n">
        <v>4</v>
      </c>
      <c r="I24" t="n">
        <v>0.71</v>
      </c>
      <c r="J24" t="inlineStr">
        <is>
          <t>MONTHLY</t>
        </is>
      </c>
      <c r="K24" t="n">
        <v>2000</v>
      </c>
      <c r="L24" t="n">
        <v>1420</v>
      </c>
      <c r="P24" t="n">
        <v>1</v>
      </c>
    </row>
    <row r="25">
      <c r="A25" t="inlineStr">
        <is>
          <t>DFW</t>
        </is>
      </c>
      <c r="B25" t="inlineStr">
        <is>
          <t>EX-34</t>
        </is>
      </c>
      <c r="C25" t="inlineStr">
        <is>
          <t>JD 250GLC</t>
        </is>
      </c>
      <c r="D25" s="1" t="n">
        <v>45777</v>
      </c>
      <c r="E25" t="inlineStr">
        <is>
          <t>2022-008</t>
        </is>
      </c>
      <c r="F25" t="n">
        <v>1</v>
      </c>
      <c r="G25" t="inlineStr">
        <is>
          <t>9000 100M</t>
        </is>
      </c>
      <c r="H25" t="n">
        <v>4</v>
      </c>
      <c r="I25" t="n">
        <v>0.45</v>
      </c>
      <c r="J25" t="inlineStr">
        <is>
          <t>MONTHLY</t>
        </is>
      </c>
      <c r="K25" t="n">
        <v>5000</v>
      </c>
      <c r="L25" t="n">
        <v>2250</v>
      </c>
      <c r="P25" t="n">
        <v>0.45</v>
      </c>
    </row>
    <row r="26">
      <c r="A26" t="inlineStr">
        <is>
          <t>DFW</t>
        </is>
      </c>
      <c r="B26" t="inlineStr">
        <is>
          <t>MT-14</t>
        </is>
      </c>
      <c r="C26" t="inlineStr">
        <is>
          <t>2023 F550 D21569 Lube Truck</t>
        </is>
      </c>
      <c r="D26" s="1" t="n">
        <v>45777</v>
      </c>
      <c r="E26" t="inlineStr">
        <is>
          <t>2022-008</t>
        </is>
      </c>
      <c r="F26" t="n">
        <v>1</v>
      </c>
      <c r="G26" t="inlineStr">
        <is>
          <t>9000 100M</t>
        </is>
      </c>
      <c r="H26" t="n">
        <v>4</v>
      </c>
      <c r="I26" t="n">
        <v>0.05</v>
      </c>
      <c r="J26" t="inlineStr">
        <is>
          <t>MONTHLY</t>
        </is>
      </c>
      <c r="K26" t="n">
        <v>1500</v>
      </c>
      <c r="L26" t="n">
        <v>75</v>
      </c>
      <c r="P26" t="n">
        <v>0.5</v>
      </c>
    </row>
    <row r="27">
      <c r="A27" t="inlineStr">
        <is>
          <t>DFW</t>
        </is>
      </c>
      <c r="B27" t="inlineStr">
        <is>
          <t>PT-160</t>
        </is>
      </c>
      <c r="C27" t="inlineStr">
        <is>
          <t>2019 Ford G54586</t>
        </is>
      </c>
      <c r="D27" s="1" t="n">
        <v>45777</v>
      </c>
      <c r="E27" t="inlineStr">
        <is>
          <t>2022-008</t>
        </is>
      </c>
      <c r="F27" t="n">
        <v>1</v>
      </c>
      <c r="G27" t="inlineStr">
        <is>
          <t>9000 100M</t>
        </is>
      </c>
      <c r="H27" t="n">
        <v>4</v>
      </c>
      <c r="I27" t="n">
        <v>0.18</v>
      </c>
      <c r="J27" t="inlineStr">
        <is>
          <t>MONTHLY</t>
        </is>
      </c>
      <c r="K27" t="n">
        <v>1500</v>
      </c>
      <c r="L27" t="n">
        <v>270</v>
      </c>
      <c r="P27" t="n">
        <v>0.9999999999999999</v>
      </c>
    </row>
    <row r="28">
      <c r="A28" t="inlineStr">
        <is>
          <t>DFW</t>
        </is>
      </c>
      <c r="B28" t="inlineStr">
        <is>
          <t>PT-213</t>
        </is>
      </c>
      <c r="C28" t="inlineStr">
        <is>
          <t>2021 F-250 D19753</t>
        </is>
      </c>
      <c r="D28" s="1" t="n">
        <v>45777</v>
      </c>
      <c r="E28" t="inlineStr">
        <is>
          <t>2022-008</t>
        </is>
      </c>
      <c r="F28" t="n">
        <v>1</v>
      </c>
      <c r="G28" t="inlineStr">
        <is>
          <t>9000 100M</t>
        </is>
      </c>
      <c r="H28" t="n">
        <v>4</v>
      </c>
      <c r="I28" t="n">
        <v>0.07000000000000001</v>
      </c>
      <c r="J28" t="inlineStr">
        <is>
          <t>MONTHLY</t>
        </is>
      </c>
      <c r="K28" t="n">
        <v>1500</v>
      </c>
      <c r="L28" t="n">
        <v>105</v>
      </c>
      <c r="P28" t="n">
        <v>1</v>
      </c>
    </row>
    <row r="29">
      <c r="A29" t="inlineStr">
        <is>
          <t>DFW</t>
        </is>
      </c>
      <c r="B29" t="inlineStr">
        <is>
          <t>PT-224</t>
        </is>
      </c>
      <c r="C29" t="inlineStr">
        <is>
          <t>2022 F-150 D92568</t>
        </is>
      </c>
      <c r="D29" s="1" t="n">
        <v>45777</v>
      </c>
      <c r="E29" t="inlineStr">
        <is>
          <t>2022-008</t>
        </is>
      </c>
      <c r="F29" t="n">
        <v>1</v>
      </c>
      <c r="G29" t="inlineStr">
        <is>
          <t>9000 100M</t>
        </is>
      </c>
      <c r="H29" t="n">
        <v>4</v>
      </c>
      <c r="I29" t="n">
        <v>0.05</v>
      </c>
      <c r="J29" t="inlineStr">
        <is>
          <t>MONTHLY</t>
        </is>
      </c>
      <c r="K29" t="n">
        <v>1300</v>
      </c>
      <c r="L29" t="n">
        <v>65</v>
      </c>
      <c r="P29" t="n">
        <v>1</v>
      </c>
    </row>
    <row r="30">
      <c r="A30" t="inlineStr">
        <is>
          <t>DFW</t>
        </is>
      </c>
      <c r="B30" t="inlineStr">
        <is>
          <t>PT-226</t>
        </is>
      </c>
      <c r="C30" t="inlineStr">
        <is>
          <t>2022 F-250 G40582</t>
        </is>
      </c>
      <c r="D30" s="1" t="n">
        <v>45777</v>
      </c>
      <c r="E30" t="inlineStr">
        <is>
          <t>2022-008</t>
        </is>
      </c>
      <c r="F30" t="n">
        <v>1</v>
      </c>
      <c r="G30" t="inlineStr">
        <is>
          <t>9000 100M</t>
        </is>
      </c>
      <c r="H30" t="n">
        <v>4</v>
      </c>
      <c r="I30" t="n">
        <v>0.46</v>
      </c>
      <c r="J30" t="inlineStr">
        <is>
          <t>MONTHLY</t>
        </is>
      </c>
      <c r="K30" t="n">
        <v>1500</v>
      </c>
      <c r="L30" t="n">
        <v>690</v>
      </c>
      <c r="P30" t="n">
        <v>1</v>
      </c>
    </row>
    <row r="31">
      <c r="A31" t="inlineStr">
        <is>
          <t>DFW</t>
        </is>
      </c>
      <c r="B31" t="inlineStr">
        <is>
          <t>PT-227</t>
        </is>
      </c>
      <c r="C31" t="inlineStr">
        <is>
          <t>2022 F-250 G40597</t>
        </is>
      </c>
      <c r="D31" s="1" t="n">
        <v>45777</v>
      </c>
      <c r="E31" t="inlineStr">
        <is>
          <t>2022-008</t>
        </is>
      </c>
      <c r="F31" t="n">
        <v>1</v>
      </c>
      <c r="G31" t="inlineStr">
        <is>
          <t>9000 100M</t>
        </is>
      </c>
      <c r="H31" t="n">
        <v>4</v>
      </c>
      <c r="I31" t="n">
        <v>0.25</v>
      </c>
      <c r="J31" t="inlineStr">
        <is>
          <t>MONTHLY</t>
        </is>
      </c>
      <c r="K31" t="n">
        <v>1500</v>
      </c>
      <c r="L31" t="n">
        <v>375</v>
      </c>
      <c r="P31" t="n">
        <v>1</v>
      </c>
    </row>
    <row r="32">
      <c r="A32" t="inlineStr">
        <is>
          <t>DFW</t>
        </is>
      </c>
      <c r="B32" t="inlineStr">
        <is>
          <t>PT-229</t>
        </is>
      </c>
      <c r="C32" t="inlineStr">
        <is>
          <t>2022 F-250 G40594</t>
        </is>
      </c>
      <c r="D32" s="1" t="n">
        <v>45777</v>
      </c>
      <c r="E32" t="inlineStr">
        <is>
          <t>2022-008</t>
        </is>
      </c>
      <c r="F32" t="n">
        <v>1</v>
      </c>
      <c r="G32" t="inlineStr">
        <is>
          <t>9000 100M</t>
        </is>
      </c>
      <c r="H32" t="n">
        <v>4</v>
      </c>
      <c r="I32" t="n">
        <v>0.22</v>
      </c>
      <c r="J32" t="inlineStr">
        <is>
          <t>MONTHLY</t>
        </is>
      </c>
      <c r="K32" t="n">
        <v>1500</v>
      </c>
      <c r="L32" t="n">
        <v>330</v>
      </c>
      <c r="P32" t="n">
        <v>0.9999999999999999</v>
      </c>
    </row>
    <row r="33">
      <c r="A33" t="inlineStr">
        <is>
          <t>DFW</t>
        </is>
      </c>
      <c r="B33" t="inlineStr">
        <is>
          <t>PT-247</t>
        </is>
      </c>
      <c r="C33" t="inlineStr">
        <is>
          <t>2023 F-150 STX</t>
        </is>
      </c>
      <c r="D33" s="1" t="n">
        <v>45777</v>
      </c>
      <c r="E33" t="inlineStr">
        <is>
          <t>2022-008</t>
        </is>
      </c>
      <c r="F33" t="n">
        <v>1</v>
      </c>
      <c r="G33" t="inlineStr">
        <is>
          <t>9000 100M</t>
        </is>
      </c>
      <c r="H33" t="n">
        <v>4</v>
      </c>
      <c r="I33" t="n">
        <v>0.23</v>
      </c>
      <c r="J33" t="inlineStr">
        <is>
          <t>MONTHLY</t>
        </is>
      </c>
      <c r="K33" t="n">
        <v>1300</v>
      </c>
      <c r="L33" t="n">
        <v>299</v>
      </c>
      <c r="P33" t="n">
        <v>1</v>
      </c>
    </row>
    <row r="34">
      <c r="A34" t="inlineStr">
        <is>
          <t>DFW</t>
        </is>
      </c>
      <c r="B34" t="inlineStr">
        <is>
          <t>PT-252</t>
        </is>
      </c>
      <c r="C34" t="inlineStr">
        <is>
          <t>2023 F-250 XL</t>
        </is>
      </c>
      <c r="D34" s="1" t="n">
        <v>45777</v>
      </c>
      <c r="E34" t="inlineStr">
        <is>
          <t>2022-008</t>
        </is>
      </c>
      <c r="F34" t="n">
        <v>1</v>
      </c>
      <c r="G34" t="inlineStr">
        <is>
          <t>9000 100M</t>
        </is>
      </c>
      <c r="H34" t="n">
        <v>4</v>
      </c>
      <c r="I34" t="n">
        <v>0.91</v>
      </c>
      <c r="J34" t="inlineStr">
        <is>
          <t>MONTHLY</t>
        </is>
      </c>
      <c r="K34" t="n">
        <v>1500</v>
      </c>
      <c r="L34" t="n">
        <v>1365</v>
      </c>
      <c r="P34" t="n">
        <v>1</v>
      </c>
    </row>
    <row r="35">
      <c r="A35" t="inlineStr">
        <is>
          <t>DFW</t>
        </is>
      </c>
      <c r="B35" t="inlineStr">
        <is>
          <t>PT-279</t>
        </is>
      </c>
      <c r="C35" t="inlineStr">
        <is>
          <t>2024 F250 XL (REE94240)</t>
        </is>
      </c>
      <c r="D35" s="1" t="n">
        <v>45777</v>
      </c>
      <c r="E35" t="inlineStr">
        <is>
          <t>2022-008</t>
        </is>
      </c>
      <c r="F35" t="n">
        <v>1</v>
      </c>
      <c r="G35" t="inlineStr">
        <is>
          <t>9000 100M</t>
        </is>
      </c>
      <c r="H35" t="n">
        <v>4</v>
      </c>
      <c r="I35" t="n">
        <v>0.3</v>
      </c>
      <c r="J35" t="inlineStr">
        <is>
          <t>MONTHLY</t>
        </is>
      </c>
      <c r="K35" t="n">
        <v>1500</v>
      </c>
      <c r="L35" t="n">
        <v>450</v>
      </c>
      <c r="P35" t="n">
        <v>1</v>
      </c>
    </row>
    <row r="36">
      <c r="A36" t="inlineStr">
        <is>
          <t>DFW</t>
        </is>
      </c>
      <c r="B36" t="inlineStr">
        <is>
          <t>R-20</t>
        </is>
      </c>
      <c r="C36" t="inlineStr">
        <is>
          <t>Wacker Neuson RD12A (2013)</t>
        </is>
      </c>
      <c r="D36" s="1" t="n">
        <v>45777</v>
      </c>
      <c r="E36" t="inlineStr">
        <is>
          <t>2022-008</t>
        </is>
      </c>
      <c r="F36" t="n">
        <v>1</v>
      </c>
      <c r="G36" t="inlineStr">
        <is>
          <t>9000 100M</t>
        </is>
      </c>
      <c r="H36" t="n">
        <v>4</v>
      </c>
      <c r="I36" t="n">
        <v>0.05</v>
      </c>
      <c r="J36" t="inlineStr">
        <is>
          <t>MONTHLY</t>
        </is>
      </c>
      <c r="K36" t="n">
        <v>2000</v>
      </c>
      <c r="L36" t="n">
        <v>100</v>
      </c>
      <c r="P36" t="n">
        <v>0.05</v>
      </c>
    </row>
    <row r="37">
      <c r="A37" t="inlineStr">
        <is>
          <t>DFW</t>
        </is>
      </c>
      <c r="B37" t="inlineStr">
        <is>
          <t>R-26</t>
        </is>
      </c>
      <c r="C37" t="inlineStr">
        <is>
          <t>2015 Wacker Neuson RTSC3</t>
        </is>
      </c>
      <c r="D37" s="1" t="n">
        <v>45777</v>
      </c>
      <c r="E37" t="inlineStr">
        <is>
          <t>2022-008</t>
        </is>
      </c>
      <c r="F37" t="n">
        <v>1</v>
      </c>
      <c r="G37" t="inlineStr">
        <is>
          <t>9000 100M</t>
        </is>
      </c>
      <c r="H37" t="n">
        <v>4</v>
      </c>
      <c r="I37" t="n">
        <v>0.11</v>
      </c>
      <c r="J37" t="inlineStr">
        <is>
          <t>MONTHLY</t>
        </is>
      </c>
      <c r="K37" t="n">
        <v>1500</v>
      </c>
      <c r="L37" t="n">
        <v>165</v>
      </c>
      <c r="P37" t="n">
        <v>0.11</v>
      </c>
    </row>
    <row r="38">
      <c r="A38" t="inlineStr">
        <is>
          <t>DFW</t>
        </is>
      </c>
      <c r="B38" t="inlineStr">
        <is>
          <t>SS-23</t>
        </is>
      </c>
      <c r="C38" t="inlineStr">
        <is>
          <t>2017 CAT 279D</t>
        </is>
      </c>
      <c r="D38" s="1" t="n">
        <v>45777</v>
      </c>
      <c r="E38" t="inlineStr">
        <is>
          <t>2022-008</t>
        </is>
      </c>
      <c r="F38" t="n">
        <v>1</v>
      </c>
      <c r="G38" t="inlineStr">
        <is>
          <t>9000 100M</t>
        </is>
      </c>
      <c r="H38" t="n">
        <v>4</v>
      </c>
      <c r="I38" t="n">
        <v>0.75</v>
      </c>
      <c r="J38" t="inlineStr">
        <is>
          <t>MONTHLY</t>
        </is>
      </c>
      <c r="K38" t="n">
        <v>2100</v>
      </c>
      <c r="L38" t="n">
        <v>1575</v>
      </c>
      <c r="P38" t="n">
        <v>0.75</v>
      </c>
    </row>
    <row r="39">
      <c r="A39" t="inlineStr">
        <is>
          <t>DFW</t>
        </is>
      </c>
      <c r="B39" t="inlineStr">
        <is>
          <t>WT-10</t>
        </is>
      </c>
      <c r="C39" t="inlineStr">
        <is>
          <t>2014 Freightliner M2 106 2000g</t>
        </is>
      </c>
      <c r="D39" s="1" t="n">
        <v>45777</v>
      </c>
      <c r="E39" t="inlineStr">
        <is>
          <t>2022-008</t>
        </is>
      </c>
      <c r="F39" t="n">
        <v>1</v>
      </c>
      <c r="G39" t="inlineStr">
        <is>
          <t>9000 100M</t>
        </is>
      </c>
      <c r="H39" t="n">
        <v>4</v>
      </c>
      <c r="I39" t="n">
        <v>1</v>
      </c>
      <c r="J39" t="inlineStr">
        <is>
          <t>MONTHLY</t>
        </is>
      </c>
      <c r="K39" t="n">
        <v>3000</v>
      </c>
      <c r="L39" t="n">
        <v>3000</v>
      </c>
      <c r="P39" t="n">
        <v>1</v>
      </c>
    </row>
    <row r="40">
      <c r="A40" t="inlineStr">
        <is>
          <t>DFW</t>
        </is>
      </c>
      <c r="B40" t="inlineStr">
        <is>
          <t>BH-16</t>
        </is>
      </c>
      <c r="C40" t="inlineStr">
        <is>
          <t>2012 CAT 420E</t>
        </is>
      </c>
      <c r="D40" s="1" t="n">
        <v>45777</v>
      </c>
      <c r="E40" t="inlineStr">
        <is>
          <t>2022-023</t>
        </is>
      </c>
      <c r="F40" t="n">
        <v>1</v>
      </c>
      <c r="G40" t="inlineStr">
        <is>
          <t>9000 100M</t>
        </is>
      </c>
      <c r="H40" t="n">
        <v>4</v>
      </c>
      <c r="I40" t="n">
        <v>1</v>
      </c>
      <c r="J40" t="inlineStr">
        <is>
          <t>MONTHLY</t>
        </is>
      </c>
      <c r="K40" t="n">
        <v>2500</v>
      </c>
      <c r="L40" t="n">
        <v>2500</v>
      </c>
      <c r="P40" t="n">
        <v>1</v>
      </c>
    </row>
    <row r="41">
      <c r="A41" t="inlineStr">
        <is>
          <t>DFW</t>
        </is>
      </c>
      <c r="B41" t="inlineStr">
        <is>
          <t>BRO-05</t>
        </is>
      </c>
      <c r="C41" t="inlineStr">
        <is>
          <t>Broce RJ350 Broom (2008)</t>
        </is>
      </c>
      <c r="D41" s="1" t="n">
        <v>45777</v>
      </c>
      <c r="E41" t="inlineStr">
        <is>
          <t>2022-023</t>
        </is>
      </c>
      <c r="F41" t="n">
        <v>1</v>
      </c>
      <c r="G41" t="inlineStr">
        <is>
          <t>9000 100M</t>
        </is>
      </c>
      <c r="H41" t="n">
        <v>4</v>
      </c>
      <c r="I41" t="n">
        <v>1</v>
      </c>
      <c r="J41" t="inlineStr">
        <is>
          <t>MONTHLY</t>
        </is>
      </c>
      <c r="K41" t="n">
        <v>1200</v>
      </c>
      <c r="L41" t="n">
        <v>1200</v>
      </c>
      <c r="P41" t="n">
        <v>1</v>
      </c>
    </row>
    <row r="42">
      <c r="A42" t="inlineStr">
        <is>
          <t>DFW</t>
        </is>
      </c>
      <c r="B42" t="inlineStr">
        <is>
          <t>CT-27</t>
        </is>
      </c>
      <c r="C42" t="inlineStr">
        <is>
          <t>2022 SPARTAN CR 7X16 (033611)</t>
        </is>
      </c>
      <c r="D42" s="1" t="n">
        <v>45777</v>
      </c>
      <c r="E42" t="inlineStr">
        <is>
          <t>2022-023</t>
        </is>
      </c>
      <c r="F42" t="n">
        <v>1</v>
      </c>
      <c r="G42" t="inlineStr">
        <is>
          <t>9000 100M</t>
        </is>
      </c>
      <c r="H42" t="n">
        <v>4</v>
      </c>
      <c r="I42" t="n">
        <v>0.16</v>
      </c>
      <c r="J42" t="inlineStr">
        <is>
          <t>MONTHLY</t>
        </is>
      </c>
      <c r="K42" t="n">
        <v>200</v>
      </c>
      <c r="L42" t="n">
        <v>32</v>
      </c>
      <c r="P42" t="n">
        <v>1</v>
      </c>
    </row>
    <row r="43">
      <c r="A43" t="inlineStr">
        <is>
          <t>DFW</t>
        </is>
      </c>
      <c r="B43" t="inlineStr">
        <is>
          <t>D-13</t>
        </is>
      </c>
      <c r="C43" t="inlineStr">
        <is>
          <t>CAT D3K2XL (2016)</t>
        </is>
      </c>
      <c r="D43" s="1" t="n">
        <v>45777</v>
      </c>
      <c r="E43" t="inlineStr">
        <is>
          <t>2022-023</t>
        </is>
      </c>
      <c r="F43" t="n">
        <v>1</v>
      </c>
      <c r="G43" t="inlineStr">
        <is>
          <t>9000 100M</t>
        </is>
      </c>
      <c r="H43" t="n">
        <v>4</v>
      </c>
      <c r="I43" t="n">
        <v>1</v>
      </c>
      <c r="J43" t="inlineStr">
        <is>
          <t>MONTHLY</t>
        </is>
      </c>
      <c r="K43" t="n">
        <v>4500</v>
      </c>
      <c r="L43" t="n">
        <v>4500</v>
      </c>
      <c r="P43" t="n">
        <v>1</v>
      </c>
    </row>
    <row r="44">
      <c r="A44" t="inlineStr">
        <is>
          <t>DFW</t>
        </is>
      </c>
      <c r="B44" t="inlineStr">
        <is>
          <t>ET-41</t>
        </is>
      </c>
      <c r="C44" t="inlineStr">
        <is>
          <t>2024 F-150</t>
        </is>
      </c>
      <c r="D44" s="1" t="n">
        <v>45777</v>
      </c>
      <c r="E44" t="inlineStr">
        <is>
          <t>2022-023</t>
        </is>
      </c>
      <c r="F44" t="n">
        <v>1</v>
      </c>
      <c r="G44" t="inlineStr">
        <is>
          <t>9000 100M</t>
        </is>
      </c>
      <c r="H44" t="n">
        <v>4</v>
      </c>
      <c r="I44" t="n">
        <v>0.4</v>
      </c>
      <c r="J44" t="inlineStr">
        <is>
          <t>MONTHLY</t>
        </is>
      </c>
      <c r="K44" t="n">
        <v>1300</v>
      </c>
      <c r="L44" t="n">
        <v>520</v>
      </c>
      <c r="P44" t="n">
        <v>1</v>
      </c>
    </row>
    <row r="45">
      <c r="A45" t="inlineStr">
        <is>
          <t>DFW</t>
        </is>
      </c>
      <c r="B45" t="inlineStr">
        <is>
          <t>EX-21</t>
        </is>
      </c>
      <c r="C45" t="inlineStr">
        <is>
          <t>JD 250G LC 2012</t>
        </is>
      </c>
      <c r="D45" s="1" t="n">
        <v>45777</v>
      </c>
      <c r="E45" t="inlineStr">
        <is>
          <t>2022-023</t>
        </is>
      </c>
      <c r="F45" t="n">
        <v>1</v>
      </c>
      <c r="G45" t="inlineStr">
        <is>
          <t>9000 100M</t>
        </is>
      </c>
      <c r="H45" t="n">
        <v>4</v>
      </c>
      <c r="I45" t="n">
        <v>0.1</v>
      </c>
      <c r="J45" t="inlineStr">
        <is>
          <t>MONTHLY</t>
        </is>
      </c>
      <c r="K45" t="n">
        <v>5000</v>
      </c>
      <c r="L45" t="n">
        <v>500</v>
      </c>
      <c r="P45" t="inlineStr"/>
    </row>
    <row r="46">
      <c r="A46" t="inlineStr">
        <is>
          <t>DFW</t>
        </is>
      </c>
      <c r="B46" t="inlineStr">
        <is>
          <t>EX-80</t>
        </is>
      </c>
      <c r="C46" t="inlineStr">
        <is>
          <t>2022 JD 300G LC (731956) EX-80</t>
        </is>
      </c>
      <c r="D46" s="1" t="n">
        <v>45777</v>
      </c>
      <c r="E46" t="inlineStr">
        <is>
          <t>2022-023</t>
        </is>
      </c>
      <c r="F46" t="n">
        <v>1</v>
      </c>
      <c r="G46" t="inlineStr">
        <is>
          <t>9000 100M</t>
        </is>
      </c>
      <c r="H46" t="n">
        <v>4</v>
      </c>
      <c r="I46" t="n">
        <v>0.64</v>
      </c>
      <c r="J46" t="inlineStr">
        <is>
          <t>MONTHLY</t>
        </is>
      </c>
      <c r="K46" t="n">
        <v>5000</v>
      </c>
      <c r="L46" t="n">
        <v>3200</v>
      </c>
      <c r="P46" t="n">
        <v>1</v>
      </c>
    </row>
    <row r="47">
      <c r="A47" t="inlineStr">
        <is>
          <t>DFW</t>
        </is>
      </c>
      <c r="B47" t="inlineStr">
        <is>
          <t>MT-14</t>
        </is>
      </c>
      <c r="C47" t="inlineStr">
        <is>
          <t>2023 F550 D21569 Lube Truck</t>
        </is>
      </c>
      <c r="D47" s="1" t="n">
        <v>45777</v>
      </c>
      <c r="E47" t="inlineStr">
        <is>
          <t>2022-023</t>
        </is>
      </c>
      <c r="F47" t="n">
        <v>1</v>
      </c>
      <c r="G47" t="inlineStr">
        <is>
          <t>9000 100M</t>
        </is>
      </c>
      <c r="H47" t="n">
        <v>4</v>
      </c>
      <c r="I47" t="n">
        <v>0.09</v>
      </c>
      <c r="J47" t="inlineStr">
        <is>
          <t>MONTHLY</t>
        </is>
      </c>
      <c r="K47" t="n">
        <v>1500</v>
      </c>
      <c r="L47" t="n">
        <v>135</v>
      </c>
      <c r="P47" t="inlineStr"/>
    </row>
    <row r="48">
      <c r="A48" t="inlineStr">
        <is>
          <t>DFW</t>
        </is>
      </c>
      <c r="B48" t="inlineStr">
        <is>
          <t>PT-104</t>
        </is>
      </c>
      <c r="C48" t="inlineStr">
        <is>
          <t>2017 F-150 E48666</t>
        </is>
      </c>
      <c r="D48" s="1" t="n">
        <v>45777</v>
      </c>
      <c r="E48" t="inlineStr">
        <is>
          <t>2022-023</t>
        </is>
      </c>
      <c r="F48" t="n">
        <v>1</v>
      </c>
      <c r="G48" t="inlineStr">
        <is>
          <t>9000 100M</t>
        </is>
      </c>
      <c r="H48" t="n">
        <v>4</v>
      </c>
      <c r="I48" t="n">
        <v>0.7</v>
      </c>
      <c r="J48" t="inlineStr">
        <is>
          <t>MONTHLY</t>
        </is>
      </c>
      <c r="K48" t="n">
        <v>1300</v>
      </c>
      <c r="L48" t="n">
        <v>909.9999999999999</v>
      </c>
      <c r="P48" t="n">
        <v>1</v>
      </c>
    </row>
    <row r="49">
      <c r="A49" t="inlineStr">
        <is>
          <t>DFW</t>
        </is>
      </c>
      <c r="B49" t="inlineStr">
        <is>
          <t>PT-173</t>
        </is>
      </c>
      <c r="C49" t="inlineStr">
        <is>
          <t>2020 F-150 E09535</t>
        </is>
      </c>
      <c r="D49" s="1" t="n">
        <v>45777</v>
      </c>
      <c r="E49" t="inlineStr">
        <is>
          <t>2022-023</t>
        </is>
      </c>
      <c r="F49" t="n">
        <v>1</v>
      </c>
      <c r="G49" t="inlineStr">
        <is>
          <t>9000 100M</t>
        </is>
      </c>
      <c r="H49" t="n">
        <v>4</v>
      </c>
      <c r="I49" t="n">
        <v>0.06</v>
      </c>
      <c r="J49" t="inlineStr">
        <is>
          <t>MONTHLY</t>
        </is>
      </c>
      <c r="K49" t="n">
        <v>1300</v>
      </c>
      <c r="L49" t="n">
        <v>78</v>
      </c>
      <c r="P49" t="n">
        <v>1</v>
      </c>
    </row>
    <row r="50">
      <c r="A50" t="inlineStr">
        <is>
          <t>DFW</t>
        </is>
      </c>
      <c r="B50" t="inlineStr">
        <is>
          <t>PT-207</t>
        </is>
      </c>
      <c r="C50" t="inlineStr">
        <is>
          <t>2020 F-250 D24350</t>
        </is>
      </c>
      <c r="D50" s="1" t="n">
        <v>45777</v>
      </c>
      <c r="E50" t="inlineStr">
        <is>
          <t>2022-023</t>
        </is>
      </c>
      <c r="F50" t="n">
        <v>1</v>
      </c>
      <c r="G50" t="inlineStr">
        <is>
          <t>9000 100M</t>
        </is>
      </c>
      <c r="H50" t="n">
        <v>4</v>
      </c>
      <c r="I50" t="n">
        <v>0.15</v>
      </c>
      <c r="J50" t="inlineStr">
        <is>
          <t>MONTHLY</t>
        </is>
      </c>
      <c r="K50" t="n">
        <v>1500</v>
      </c>
      <c r="L50" t="n">
        <v>225</v>
      </c>
      <c r="P50" t="n">
        <v>1</v>
      </c>
    </row>
    <row r="51">
      <c r="A51" t="inlineStr">
        <is>
          <t>DFW</t>
        </is>
      </c>
      <c r="B51" t="inlineStr">
        <is>
          <t>PT-277</t>
        </is>
      </c>
      <c r="C51" t="inlineStr">
        <is>
          <t>2024 FORD MAVERICK (RRB40474)</t>
        </is>
      </c>
      <c r="D51" s="1" t="n">
        <v>45777</v>
      </c>
      <c r="E51" t="inlineStr">
        <is>
          <t>2022-023</t>
        </is>
      </c>
      <c r="F51" t="n">
        <v>1</v>
      </c>
      <c r="G51" t="inlineStr">
        <is>
          <t>9000 100M</t>
        </is>
      </c>
      <c r="H51" t="n">
        <v>4</v>
      </c>
      <c r="I51" t="n">
        <v>0.25</v>
      </c>
      <c r="J51" t="inlineStr">
        <is>
          <t>MONTHLY</t>
        </is>
      </c>
      <c r="K51" t="n">
        <v>1000</v>
      </c>
      <c r="L51" t="n">
        <v>250</v>
      </c>
      <c r="P51" t="n">
        <v>1</v>
      </c>
    </row>
    <row r="52">
      <c r="A52" t="inlineStr">
        <is>
          <t>DFW</t>
        </is>
      </c>
      <c r="B52" t="inlineStr">
        <is>
          <t>PT-278</t>
        </is>
      </c>
      <c r="C52" t="inlineStr">
        <is>
          <t>2024 FORD MAVERICK (RRB41295)</t>
        </is>
      </c>
      <c r="D52" s="1" t="n">
        <v>45777</v>
      </c>
      <c r="E52" t="inlineStr">
        <is>
          <t>2022-023</t>
        </is>
      </c>
      <c r="F52" t="n">
        <v>1</v>
      </c>
      <c r="G52" t="inlineStr">
        <is>
          <t>9000 100M</t>
        </is>
      </c>
      <c r="H52" t="n">
        <v>4</v>
      </c>
      <c r="I52" t="n">
        <v>0.15</v>
      </c>
      <c r="J52" t="inlineStr">
        <is>
          <t>MONTHLY</t>
        </is>
      </c>
      <c r="K52" t="n">
        <v>1000</v>
      </c>
      <c r="L52" t="n">
        <v>150</v>
      </c>
      <c r="P52" t="n">
        <v>1</v>
      </c>
    </row>
    <row r="53">
      <c r="A53" t="inlineStr">
        <is>
          <t>DFW</t>
        </is>
      </c>
      <c r="B53" t="inlineStr">
        <is>
          <t>PT-282</t>
        </is>
      </c>
      <c r="C53" t="inlineStr">
        <is>
          <t>2024 F250 XL (REF26875)</t>
        </is>
      </c>
      <c r="D53" s="1" t="n">
        <v>45777</v>
      </c>
      <c r="E53" t="inlineStr">
        <is>
          <t>2022-023</t>
        </is>
      </c>
      <c r="F53" t="n">
        <v>1</v>
      </c>
      <c r="G53" t="inlineStr">
        <is>
          <t>9000 100M</t>
        </is>
      </c>
      <c r="H53" t="n">
        <v>4</v>
      </c>
      <c r="I53" t="n">
        <v>0.32</v>
      </c>
      <c r="J53" t="inlineStr">
        <is>
          <t>MONTHLY</t>
        </is>
      </c>
      <c r="K53" t="n">
        <v>1500</v>
      </c>
      <c r="L53" t="n">
        <v>480</v>
      </c>
      <c r="P53" t="n">
        <v>1</v>
      </c>
    </row>
    <row r="54">
      <c r="A54" t="inlineStr">
        <is>
          <t>DFW</t>
        </is>
      </c>
      <c r="B54" t="inlineStr">
        <is>
          <t>PT-89</t>
        </is>
      </c>
      <c r="C54" t="inlineStr">
        <is>
          <t>2017 F-150 D58127</t>
        </is>
      </c>
      <c r="D54" s="1" t="n">
        <v>45777</v>
      </c>
      <c r="E54" t="inlineStr">
        <is>
          <t>2022-023</t>
        </is>
      </c>
      <c r="F54" t="n">
        <v>1</v>
      </c>
      <c r="G54" t="inlineStr">
        <is>
          <t>9000 100M</t>
        </is>
      </c>
      <c r="H54" t="n">
        <v>4</v>
      </c>
      <c r="I54" t="n">
        <v>0.3</v>
      </c>
      <c r="J54" t="inlineStr">
        <is>
          <t>MONTHLY</t>
        </is>
      </c>
      <c r="K54" t="n">
        <v>1300</v>
      </c>
      <c r="L54" t="n">
        <v>390</v>
      </c>
      <c r="P54" t="n">
        <v>1</v>
      </c>
    </row>
    <row r="55">
      <c r="A55" t="inlineStr">
        <is>
          <t>DFW</t>
        </is>
      </c>
      <c r="B55" t="inlineStr">
        <is>
          <t>WL-04</t>
        </is>
      </c>
      <c r="C55" t="inlineStr">
        <is>
          <t>2017 CAT 938M</t>
        </is>
      </c>
      <c r="D55" s="1" t="n">
        <v>45777</v>
      </c>
      <c r="E55" t="inlineStr">
        <is>
          <t>2022-023</t>
        </is>
      </c>
      <c r="F55" t="n">
        <v>1</v>
      </c>
      <c r="G55" t="inlineStr">
        <is>
          <t>9000 100M</t>
        </is>
      </c>
      <c r="H55" t="n">
        <v>4</v>
      </c>
      <c r="I55" t="n">
        <v>1</v>
      </c>
      <c r="J55" t="inlineStr">
        <is>
          <t>MONTHLY</t>
        </is>
      </c>
      <c r="K55" t="n">
        <v>4000</v>
      </c>
      <c r="L55" t="n">
        <v>4000</v>
      </c>
      <c r="P55" t="n">
        <v>1</v>
      </c>
    </row>
    <row r="56">
      <c r="A56" t="inlineStr">
        <is>
          <t>DFW</t>
        </is>
      </c>
      <c r="B56" t="inlineStr">
        <is>
          <t>WL-12</t>
        </is>
      </c>
      <c r="C56" t="inlineStr">
        <is>
          <t>2022 CAT 938M (K03394) WL-12</t>
        </is>
      </c>
      <c r="D56" s="1" t="n">
        <v>45777</v>
      </c>
      <c r="E56" t="inlineStr">
        <is>
          <t>2022-023</t>
        </is>
      </c>
      <c r="F56" t="n">
        <v>1</v>
      </c>
      <c r="G56" t="inlineStr">
        <is>
          <t>9000 100M</t>
        </is>
      </c>
      <c r="H56" t="n">
        <v>4</v>
      </c>
      <c r="I56" t="n">
        <v>0.25</v>
      </c>
      <c r="J56" t="inlineStr">
        <is>
          <t>MONTHLY</t>
        </is>
      </c>
      <c r="K56" t="n">
        <v>4000</v>
      </c>
      <c r="L56" t="n">
        <v>1000</v>
      </c>
      <c r="P56" t="n">
        <v>0.5</v>
      </c>
    </row>
    <row r="57">
      <c r="A57" t="inlineStr">
        <is>
          <t>HOU</t>
        </is>
      </c>
      <c r="B57" t="inlineStr">
        <is>
          <t>PT-160</t>
        </is>
      </c>
      <c r="C57" t="inlineStr">
        <is>
          <t>2019 Ford G54586</t>
        </is>
      </c>
      <c r="D57" s="1" t="n">
        <v>45777</v>
      </c>
      <c r="E57" t="inlineStr">
        <is>
          <t>2022-040</t>
        </is>
      </c>
      <c r="F57" t="n">
        <v>1</v>
      </c>
      <c r="G57" t="inlineStr">
        <is>
          <t>9000 100M</t>
        </is>
      </c>
      <c r="H57" t="n">
        <v>4</v>
      </c>
      <c r="I57" t="n">
        <v>0.06</v>
      </c>
      <c r="J57" t="inlineStr">
        <is>
          <t>MONTHLY</t>
        </is>
      </c>
      <c r="K57" t="n">
        <v>1500</v>
      </c>
      <c r="L57" t="n">
        <v>90</v>
      </c>
      <c r="P57" t="inlineStr"/>
    </row>
    <row r="58">
      <c r="A58" t="inlineStr">
        <is>
          <t>HOU</t>
        </is>
      </c>
      <c r="B58" t="inlineStr">
        <is>
          <t>PT-227</t>
        </is>
      </c>
      <c r="C58" t="inlineStr">
        <is>
          <t>2022 F-250 G40597</t>
        </is>
      </c>
      <c r="D58" s="1" t="n">
        <v>45777</v>
      </c>
      <c r="E58" t="inlineStr">
        <is>
          <t>2022-040</t>
        </is>
      </c>
      <c r="F58" t="n">
        <v>1</v>
      </c>
      <c r="G58" t="inlineStr">
        <is>
          <t>9000 100M</t>
        </is>
      </c>
      <c r="H58" t="n">
        <v>4</v>
      </c>
      <c r="I58" t="n">
        <v>0.25</v>
      </c>
      <c r="J58" t="inlineStr">
        <is>
          <t>MONTHLY</t>
        </is>
      </c>
      <c r="K58" t="n">
        <v>1500</v>
      </c>
      <c r="L58" t="n">
        <v>375</v>
      </c>
      <c r="P58" t="inlineStr"/>
    </row>
    <row r="59">
      <c r="A59" t="inlineStr">
        <is>
          <t>HOU</t>
        </is>
      </c>
      <c r="B59" t="inlineStr">
        <is>
          <t>SFB-04</t>
        </is>
      </c>
      <c r="C59" t="inlineStr">
        <is>
          <t>2007 Freightliner M2</t>
        </is>
      </c>
      <c r="D59" s="1" t="n">
        <v>45777</v>
      </c>
      <c r="E59" t="inlineStr">
        <is>
          <t>2022-040</t>
        </is>
      </c>
      <c r="F59" t="n">
        <v>1</v>
      </c>
      <c r="G59" t="inlineStr">
        <is>
          <t>9000 100M</t>
        </is>
      </c>
      <c r="H59" t="n">
        <v>4</v>
      </c>
      <c r="I59" t="n">
        <v>0.25</v>
      </c>
      <c r="J59" t="inlineStr">
        <is>
          <t>MONTHLY</t>
        </is>
      </c>
      <c r="K59" t="n">
        <v>3650</v>
      </c>
      <c r="L59" t="n">
        <v>912.5</v>
      </c>
      <c r="P59" t="n">
        <v>0.25</v>
      </c>
    </row>
    <row r="60">
      <c r="A60" t="inlineStr">
        <is>
          <t>DFW</t>
        </is>
      </c>
      <c r="B60" t="inlineStr">
        <is>
          <t>PT-104</t>
        </is>
      </c>
      <c r="C60" t="inlineStr">
        <is>
          <t>2017 F-150 E48666</t>
        </is>
      </c>
      <c r="D60" s="1" t="n">
        <v>45777</v>
      </c>
      <c r="E60" t="inlineStr">
        <is>
          <t>2023-004</t>
        </is>
      </c>
      <c r="F60" t="n">
        <v>1</v>
      </c>
      <c r="G60" t="inlineStr">
        <is>
          <t>9000 100M</t>
        </is>
      </c>
      <c r="H60" t="n">
        <v>4</v>
      </c>
      <c r="I60" t="n">
        <v>0.07000000000000001</v>
      </c>
      <c r="J60" t="inlineStr">
        <is>
          <t>MONTHLY</t>
        </is>
      </c>
      <c r="K60" t="n">
        <v>1300</v>
      </c>
      <c r="L60" t="n">
        <v>91.00000000000001</v>
      </c>
      <c r="P60" t="inlineStr"/>
    </row>
    <row r="61">
      <c r="A61" t="inlineStr">
        <is>
          <t>DFW</t>
        </is>
      </c>
      <c r="B61" t="inlineStr">
        <is>
          <t>PT-89</t>
        </is>
      </c>
      <c r="C61" t="inlineStr">
        <is>
          <t>2017 F-150 D58127</t>
        </is>
      </c>
      <c r="D61" s="1" t="n">
        <v>45777</v>
      </c>
      <c r="E61" t="inlineStr">
        <is>
          <t>2023-004</t>
        </is>
      </c>
      <c r="F61" t="n">
        <v>1</v>
      </c>
      <c r="G61" t="inlineStr">
        <is>
          <t>9000 100M</t>
        </is>
      </c>
      <c r="H61" t="n">
        <v>4</v>
      </c>
      <c r="I61" t="n">
        <v>0.2</v>
      </c>
      <c r="J61" t="inlineStr">
        <is>
          <t>MONTHLY</t>
        </is>
      </c>
      <c r="K61" t="n">
        <v>1300</v>
      </c>
      <c r="L61" t="n">
        <v>260</v>
      </c>
      <c r="P61" t="inlineStr"/>
    </row>
    <row r="62">
      <c r="A62" t="inlineStr">
        <is>
          <t>DFW</t>
        </is>
      </c>
      <c r="B62" t="inlineStr">
        <is>
          <t>BRO-08</t>
        </is>
      </c>
      <c r="C62" t="inlineStr">
        <is>
          <t>Lay-Mor SM300 Broom (2013)</t>
        </is>
      </c>
      <c r="D62" s="1" t="n">
        <v>45777</v>
      </c>
      <c r="E62" t="inlineStr">
        <is>
          <t>2023-006</t>
        </is>
      </c>
      <c r="F62" t="n">
        <v>1</v>
      </c>
      <c r="G62" t="inlineStr">
        <is>
          <t>9000 100M</t>
        </is>
      </c>
      <c r="H62" t="n">
        <v>4</v>
      </c>
      <c r="I62" t="n">
        <v>0.5</v>
      </c>
      <c r="J62" t="inlineStr">
        <is>
          <t>MONTHLY</t>
        </is>
      </c>
      <c r="K62" t="n">
        <v>1200</v>
      </c>
      <c r="L62" t="n">
        <v>600</v>
      </c>
      <c r="P62" t="n">
        <v>0.5</v>
      </c>
    </row>
    <row r="63">
      <c r="A63" t="inlineStr">
        <is>
          <t>DFW</t>
        </is>
      </c>
      <c r="B63" t="inlineStr">
        <is>
          <t>ET-08</t>
        </is>
      </c>
      <c r="C63" t="inlineStr">
        <is>
          <t>2022 DODGE RAM 1500</t>
        </is>
      </c>
      <c r="D63" s="1" t="n">
        <v>45777</v>
      </c>
      <c r="E63" t="inlineStr">
        <is>
          <t>2023-006</t>
        </is>
      </c>
      <c r="F63" t="n">
        <v>1</v>
      </c>
      <c r="G63" t="inlineStr">
        <is>
          <t>9000 100M</t>
        </is>
      </c>
      <c r="H63" t="n">
        <v>4</v>
      </c>
      <c r="I63" t="n">
        <v>1</v>
      </c>
      <c r="J63" t="inlineStr">
        <is>
          <t>MONTHLY</t>
        </is>
      </c>
      <c r="K63" t="n">
        <v>1300</v>
      </c>
      <c r="L63" t="n">
        <v>1300</v>
      </c>
      <c r="P63" t="n">
        <v>1</v>
      </c>
    </row>
    <row r="64">
      <c r="A64" t="inlineStr">
        <is>
          <t>DFW</t>
        </is>
      </c>
      <c r="B64" t="inlineStr">
        <is>
          <t>ET-09</t>
        </is>
      </c>
      <c r="C64" t="inlineStr">
        <is>
          <t>2022 DODGE RAM 1500</t>
        </is>
      </c>
      <c r="D64" s="1" t="n">
        <v>45777</v>
      </c>
      <c r="E64" t="inlineStr">
        <is>
          <t>2023-006</t>
        </is>
      </c>
      <c r="F64" t="n">
        <v>1</v>
      </c>
      <c r="G64" t="inlineStr">
        <is>
          <t>9000 100M</t>
        </is>
      </c>
      <c r="H64" t="n">
        <v>4</v>
      </c>
      <c r="I64" t="n">
        <v>0.2</v>
      </c>
      <c r="J64" t="inlineStr">
        <is>
          <t>MONTHLY</t>
        </is>
      </c>
      <c r="K64" t="n">
        <v>1300</v>
      </c>
      <c r="L64" t="n">
        <v>260</v>
      </c>
      <c r="P64" t="n">
        <v>1</v>
      </c>
    </row>
    <row r="65">
      <c r="A65" t="inlineStr">
        <is>
          <t>DFW</t>
        </is>
      </c>
      <c r="B65" t="inlineStr">
        <is>
          <t>ET-19</t>
        </is>
      </c>
      <c r="C65" t="inlineStr">
        <is>
          <t>2022 DODGE RAM 1500</t>
        </is>
      </c>
      <c r="D65" s="1" t="n">
        <v>45777</v>
      </c>
      <c r="E65" t="inlineStr">
        <is>
          <t>2023-006</t>
        </is>
      </c>
      <c r="F65" t="n">
        <v>1</v>
      </c>
      <c r="G65" t="inlineStr">
        <is>
          <t>9000 100M</t>
        </is>
      </c>
      <c r="H65" t="n">
        <v>4</v>
      </c>
      <c r="I65" t="n">
        <v>0.2</v>
      </c>
      <c r="J65" t="inlineStr">
        <is>
          <t>MONTHLY</t>
        </is>
      </c>
      <c r="K65" t="n">
        <v>1300</v>
      </c>
      <c r="L65" t="n">
        <v>260</v>
      </c>
      <c r="P65" t="n">
        <v>1</v>
      </c>
    </row>
    <row r="66">
      <c r="A66" t="inlineStr">
        <is>
          <t>DFW</t>
        </is>
      </c>
      <c r="B66" t="inlineStr">
        <is>
          <t>ET-27</t>
        </is>
      </c>
      <c r="C66" t="inlineStr">
        <is>
          <t>2023 FORD F-250 XL</t>
        </is>
      </c>
      <c r="D66" s="1" t="n">
        <v>45777</v>
      </c>
      <c r="E66" t="inlineStr">
        <is>
          <t>2023-006</t>
        </is>
      </c>
      <c r="F66" t="n">
        <v>1</v>
      </c>
      <c r="G66" t="inlineStr">
        <is>
          <t>9000 100M</t>
        </is>
      </c>
      <c r="H66" t="n">
        <v>4</v>
      </c>
      <c r="I66" t="n">
        <v>0.89</v>
      </c>
      <c r="J66" t="inlineStr">
        <is>
          <t>MONTHLY</t>
        </is>
      </c>
      <c r="K66" t="n">
        <v>2000</v>
      </c>
      <c r="L66" t="n">
        <v>1780</v>
      </c>
      <c r="P66" t="inlineStr"/>
    </row>
    <row r="67">
      <c r="A67" t="inlineStr">
        <is>
          <t>DFW</t>
        </is>
      </c>
      <c r="B67" t="inlineStr">
        <is>
          <t>EX-41</t>
        </is>
      </c>
      <c r="C67" t="inlineStr">
        <is>
          <t>CAT 308E2CRSB (2013)</t>
        </is>
      </c>
      <c r="D67" s="1" t="n">
        <v>45777</v>
      </c>
      <c r="E67" t="inlineStr">
        <is>
          <t>2023-006</t>
        </is>
      </c>
      <c r="F67" t="n">
        <v>1</v>
      </c>
      <c r="G67" t="inlineStr">
        <is>
          <t>9000 100M</t>
        </is>
      </c>
      <c r="H67" t="n">
        <v>4</v>
      </c>
      <c r="I67" t="n">
        <v>0.82</v>
      </c>
      <c r="J67" t="inlineStr">
        <is>
          <t>MONTHLY</t>
        </is>
      </c>
      <c r="K67" t="n">
        <v>3000</v>
      </c>
      <c r="L67" t="n">
        <v>2460</v>
      </c>
      <c r="P67" t="n">
        <v>1</v>
      </c>
    </row>
    <row r="68">
      <c r="A68" t="inlineStr">
        <is>
          <t>DFW</t>
        </is>
      </c>
      <c r="B68" t="inlineStr">
        <is>
          <t>EX-42</t>
        </is>
      </c>
      <c r="C68" t="inlineStr">
        <is>
          <t>JD 75G (2015)</t>
        </is>
      </c>
      <c r="D68" s="1" t="n">
        <v>45777</v>
      </c>
      <c r="E68" t="inlineStr">
        <is>
          <t>2023-006</t>
        </is>
      </c>
      <c r="F68" t="n">
        <v>1</v>
      </c>
      <c r="G68" t="inlineStr">
        <is>
          <t>9000 100M</t>
        </is>
      </c>
      <c r="H68" t="n">
        <v>4</v>
      </c>
      <c r="I68" t="n">
        <v>0.55</v>
      </c>
      <c r="J68" t="inlineStr">
        <is>
          <t>MONTHLY</t>
        </is>
      </c>
      <c r="K68" t="n">
        <v>3000</v>
      </c>
      <c r="L68" t="n">
        <v>1650</v>
      </c>
      <c r="P68" t="n">
        <v>0.55</v>
      </c>
    </row>
    <row r="69">
      <c r="A69" t="inlineStr">
        <is>
          <t>DFW</t>
        </is>
      </c>
      <c r="B69" t="inlineStr">
        <is>
          <t>EX-70</t>
        </is>
      </c>
      <c r="C69" t="inlineStr">
        <is>
          <t>JD 250G LC (2019)</t>
        </is>
      </c>
      <c r="D69" s="1" t="n">
        <v>45777</v>
      </c>
      <c r="E69" t="inlineStr">
        <is>
          <t>2023-006</t>
        </is>
      </c>
      <c r="F69" t="n">
        <v>1</v>
      </c>
      <c r="G69" t="inlineStr">
        <is>
          <t>9000 100M</t>
        </is>
      </c>
      <c r="H69" t="n">
        <v>4</v>
      </c>
      <c r="I69" t="n">
        <v>1</v>
      </c>
      <c r="J69" t="inlineStr">
        <is>
          <t>MONTHLY</t>
        </is>
      </c>
      <c r="K69" t="n">
        <v>5000</v>
      </c>
      <c r="L69" t="n">
        <v>5000</v>
      </c>
      <c r="P69" t="n">
        <v>1</v>
      </c>
    </row>
    <row r="70">
      <c r="A70" t="inlineStr">
        <is>
          <t>DFW</t>
        </is>
      </c>
      <c r="B70" t="inlineStr">
        <is>
          <t>ME-34</t>
        </is>
      </c>
      <c r="C70" t="inlineStr">
        <is>
          <t>WANCO MESSAGE BOARD (1005011)</t>
        </is>
      </c>
      <c r="D70" s="1" t="n">
        <v>45777</v>
      </c>
      <c r="E70" t="inlineStr">
        <is>
          <t>2023-006</t>
        </is>
      </c>
      <c r="F70" t="n">
        <v>1</v>
      </c>
      <c r="G70" t="inlineStr">
        <is>
          <t>9000 100M</t>
        </is>
      </c>
      <c r="H70" t="n">
        <v>4</v>
      </c>
      <c r="I70" t="n">
        <v>1</v>
      </c>
      <c r="J70" t="inlineStr">
        <is>
          <t>MONTHLY</t>
        </is>
      </c>
      <c r="K70" t="n">
        <v>1250</v>
      </c>
      <c r="L70" t="n">
        <v>1250</v>
      </c>
      <c r="P70" t="n">
        <v>1</v>
      </c>
    </row>
    <row r="71">
      <c r="A71" t="inlineStr">
        <is>
          <t>DFW</t>
        </is>
      </c>
      <c r="B71" t="inlineStr">
        <is>
          <t>ME-35</t>
        </is>
      </c>
      <c r="C71" t="inlineStr">
        <is>
          <t>WANCO MESSAGE BOARD (1005012)</t>
        </is>
      </c>
      <c r="D71" s="1" t="n">
        <v>45777</v>
      </c>
      <c r="E71" t="inlineStr">
        <is>
          <t>2023-006</t>
        </is>
      </c>
      <c r="F71" t="n">
        <v>1</v>
      </c>
      <c r="G71" t="inlineStr">
        <is>
          <t>9000 100M</t>
        </is>
      </c>
      <c r="H71" t="n">
        <v>4</v>
      </c>
      <c r="I71" t="n">
        <v>1</v>
      </c>
      <c r="J71" t="inlineStr">
        <is>
          <t>MONTHLY</t>
        </is>
      </c>
      <c r="K71" t="n">
        <v>1250</v>
      </c>
      <c r="L71" t="n">
        <v>1250</v>
      </c>
      <c r="P71" t="n">
        <v>1</v>
      </c>
    </row>
    <row r="72">
      <c r="A72" t="inlineStr">
        <is>
          <t>DFW</t>
        </is>
      </c>
      <c r="B72" t="inlineStr">
        <is>
          <t>ME-51</t>
        </is>
      </c>
      <c r="C72" t="inlineStr">
        <is>
          <t>2024 VM MATRIX MB (MB-H000976)</t>
        </is>
      </c>
      <c r="D72" s="1" t="n">
        <v>45777</v>
      </c>
      <c r="E72" t="inlineStr">
        <is>
          <t>2023-006</t>
        </is>
      </c>
      <c r="F72" t="n">
        <v>1</v>
      </c>
      <c r="G72" t="inlineStr">
        <is>
          <t>9000 100M</t>
        </is>
      </c>
      <c r="H72" t="n">
        <v>4</v>
      </c>
      <c r="I72" t="n">
        <v>1</v>
      </c>
      <c r="J72" t="inlineStr">
        <is>
          <t>MONTHLY</t>
        </is>
      </c>
      <c r="K72" t="n">
        <v>1250</v>
      </c>
      <c r="L72" t="n">
        <v>1250</v>
      </c>
      <c r="P72" t="n">
        <v>1</v>
      </c>
    </row>
    <row r="73">
      <c r="A73" t="inlineStr">
        <is>
          <t>DFW</t>
        </is>
      </c>
      <c r="B73" t="inlineStr">
        <is>
          <t>MT-14</t>
        </is>
      </c>
      <c r="C73" t="inlineStr">
        <is>
          <t>2023 F550 D21569 Lube Truck</t>
        </is>
      </c>
      <c r="D73" s="1" t="n">
        <v>45777</v>
      </c>
      <c r="E73" t="inlineStr">
        <is>
          <t>2023-006</t>
        </is>
      </c>
      <c r="F73" t="n">
        <v>1</v>
      </c>
      <c r="G73" t="inlineStr">
        <is>
          <t>9000 100M</t>
        </is>
      </c>
      <c r="H73" t="n">
        <v>4</v>
      </c>
      <c r="I73" t="n">
        <v>0.05</v>
      </c>
      <c r="J73" t="inlineStr">
        <is>
          <t>MONTHLY</t>
        </is>
      </c>
      <c r="K73" t="n">
        <v>1500</v>
      </c>
      <c r="L73" t="n">
        <v>75</v>
      </c>
      <c r="P73" t="inlineStr"/>
    </row>
    <row r="74">
      <c r="A74" t="inlineStr">
        <is>
          <t>DFW</t>
        </is>
      </c>
      <c r="B74" t="inlineStr">
        <is>
          <t>PT-156</t>
        </is>
      </c>
      <c r="C74" t="inlineStr">
        <is>
          <t>2019 F150 F14517</t>
        </is>
      </c>
      <c r="D74" s="1" t="n">
        <v>45777</v>
      </c>
      <c r="E74" t="inlineStr">
        <is>
          <t>2023-006</t>
        </is>
      </c>
      <c r="F74" t="n">
        <v>1</v>
      </c>
      <c r="G74" t="inlineStr">
        <is>
          <t>9000 100M</t>
        </is>
      </c>
      <c r="H74" t="n">
        <v>4</v>
      </c>
      <c r="I74" t="n">
        <v>0.1</v>
      </c>
      <c r="J74" t="inlineStr">
        <is>
          <t>MONTHLY</t>
        </is>
      </c>
      <c r="K74" t="n">
        <v>1300</v>
      </c>
      <c r="L74" t="n">
        <v>130</v>
      </c>
      <c r="P74" t="n">
        <v>1</v>
      </c>
    </row>
    <row r="75">
      <c r="A75" t="inlineStr">
        <is>
          <t>DFW</t>
        </is>
      </c>
      <c r="B75" t="inlineStr">
        <is>
          <t>PT-159</t>
        </is>
      </c>
      <c r="C75" t="inlineStr">
        <is>
          <t>2019 F250 G54587</t>
        </is>
      </c>
      <c r="D75" s="1" t="n">
        <v>45777</v>
      </c>
      <c r="E75" t="inlineStr">
        <is>
          <t>2023-006</t>
        </is>
      </c>
      <c r="F75" t="n">
        <v>1</v>
      </c>
      <c r="G75" t="inlineStr">
        <is>
          <t>9000 100M</t>
        </is>
      </c>
      <c r="H75" t="n">
        <v>4</v>
      </c>
      <c r="I75" t="n">
        <v>0.4</v>
      </c>
      <c r="J75" t="inlineStr">
        <is>
          <t>MONTHLY</t>
        </is>
      </c>
      <c r="K75" t="n">
        <v>1500</v>
      </c>
      <c r="L75" t="n">
        <v>600</v>
      </c>
      <c r="P75" t="inlineStr"/>
    </row>
    <row r="76">
      <c r="A76" t="inlineStr">
        <is>
          <t>DFW</t>
        </is>
      </c>
      <c r="B76" t="inlineStr">
        <is>
          <t>PT-237</t>
        </is>
      </c>
      <c r="C76" t="inlineStr">
        <is>
          <t>2023 F-250</t>
        </is>
      </c>
      <c r="D76" s="1" t="n">
        <v>45777</v>
      </c>
      <c r="E76" t="inlineStr">
        <is>
          <t>2023-006</t>
        </is>
      </c>
      <c r="F76" t="n">
        <v>1</v>
      </c>
      <c r="G76" t="inlineStr">
        <is>
          <t>9000 100M</t>
        </is>
      </c>
      <c r="H76" t="n">
        <v>4</v>
      </c>
      <c r="I76" t="n">
        <v>0.43</v>
      </c>
      <c r="J76" t="inlineStr">
        <is>
          <t>MONTHLY</t>
        </is>
      </c>
      <c r="K76" t="n">
        <v>1500</v>
      </c>
      <c r="L76" t="n">
        <v>645</v>
      </c>
      <c r="P76" t="inlineStr"/>
    </row>
    <row r="77">
      <c r="A77" t="inlineStr">
        <is>
          <t>DFW</t>
        </is>
      </c>
      <c r="B77" t="inlineStr">
        <is>
          <t>PT-240</t>
        </is>
      </c>
      <c r="C77" t="inlineStr">
        <is>
          <t>2023 F-150 XL</t>
        </is>
      </c>
      <c r="D77" s="1" t="n">
        <v>45777</v>
      </c>
      <c r="E77" t="inlineStr">
        <is>
          <t>2023-006</t>
        </is>
      </c>
      <c r="F77" t="n">
        <v>1</v>
      </c>
      <c r="G77" t="inlineStr">
        <is>
          <t>9000 100M</t>
        </is>
      </c>
      <c r="H77" t="n">
        <v>4</v>
      </c>
      <c r="I77" t="n">
        <v>0.5</v>
      </c>
      <c r="J77" t="inlineStr">
        <is>
          <t>MONTHLY</t>
        </is>
      </c>
      <c r="K77" t="n">
        <v>1300</v>
      </c>
      <c r="L77" t="n">
        <v>650</v>
      </c>
      <c r="P77" t="n">
        <v>1</v>
      </c>
    </row>
    <row r="78">
      <c r="A78" t="inlineStr">
        <is>
          <t>DFW</t>
        </is>
      </c>
      <c r="B78" t="inlineStr">
        <is>
          <t>PT-245</t>
        </is>
      </c>
      <c r="C78" t="inlineStr">
        <is>
          <t>2023 F-150 STX</t>
        </is>
      </c>
      <c r="D78" s="1" t="n">
        <v>45777</v>
      </c>
      <c r="E78" t="inlineStr">
        <is>
          <t>2023-006</t>
        </is>
      </c>
      <c r="F78" t="n">
        <v>1</v>
      </c>
      <c r="G78" t="inlineStr">
        <is>
          <t>9000 100M</t>
        </is>
      </c>
      <c r="H78" t="n">
        <v>4</v>
      </c>
      <c r="I78" t="n">
        <v>0.9</v>
      </c>
      <c r="J78" t="inlineStr">
        <is>
          <t>MONTHLY</t>
        </is>
      </c>
      <c r="K78" t="n">
        <v>1300</v>
      </c>
      <c r="L78" t="n">
        <v>1170</v>
      </c>
      <c r="P78" t="n">
        <v>1</v>
      </c>
    </row>
    <row r="79">
      <c r="A79" t="inlineStr">
        <is>
          <t>DFW</t>
        </is>
      </c>
      <c r="B79" t="inlineStr">
        <is>
          <t>PT-268</t>
        </is>
      </c>
      <c r="C79" t="inlineStr">
        <is>
          <t>2024 FORD MAVERICK XLT (5305)</t>
        </is>
      </c>
      <c r="D79" s="1" t="n">
        <v>45777</v>
      </c>
      <c r="E79" t="inlineStr">
        <is>
          <t>2023-006</t>
        </is>
      </c>
      <c r="F79" t="n">
        <v>1</v>
      </c>
      <c r="G79" t="inlineStr">
        <is>
          <t>9000 100M</t>
        </is>
      </c>
      <c r="H79" t="n">
        <v>4</v>
      </c>
      <c r="I79" t="n">
        <v>0.2</v>
      </c>
      <c r="J79" t="inlineStr">
        <is>
          <t>MONTHLY</t>
        </is>
      </c>
      <c r="K79" t="n">
        <v>1000</v>
      </c>
      <c r="L79" t="n">
        <v>200</v>
      </c>
      <c r="P79" t="inlineStr"/>
    </row>
    <row r="80">
      <c r="A80" t="inlineStr">
        <is>
          <t>DFW</t>
        </is>
      </c>
      <c r="B80" t="inlineStr">
        <is>
          <t>PT-276</t>
        </is>
      </c>
      <c r="C80" t="inlineStr">
        <is>
          <t>2024 FORD MAVERICK (RRB41388)</t>
        </is>
      </c>
      <c r="D80" s="1" t="n">
        <v>45777</v>
      </c>
      <c r="E80" t="inlineStr">
        <is>
          <t>2023-006</t>
        </is>
      </c>
      <c r="F80" t="n">
        <v>1</v>
      </c>
      <c r="G80" t="inlineStr">
        <is>
          <t>9000 100M</t>
        </is>
      </c>
      <c r="H80" t="n">
        <v>4</v>
      </c>
      <c r="I80" t="n">
        <v>0.1</v>
      </c>
      <c r="J80" t="inlineStr">
        <is>
          <t>MONTHLY</t>
        </is>
      </c>
      <c r="K80" t="n">
        <v>1000</v>
      </c>
      <c r="L80" t="n">
        <v>100</v>
      </c>
      <c r="P80" t="n">
        <v>1</v>
      </c>
    </row>
    <row r="81">
      <c r="A81" t="inlineStr">
        <is>
          <t>DFW</t>
        </is>
      </c>
      <c r="B81" t="inlineStr">
        <is>
          <t>PT-89</t>
        </is>
      </c>
      <c r="C81" t="inlineStr">
        <is>
          <t>2017 F-150 D58127</t>
        </is>
      </c>
      <c r="D81" s="1" t="n">
        <v>45777</v>
      </c>
      <c r="E81" t="inlineStr">
        <is>
          <t>2023-006</t>
        </is>
      </c>
      <c r="F81" t="n">
        <v>1</v>
      </c>
      <c r="G81" t="inlineStr">
        <is>
          <t>9000 100M</t>
        </is>
      </c>
      <c r="H81" t="n">
        <v>4</v>
      </c>
      <c r="I81" t="n">
        <v>0.2</v>
      </c>
      <c r="J81" t="inlineStr">
        <is>
          <t>MONTHLY</t>
        </is>
      </c>
      <c r="K81" t="n">
        <v>1300</v>
      </c>
      <c r="L81" t="n">
        <v>260</v>
      </c>
      <c r="P81" t="inlineStr"/>
    </row>
    <row r="82">
      <c r="A82" t="inlineStr">
        <is>
          <t>DFW</t>
        </is>
      </c>
      <c r="B82" t="inlineStr">
        <is>
          <t>R-25</t>
        </is>
      </c>
      <c r="C82" t="inlineStr">
        <is>
          <t>Wacker RTLX-SC3</t>
        </is>
      </c>
      <c r="D82" s="1" t="n">
        <v>45777</v>
      </c>
      <c r="E82" t="inlineStr">
        <is>
          <t>2023-006</t>
        </is>
      </c>
      <c r="F82" t="n">
        <v>1</v>
      </c>
      <c r="G82" t="inlineStr">
        <is>
          <t>9000 100M</t>
        </is>
      </c>
      <c r="H82" t="n">
        <v>4</v>
      </c>
      <c r="I82" t="n">
        <v>1</v>
      </c>
      <c r="J82" t="inlineStr">
        <is>
          <t>MONTHLY</t>
        </is>
      </c>
      <c r="K82" t="n">
        <v>2000</v>
      </c>
      <c r="L82" t="n">
        <v>2000</v>
      </c>
      <c r="P82" t="n">
        <v>1</v>
      </c>
    </row>
    <row r="83">
      <c r="A83" t="inlineStr">
        <is>
          <t>DFW</t>
        </is>
      </c>
      <c r="B83" t="inlineStr">
        <is>
          <t>R-33</t>
        </is>
      </c>
      <c r="C83" t="inlineStr">
        <is>
          <t>2017 WACKER RD12A DDR</t>
        </is>
      </c>
      <c r="D83" s="1" t="n">
        <v>45777</v>
      </c>
      <c r="E83" t="inlineStr">
        <is>
          <t>2023-006</t>
        </is>
      </c>
      <c r="F83" t="n">
        <v>1</v>
      </c>
      <c r="G83" t="inlineStr">
        <is>
          <t>9000 100M</t>
        </is>
      </c>
      <c r="H83" t="n">
        <v>4</v>
      </c>
      <c r="I83" t="n">
        <v>1</v>
      </c>
      <c r="J83" t="inlineStr">
        <is>
          <t>MONTHLY</t>
        </is>
      </c>
      <c r="K83" t="n">
        <v>2000</v>
      </c>
      <c r="L83" t="n">
        <v>2000</v>
      </c>
      <c r="P83" t="n">
        <v>1</v>
      </c>
    </row>
    <row r="84">
      <c r="A84" t="inlineStr">
        <is>
          <t>DFW</t>
        </is>
      </c>
      <c r="B84" t="inlineStr">
        <is>
          <t>RTC-02</t>
        </is>
      </c>
      <c r="C84" t="inlineStr">
        <is>
          <t>Terex 65 Ton Crane</t>
        </is>
      </c>
      <c r="D84" s="1" t="n">
        <v>45777</v>
      </c>
      <c r="E84" t="inlineStr">
        <is>
          <t>2023-006</t>
        </is>
      </c>
      <c r="F84" t="n">
        <v>1</v>
      </c>
      <c r="G84" t="inlineStr">
        <is>
          <t>9000 100M</t>
        </is>
      </c>
      <c r="H84" t="n">
        <v>4</v>
      </c>
      <c r="I84" t="n">
        <v>0.49</v>
      </c>
      <c r="J84" t="inlineStr">
        <is>
          <t>MONTHLY</t>
        </is>
      </c>
      <c r="K84" t="n">
        <v>6000</v>
      </c>
      <c r="L84" t="n">
        <v>2940</v>
      </c>
      <c r="P84" t="n">
        <v>1</v>
      </c>
    </row>
    <row r="85">
      <c r="A85" t="inlineStr">
        <is>
          <t>DFW</t>
        </is>
      </c>
      <c r="B85" t="inlineStr">
        <is>
          <t>SS-29</t>
        </is>
      </c>
      <c r="C85" t="inlineStr">
        <is>
          <t>2018 CAT 279D</t>
        </is>
      </c>
      <c r="D85" s="1" t="n">
        <v>45777</v>
      </c>
      <c r="E85" t="inlineStr">
        <is>
          <t>2023-006</t>
        </is>
      </c>
      <c r="F85" t="n">
        <v>1</v>
      </c>
      <c r="G85" t="inlineStr">
        <is>
          <t>9000 100M</t>
        </is>
      </c>
      <c r="H85" t="n">
        <v>4</v>
      </c>
      <c r="I85" t="n">
        <v>1</v>
      </c>
      <c r="J85" t="inlineStr">
        <is>
          <t>MONTHLY</t>
        </is>
      </c>
      <c r="K85" t="n">
        <v>2100</v>
      </c>
      <c r="L85" t="n">
        <v>2100</v>
      </c>
      <c r="P85" t="n">
        <v>1</v>
      </c>
    </row>
    <row r="86">
      <c r="A86" t="inlineStr">
        <is>
          <t>DFW</t>
        </is>
      </c>
      <c r="B86" t="inlineStr">
        <is>
          <t>SS-45</t>
        </is>
      </c>
      <c r="C86" t="inlineStr">
        <is>
          <t>2025 CAT 265 CTL (KR405358) SS-45</t>
        </is>
      </c>
      <c r="D86" s="1" t="n">
        <v>45777</v>
      </c>
      <c r="E86" t="inlineStr">
        <is>
          <t>2023-006</t>
        </is>
      </c>
      <c r="F86" t="n">
        <v>1</v>
      </c>
      <c r="G86" t="inlineStr">
        <is>
          <t>9000 100M</t>
        </is>
      </c>
      <c r="H86" t="n">
        <v>4</v>
      </c>
      <c r="I86" t="n">
        <v>1</v>
      </c>
      <c r="J86" t="inlineStr">
        <is>
          <t>MONTHLY</t>
        </is>
      </c>
      <c r="K86" t="n">
        <v>2100</v>
      </c>
      <c r="L86" t="n">
        <v>2100</v>
      </c>
      <c r="P86" t="n">
        <v>1</v>
      </c>
    </row>
    <row r="87">
      <c r="A87" t="inlineStr">
        <is>
          <t>DFW</t>
        </is>
      </c>
      <c r="B87" t="inlineStr">
        <is>
          <t>SS-46</t>
        </is>
      </c>
      <c r="C87" t="inlineStr">
        <is>
          <t>2025 CAT 265 CTL (KR405362) SS-46</t>
        </is>
      </c>
      <c r="D87" s="1" t="n">
        <v>45777</v>
      </c>
      <c r="E87" t="inlineStr">
        <is>
          <t>2023-006</t>
        </is>
      </c>
      <c r="F87" t="n">
        <v>1</v>
      </c>
      <c r="G87" t="inlineStr">
        <is>
          <t>9000 100M</t>
        </is>
      </c>
      <c r="H87" t="n">
        <v>4</v>
      </c>
      <c r="I87" t="n">
        <v>0.16</v>
      </c>
      <c r="J87" t="inlineStr">
        <is>
          <t>MONTHLY</t>
        </is>
      </c>
      <c r="K87" t="n">
        <v>2100</v>
      </c>
      <c r="L87" t="n">
        <v>336</v>
      </c>
      <c r="P87" t="n">
        <v>1</v>
      </c>
    </row>
    <row r="88">
      <c r="A88" t="inlineStr">
        <is>
          <t>DFW</t>
        </is>
      </c>
      <c r="B88" t="inlineStr">
        <is>
          <t>SV-08</t>
        </is>
      </c>
      <c r="C88" t="inlineStr">
        <is>
          <t>2020 Ford Explorer A41584</t>
        </is>
      </c>
      <c r="D88" s="1" t="n">
        <v>45777</v>
      </c>
      <c r="E88" t="inlineStr">
        <is>
          <t>2023-006</t>
        </is>
      </c>
      <c r="F88" t="n">
        <v>1</v>
      </c>
      <c r="G88" t="inlineStr">
        <is>
          <t>9000 100M</t>
        </is>
      </c>
      <c r="H88" t="n">
        <v>4</v>
      </c>
      <c r="I88" t="n">
        <v>1</v>
      </c>
      <c r="J88" t="inlineStr">
        <is>
          <t>MONTHLY</t>
        </is>
      </c>
      <c r="K88" t="n">
        <v>1250</v>
      </c>
      <c r="L88" t="n">
        <v>1250</v>
      </c>
      <c r="P88" t="n">
        <v>1</v>
      </c>
    </row>
    <row r="89">
      <c r="A89" t="inlineStr">
        <is>
          <t>DFW</t>
        </is>
      </c>
      <c r="B89" t="inlineStr">
        <is>
          <t>TH-09</t>
        </is>
      </c>
      <c r="C89" t="inlineStr">
        <is>
          <t>2013 JLG G1255A</t>
        </is>
      </c>
      <c r="D89" s="1" t="n">
        <v>45777</v>
      </c>
      <c r="E89" t="inlineStr">
        <is>
          <t>2023-006</t>
        </is>
      </c>
      <c r="F89" t="n">
        <v>1</v>
      </c>
      <c r="G89" t="inlineStr">
        <is>
          <t>9000 100M</t>
        </is>
      </c>
      <c r="H89" t="n">
        <v>4</v>
      </c>
      <c r="I89" t="n">
        <v>1</v>
      </c>
      <c r="J89" t="inlineStr">
        <is>
          <t>MONTHLY</t>
        </is>
      </c>
      <c r="K89" t="n">
        <v>4000</v>
      </c>
      <c r="L89" t="n">
        <v>4000</v>
      </c>
      <c r="P89" t="n">
        <v>1</v>
      </c>
    </row>
    <row r="90">
      <c r="A90" t="inlineStr">
        <is>
          <t>DFW</t>
        </is>
      </c>
      <c r="B90" t="inlineStr">
        <is>
          <t>TH-12</t>
        </is>
      </c>
      <c r="C90" t="inlineStr">
        <is>
          <t>2016 JLG1255 TELEHANDLER TH-12</t>
        </is>
      </c>
      <c r="D90" s="1" t="n">
        <v>45777</v>
      </c>
      <c r="E90" t="inlineStr">
        <is>
          <t>2023-006</t>
        </is>
      </c>
      <c r="F90" t="n">
        <v>1</v>
      </c>
      <c r="G90" t="inlineStr">
        <is>
          <t>9000 100M</t>
        </is>
      </c>
      <c r="H90" t="n">
        <v>4</v>
      </c>
      <c r="I90" t="n">
        <v>0.5</v>
      </c>
      <c r="J90" t="inlineStr">
        <is>
          <t>MONTHLY</t>
        </is>
      </c>
      <c r="K90" t="n">
        <v>4000</v>
      </c>
      <c r="L90" t="n">
        <v>2000</v>
      </c>
      <c r="P90" t="n">
        <v>0.5</v>
      </c>
    </row>
    <row r="91">
      <c r="A91" t="inlineStr">
        <is>
          <t>DFW</t>
        </is>
      </c>
      <c r="B91" t="inlineStr">
        <is>
          <t>WL-03</t>
        </is>
      </c>
      <c r="C91" t="inlineStr">
        <is>
          <t>CAT 928H Loader (2012)</t>
        </is>
      </c>
      <c r="D91" s="1" t="n">
        <v>45777</v>
      </c>
      <c r="E91" t="inlineStr">
        <is>
          <t>2023-006</t>
        </is>
      </c>
      <c r="F91" t="n">
        <v>1</v>
      </c>
      <c r="G91" t="inlineStr">
        <is>
          <t>9000 100M</t>
        </is>
      </c>
      <c r="H91" t="n">
        <v>4</v>
      </c>
      <c r="I91" t="n">
        <v>0.25</v>
      </c>
      <c r="J91" t="inlineStr">
        <is>
          <t>MONTHLY</t>
        </is>
      </c>
      <c r="K91" t="n">
        <v>4000</v>
      </c>
      <c r="L91" t="n">
        <v>1000</v>
      </c>
      <c r="P91" t="n">
        <v>0.25</v>
      </c>
    </row>
    <row r="92">
      <c r="A92" t="inlineStr">
        <is>
          <t>WT</t>
        </is>
      </c>
      <c r="B92" t="inlineStr">
        <is>
          <t>14T-39</t>
        </is>
      </c>
      <c r="C92" t="inlineStr">
        <is>
          <t>2024 102X22 BP HD</t>
        </is>
      </c>
      <c r="D92" s="1" t="n">
        <v>45777</v>
      </c>
      <c r="E92" t="inlineStr">
        <is>
          <t>2023-007</t>
        </is>
      </c>
      <c r="F92" t="n">
        <v>1</v>
      </c>
      <c r="G92" t="inlineStr">
        <is>
          <t>9000 100M</t>
        </is>
      </c>
      <c r="H92" t="n">
        <v>4</v>
      </c>
      <c r="I92" t="n">
        <v>1</v>
      </c>
      <c r="J92" t="inlineStr">
        <is>
          <t>MONTHLY</t>
        </is>
      </c>
      <c r="K92" t="n">
        <v>200</v>
      </c>
      <c r="L92" t="n">
        <v>200</v>
      </c>
      <c r="P92" t="n">
        <v>1</v>
      </c>
    </row>
    <row r="93">
      <c r="A93" t="inlineStr">
        <is>
          <t>WT</t>
        </is>
      </c>
      <c r="B93" t="inlineStr">
        <is>
          <t>BH-24</t>
        </is>
      </c>
      <c r="C93" t="inlineStr">
        <is>
          <t>2012 CAT 420E IT</t>
        </is>
      </c>
      <c r="D93" s="1" t="n">
        <v>45777</v>
      </c>
      <c r="E93" t="inlineStr">
        <is>
          <t>2023-007</t>
        </is>
      </c>
      <c r="F93" t="n">
        <v>1</v>
      </c>
      <c r="G93" t="inlineStr">
        <is>
          <t>9000 100M | 9000 100F | CC NEEDED</t>
        </is>
      </c>
      <c r="H93" t="n">
        <v>4</v>
      </c>
      <c r="I93" t="n">
        <v>0.2</v>
      </c>
      <c r="J93" t="inlineStr">
        <is>
          <t>MONTHLY</t>
        </is>
      </c>
      <c r="K93" t="n">
        <v>2500</v>
      </c>
      <c r="L93" t="n">
        <v>500</v>
      </c>
      <c r="N93" t="inlineStr">
        <is>
          <t>DOWNED AT ALL?</t>
        </is>
      </c>
      <c r="P93" t="n">
        <v>0.2</v>
      </c>
    </row>
    <row r="94">
      <c r="A94" t="inlineStr">
        <is>
          <t>WT</t>
        </is>
      </c>
      <c r="B94" t="inlineStr">
        <is>
          <t>BRO-02</t>
        </is>
      </c>
      <c r="C94" t="inlineStr">
        <is>
          <t>Broce RJ350 Broom</t>
        </is>
      </c>
      <c r="D94" s="1" t="n">
        <v>45777</v>
      </c>
      <c r="E94" t="inlineStr">
        <is>
          <t>2023-007</t>
        </is>
      </c>
      <c r="F94" t="n">
        <v>1</v>
      </c>
      <c r="G94" t="inlineStr">
        <is>
          <t>9000 100F / CC NEEDED</t>
        </is>
      </c>
      <c r="H94" t="n">
        <v>4</v>
      </c>
      <c r="I94" t="n">
        <v>1</v>
      </c>
      <c r="J94" t="inlineStr">
        <is>
          <t>MONTHLY</t>
        </is>
      </c>
      <c r="K94" t="n">
        <v>1200</v>
      </c>
      <c r="L94" t="n">
        <v>1200</v>
      </c>
      <c r="P94" t="n">
        <v>1</v>
      </c>
    </row>
    <row r="95">
      <c r="A95" t="inlineStr">
        <is>
          <t>WT</t>
        </is>
      </c>
      <c r="B95" t="inlineStr">
        <is>
          <t>DD-01</t>
        </is>
      </c>
      <c r="C95" t="inlineStr">
        <is>
          <t>DYNAPAC CC5200 ROLLER</t>
        </is>
      </c>
      <c r="D95" s="1" t="n">
        <v>45777</v>
      </c>
      <c r="E95" t="inlineStr">
        <is>
          <t>2023-007</t>
        </is>
      </c>
      <c r="F95" t="n">
        <v>1</v>
      </c>
      <c r="G95" t="inlineStr">
        <is>
          <t>9000 100M</t>
        </is>
      </c>
      <c r="H95" t="n">
        <v>4</v>
      </c>
      <c r="I95" t="n">
        <v>0.5</v>
      </c>
      <c r="J95" t="inlineStr">
        <is>
          <t>MONTHLY</t>
        </is>
      </c>
      <c r="K95" t="n">
        <v>4000</v>
      </c>
      <c r="L95" t="n">
        <v>2000</v>
      </c>
      <c r="N95" t="inlineStr">
        <is>
          <t xml:space="preserve">WTX AGREEMENT, CHARGE 1/2 </t>
        </is>
      </c>
      <c r="P95" t="n">
        <v>0.5</v>
      </c>
    </row>
    <row r="96">
      <c r="A96" t="inlineStr">
        <is>
          <t>WT</t>
        </is>
      </c>
      <c r="B96" t="inlineStr">
        <is>
          <t>DD-02</t>
        </is>
      </c>
      <c r="C96" t="inlineStr">
        <is>
          <t>2018 DYNAPAC CC6200</t>
        </is>
      </c>
      <c r="D96" s="1" t="n">
        <v>45777</v>
      </c>
      <c r="E96" t="inlineStr">
        <is>
          <t>2023-007</t>
        </is>
      </c>
      <c r="F96" t="n">
        <v>1</v>
      </c>
      <c r="G96" t="inlineStr">
        <is>
          <t>9000 100M</t>
        </is>
      </c>
      <c r="H96" t="n">
        <v>4</v>
      </c>
      <c r="I96" t="n">
        <v>0.5</v>
      </c>
      <c r="J96" t="inlineStr">
        <is>
          <t>MONTHLY</t>
        </is>
      </c>
      <c r="K96" t="n">
        <v>4000</v>
      </c>
      <c r="L96" t="n">
        <v>2000</v>
      </c>
      <c r="N96" t="inlineStr">
        <is>
          <t xml:space="preserve">WTX AGREEMENT, CHARGE 1/2 </t>
        </is>
      </c>
      <c r="P96" t="n">
        <v>0.5</v>
      </c>
    </row>
    <row r="97">
      <c r="A97" t="inlineStr">
        <is>
          <t>WT</t>
        </is>
      </c>
      <c r="B97" t="inlineStr">
        <is>
          <t>DD-03</t>
        </is>
      </c>
      <c r="C97" t="inlineStr">
        <is>
          <t>DYNAPAC CC1400VI TANDEM ROLLER</t>
        </is>
      </c>
      <c r="D97" s="1" t="n">
        <v>45777</v>
      </c>
      <c r="E97" t="inlineStr">
        <is>
          <t>2023-007</t>
        </is>
      </c>
      <c r="F97" t="n">
        <v>1</v>
      </c>
      <c r="G97" t="inlineStr">
        <is>
          <t>9000 100M</t>
        </is>
      </c>
      <c r="H97" t="n">
        <v>4</v>
      </c>
      <c r="I97" t="n">
        <v>0.5</v>
      </c>
      <c r="J97" t="inlineStr">
        <is>
          <t>MONTHLY</t>
        </is>
      </c>
      <c r="K97" t="n">
        <v>2500</v>
      </c>
      <c r="L97" t="n">
        <v>1250</v>
      </c>
      <c r="N97" t="inlineStr">
        <is>
          <t xml:space="preserve">WTX AGREEMENT, CHARGE 1/2 </t>
        </is>
      </c>
      <c r="P97" t="n">
        <v>0.5</v>
      </c>
    </row>
    <row r="98">
      <c r="A98" t="inlineStr">
        <is>
          <t>WT</t>
        </is>
      </c>
      <c r="B98" t="inlineStr">
        <is>
          <t>DST-01</t>
        </is>
      </c>
      <c r="C98" t="inlineStr">
        <is>
          <t>2018 2K DISTRIBUTOR TK (J6213)</t>
        </is>
      </c>
      <c r="D98" s="1" t="n">
        <v>45777</v>
      </c>
      <c r="E98" t="inlineStr">
        <is>
          <t>2023-007</t>
        </is>
      </c>
      <c r="F98" t="n">
        <v>1</v>
      </c>
      <c r="G98" t="inlineStr">
        <is>
          <t>9000 100M</t>
        </is>
      </c>
      <c r="H98" t="n">
        <v>4</v>
      </c>
      <c r="I98" t="n">
        <v>0.5</v>
      </c>
      <c r="J98" t="inlineStr">
        <is>
          <t>MONTHLY</t>
        </is>
      </c>
      <c r="K98" t="n">
        <v>2500</v>
      </c>
      <c r="L98" t="n">
        <v>1250</v>
      </c>
      <c r="N98" t="inlineStr">
        <is>
          <t xml:space="preserve">WTX AGREEMENT, CHARGE 1/2 </t>
        </is>
      </c>
      <c r="P98" t="n">
        <v>0.5</v>
      </c>
    </row>
    <row r="99">
      <c r="A99" t="inlineStr">
        <is>
          <t>WT</t>
        </is>
      </c>
      <c r="B99" t="inlineStr">
        <is>
          <t>ET-06</t>
        </is>
      </c>
      <c r="C99" t="inlineStr">
        <is>
          <t>2022 DODGE RAM 1500</t>
        </is>
      </c>
      <c r="D99" s="1" t="n">
        <v>45777</v>
      </c>
      <c r="E99" t="inlineStr">
        <is>
          <t>2023-007</t>
        </is>
      </c>
      <c r="F99" t="n">
        <v>1</v>
      </c>
      <c r="G99" t="inlineStr">
        <is>
          <t>9000 100M</t>
        </is>
      </c>
      <c r="H99" t="n">
        <v>4</v>
      </c>
      <c r="I99" t="n">
        <v>1</v>
      </c>
      <c r="J99" t="inlineStr">
        <is>
          <t>MONTHLY</t>
        </is>
      </c>
      <c r="K99" t="n">
        <v>1300</v>
      </c>
      <c r="L99" t="n">
        <v>1300</v>
      </c>
      <c r="P99" t="n">
        <v>1</v>
      </c>
    </row>
    <row r="100">
      <c r="A100" t="inlineStr">
        <is>
          <t>WT</t>
        </is>
      </c>
      <c r="B100" t="inlineStr">
        <is>
          <t>ET-09</t>
        </is>
      </c>
      <c r="C100" t="inlineStr">
        <is>
          <t>2022 DODGE RAM 1500</t>
        </is>
      </c>
      <c r="D100" s="1" t="n">
        <v>45777</v>
      </c>
      <c r="E100" t="inlineStr">
        <is>
          <t>2023-007</t>
        </is>
      </c>
      <c r="F100" t="n">
        <v>1</v>
      </c>
      <c r="G100" t="inlineStr">
        <is>
          <t>9000 100M</t>
        </is>
      </c>
      <c r="H100" t="n">
        <v>4</v>
      </c>
      <c r="I100" t="n">
        <v>0.4</v>
      </c>
      <c r="J100" t="inlineStr">
        <is>
          <t>MONTHLY</t>
        </is>
      </c>
      <c r="K100" t="n">
        <v>1300</v>
      </c>
      <c r="L100" t="n">
        <v>520</v>
      </c>
      <c r="P100" t="inlineStr"/>
    </row>
    <row r="101">
      <c r="A101" t="inlineStr">
        <is>
          <t>WT</t>
        </is>
      </c>
      <c r="B101" t="inlineStr">
        <is>
          <t>ET-19</t>
        </is>
      </c>
      <c r="C101" t="inlineStr">
        <is>
          <t>2022 DODGE RAM 1500</t>
        </is>
      </c>
      <c r="D101" s="1" t="n">
        <v>45777</v>
      </c>
      <c r="E101" t="inlineStr">
        <is>
          <t>2023-007</t>
        </is>
      </c>
      <c r="F101" t="n">
        <v>1</v>
      </c>
      <c r="G101" t="inlineStr">
        <is>
          <t>9000 100F / CC NEEDED</t>
        </is>
      </c>
      <c r="H101" t="n">
        <v>4</v>
      </c>
      <c r="I101" t="n">
        <v>0.45</v>
      </c>
      <c r="J101" t="inlineStr">
        <is>
          <t>MONTHLY</t>
        </is>
      </c>
      <c r="K101" t="n">
        <v>1300</v>
      </c>
      <c r="L101" t="n">
        <v>585</v>
      </c>
      <c r="P101" t="inlineStr"/>
    </row>
    <row r="102">
      <c r="A102" t="inlineStr">
        <is>
          <t>WT</t>
        </is>
      </c>
      <c r="B102" t="inlineStr">
        <is>
          <t>ET-26</t>
        </is>
      </c>
      <c r="C102" t="inlineStr">
        <is>
          <t>2023 FORD F-250 XL</t>
        </is>
      </c>
      <c r="D102" s="1" t="n">
        <v>45777</v>
      </c>
      <c r="E102" t="inlineStr">
        <is>
          <t>2023-007</t>
        </is>
      </c>
      <c r="F102" t="n">
        <v>1</v>
      </c>
      <c r="G102" t="inlineStr">
        <is>
          <t>9000 100F / CC NEEDED</t>
        </is>
      </c>
      <c r="H102" t="n">
        <v>4</v>
      </c>
      <c r="I102" t="n">
        <v>0.25</v>
      </c>
      <c r="J102" t="inlineStr">
        <is>
          <t>MONTHLY</t>
        </is>
      </c>
      <c r="K102" t="n">
        <v>2000</v>
      </c>
      <c r="L102" t="n">
        <v>500</v>
      </c>
      <c r="P102" t="n">
        <v>1</v>
      </c>
    </row>
    <row r="103">
      <c r="A103" t="inlineStr">
        <is>
          <t>WT</t>
        </is>
      </c>
      <c r="B103" t="inlineStr">
        <is>
          <t>ET-28</t>
        </is>
      </c>
      <c r="C103" t="inlineStr">
        <is>
          <t>2023 FORD F-250 XL</t>
        </is>
      </c>
      <c r="D103" s="1" t="n">
        <v>45777</v>
      </c>
      <c r="E103" t="inlineStr">
        <is>
          <t>2023-007</t>
        </is>
      </c>
      <c r="F103" t="n">
        <v>1</v>
      </c>
      <c r="G103" t="inlineStr">
        <is>
          <t>9000 100F / CC NEEDED</t>
        </is>
      </c>
      <c r="H103" t="n">
        <v>4</v>
      </c>
      <c r="I103" t="n">
        <v>1</v>
      </c>
      <c r="J103" t="inlineStr">
        <is>
          <t>MONTHLY</t>
        </is>
      </c>
      <c r="K103" t="n">
        <v>2000</v>
      </c>
      <c r="L103" t="n">
        <v>2000</v>
      </c>
      <c r="P103" t="n">
        <v>1</v>
      </c>
    </row>
    <row r="104">
      <c r="A104" t="inlineStr">
        <is>
          <t>WT</t>
        </is>
      </c>
      <c r="B104" t="inlineStr">
        <is>
          <t>ET-37</t>
        </is>
      </c>
      <c r="C104" t="inlineStr">
        <is>
          <t>2023 FORD F-250 XL</t>
        </is>
      </c>
      <c r="D104" s="1" t="n">
        <v>45777</v>
      </c>
      <c r="E104" t="inlineStr">
        <is>
          <t>2023-007</t>
        </is>
      </c>
      <c r="F104" t="n">
        <v>1</v>
      </c>
      <c r="G104" t="inlineStr">
        <is>
          <t>9000 100F / CC NEEDED</t>
        </is>
      </c>
      <c r="H104" t="n">
        <v>4</v>
      </c>
      <c r="I104" t="n">
        <v>0.82</v>
      </c>
      <c r="J104" t="inlineStr">
        <is>
          <t>MONTHLY</t>
        </is>
      </c>
      <c r="K104" t="n">
        <v>2000</v>
      </c>
      <c r="L104" t="n">
        <v>1640</v>
      </c>
      <c r="P104" t="n">
        <v>1</v>
      </c>
    </row>
    <row r="105">
      <c r="A105" t="inlineStr">
        <is>
          <t>WT</t>
        </is>
      </c>
      <c r="B105" t="inlineStr">
        <is>
          <t>EX-54</t>
        </is>
      </c>
      <c r="C105" t="inlineStr">
        <is>
          <t>2015 CAT 329FL</t>
        </is>
      </c>
      <c r="D105" s="1" t="n">
        <v>45777</v>
      </c>
      <c r="E105" t="inlineStr">
        <is>
          <t>2023-007</t>
        </is>
      </c>
      <c r="F105" t="n">
        <v>1</v>
      </c>
      <c r="G105" t="inlineStr">
        <is>
          <t>9000 100F / CC NEEDED</t>
        </is>
      </c>
      <c r="H105" t="n">
        <v>4</v>
      </c>
      <c r="I105" t="n">
        <v>0.75</v>
      </c>
      <c r="J105" t="inlineStr">
        <is>
          <t>MONTHLY</t>
        </is>
      </c>
      <c r="K105" t="n">
        <v>5000</v>
      </c>
      <c r="L105" t="n">
        <v>3750</v>
      </c>
      <c r="P105" t="n">
        <v>0.75</v>
      </c>
    </row>
    <row r="106">
      <c r="A106" t="inlineStr">
        <is>
          <t>WT</t>
        </is>
      </c>
      <c r="B106" t="inlineStr">
        <is>
          <t>G-04</t>
        </is>
      </c>
      <c r="C106" t="inlineStr">
        <is>
          <t>CAT 140M3 (2014)</t>
        </is>
      </c>
      <c r="D106" s="1" t="n">
        <v>45777</v>
      </c>
      <c r="E106" t="inlineStr">
        <is>
          <t>2023-007</t>
        </is>
      </c>
      <c r="F106" t="n">
        <v>1</v>
      </c>
      <c r="G106" t="inlineStr">
        <is>
          <t>9000 100F / CC NEEDED</t>
        </is>
      </c>
      <c r="H106" t="n">
        <v>4</v>
      </c>
      <c r="I106" t="n">
        <v>1</v>
      </c>
      <c r="J106" t="inlineStr">
        <is>
          <t>MONTHLY</t>
        </is>
      </c>
      <c r="K106" t="n">
        <v>4500</v>
      </c>
      <c r="L106" t="n">
        <v>4500</v>
      </c>
      <c r="P106" t="n">
        <v>1</v>
      </c>
    </row>
    <row r="107">
      <c r="A107" t="inlineStr">
        <is>
          <t>WT</t>
        </is>
      </c>
      <c r="B107" t="inlineStr">
        <is>
          <t>ME-45</t>
        </is>
      </c>
      <c r="C107" t="inlineStr">
        <is>
          <t>VER-MAC PCMS-1500LP (H223790)</t>
        </is>
      </c>
      <c r="D107" s="1" t="n">
        <v>45777</v>
      </c>
      <c r="E107" t="inlineStr">
        <is>
          <t>2023-007</t>
        </is>
      </c>
      <c r="F107" t="n">
        <v>1</v>
      </c>
      <c r="G107" t="inlineStr">
        <is>
          <t>9000 100F / CC NEEDED</t>
        </is>
      </c>
      <c r="H107" t="n">
        <v>4</v>
      </c>
      <c r="I107" t="n">
        <v>1</v>
      </c>
      <c r="J107" t="inlineStr">
        <is>
          <t>MONTHLY</t>
        </is>
      </c>
      <c r="K107" t="n">
        <v>1250</v>
      </c>
      <c r="L107" t="n">
        <v>1250</v>
      </c>
      <c r="P107" t="n">
        <v>1</v>
      </c>
    </row>
    <row r="108">
      <c r="A108" t="inlineStr">
        <is>
          <t>WT</t>
        </is>
      </c>
      <c r="B108" t="inlineStr">
        <is>
          <t>ME-47</t>
        </is>
      </c>
      <c r="C108" t="inlineStr">
        <is>
          <t>VER-MAC PCMS-1500LP (H223773)</t>
        </is>
      </c>
      <c r="D108" s="1" t="n">
        <v>45777</v>
      </c>
      <c r="E108" t="inlineStr">
        <is>
          <t>2023-007</t>
        </is>
      </c>
      <c r="F108" t="n">
        <v>1</v>
      </c>
      <c r="G108" t="inlineStr">
        <is>
          <t>9000 100F / CC NEEDED</t>
        </is>
      </c>
      <c r="H108" t="n">
        <v>4</v>
      </c>
      <c r="I108" t="n">
        <v>1</v>
      </c>
      <c r="J108" t="inlineStr">
        <is>
          <t>MONTHLY</t>
        </is>
      </c>
      <c r="K108" t="n">
        <v>1250</v>
      </c>
      <c r="L108" t="n">
        <v>1250</v>
      </c>
      <c r="P108" t="n">
        <v>1</v>
      </c>
    </row>
    <row r="109">
      <c r="A109" t="inlineStr">
        <is>
          <t>WT</t>
        </is>
      </c>
      <c r="B109" t="inlineStr">
        <is>
          <t>PAV-04</t>
        </is>
      </c>
      <c r="C109" t="inlineStr">
        <is>
          <t>2015 CAT AP1055F</t>
        </is>
      </c>
      <c r="D109" s="1" t="n">
        <v>45777</v>
      </c>
      <c r="E109" t="inlineStr">
        <is>
          <t>2023-007</t>
        </is>
      </c>
      <c r="F109" t="n">
        <v>1</v>
      </c>
      <c r="G109" t="inlineStr">
        <is>
          <t>9000 100F / CC NEEDED</t>
        </is>
      </c>
      <c r="H109" t="n">
        <v>4</v>
      </c>
      <c r="I109" t="n">
        <v>1</v>
      </c>
      <c r="J109" t="inlineStr">
        <is>
          <t>MONTHLY</t>
        </is>
      </c>
      <c r="K109" t="n">
        <v>10000</v>
      </c>
      <c r="L109" t="n">
        <v>10000</v>
      </c>
      <c r="P109" t="n">
        <v>1</v>
      </c>
    </row>
    <row r="110">
      <c r="A110" t="inlineStr">
        <is>
          <t>WT</t>
        </is>
      </c>
      <c r="B110" t="inlineStr">
        <is>
          <t>PT-104</t>
        </is>
      </c>
      <c r="C110" t="inlineStr">
        <is>
          <t>2017 F-150 E48666</t>
        </is>
      </c>
      <c r="D110" s="1" t="n">
        <v>45777</v>
      </c>
      <c r="E110" t="inlineStr">
        <is>
          <t>2023-007</t>
        </is>
      </c>
      <c r="F110" t="n">
        <v>1</v>
      </c>
      <c r="G110" t="inlineStr">
        <is>
          <t>9000 100M</t>
        </is>
      </c>
      <c r="H110" t="n">
        <v>4</v>
      </c>
      <c r="I110" t="n">
        <v>0.23</v>
      </c>
      <c r="J110" t="inlineStr">
        <is>
          <t>MONTHLY</t>
        </is>
      </c>
      <c r="K110" t="n">
        <v>1300</v>
      </c>
      <c r="L110" t="n">
        <v>299</v>
      </c>
      <c r="P110" t="inlineStr"/>
    </row>
    <row r="111">
      <c r="A111" t="inlineStr">
        <is>
          <t>WT</t>
        </is>
      </c>
      <c r="B111" t="inlineStr">
        <is>
          <t>PT-156</t>
        </is>
      </c>
      <c r="C111" t="inlineStr">
        <is>
          <t>2019 F150 F14517</t>
        </is>
      </c>
      <c r="D111" s="1" t="n">
        <v>45777</v>
      </c>
      <c r="E111" t="inlineStr">
        <is>
          <t>2023-007</t>
        </is>
      </c>
      <c r="F111" t="n">
        <v>1</v>
      </c>
      <c r="G111" t="inlineStr">
        <is>
          <t>9000 100M | 9000 100F | CC NEEDED</t>
        </is>
      </c>
      <c r="H111" t="n">
        <v>4</v>
      </c>
      <c r="I111" t="n">
        <v>0.05</v>
      </c>
      <c r="J111" t="inlineStr">
        <is>
          <t>MONTHLY</t>
        </is>
      </c>
      <c r="K111" t="n">
        <v>1300</v>
      </c>
      <c r="L111" t="n">
        <v>65</v>
      </c>
      <c r="P111" t="inlineStr"/>
    </row>
    <row r="112">
      <c r="A112" t="inlineStr">
        <is>
          <t>WT</t>
        </is>
      </c>
      <c r="B112" t="inlineStr">
        <is>
          <t>PT-163</t>
        </is>
      </c>
      <c r="C112" t="inlineStr">
        <is>
          <t>2020 F-250 D40370</t>
        </is>
      </c>
      <c r="D112" s="1" t="n">
        <v>45777</v>
      </c>
      <c r="E112" t="inlineStr">
        <is>
          <t>2023-007</t>
        </is>
      </c>
      <c r="F112" t="n">
        <v>1</v>
      </c>
      <c r="G112" t="inlineStr">
        <is>
          <t>9000 100F / CC NEEDED</t>
        </is>
      </c>
      <c r="H112" t="n">
        <v>4</v>
      </c>
      <c r="I112" t="n">
        <v>1</v>
      </c>
      <c r="J112" t="inlineStr">
        <is>
          <t>MONTHLY</t>
        </is>
      </c>
      <c r="K112" t="n">
        <v>1500</v>
      </c>
      <c r="L112" t="n">
        <v>1500</v>
      </c>
      <c r="P112" t="n">
        <v>1</v>
      </c>
    </row>
    <row r="113">
      <c r="A113" t="inlineStr">
        <is>
          <t>WT</t>
        </is>
      </c>
      <c r="B113" t="inlineStr">
        <is>
          <t>PT-182</t>
        </is>
      </c>
      <c r="C113" t="inlineStr">
        <is>
          <t>2020 F-250 D97616</t>
        </is>
      </c>
      <c r="D113" s="1" t="n">
        <v>45777</v>
      </c>
      <c r="E113" t="inlineStr">
        <is>
          <t>2023-007</t>
        </is>
      </c>
      <c r="F113" t="n">
        <v>1</v>
      </c>
      <c r="G113" t="inlineStr">
        <is>
          <t>9000 100F / CC NEEDED</t>
        </is>
      </c>
      <c r="H113" t="n">
        <v>4</v>
      </c>
      <c r="I113" t="n">
        <v>1</v>
      </c>
      <c r="J113" t="inlineStr">
        <is>
          <t>MONTHLY</t>
        </is>
      </c>
      <c r="K113" t="n">
        <v>1500</v>
      </c>
      <c r="L113" t="n">
        <v>1500</v>
      </c>
      <c r="P113" t="n">
        <v>1</v>
      </c>
    </row>
    <row r="114">
      <c r="A114" t="inlineStr">
        <is>
          <t>WT</t>
        </is>
      </c>
      <c r="B114" t="inlineStr">
        <is>
          <t>PT-199</t>
        </is>
      </c>
      <c r="C114" t="inlineStr">
        <is>
          <t>2022 F-250 C70266</t>
        </is>
      </c>
      <c r="D114" s="1" t="n">
        <v>45777</v>
      </c>
      <c r="E114" t="inlineStr">
        <is>
          <t>2023-007</t>
        </is>
      </c>
      <c r="F114" t="n">
        <v>1</v>
      </c>
      <c r="G114" t="inlineStr">
        <is>
          <t>9000 100M</t>
        </is>
      </c>
      <c r="H114" t="n">
        <v>4</v>
      </c>
      <c r="I114" t="n">
        <v>1</v>
      </c>
      <c r="J114" t="inlineStr">
        <is>
          <t>MONTHLY</t>
        </is>
      </c>
      <c r="K114" t="n">
        <v>1500</v>
      </c>
      <c r="L114" t="n">
        <v>1500</v>
      </c>
      <c r="P114" t="n">
        <v>1</v>
      </c>
    </row>
    <row r="115">
      <c r="A115" t="inlineStr">
        <is>
          <t>WT</t>
        </is>
      </c>
      <c r="B115" t="inlineStr">
        <is>
          <t>PT-226</t>
        </is>
      </c>
      <c r="C115" t="inlineStr">
        <is>
          <t>2022 F-250 G40582</t>
        </is>
      </c>
      <c r="D115" s="1" t="n">
        <v>45777</v>
      </c>
      <c r="E115" t="inlineStr">
        <is>
          <t>2023-007</t>
        </is>
      </c>
      <c r="F115" t="n">
        <v>1</v>
      </c>
      <c r="G115" t="inlineStr">
        <is>
          <t>9000 100M</t>
        </is>
      </c>
      <c r="H115" t="n">
        <v>4</v>
      </c>
      <c r="I115" t="n">
        <v>0.45</v>
      </c>
      <c r="J115" t="inlineStr">
        <is>
          <t>MONTHLY</t>
        </is>
      </c>
      <c r="K115" t="n">
        <v>1500</v>
      </c>
      <c r="L115" t="n">
        <v>675</v>
      </c>
      <c r="P115" t="inlineStr"/>
    </row>
    <row r="116">
      <c r="A116" t="inlineStr">
        <is>
          <t>WT</t>
        </is>
      </c>
      <c r="B116" t="inlineStr">
        <is>
          <t>PT-276</t>
        </is>
      </c>
      <c r="C116" t="inlineStr">
        <is>
          <t>2024 FORD MAVERICK (RRB41388)</t>
        </is>
      </c>
      <c r="D116" s="1" t="n">
        <v>45777</v>
      </c>
      <c r="E116" t="inlineStr">
        <is>
          <t>2023-007</t>
        </is>
      </c>
      <c r="F116" t="n">
        <v>1</v>
      </c>
      <c r="G116" t="inlineStr">
        <is>
          <t>9000 100F / CC NEEDED</t>
        </is>
      </c>
      <c r="H116" t="n">
        <v>4</v>
      </c>
      <c r="I116" t="n">
        <v>0.2</v>
      </c>
      <c r="J116" t="inlineStr">
        <is>
          <t>MONTHLY</t>
        </is>
      </c>
      <c r="K116" t="n">
        <v>1000</v>
      </c>
      <c r="L116" t="n">
        <v>200</v>
      </c>
      <c r="P116" t="inlineStr"/>
    </row>
    <row r="117">
      <c r="A117" t="inlineStr">
        <is>
          <t>WT</t>
        </is>
      </c>
      <c r="B117" t="inlineStr">
        <is>
          <t>R-09</t>
        </is>
      </c>
      <c r="C117" t="inlineStr">
        <is>
          <t>84" CAT 563 Padfoot Roller</t>
        </is>
      </c>
      <c r="D117" s="1" t="n">
        <v>45777</v>
      </c>
      <c r="E117" t="inlineStr">
        <is>
          <t>2023-007</t>
        </is>
      </c>
      <c r="F117" t="n">
        <v>1</v>
      </c>
      <c r="G117" t="inlineStr">
        <is>
          <t>9000 100F / CC NEEDED</t>
        </is>
      </c>
      <c r="H117" t="n">
        <v>4</v>
      </c>
      <c r="I117" t="n">
        <v>1</v>
      </c>
      <c r="J117" t="inlineStr">
        <is>
          <t>MONTHLY</t>
        </is>
      </c>
      <c r="K117" t="n">
        <v>3000</v>
      </c>
      <c r="L117" t="n">
        <v>3000</v>
      </c>
      <c r="P117" t="n">
        <v>1</v>
      </c>
    </row>
    <row r="118">
      <c r="A118" t="inlineStr">
        <is>
          <t>WT</t>
        </is>
      </c>
      <c r="B118" t="inlineStr">
        <is>
          <t>R-15</t>
        </is>
      </c>
      <c r="C118" t="inlineStr">
        <is>
          <t>33" Wacker Neuson Trench Roll</t>
        </is>
      </c>
      <c r="D118" s="1" t="n">
        <v>45777</v>
      </c>
      <c r="E118" t="inlineStr">
        <is>
          <t>2023-007</t>
        </is>
      </c>
      <c r="F118" t="n">
        <v>1</v>
      </c>
      <c r="G118" t="inlineStr">
        <is>
          <t>9000 100F / CC NEEDED</t>
        </is>
      </c>
      <c r="H118" t="n">
        <v>4</v>
      </c>
      <c r="I118" t="n">
        <v>1</v>
      </c>
      <c r="J118" t="inlineStr">
        <is>
          <t>MONTHLY</t>
        </is>
      </c>
      <c r="K118" t="n">
        <v>1500</v>
      </c>
      <c r="L118" t="n">
        <v>1500</v>
      </c>
      <c r="P118" t="n">
        <v>1</v>
      </c>
    </row>
    <row r="119">
      <c r="A119" t="inlineStr">
        <is>
          <t>WT</t>
        </is>
      </c>
      <c r="B119" t="inlineStr">
        <is>
          <t>R-22</t>
        </is>
      </c>
      <c r="C119" t="inlineStr">
        <is>
          <t>2011 CAT CS54</t>
        </is>
      </c>
      <c r="D119" s="1" t="n">
        <v>45777</v>
      </c>
      <c r="E119" t="inlineStr">
        <is>
          <t>2023-007</t>
        </is>
      </c>
      <c r="F119" t="n">
        <v>1</v>
      </c>
      <c r="G119" t="inlineStr">
        <is>
          <t>9000 100F / CC NEEDED</t>
        </is>
      </c>
      <c r="H119" t="n">
        <v>4</v>
      </c>
      <c r="I119" t="n">
        <v>1</v>
      </c>
      <c r="J119" t="inlineStr">
        <is>
          <t>MONTHLY</t>
        </is>
      </c>
      <c r="K119" t="n">
        <v>2000</v>
      </c>
      <c r="L119" t="n">
        <v>2000</v>
      </c>
      <c r="P119" t="n">
        <v>1</v>
      </c>
    </row>
    <row r="120">
      <c r="A120" t="inlineStr">
        <is>
          <t>WT</t>
        </is>
      </c>
      <c r="B120" t="inlineStr">
        <is>
          <t>SB-01</t>
        </is>
      </c>
      <c r="C120" t="inlineStr">
        <is>
          <t>ROADTEC SB2500E SHUTTLE BUGGY</t>
        </is>
      </c>
      <c r="D120" s="1" t="n">
        <v>45777</v>
      </c>
      <c r="E120" t="inlineStr">
        <is>
          <t>2023-007</t>
        </is>
      </c>
      <c r="F120" t="n">
        <v>1</v>
      </c>
      <c r="G120" t="inlineStr">
        <is>
          <t>9000 100M</t>
        </is>
      </c>
      <c r="H120" t="n">
        <v>4</v>
      </c>
      <c r="I120" t="n">
        <v>0.5</v>
      </c>
      <c r="J120" t="inlineStr">
        <is>
          <t>MONTHLY</t>
        </is>
      </c>
      <c r="K120" t="n">
        <v>16000</v>
      </c>
      <c r="L120" t="n">
        <v>8000</v>
      </c>
      <c r="N120" t="inlineStr">
        <is>
          <t xml:space="preserve">WTX AGREEMENT, CHARGE 1/2 </t>
        </is>
      </c>
      <c r="P120" t="n">
        <v>0.5</v>
      </c>
    </row>
    <row r="121">
      <c r="A121" t="inlineStr">
        <is>
          <t>WT</t>
        </is>
      </c>
      <c r="B121" t="inlineStr">
        <is>
          <t>SFB-08</t>
        </is>
      </c>
      <c r="C121" t="inlineStr">
        <is>
          <t>2013 Freightliner M2 FA9530</t>
        </is>
      </c>
      <c r="D121" s="1" t="n">
        <v>45777</v>
      </c>
      <c r="E121" t="inlineStr">
        <is>
          <t>2023-007</t>
        </is>
      </c>
      <c r="F121" t="n">
        <v>1</v>
      </c>
      <c r="G121" t="inlineStr">
        <is>
          <t>9000 100M</t>
        </is>
      </c>
      <c r="H121" t="n">
        <v>4</v>
      </c>
      <c r="I121" t="n">
        <v>1</v>
      </c>
      <c r="J121" t="inlineStr">
        <is>
          <t>MONTHLY</t>
        </is>
      </c>
      <c r="K121" t="n">
        <v>3650</v>
      </c>
      <c r="L121" t="n">
        <v>3650</v>
      </c>
      <c r="P121" t="n">
        <v>1</v>
      </c>
    </row>
    <row r="122">
      <c r="A122" t="inlineStr">
        <is>
          <t>WT</t>
        </is>
      </c>
      <c r="B122" t="inlineStr">
        <is>
          <t>SFB-15</t>
        </is>
      </c>
      <c r="C122" t="inlineStr">
        <is>
          <t>2017 FREIGHTLINER M2 (H9217)</t>
        </is>
      </c>
      <c r="D122" s="1" t="n">
        <v>45777</v>
      </c>
      <c r="E122" t="inlineStr">
        <is>
          <t>2023-007</t>
        </is>
      </c>
      <c r="F122" t="n">
        <v>1</v>
      </c>
      <c r="G122" t="inlineStr">
        <is>
          <t>9000 100F / CC NEEDED</t>
        </is>
      </c>
      <c r="H122" t="n">
        <v>4</v>
      </c>
      <c r="I122" t="n">
        <v>0.05</v>
      </c>
      <c r="J122" t="inlineStr">
        <is>
          <t>MONTHLY</t>
        </is>
      </c>
      <c r="K122" t="n">
        <v>3650</v>
      </c>
      <c r="L122" t="n">
        <v>182.5</v>
      </c>
      <c r="P122" t="n">
        <v>1</v>
      </c>
    </row>
    <row r="123">
      <c r="A123" t="inlineStr">
        <is>
          <t>WT</t>
        </is>
      </c>
      <c r="B123" t="inlineStr">
        <is>
          <t>SFB-15</t>
        </is>
      </c>
      <c r="C123" t="inlineStr">
        <is>
          <t>2017 FREIGHTLINER M2 (H9217)</t>
        </is>
      </c>
      <c r="D123" s="1" t="n">
        <v>45777</v>
      </c>
      <c r="E123" t="inlineStr">
        <is>
          <t>2023-007</t>
        </is>
      </c>
      <c r="F123" t="n">
        <v>1</v>
      </c>
      <c r="G123" t="inlineStr">
        <is>
          <t>9000 100F / CC NEEDED</t>
        </is>
      </c>
      <c r="H123" t="n">
        <v>4</v>
      </c>
      <c r="I123" t="n">
        <v>0.95</v>
      </c>
      <c r="J123" t="inlineStr">
        <is>
          <t>MONTHLY</t>
        </is>
      </c>
      <c r="K123" t="n">
        <v>3650</v>
      </c>
      <c r="L123" t="n">
        <v>3467.5</v>
      </c>
      <c r="P123" t="inlineStr"/>
    </row>
    <row r="124">
      <c r="A124" t="inlineStr">
        <is>
          <t>WT</t>
        </is>
      </c>
      <c r="B124" t="inlineStr">
        <is>
          <t>SS-22</t>
        </is>
      </c>
      <c r="C124" t="inlineStr">
        <is>
          <t>2017 CAT 279D</t>
        </is>
      </c>
      <c r="D124" s="1" t="n">
        <v>45777</v>
      </c>
      <c r="E124" t="inlineStr">
        <is>
          <t>2023-007</t>
        </is>
      </c>
      <c r="F124" t="n">
        <v>1</v>
      </c>
      <c r="G124" t="inlineStr">
        <is>
          <t>9000 100F / CC NEEDED</t>
        </is>
      </c>
      <c r="H124" t="n">
        <v>4</v>
      </c>
      <c r="I124" t="n">
        <v>0.75</v>
      </c>
      <c r="J124" t="inlineStr">
        <is>
          <t>MONTHLY</t>
        </is>
      </c>
      <c r="K124" t="n">
        <v>2100</v>
      </c>
      <c r="L124" t="n">
        <v>1575</v>
      </c>
      <c r="P124" t="n">
        <v>0.75</v>
      </c>
    </row>
    <row r="125">
      <c r="A125" t="inlineStr">
        <is>
          <t>WT</t>
        </is>
      </c>
      <c r="B125" t="inlineStr">
        <is>
          <t>SS-39</t>
        </is>
      </c>
      <c r="C125" t="inlineStr">
        <is>
          <t>CAT 289D3 (2022)</t>
        </is>
      </c>
      <c r="D125" s="1" t="n">
        <v>45777</v>
      </c>
      <c r="E125" t="inlineStr">
        <is>
          <t>2023-007</t>
        </is>
      </c>
      <c r="F125" t="n">
        <v>1</v>
      </c>
      <c r="G125" t="inlineStr">
        <is>
          <t>9000 100F / CC NEEDED</t>
        </is>
      </c>
      <c r="H125" t="n">
        <v>4</v>
      </c>
      <c r="I125" t="n">
        <v>0.75</v>
      </c>
      <c r="J125" t="inlineStr">
        <is>
          <t>MONTHLY</t>
        </is>
      </c>
      <c r="K125" t="n">
        <v>2100</v>
      </c>
      <c r="L125" t="n">
        <v>1575</v>
      </c>
      <c r="P125" t="n">
        <v>0.75</v>
      </c>
    </row>
    <row r="126">
      <c r="A126" t="inlineStr">
        <is>
          <t>WT</t>
        </is>
      </c>
      <c r="B126" t="inlineStr">
        <is>
          <t>WL-06</t>
        </is>
      </c>
      <c r="C126" t="inlineStr">
        <is>
          <t>2013 CAT 950K</t>
        </is>
      </c>
      <c r="D126" s="1" t="n">
        <v>45777</v>
      </c>
      <c r="E126" t="inlineStr">
        <is>
          <t>2023-007</t>
        </is>
      </c>
      <c r="F126" t="n">
        <v>1</v>
      </c>
      <c r="G126" t="inlineStr">
        <is>
          <t>9000 100M | 9000 100F | CC NEEDED</t>
        </is>
      </c>
      <c r="H126" t="n">
        <v>4</v>
      </c>
      <c r="I126" t="n">
        <v>1</v>
      </c>
      <c r="J126" t="inlineStr">
        <is>
          <t>MONTHLY</t>
        </is>
      </c>
      <c r="K126" t="n">
        <v>4500</v>
      </c>
      <c r="L126" t="n">
        <v>4500</v>
      </c>
      <c r="P126" t="n">
        <v>1</v>
      </c>
    </row>
    <row r="127">
      <c r="A127" t="inlineStr">
        <is>
          <t>WT</t>
        </is>
      </c>
      <c r="B127" t="inlineStr">
        <is>
          <t>WT-12</t>
        </is>
      </c>
      <c r="C127" t="inlineStr">
        <is>
          <t>Freightliner M2 4000gal (2015)</t>
        </is>
      </c>
      <c r="D127" s="1" t="n">
        <v>45777</v>
      </c>
      <c r="E127" t="inlineStr">
        <is>
          <t>2023-007</t>
        </is>
      </c>
      <c r="F127" t="n">
        <v>1</v>
      </c>
      <c r="G127" t="inlineStr">
        <is>
          <t>9000 100F / CC NEEDED</t>
        </is>
      </c>
      <c r="H127" t="n">
        <v>4</v>
      </c>
      <c r="I127" t="n">
        <v>0.75</v>
      </c>
      <c r="J127" t="inlineStr">
        <is>
          <t>MONTHLY</t>
        </is>
      </c>
      <c r="K127" t="n">
        <v>3000</v>
      </c>
      <c r="L127" t="n">
        <v>2250</v>
      </c>
      <c r="P127" t="n">
        <v>0.75</v>
      </c>
    </row>
    <row r="128">
      <c r="A128" t="inlineStr">
        <is>
          <t>DFW</t>
        </is>
      </c>
      <c r="B128" t="inlineStr">
        <is>
          <t>ET-11</t>
        </is>
      </c>
      <c r="C128" t="inlineStr">
        <is>
          <t>2022 DODGE RAM 1500</t>
        </is>
      </c>
      <c r="D128" s="1" t="n">
        <v>45777</v>
      </c>
      <c r="E128" t="inlineStr">
        <is>
          <t>2023-014</t>
        </is>
      </c>
      <c r="F128" t="n">
        <v>1</v>
      </c>
      <c r="G128" t="inlineStr">
        <is>
          <t>9000 100M</t>
        </is>
      </c>
      <c r="H128" t="n">
        <v>4</v>
      </c>
      <c r="I128" t="n">
        <v>1</v>
      </c>
      <c r="J128" t="inlineStr">
        <is>
          <t>MONTHLY</t>
        </is>
      </c>
      <c r="K128" t="n">
        <v>1300</v>
      </c>
      <c r="L128" t="n">
        <v>1300</v>
      </c>
      <c r="P128" t="n">
        <v>1</v>
      </c>
    </row>
    <row r="129">
      <c r="A129" t="inlineStr">
        <is>
          <t>DFW</t>
        </is>
      </c>
      <c r="B129" t="inlineStr">
        <is>
          <t>ET-25</t>
        </is>
      </c>
      <c r="C129" t="inlineStr">
        <is>
          <t>2023 FORD F-250</t>
        </is>
      </c>
      <c r="D129" s="1" t="n">
        <v>45777</v>
      </c>
      <c r="E129" t="inlineStr">
        <is>
          <t>2023-014</t>
        </is>
      </c>
      <c r="F129" t="n">
        <v>1</v>
      </c>
      <c r="G129" t="inlineStr">
        <is>
          <t>9000 100M</t>
        </is>
      </c>
      <c r="H129" t="n">
        <v>4</v>
      </c>
      <c r="I129" t="n">
        <v>0.46</v>
      </c>
      <c r="J129" t="inlineStr">
        <is>
          <t>MONTHLY</t>
        </is>
      </c>
      <c r="K129" t="n">
        <v>2000</v>
      </c>
      <c r="L129" t="n">
        <v>920</v>
      </c>
      <c r="P129" t="n">
        <v>1</v>
      </c>
    </row>
    <row r="130">
      <c r="A130" t="inlineStr">
        <is>
          <t>DFW</t>
        </is>
      </c>
      <c r="B130" t="inlineStr">
        <is>
          <t>ME-37</t>
        </is>
      </c>
      <c r="C130" t="inlineStr">
        <is>
          <t>WANCO ARROW BOARD (1005266)</t>
        </is>
      </c>
      <c r="D130" s="1" t="n">
        <v>45777</v>
      </c>
      <c r="E130" t="inlineStr">
        <is>
          <t>2023-014</t>
        </is>
      </c>
      <c r="F130" t="n">
        <v>1</v>
      </c>
      <c r="G130" t="inlineStr">
        <is>
          <t>9000 100M</t>
        </is>
      </c>
      <c r="H130" t="n">
        <v>4</v>
      </c>
      <c r="I130" t="n">
        <v>0.2</v>
      </c>
      <c r="J130" t="inlineStr">
        <is>
          <t>MONTHLY</t>
        </is>
      </c>
      <c r="K130" t="n">
        <v>800</v>
      </c>
      <c r="L130" t="n">
        <v>160</v>
      </c>
      <c r="P130" t="n">
        <v>1</v>
      </c>
    </row>
    <row r="131">
      <c r="A131" t="inlineStr">
        <is>
          <t>DFW</t>
        </is>
      </c>
      <c r="B131" t="inlineStr">
        <is>
          <t>ME-44</t>
        </is>
      </c>
      <c r="C131" t="inlineStr">
        <is>
          <t>VER-MAC PCMS-1500LP (H223778)</t>
        </is>
      </c>
      <c r="D131" s="1" t="n">
        <v>45777</v>
      </c>
      <c r="E131" t="inlineStr">
        <is>
          <t>2023-014</t>
        </is>
      </c>
      <c r="F131" t="n">
        <v>1</v>
      </c>
      <c r="G131" t="inlineStr">
        <is>
          <t>9000 100M</t>
        </is>
      </c>
      <c r="H131" t="n">
        <v>4</v>
      </c>
      <c r="I131" t="n">
        <v>1</v>
      </c>
      <c r="J131" t="inlineStr">
        <is>
          <t>MONTHLY</t>
        </is>
      </c>
      <c r="K131" t="n">
        <v>1250</v>
      </c>
      <c r="L131" t="n">
        <v>1250</v>
      </c>
      <c r="P131" t="n">
        <v>1</v>
      </c>
    </row>
    <row r="132">
      <c r="A132" t="inlineStr">
        <is>
          <t>DFW</t>
        </is>
      </c>
      <c r="B132" t="inlineStr">
        <is>
          <t>ME-49</t>
        </is>
      </c>
      <c r="C132" t="inlineStr">
        <is>
          <t>2024 VM MATRIX MB (MB-H000135)</t>
        </is>
      </c>
      <c r="D132" s="1" t="n">
        <v>45777</v>
      </c>
      <c r="E132" t="inlineStr">
        <is>
          <t>2023-014</t>
        </is>
      </c>
      <c r="F132" t="n">
        <v>1</v>
      </c>
      <c r="G132" t="inlineStr">
        <is>
          <t>9000 100M</t>
        </is>
      </c>
      <c r="H132" t="n">
        <v>4</v>
      </c>
      <c r="I132" t="n">
        <v>0.28</v>
      </c>
      <c r="J132" t="inlineStr">
        <is>
          <t>MONTHLY</t>
        </is>
      </c>
      <c r="K132" t="n">
        <v>1250</v>
      </c>
      <c r="L132" t="n">
        <v>350.0000000000001</v>
      </c>
      <c r="P132" t="n">
        <v>1</v>
      </c>
    </row>
    <row r="133">
      <c r="A133" t="inlineStr">
        <is>
          <t>DFW</t>
        </is>
      </c>
      <c r="B133" t="inlineStr">
        <is>
          <t>ME-54</t>
        </is>
      </c>
      <c r="C133" t="inlineStr">
        <is>
          <t>2024 WANCO WTSP AB</t>
        </is>
      </c>
      <c r="D133" s="1" t="n">
        <v>45777</v>
      </c>
      <c r="E133" t="inlineStr">
        <is>
          <t>2023-014</t>
        </is>
      </c>
      <c r="F133" t="n">
        <v>1</v>
      </c>
      <c r="G133" t="inlineStr">
        <is>
          <t>9000 100M</t>
        </is>
      </c>
      <c r="H133" t="n">
        <v>4</v>
      </c>
      <c r="I133" t="n">
        <v>0.5</v>
      </c>
      <c r="J133" t="inlineStr">
        <is>
          <t>MONTHLY</t>
        </is>
      </c>
      <c r="K133" t="n">
        <v>800</v>
      </c>
      <c r="L133" t="n">
        <v>400</v>
      </c>
      <c r="P133" t="n">
        <v>0.5</v>
      </c>
    </row>
    <row r="134">
      <c r="A134" t="inlineStr">
        <is>
          <t>DFW</t>
        </is>
      </c>
      <c r="B134" t="inlineStr">
        <is>
          <t>MT-07</t>
        </is>
      </c>
      <c r="C134" t="inlineStr">
        <is>
          <t>2017 F-750 B12651 (TMA)</t>
        </is>
      </c>
      <c r="D134" s="1" t="n">
        <v>45777</v>
      </c>
      <c r="E134" t="inlineStr">
        <is>
          <t>2023-014</t>
        </is>
      </c>
      <c r="F134" t="n">
        <v>1</v>
      </c>
      <c r="G134" t="inlineStr">
        <is>
          <t>9000 100M</t>
        </is>
      </c>
      <c r="H134" t="n">
        <v>4</v>
      </c>
      <c r="I134" t="n">
        <v>0.25</v>
      </c>
      <c r="J134" t="inlineStr">
        <is>
          <t>MONTHLY</t>
        </is>
      </c>
      <c r="K134" t="n">
        <v>3500</v>
      </c>
      <c r="L134" t="n">
        <v>875</v>
      </c>
      <c r="P134" t="n">
        <v>0.5</v>
      </c>
    </row>
    <row r="135">
      <c r="A135" t="inlineStr">
        <is>
          <t>DFW</t>
        </is>
      </c>
      <c r="B135" t="inlineStr">
        <is>
          <t>MT-14</t>
        </is>
      </c>
      <c r="C135" t="inlineStr">
        <is>
          <t>2023 F550 D21569 Lube Truck</t>
        </is>
      </c>
      <c r="D135" s="1" t="n">
        <v>45777</v>
      </c>
      <c r="E135" t="inlineStr">
        <is>
          <t>2023-014</t>
        </is>
      </c>
      <c r="F135" t="n">
        <v>1</v>
      </c>
      <c r="G135" t="inlineStr">
        <is>
          <t>9000 100M</t>
        </is>
      </c>
      <c r="H135" t="n">
        <v>4</v>
      </c>
      <c r="I135" t="n">
        <v>0.08</v>
      </c>
      <c r="J135" t="inlineStr">
        <is>
          <t>MONTHLY</t>
        </is>
      </c>
      <c r="K135" t="n">
        <v>1500</v>
      </c>
      <c r="L135" t="n">
        <v>120</v>
      </c>
      <c r="P135" t="inlineStr"/>
    </row>
    <row r="136">
      <c r="A136" t="inlineStr">
        <is>
          <t>DFW</t>
        </is>
      </c>
      <c r="B136" t="inlineStr">
        <is>
          <t>PT-159</t>
        </is>
      </c>
      <c r="C136" t="inlineStr">
        <is>
          <t>2019 F250 G54587</t>
        </is>
      </c>
      <c r="D136" s="1" t="n">
        <v>45777</v>
      </c>
      <c r="E136" t="inlineStr">
        <is>
          <t>2023-014</t>
        </is>
      </c>
      <c r="F136" t="n">
        <v>1</v>
      </c>
      <c r="G136" t="inlineStr">
        <is>
          <t>9000 100M</t>
        </is>
      </c>
      <c r="H136" t="n">
        <v>4</v>
      </c>
      <c r="I136" t="n">
        <v>0.1</v>
      </c>
      <c r="J136" t="inlineStr">
        <is>
          <t>MONTHLY</t>
        </is>
      </c>
      <c r="K136" t="n">
        <v>1500</v>
      </c>
      <c r="L136" t="n">
        <v>150</v>
      </c>
      <c r="P136" t="inlineStr"/>
    </row>
    <row r="137">
      <c r="A137" t="inlineStr">
        <is>
          <t>DFW</t>
        </is>
      </c>
      <c r="B137" t="inlineStr">
        <is>
          <t>PT-237</t>
        </is>
      </c>
      <c r="C137" t="inlineStr">
        <is>
          <t>2023 F-250</t>
        </is>
      </c>
      <c r="D137" s="1" t="n">
        <v>45777</v>
      </c>
      <c r="E137" t="inlineStr">
        <is>
          <t>2023-014</t>
        </is>
      </c>
      <c r="F137" t="n">
        <v>1</v>
      </c>
      <c r="G137" t="inlineStr">
        <is>
          <t>9000 100M</t>
        </is>
      </c>
      <c r="H137" t="n">
        <v>4</v>
      </c>
      <c r="I137" t="n">
        <v>0.08</v>
      </c>
      <c r="J137" t="inlineStr">
        <is>
          <t>MONTHLY</t>
        </is>
      </c>
      <c r="K137" t="n">
        <v>1500</v>
      </c>
      <c r="L137" t="n">
        <v>120</v>
      </c>
      <c r="P137" t="inlineStr"/>
    </row>
    <row r="138">
      <c r="A138" t="inlineStr">
        <is>
          <t>DFW</t>
        </is>
      </c>
      <c r="B138" t="inlineStr">
        <is>
          <t>PT-281</t>
        </is>
      </c>
      <c r="C138" t="inlineStr">
        <is>
          <t>2024 F250 XL (REE94010)</t>
        </is>
      </c>
      <c r="D138" s="1" t="n">
        <v>45777</v>
      </c>
      <c r="E138" t="inlineStr">
        <is>
          <t>2023-014</t>
        </is>
      </c>
      <c r="F138" t="n">
        <v>1</v>
      </c>
      <c r="G138" t="inlineStr">
        <is>
          <t>9000 100M</t>
        </is>
      </c>
      <c r="H138" t="n">
        <v>4</v>
      </c>
      <c r="I138" t="n">
        <v>0.1</v>
      </c>
      <c r="J138" t="inlineStr">
        <is>
          <t>MONTHLY</t>
        </is>
      </c>
      <c r="K138" t="n">
        <v>1500</v>
      </c>
      <c r="L138" t="n">
        <v>150</v>
      </c>
      <c r="P138" t="inlineStr"/>
    </row>
    <row r="139">
      <c r="A139" t="inlineStr">
        <is>
          <t>DFW</t>
        </is>
      </c>
      <c r="B139" t="inlineStr">
        <is>
          <t>PT-284</t>
        </is>
      </c>
      <c r="C139" t="inlineStr">
        <is>
          <t>2024 F250 F26104 PT-284</t>
        </is>
      </c>
      <c r="D139" s="1" t="n">
        <v>45777</v>
      </c>
      <c r="E139" t="inlineStr">
        <is>
          <t>2023-014</t>
        </is>
      </c>
      <c r="F139" t="n">
        <v>1</v>
      </c>
      <c r="G139" t="inlineStr">
        <is>
          <t>9000 100M</t>
        </is>
      </c>
      <c r="H139" t="n">
        <v>4</v>
      </c>
      <c r="I139" t="n">
        <v>0.4</v>
      </c>
      <c r="J139" t="inlineStr">
        <is>
          <t>MONTHLY</t>
        </is>
      </c>
      <c r="K139" t="n">
        <v>1500</v>
      </c>
      <c r="L139" t="n">
        <v>600</v>
      </c>
      <c r="P139" t="n">
        <v>1</v>
      </c>
    </row>
    <row r="140">
      <c r="A140" t="inlineStr">
        <is>
          <t>DFW</t>
        </is>
      </c>
      <c r="B140" t="inlineStr">
        <is>
          <t>TH-07</t>
        </is>
      </c>
      <c r="C140" t="inlineStr">
        <is>
          <t>2014 JLG G1255A</t>
        </is>
      </c>
      <c r="D140" s="1" t="n">
        <v>45777</v>
      </c>
      <c r="E140" t="inlineStr">
        <is>
          <t>2023-014</t>
        </is>
      </c>
      <c r="F140" t="n">
        <v>1</v>
      </c>
      <c r="G140" t="inlineStr">
        <is>
          <t>9000 100M</t>
        </is>
      </c>
      <c r="H140" t="n">
        <v>4</v>
      </c>
      <c r="I140" t="n">
        <v>0.75</v>
      </c>
      <c r="J140" t="inlineStr">
        <is>
          <t>MONTHLY</t>
        </is>
      </c>
      <c r="K140" t="n">
        <v>4000</v>
      </c>
      <c r="L140" t="n">
        <v>3000</v>
      </c>
      <c r="P140" t="n">
        <v>0.75</v>
      </c>
    </row>
    <row r="141">
      <c r="A141" t="inlineStr">
        <is>
          <t>DFW</t>
        </is>
      </c>
      <c r="B141" t="inlineStr">
        <is>
          <t>TH-10</t>
        </is>
      </c>
      <c r="C141" t="inlineStr">
        <is>
          <t>2016 JLG G5-18A (76908)</t>
        </is>
      </c>
      <c r="D141" s="1" t="n">
        <v>45777</v>
      </c>
      <c r="E141" t="inlineStr">
        <is>
          <t>2023-014</t>
        </is>
      </c>
      <c r="F141" t="n">
        <v>1</v>
      </c>
      <c r="G141" t="inlineStr">
        <is>
          <t>9000 100M</t>
        </is>
      </c>
      <c r="H141" t="n">
        <v>4</v>
      </c>
      <c r="I141" t="n">
        <v>0.5</v>
      </c>
      <c r="J141" t="inlineStr">
        <is>
          <t>MONTHLY</t>
        </is>
      </c>
      <c r="K141" t="n">
        <v>2000</v>
      </c>
      <c r="L141" t="n">
        <v>1000</v>
      </c>
      <c r="P141" t="n">
        <v>0.5</v>
      </c>
    </row>
    <row r="142">
      <c r="A142" t="inlineStr">
        <is>
          <t>DFW</t>
        </is>
      </c>
      <c r="B142" t="inlineStr">
        <is>
          <t>WL-13</t>
        </is>
      </c>
      <c r="C142" t="inlineStr">
        <is>
          <t>2019 CAT 938M (R08392) WL-13</t>
        </is>
      </c>
      <c r="D142" s="1" t="n">
        <v>45777</v>
      </c>
      <c r="E142" t="inlineStr">
        <is>
          <t>2023-014</t>
        </is>
      </c>
      <c r="F142" t="n">
        <v>1</v>
      </c>
      <c r="G142" t="inlineStr">
        <is>
          <t>9000 100M</t>
        </is>
      </c>
      <c r="H142" t="n">
        <v>4</v>
      </c>
      <c r="I142" t="n">
        <v>0.5</v>
      </c>
      <c r="J142" t="inlineStr">
        <is>
          <t>MONTHLY</t>
        </is>
      </c>
      <c r="K142" t="n">
        <v>4000</v>
      </c>
      <c r="L142" t="n">
        <v>2000</v>
      </c>
      <c r="P142" t="n">
        <v>0.5</v>
      </c>
    </row>
    <row r="143">
      <c r="A143" t="inlineStr">
        <is>
          <t>WT</t>
        </is>
      </c>
      <c r="B143" t="inlineStr">
        <is>
          <t>ET-09</t>
        </is>
      </c>
      <c r="C143" t="inlineStr">
        <is>
          <t>2022 DODGE RAM 1500</t>
        </is>
      </c>
      <c r="D143" s="1" t="n">
        <v>45777</v>
      </c>
      <c r="E143" t="inlineStr">
        <is>
          <t>2023-019</t>
        </is>
      </c>
      <c r="F143" t="n">
        <v>1</v>
      </c>
      <c r="G143" t="inlineStr">
        <is>
          <t>9000 100F / CC NEEDED</t>
        </is>
      </c>
      <c r="H143" t="n">
        <v>4</v>
      </c>
      <c r="I143" t="n">
        <v>0.2</v>
      </c>
      <c r="J143" t="inlineStr">
        <is>
          <t>MONTHLY</t>
        </is>
      </c>
      <c r="K143" t="n">
        <v>1300</v>
      </c>
      <c r="L143" t="n">
        <v>260</v>
      </c>
      <c r="P143" t="inlineStr"/>
    </row>
    <row r="144">
      <c r="A144" t="inlineStr">
        <is>
          <t>WT</t>
        </is>
      </c>
      <c r="B144" t="inlineStr">
        <is>
          <t>PT-185</t>
        </is>
      </c>
      <c r="C144" t="inlineStr">
        <is>
          <t>2020 F150 F16442</t>
        </is>
      </c>
      <c r="D144" s="1" t="n">
        <v>45777</v>
      </c>
      <c r="E144" t="inlineStr">
        <is>
          <t>2023-019</t>
        </is>
      </c>
      <c r="F144" t="n">
        <v>1</v>
      </c>
      <c r="G144" t="inlineStr">
        <is>
          <t>9000 100F / CC NEEDED</t>
        </is>
      </c>
      <c r="H144" t="n">
        <v>4</v>
      </c>
      <c r="I144" t="n">
        <v>1</v>
      </c>
      <c r="J144" t="inlineStr">
        <is>
          <t>MONTHLY</t>
        </is>
      </c>
      <c r="K144" t="n">
        <v>1300</v>
      </c>
      <c r="L144" t="n">
        <v>1300</v>
      </c>
      <c r="P144" t="n">
        <v>1</v>
      </c>
    </row>
    <row r="145">
      <c r="A145" t="inlineStr">
        <is>
          <t>DFW</t>
        </is>
      </c>
      <c r="B145" t="inlineStr">
        <is>
          <t>14T-36</t>
        </is>
      </c>
      <c r="C145" t="inlineStr">
        <is>
          <t>SOUTHLAND SL7 DUMP TRAILER</t>
        </is>
      </c>
      <c r="D145" s="1" t="n">
        <v>45777</v>
      </c>
      <c r="E145" t="inlineStr">
        <is>
          <t>2023-032</t>
        </is>
      </c>
      <c r="F145" t="n">
        <v>1</v>
      </c>
      <c r="G145" t="inlineStr">
        <is>
          <t>9000 100F / CC NEEDED</t>
        </is>
      </c>
      <c r="H145" t="n">
        <v>4</v>
      </c>
      <c r="I145" t="n">
        <v>0.96</v>
      </c>
      <c r="J145" t="inlineStr">
        <is>
          <t>MONTHLY</t>
        </is>
      </c>
      <c r="K145" t="n">
        <v>200</v>
      </c>
      <c r="L145" t="n">
        <v>192</v>
      </c>
      <c r="P145" t="n">
        <v>1</v>
      </c>
    </row>
    <row r="146">
      <c r="A146" t="inlineStr">
        <is>
          <t>DFW</t>
        </is>
      </c>
      <c r="B146" t="inlineStr">
        <is>
          <t>7TD-01</t>
        </is>
      </c>
      <c r="C146" t="inlineStr">
        <is>
          <t>2024 BIG TEX 70ST-16BK (3155)</t>
        </is>
      </c>
      <c r="D146" s="1" t="n">
        <v>45777</v>
      </c>
      <c r="E146" t="inlineStr">
        <is>
          <t>2023-032</t>
        </is>
      </c>
      <c r="F146" t="n">
        <v>1</v>
      </c>
      <c r="G146" t="inlineStr">
        <is>
          <t>9000 100F / CC NEEDED</t>
        </is>
      </c>
      <c r="H146" t="n">
        <v>4</v>
      </c>
      <c r="I146" t="n">
        <v>1</v>
      </c>
      <c r="J146" t="inlineStr">
        <is>
          <t>MONTHLY</t>
        </is>
      </c>
      <c r="K146" t="n">
        <v>200</v>
      </c>
      <c r="L146" t="n">
        <v>200</v>
      </c>
      <c r="P146" t="n">
        <v>1</v>
      </c>
    </row>
    <row r="147">
      <c r="A147" t="inlineStr">
        <is>
          <t>DFW</t>
        </is>
      </c>
      <c r="B147" t="inlineStr">
        <is>
          <t>AC-25</t>
        </is>
      </c>
      <c r="C147" t="inlineStr">
        <is>
          <t>2024 SULLAIR 185 AIR COMPRESSOR</t>
        </is>
      </c>
      <c r="D147" s="1" t="n">
        <v>45777</v>
      </c>
      <c r="E147" t="inlineStr">
        <is>
          <t>2023-032</t>
        </is>
      </c>
      <c r="F147" t="n">
        <v>1</v>
      </c>
      <c r="G147" t="inlineStr">
        <is>
          <t>9000 100F / CC NEEDED</t>
        </is>
      </c>
      <c r="H147" t="n">
        <v>4</v>
      </c>
      <c r="I147" t="n">
        <v>0.9399999999999999</v>
      </c>
      <c r="J147" t="inlineStr">
        <is>
          <t>MONTHLY</t>
        </is>
      </c>
      <c r="K147" t="n">
        <v>800</v>
      </c>
      <c r="L147" t="n">
        <v>752</v>
      </c>
      <c r="P147" t="n">
        <v>1</v>
      </c>
    </row>
    <row r="148">
      <c r="A148" t="inlineStr">
        <is>
          <t>DFW</t>
        </is>
      </c>
      <c r="B148" t="inlineStr">
        <is>
          <t>AC-27</t>
        </is>
      </c>
      <c r="C148" t="inlineStr">
        <is>
          <t>2024 SULLAIR 185 AIR COMPRESSOR</t>
        </is>
      </c>
      <c r="D148" s="1" t="n">
        <v>45777</v>
      </c>
      <c r="E148" t="inlineStr">
        <is>
          <t>2023-032</t>
        </is>
      </c>
      <c r="F148" t="n">
        <v>1</v>
      </c>
      <c r="G148" t="inlineStr">
        <is>
          <t>9000 100F / CC NEEDED</t>
        </is>
      </c>
      <c r="H148" t="n">
        <v>4</v>
      </c>
      <c r="I148" t="n">
        <v>0.96</v>
      </c>
      <c r="J148" t="inlineStr">
        <is>
          <t>MONTHLY</t>
        </is>
      </c>
      <c r="K148" t="n">
        <v>800</v>
      </c>
      <c r="L148" t="n">
        <v>768</v>
      </c>
      <c r="P148" t="n">
        <v>1</v>
      </c>
    </row>
    <row r="149">
      <c r="A149" t="inlineStr">
        <is>
          <t>DFW</t>
        </is>
      </c>
      <c r="B149" t="inlineStr">
        <is>
          <t>BH-22</t>
        </is>
      </c>
      <c r="C149" t="inlineStr">
        <is>
          <t>2015 CAT 420F2 IT</t>
        </is>
      </c>
      <c r="D149" s="1" t="n">
        <v>45777</v>
      </c>
      <c r="E149" t="inlineStr">
        <is>
          <t>2023-032</t>
        </is>
      </c>
      <c r="F149" t="n">
        <v>1</v>
      </c>
      <c r="G149" t="inlineStr">
        <is>
          <t>9000 100F / CC NEEDED</t>
        </is>
      </c>
      <c r="H149" t="n">
        <v>4</v>
      </c>
      <c r="I149" t="n">
        <v>1</v>
      </c>
      <c r="J149" t="inlineStr">
        <is>
          <t>MONTHLY</t>
        </is>
      </c>
      <c r="K149" t="n">
        <v>2500</v>
      </c>
      <c r="L149" t="n">
        <v>2500</v>
      </c>
      <c r="P149" t="n">
        <v>1</v>
      </c>
    </row>
    <row r="150">
      <c r="A150" t="inlineStr">
        <is>
          <t>DFW</t>
        </is>
      </c>
      <c r="B150" t="inlineStr">
        <is>
          <t>BRO-03</t>
        </is>
      </c>
      <c r="C150" t="inlineStr">
        <is>
          <t>Broce RJ 350 Broom</t>
        </is>
      </c>
      <c r="D150" s="1" t="n">
        <v>45777</v>
      </c>
      <c r="E150" t="inlineStr">
        <is>
          <t>2023-032</t>
        </is>
      </c>
      <c r="F150" t="n">
        <v>1</v>
      </c>
      <c r="G150" t="inlineStr">
        <is>
          <t>9000 100F / CC NEEDED</t>
        </is>
      </c>
      <c r="H150" t="n">
        <v>4</v>
      </c>
      <c r="I150" t="n">
        <v>0.93</v>
      </c>
      <c r="J150" t="inlineStr">
        <is>
          <t>MONTHLY</t>
        </is>
      </c>
      <c r="K150" t="n">
        <v>1200</v>
      </c>
      <c r="L150" t="n">
        <v>1116</v>
      </c>
      <c r="P150" t="n">
        <v>1</v>
      </c>
    </row>
    <row r="151">
      <c r="A151" t="inlineStr">
        <is>
          <t>DFW</t>
        </is>
      </c>
      <c r="B151" t="inlineStr">
        <is>
          <t>CFM-11</t>
        </is>
      </c>
      <c r="C151" t="inlineStr">
        <is>
          <t>2017 Gomaco Comm III</t>
        </is>
      </c>
      <c r="D151" s="1" t="n">
        <v>45777</v>
      </c>
      <c r="E151" t="inlineStr">
        <is>
          <t>2023-032</t>
        </is>
      </c>
      <c r="F151" t="n">
        <v>1</v>
      </c>
      <c r="G151" t="inlineStr">
        <is>
          <t>9000 100F / CC NEEDED</t>
        </is>
      </c>
      <c r="H151" t="n">
        <v>4</v>
      </c>
      <c r="I151" t="n">
        <v>0.1</v>
      </c>
      <c r="J151" t="inlineStr">
        <is>
          <t>MONTHLY</t>
        </is>
      </c>
      <c r="K151" t="n">
        <v>8883</v>
      </c>
      <c r="L151" t="n">
        <v>888.3000000000001</v>
      </c>
      <c r="P151" t="n">
        <v>0.1</v>
      </c>
    </row>
    <row r="152">
      <c r="A152" t="inlineStr">
        <is>
          <t>DFW</t>
        </is>
      </c>
      <c r="B152" t="inlineStr">
        <is>
          <t>CM-03</t>
        </is>
      </c>
      <c r="C152" t="inlineStr">
        <is>
          <t>2025 WESTERN STAR POLYMIXER</t>
        </is>
      </c>
      <c r="D152" s="1" t="n">
        <v>45777</v>
      </c>
      <c r="E152" t="inlineStr">
        <is>
          <t>2023-032</t>
        </is>
      </c>
      <c r="F152" t="n">
        <v>1</v>
      </c>
      <c r="G152" t="inlineStr">
        <is>
          <t>9000 100F / CC NEEDED</t>
        </is>
      </c>
      <c r="H152" t="n">
        <v>4</v>
      </c>
      <c r="I152" t="n">
        <v>0.5</v>
      </c>
      <c r="J152" t="inlineStr">
        <is>
          <t>MONTHLY</t>
        </is>
      </c>
      <c r="K152" t="n">
        <v>7300</v>
      </c>
      <c r="L152" t="n">
        <v>3650</v>
      </c>
      <c r="P152" t="n">
        <v>0.5</v>
      </c>
    </row>
    <row r="153">
      <c r="A153" t="inlineStr">
        <is>
          <t>DFW</t>
        </is>
      </c>
      <c r="B153" t="inlineStr">
        <is>
          <t>DT-08</t>
        </is>
      </c>
      <c r="C153" t="inlineStr">
        <is>
          <t>2013 F-550 B64200</t>
        </is>
      </c>
      <c r="D153" s="1" t="n">
        <v>45777</v>
      </c>
      <c r="E153" t="inlineStr">
        <is>
          <t>2023-032</t>
        </is>
      </c>
      <c r="F153" t="n">
        <v>1</v>
      </c>
      <c r="G153" t="inlineStr">
        <is>
          <t>9000 100F / CC NEEDED</t>
        </is>
      </c>
      <c r="H153" t="n">
        <v>4</v>
      </c>
      <c r="I153" t="n">
        <v>0.95</v>
      </c>
      <c r="J153" t="inlineStr">
        <is>
          <t>MONTHLY</t>
        </is>
      </c>
      <c r="K153" t="n">
        <v>1700</v>
      </c>
      <c r="L153" t="n">
        <v>1615</v>
      </c>
      <c r="P153" t="n">
        <v>1</v>
      </c>
    </row>
    <row r="154">
      <c r="A154" t="inlineStr">
        <is>
          <t>DFW</t>
        </is>
      </c>
      <c r="B154" t="inlineStr">
        <is>
          <t>ET-22</t>
        </is>
      </c>
      <c r="C154" t="inlineStr">
        <is>
          <t>2023 FORD F-250</t>
        </is>
      </c>
      <c r="D154" s="1" t="n">
        <v>45777</v>
      </c>
      <c r="E154" t="inlineStr">
        <is>
          <t>2023-032</t>
        </is>
      </c>
      <c r="F154" t="n">
        <v>1</v>
      </c>
      <c r="G154" t="inlineStr">
        <is>
          <t>9000 100F / CC NEEDED</t>
        </is>
      </c>
      <c r="H154" t="n">
        <v>4</v>
      </c>
      <c r="I154" t="n">
        <v>0.58</v>
      </c>
      <c r="J154" t="inlineStr">
        <is>
          <t>MONTHLY</t>
        </is>
      </c>
      <c r="K154" t="n">
        <v>2000</v>
      </c>
      <c r="L154" t="n">
        <v>1160</v>
      </c>
      <c r="P154" t="n">
        <v>1</v>
      </c>
    </row>
    <row r="155">
      <c r="A155" t="inlineStr">
        <is>
          <t>DFW</t>
        </is>
      </c>
      <c r="B155" t="inlineStr">
        <is>
          <t>ET-26</t>
        </is>
      </c>
      <c r="C155" t="inlineStr">
        <is>
          <t>2023 FORD F-250 XL</t>
        </is>
      </c>
      <c r="D155" s="1" t="n">
        <v>45777</v>
      </c>
      <c r="E155" t="inlineStr">
        <is>
          <t>2023-032</t>
        </is>
      </c>
      <c r="F155" t="n">
        <v>1</v>
      </c>
      <c r="G155" t="inlineStr">
        <is>
          <t>9000 100F / CC NEEDED</t>
        </is>
      </c>
      <c r="H155" t="n">
        <v>4</v>
      </c>
      <c r="I155" t="n">
        <v>0.25</v>
      </c>
      <c r="J155" t="inlineStr">
        <is>
          <t>MONTHLY</t>
        </is>
      </c>
      <c r="K155" t="n">
        <v>2000</v>
      </c>
      <c r="L155" t="n">
        <v>500</v>
      </c>
      <c r="P155" t="inlineStr"/>
    </row>
    <row r="156">
      <c r="A156" t="inlineStr">
        <is>
          <t>DFW</t>
        </is>
      </c>
      <c r="B156" t="inlineStr">
        <is>
          <t>ET-30</t>
        </is>
      </c>
      <c r="C156" t="inlineStr">
        <is>
          <t>2023 FORD F-250 XL</t>
        </is>
      </c>
      <c r="D156" s="1" t="n">
        <v>45777</v>
      </c>
      <c r="E156" t="inlineStr">
        <is>
          <t>2023-032</t>
        </is>
      </c>
      <c r="F156" t="n">
        <v>1</v>
      </c>
      <c r="G156" t="inlineStr">
        <is>
          <t>9000 100F / CC NEEDED</t>
        </is>
      </c>
      <c r="H156" t="n">
        <v>4</v>
      </c>
      <c r="I156" t="n">
        <v>0.42</v>
      </c>
      <c r="J156" t="inlineStr">
        <is>
          <t>MONTHLY</t>
        </is>
      </c>
      <c r="K156" t="n">
        <v>2000</v>
      </c>
      <c r="L156" t="n">
        <v>840</v>
      </c>
      <c r="P156" t="n">
        <v>1</v>
      </c>
    </row>
    <row r="157">
      <c r="A157" t="inlineStr">
        <is>
          <t>DFW</t>
        </is>
      </c>
      <c r="B157" t="inlineStr">
        <is>
          <t>ET-43</t>
        </is>
      </c>
      <c r="C157" t="inlineStr">
        <is>
          <t>2024 F-150</t>
        </is>
      </c>
      <c r="D157" s="1" t="n">
        <v>45777</v>
      </c>
      <c r="E157" t="inlineStr">
        <is>
          <t>2023-032</t>
        </is>
      </c>
      <c r="F157" t="n">
        <v>1</v>
      </c>
      <c r="G157" t="inlineStr">
        <is>
          <t>9000 100F / CC NEEDED</t>
        </is>
      </c>
      <c r="H157" t="n">
        <v>4</v>
      </c>
      <c r="I157" t="n">
        <v>0.55</v>
      </c>
      <c r="J157" t="inlineStr">
        <is>
          <t>MONTHLY</t>
        </is>
      </c>
      <c r="K157" t="n">
        <v>1300</v>
      </c>
      <c r="L157" t="n">
        <v>715.0000000000001</v>
      </c>
      <c r="P157" t="n">
        <v>1</v>
      </c>
    </row>
    <row r="158">
      <c r="A158" t="inlineStr">
        <is>
          <t>DFW</t>
        </is>
      </c>
      <c r="B158" t="inlineStr">
        <is>
          <t>EX-40</t>
        </is>
      </c>
      <c r="C158" t="inlineStr">
        <is>
          <t>2014 JD 290GLC</t>
        </is>
      </c>
      <c r="D158" s="1" t="n">
        <v>45777</v>
      </c>
      <c r="E158" t="inlineStr">
        <is>
          <t>2023-032</t>
        </is>
      </c>
      <c r="F158" t="n">
        <v>1</v>
      </c>
      <c r="G158" t="inlineStr">
        <is>
          <t>9000 100F / CC NEEDED</t>
        </is>
      </c>
      <c r="H158" t="n">
        <v>4</v>
      </c>
      <c r="I158" t="n">
        <v>1</v>
      </c>
      <c r="J158" t="inlineStr">
        <is>
          <t>MONTHLY</t>
        </is>
      </c>
      <c r="K158" t="n">
        <v>5000</v>
      </c>
      <c r="L158" t="n">
        <v>5000</v>
      </c>
      <c r="P158" t="n">
        <v>1</v>
      </c>
    </row>
    <row r="159">
      <c r="A159" t="inlineStr">
        <is>
          <t>DFW</t>
        </is>
      </c>
      <c r="B159" t="inlineStr">
        <is>
          <t>EX-80</t>
        </is>
      </c>
      <c r="C159" t="inlineStr">
        <is>
          <t>2022 JD 300G LC (731956) EX-80</t>
        </is>
      </c>
      <c r="D159" s="1" t="n">
        <v>45777</v>
      </c>
      <c r="E159" t="inlineStr">
        <is>
          <t>2023-032</t>
        </is>
      </c>
      <c r="F159" t="n">
        <v>1</v>
      </c>
      <c r="G159" t="inlineStr">
        <is>
          <t>9000 100F / CC NEEDED</t>
        </is>
      </c>
      <c r="H159" t="n">
        <v>4</v>
      </c>
      <c r="I159" t="n">
        <v>0.36</v>
      </c>
      <c r="J159" t="inlineStr">
        <is>
          <t>MONTHLY</t>
        </is>
      </c>
      <c r="K159" t="n">
        <v>5000</v>
      </c>
      <c r="L159" t="n">
        <v>1800</v>
      </c>
      <c r="P159" t="inlineStr"/>
    </row>
    <row r="160">
      <c r="A160" t="inlineStr">
        <is>
          <t>DFW</t>
        </is>
      </c>
      <c r="B160" t="inlineStr">
        <is>
          <t>EX-84</t>
        </is>
      </c>
      <c r="C160" t="inlineStr">
        <is>
          <t>2024 CAT 336 08C (L20433) EX-84</t>
        </is>
      </c>
      <c r="D160" s="1" t="n">
        <v>45777</v>
      </c>
      <c r="E160" t="inlineStr">
        <is>
          <t>2023-032</t>
        </is>
      </c>
      <c r="F160" t="n">
        <v>1</v>
      </c>
      <c r="G160" t="inlineStr">
        <is>
          <t>9000 100F / CC NEEDED</t>
        </is>
      </c>
      <c r="H160" t="n">
        <v>4</v>
      </c>
      <c r="I160" t="n">
        <v>1</v>
      </c>
      <c r="J160" t="inlineStr">
        <is>
          <t>MONTHLY</t>
        </is>
      </c>
      <c r="K160" t="n">
        <v>7250</v>
      </c>
      <c r="L160" t="n">
        <v>7250</v>
      </c>
      <c r="P160" t="n">
        <v>1</v>
      </c>
    </row>
    <row r="161">
      <c r="A161" t="inlineStr">
        <is>
          <t>DFW</t>
        </is>
      </c>
      <c r="B161" t="inlineStr">
        <is>
          <t>LP-116</t>
        </is>
      </c>
      <c r="C161" t="inlineStr">
        <is>
          <t>WANCO LIGHT TOWER 4-7KW VERT</t>
        </is>
      </c>
      <c r="D161" s="1" t="n">
        <v>45777</v>
      </c>
      <c r="E161" t="inlineStr">
        <is>
          <t>2023-032</t>
        </is>
      </c>
      <c r="F161" t="n">
        <v>1</v>
      </c>
      <c r="G161" t="inlineStr">
        <is>
          <t>9000 100F / CC NEEDED</t>
        </is>
      </c>
      <c r="H161" t="n">
        <v>4</v>
      </c>
      <c r="I161" t="n">
        <v>1</v>
      </c>
      <c r="J161" t="inlineStr">
        <is>
          <t>MONTHLY</t>
        </is>
      </c>
      <c r="K161" t="n">
        <v>800</v>
      </c>
      <c r="L161" t="n">
        <v>800</v>
      </c>
      <c r="P161" t="n">
        <v>1</v>
      </c>
    </row>
    <row r="162">
      <c r="A162" t="inlineStr">
        <is>
          <t>DFW</t>
        </is>
      </c>
      <c r="B162" t="inlineStr">
        <is>
          <t>ME-31</t>
        </is>
      </c>
      <c r="C162" t="inlineStr">
        <is>
          <t>WANCO MESSAGE BOARD (1005008)</t>
        </is>
      </c>
      <c r="D162" s="1" t="n">
        <v>45777</v>
      </c>
      <c r="E162" t="inlineStr">
        <is>
          <t>2023-032</t>
        </is>
      </c>
      <c r="F162" t="n">
        <v>1</v>
      </c>
      <c r="G162" t="inlineStr">
        <is>
          <t>9000 100F / CC NEEDED</t>
        </is>
      </c>
      <c r="H162" t="n">
        <v>4</v>
      </c>
      <c r="I162" t="n">
        <v>0.74</v>
      </c>
      <c r="J162" t="inlineStr">
        <is>
          <t>MONTHLY</t>
        </is>
      </c>
      <c r="K162" t="n">
        <v>1250</v>
      </c>
      <c r="L162" t="n">
        <v>925</v>
      </c>
      <c r="P162" t="n">
        <v>1</v>
      </c>
    </row>
    <row r="163">
      <c r="A163" t="inlineStr">
        <is>
          <t>DFW</t>
        </is>
      </c>
      <c r="B163" t="inlineStr">
        <is>
          <t>ME-32</t>
        </is>
      </c>
      <c r="C163" t="inlineStr">
        <is>
          <t>WANCO MESSAGE BOARD (1005009)</t>
        </is>
      </c>
      <c r="D163" s="1" t="n">
        <v>45777</v>
      </c>
      <c r="E163" t="inlineStr">
        <is>
          <t>2023-032</t>
        </is>
      </c>
      <c r="F163" t="n">
        <v>1</v>
      </c>
      <c r="G163" t="inlineStr">
        <is>
          <t>9000 100F / CC NEEDED</t>
        </is>
      </c>
      <c r="H163" t="n">
        <v>4</v>
      </c>
      <c r="I163" t="n">
        <v>0.27</v>
      </c>
      <c r="J163" t="inlineStr">
        <is>
          <t>MONTHLY</t>
        </is>
      </c>
      <c r="K163" t="n">
        <v>1250</v>
      </c>
      <c r="L163" t="n">
        <v>337.5</v>
      </c>
      <c r="P163" t="n">
        <v>1</v>
      </c>
    </row>
    <row r="164">
      <c r="A164" t="inlineStr">
        <is>
          <t>DFW</t>
        </is>
      </c>
      <c r="B164" t="inlineStr">
        <is>
          <t>ME-39</t>
        </is>
      </c>
      <c r="C164" t="inlineStr">
        <is>
          <t>WANCO ARROW BOARD (1005268)</t>
        </is>
      </c>
      <c r="D164" s="1" t="n">
        <v>45777</v>
      </c>
      <c r="E164" t="inlineStr">
        <is>
          <t>2023-032</t>
        </is>
      </c>
      <c r="F164" t="n">
        <v>1</v>
      </c>
      <c r="G164" t="inlineStr">
        <is>
          <t>9000 100F / CC NEEDED</t>
        </is>
      </c>
      <c r="H164" t="n">
        <v>4</v>
      </c>
      <c r="I164" t="n">
        <v>0.95</v>
      </c>
      <c r="J164" t="inlineStr">
        <is>
          <t>MONTHLY</t>
        </is>
      </c>
      <c r="K164" t="n">
        <v>800</v>
      </c>
      <c r="L164" t="n">
        <v>760</v>
      </c>
      <c r="P164" t="n">
        <v>1</v>
      </c>
      <c r="T164" t="inlineStr">
        <is>
          <t>ET-01</t>
        </is>
      </c>
    </row>
    <row r="165">
      <c r="A165" t="inlineStr">
        <is>
          <t>DFW</t>
        </is>
      </c>
      <c r="B165" t="inlineStr">
        <is>
          <t>ME-43</t>
        </is>
      </c>
      <c r="C165" t="inlineStr">
        <is>
          <t>VER-MAC PCMS-1500LP (H223772)</t>
        </is>
      </c>
      <c r="D165" s="1" t="n">
        <v>45777</v>
      </c>
      <c r="E165" t="inlineStr">
        <is>
          <t>2023-032</t>
        </is>
      </c>
      <c r="F165" t="n">
        <v>1</v>
      </c>
      <c r="G165" t="inlineStr">
        <is>
          <t>9000 100F / CC NEEDED</t>
        </is>
      </c>
      <c r="H165" t="n">
        <v>4</v>
      </c>
      <c r="I165" t="n">
        <v>1</v>
      </c>
      <c r="J165" t="inlineStr">
        <is>
          <t>MONTHLY</t>
        </is>
      </c>
      <c r="K165" t="n">
        <v>1250</v>
      </c>
      <c r="L165" t="n">
        <v>1250</v>
      </c>
      <c r="P165" t="n">
        <v>1</v>
      </c>
      <c r="T165" t="inlineStr">
        <is>
          <t>ET-02</t>
        </is>
      </c>
    </row>
    <row r="166">
      <c r="A166" t="inlineStr">
        <is>
          <t>DFW</t>
        </is>
      </c>
      <c r="B166" t="inlineStr">
        <is>
          <t>ME-46</t>
        </is>
      </c>
      <c r="C166" t="inlineStr">
        <is>
          <t>VER-MAC PCMS-1500LP (H223795)</t>
        </is>
      </c>
      <c r="D166" s="1" t="n">
        <v>45777</v>
      </c>
      <c r="E166" t="inlineStr">
        <is>
          <t>2023-032</t>
        </is>
      </c>
      <c r="F166" t="n">
        <v>1</v>
      </c>
      <c r="G166" t="inlineStr">
        <is>
          <t>9000 100F / CC NEEDED</t>
        </is>
      </c>
      <c r="H166" t="n">
        <v>4</v>
      </c>
      <c r="I166" t="n">
        <v>1</v>
      </c>
      <c r="J166" t="inlineStr">
        <is>
          <t>MONTHLY</t>
        </is>
      </c>
      <c r="K166" t="n">
        <v>1250</v>
      </c>
      <c r="L166" t="n">
        <v>1250</v>
      </c>
      <c r="P166" t="n">
        <v>1</v>
      </c>
      <c r="T166" t="inlineStr">
        <is>
          <t>ET-03</t>
        </is>
      </c>
    </row>
    <row r="167">
      <c r="A167" t="inlineStr">
        <is>
          <t>DFW</t>
        </is>
      </c>
      <c r="B167" t="inlineStr">
        <is>
          <t>ME-48</t>
        </is>
      </c>
      <c r="C167" t="inlineStr">
        <is>
          <t>2024 VM MATRIX MB (MB-H000139)</t>
        </is>
      </c>
      <c r="D167" s="1" t="n">
        <v>45777</v>
      </c>
      <c r="E167" t="inlineStr">
        <is>
          <t>2023-032</t>
        </is>
      </c>
      <c r="F167" t="n">
        <v>1</v>
      </c>
      <c r="G167" t="inlineStr">
        <is>
          <t>9000 100F / CC NEEDED</t>
        </is>
      </c>
      <c r="H167" t="n">
        <v>4</v>
      </c>
      <c r="I167" t="n">
        <v>1</v>
      </c>
      <c r="J167" t="inlineStr">
        <is>
          <t>MONTHLY</t>
        </is>
      </c>
      <c r="K167" t="n">
        <v>1250</v>
      </c>
      <c r="L167" t="n">
        <v>1250</v>
      </c>
      <c r="P167" t="n">
        <v>1</v>
      </c>
      <c r="T167" t="inlineStr">
        <is>
          <t>ET-04</t>
        </is>
      </c>
    </row>
    <row r="168">
      <c r="A168" t="inlineStr">
        <is>
          <t>DFW</t>
        </is>
      </c>
      <c r="B168" t="inlineStr">
        <is>
          <t>ME-55</t>
        </is>
      </c>
      <c r="C168" t="inlineStr">
        <is>
          <t>2024 WANCO SILENT SENTINAL AB</t>
        </is>
      </c>
      <c r="D168" s="1" t="n">
        <v>45777</v>
      </c>
      <c r="E168" t="inlineStr">
        <is>
          <t>2023-032</t>
        </is>
      </c>
      <c r="F168" t="n">
        <v>1</v>
      </c>
      <c r="G168" t="inlineStr">
        <is>
          <t>9000 100F / CC NEEDED</t>
        </is>
      </c>
      <c r="H168" t="n">
        <v>4</v>
      </c>
      <c r="I168" t="n">
        <v>0.85</v>
      </c>
      <c r="J168" t="inlineStr">
        <is>
          <t>MONTHLY</t>
        </is>
      </c>
      <c r="K168" t="n">
        <v>800</v>
      </c>
      <c r="L168" t="n">
        <v>680</v>
      </c>
      <c r="P168" t="n">
        <v>1</v>
      </c>
      <c r="T168" t="inlineStr">
        <is>
          <t>ET-06</t>
        </is>
      </c>
    </row>
    <row r="169">
      <c r="A169" t="inlineStr">
        <is>
          <t>DFW</t>
        </is>
      </c>
      <c r="B169" t="inlineStr">
        <is>
          <t>ME-56</t>
        </is>
      </c>
      <c r="C169" t="inlineStr">
        <is>
          <t>2024 WANCO SILENT SENTINAL AB</t>
        </is>
      </c>
      <c r="D169" s="1" t="n">
        <v>45777</v>
      </c>
      <c r="E169" t="inlineStr">
        <is>
          <t>2023-032</t>
        </is>
      </c>
      <c r="F169" t="n">
        <v>1</v>
      </c>
      <c r="G169" t="inlineStr">
        <is>
          <t>9000 100F / CC NEEDED</t>
        </is>
      </c>
      <c r="H169" t="n">
        <v>4</v>
      </c>
      <c r="I169" t="n">
        <v>0.91</v>
      </c>
      <c r="J169" t="inlineStr">
        <is>
          <t>MONTHLY</t>
        </is>
      </c>
      <c r="K169" t="n">
        <v>800</v>
      </c>
      <c r="L169" t="n">
        <v>728</v>
      </c>
      <c r="P169" t="n">
        <v>1</v>
      </c>
      <c r="T169" t="inlineStr">
        <is>
          <t>ET-07</t>
        </is>
      </c>
    </row>
    <row r="170">
      <c r="A170" t="inlineStr">
        <is>
          <t>DFW</t>
        </is>
      </c>
      <c r="B170" t="inlineStr">
        <is>
          <t>ME-58</t>
        </is>
      </c>
      <c r="C170" t="inlineStr">
        <is>
          <t>2024 WANCO SILENT SENTINAL AB</t>
        </is>
      </c>
      <c r="D170" s="1" t="n">
        <v>45777</v>
      </c>
      <c r="E170" t="inlineStr">
        <is>
          <t>2023-032</t>
        </is>
      </c>
      <c r="F170" t="n">
        <v>1</v>
      </c>
      <c r="G170" t="inlineStr">
        <is>
          <t>9000 100F / CC NEEDED</t>
        </is>
      </c>
      <c r="H170" t="n">
        <v>4</v>
      </c>
      <c r="I170" t="n">
        <v>0.96</v>
      </c>
      <c r="J170" t="inlineStr">
        <is>
          <t>MONTHLY</t>
        </is>
      </c>
      <c r="K170" t="n">
        <v>800</v>
      </c>
      <c r="L170" t="n">
        <v>768</v>
      </c>
      <c r="P170" t="n">
        <v>1</v>
      </c>
      <c r="T170" t="inlineStr">
        <is>
          <t>ET-08</t>
        </is>
      </c>
    </row>
    <row r="171">
      <c r="A171" t="inlineStr">
        <is>
          <t>DFW</t>
        </is>
      </c>
      <c r="B171" t="inlineStr">
        <is>
          <t>ME-59</t>
        </is>
      </c>
      <c r="C171" t="inlineStr">
        <is>
          <t>2024 WANCO SILENT SENTINAL AB</t>
        </is>
      </c>
      <c r="D171" s="1" t="n">
        <v>45777</v>
      </c>
      <c r="E171" t="inlineStr">
        <is>
          <t>2023-032</t>
        </is>
      </c>
      <c r="F171" t="n">
        <v>1</v>
      </c>
      <c r="G171" t="inlineStr">
        <is>
          <t>9000 100F / CC NEEDED</t>
        </is>
      </c>
      <c r="H171" t="n">
        <v>4</v>
      </c>
      <c r="I171" t="n">
        <v>0.85</v>
      </c>
      <c r="J171" t="inlineStr">
        <is>
          <t>MONTHLY</t>
        </is>
      </c>
      <c r="K171" t="n">
        <v>800</v>
      </c>
      <c r="L171" t="n">
        <v>680</v>
      </c>
      <c r="P171" t="n">
        <v>1</v>
      </c>
      <c r="T171" t="inlineStr">
        <is>
          <t>ET-09</t>
        </is>
      </c>
    </row>
    <row r="172">
      <c r="A172" t="inlineStr">
        <is>
          <t>DFW</t>
        </is>
      </c>
      <c r="B172" t="inlineStr">
        <is>
          <t>ML-03</t>
        </is>
      </c>
      <c r="C172" t="inlineStr">
        <is>
          <t>2011 Genie S-60X 4WD</t>
        </is>
      </c>
      <c r="D172" s="1" t="n">
        <v>45777</v>
      </c>
      <c r="E172" t="inlineStr">
        <is>
          <t>2023-032</t>
        </is>
      </c>
      <c r="F172" t="n">
        <v>1</v>
      </c>
      <c r="G172" t="inlineStr">
        <is>
          <t>9000 100F / CC NEEDED</t>
        </is>
      </c>
      <c r="H172" t="n">
        <v>4</v>
      </c>
      <c r="I172" t="n">
        <v>0.85</v>
      </c>
      <c r="J172" t="inlineStr">
        <is>
          <t>MONTHLY</t>
        </is>
      </c>
      <c r="K172" t="n">
        <v>2500</v>
      </c>
      <c r="L172" t="n">
        <v>2125</v>
      </c>
      <c r="P172" t="n">
        <v>1</v>
      </c>
      <c r="T172" t="inlineStr">
        <is>
          <t>ET-10</t>
        </is>
      </c>
    </row>
    <row r="173">
      <c r="A173" t="inlineStr">
        <is>
          <t>DFW</t>
        </is>
      </c>
      <c r="B173" t="inlineStr">
        <is>
          <t>ML-06</t>
        </is>
      </c>
      <c r="C173" t="inlineStr">
        <is>
          <t>2016 GENIE S-45 4WD (22865)</t>
        </is>
      </c>
      <c r="D173" s="1" t="n">
        <v>45777</v>
      </c>
      <c r="E173" t="inlineStr">
        <is>
          <t>2023-032</t>
        </is>
      </c>
      <c r="F173" t="n">
        <v>1</v>
      </c>
      <c r="G173" t="inlineStr">
        <is>
          <t>9000 100F / CC NEEDED</t>
        </is>
      </c>
      <c r="H173" t="n">
        <v>4</v>
      </c>
      <c r="I173" t="n">
        <v>1</v>
      </c>
      <c r="J173" t="inlineStr">
        <is>
          <t>MONTHLY</t>
        </is>
      </c>
      <c r="K173" t="n">
        <v>2500</v>
      </c>
      <c r="L173" t="n">
        <v>2500</v>
      </c>
      <c r="P173" t="n">
        <v>1</v>
      </c>
      <c r="T173" t="inlineStr">
        <is>
          <t>ET-11</t>
        </is>
      </c>
    </row>
    <row r="174">
      <c r="A174" t="inlineStr">
        <is>
          <t>DFW</t>
        </is>
      </c>
      <c r="B174" t="inlineStr">
        <is>
          <t>ML-07</t>
        </is>
      </c>
      <c r="C174" t="inlineStr">
        <is>
          <t>2016 GENIE S45 MANLIFT</t>
        </is>
      </c>
      <c r="D174" s="1" t="n">
        <v>45777</v>
      </c>
      <c r="E174" t="inlineStr">
        <is>
          <t>2023-032</t>
        </is>
      </c>
      <c r="F174" t="n">
        <v>1</v>
      </c>
      <c r="G174" t="inlineStr">
        <is>
          <t>9000 100F / CC NEEDED</t>
        </is>
      </c>
      <c r="H174" t="n">
        <v>4</v>
      </c>
      <c r="I174" t="n">
        <v>1</v>
      </c>
      <c r="J174" t="inlineStr">
        <is>
          <t>MONTHLY</t>
        </is>
      </c>
      <c r="K174" t="n">
        <v>2500</v>
      </c>
      <c r="L174" t="n">
        <v>2500</v>
      </c>
      <c r="P174" t="n">
        <v>1</v>
      </c>
      <c r="T174" t="inlineStr">
        <is>
          <t>ET-12</t>
        </is>
      </c>
    </row>
    <row r="175">
      <c r="A175" t="inlineStr">
        <is>
          <t>DFW</t>
        </is>
      </c>
      <c r="B175" t="inlineStr">
        <is>
          <t>ML-08</t>
        </is>
      </c>
      <c r="C175" t="inlineStr">
        <is>
          <t>JLG 400S BOOM LIFT 40-46'</t>
        </is>
      </c>
      <c r="D175" s="1" t="n">
        <v>45777</v>
      </c>
      <c r="E175" t="inlineStr">
        <is>
          <t>2023-032</t>
        </is>
      </c>
      <c r="F175" t="n">
        <v>1</v>
      </c>
      <c r="G175" t="inlineStr">
        <is>
          <t>9000 100F / CC NEEDED</t>
        </is>
      </c>
      <c r="H175" t="n">
        <v>4</v>
      </c>
      <c r="I175" t="n">
        <v>1</v>
      </c>
      <c r="J175" t="inlineStr">
        <is>
          <t>MONTHLY</t>
        </is>
      </c>
      <c r="K175" t="n">
        <v>2500</v>
      </c>
      <c r="L175" t="n">
        <v>2500</v>
      </c>
      <c r="P175" t="n">
        <v>1</v>
      </c>
      <c r="T175" t="inlineStr">
        <is>
          <t>ET-14</t>
        </is>
      </c>
    </row>
    <row r="176">
      <c r="A176" t="inlineStr">
        <is>
          <t>DFW</t>
        </is>
      </c>
      <c r="B176" t="inlineStr">
        <is>
          <t>ML-09</t>
        </is>
      </c>
      <c r="C176" t="inlineStr">
        <is>
          <t>JLG 400S BOOM LIFT 40-46'</t>
        </is>
      </c>
      <c r="D176" s="1" t="n">
        <v>45777</v>
      </c>
      <c r="E176" t="inlineStr">
        <is>
          <t>2023-032</t>
        </is>
      </c>
      <c r="F176" t="n">
        <v>1</v>
      </c>
      <c r="G176" t="inlineStr">
        <is>
          <t>9000 100F / CC NEEDED</t>
        </is>
      </c>
      <c r="H176" t="n">
        <v>4</v>
      </c>
      <c r="I176" t="n">
        <v>1</v>
      </c>
      <c r="J176" t="inlineStr">
        <is>
          <t>MONTHLY</t>
        </is>
      </c>
      <c r="K176" t="n">
        <v>2500</v>
      </c>
      <c r="L176" t="n">
        <v>2500</v>
      </c>
      <c r="P176" t="n">
        <v>1</v>
      </c>
      <c r="T176" t="inlineStr">
        <is>
          <t>ET-16</t>
        </is>
      </c>
    </row>
    <row r="177">
      <c r="A177" t="inlineStr">
        <is>
          <t>DFW</t>
        </is>
      </c>
      <c r="B177" t="inlineStr">
        <is>
          <t>MT-09</t>
        </is>
      </c>
      <c r="C177" t="inlineStr">
        <is>
          <t>2019 F-550 w/Service Body/Cran</t>
        </is>
      </c>
      <c r="D177" s="1" t="n">
        <v>45777</v>
      </c>
      <c r="E177" t="inlineStr">
        <is>
          <t>2023-032</t>
        </is>
      </c>
      <c r="F177" t="n">
        <v>1</v>
      </c>
      <c r="G177" t="inlineStr">
        <is>
          <t>9000 100F / CC NEEDED</t>
        </is>
      </c>
      <c r="H177" t="n">
        <v>4</v>
      </c>
      <c r="I177" t="n">
        <v>0.25</v>
      </c>
      <c r="J177" t="inlineStr">
        <is>
          <t>MONTHLY</t>
        </is>
      </c>
      <c r="K177" t="n">
        <v>1500</v>
      </c>
      <c r="L177" t="n">
        <v>375</v>
      </c>
      <c r="P177" t="n">
        <v>0.5</v>
      </c>
      <c r="T177" t="inlineStr">
        <is>
          <t>ET-19</t>
        </is>
      </c>
    </row>
    <row r="178">
      <c r="A178" t="inlineStr">
        <is>
          <t>DFW</t>
        </is>
      </c>
      <c r="B178" t="inlineStr">
        <is>
          <t>MT-14</t>
        </is>
      </c>
      <c r="C178" t="inlineStr">
        <is>
          <t>2023 F550 D21569 Lube Truck</t>
        </is>
      </c>
      <c r="D178" s="1" t="n">
        <v>45777</v>
      </c>
      <c r="E178" t="inlineStr">
        <is>
          <t>2023-032</t>
        </is>
      </c>
      <c r="F178" t="n">
        <v>1</v>
      </c>
      <c r="G178" t="inlineStr">
        <is>
          <t>9000 100F / CC NEEDED</t>
        </is>
      </c>
      <c r="H178" t="n">
        <v>4</v>
      </c>
      <c r="I178" t="n">
        <v>0.12</v>
      </c>
      <c r="J178" t="inlineStr">
        <is>
          <t>MONTHLY</t>
        </is>
      </c>
      <c r="K178" t="n">
        <v>1500</v>
      </c>
      <c r="L178" t="n">
        <v>180</v>
      </c>
      <c r="P178" t="inlineStr"/>
      <c r="T178" t="inlineStr">
        <is>
          <t>ET-20</t>
        </is>
      </c>
    </row>
    <row r="179">
      <c r="A179" t="inlineStr">
        <is>
          <t>DFW</t>
        </is>
      </c>
      <c r="B179" t="inlineStr">
        <is>
          <t>MT-15</t>
        </is>
      </c>
      <c r="C179" t="inlineStr">
        <is>
          <t>2024 F550 MT E60786 MT-15</t>
        </is>
      </c>
      <c r="D179" s="1" t="n">
        <v>45777</v>
      </c>
      <c r="E179" t="inlineStr">
        <is>
          <t>2023-032</t>
        </is>
      </c>
      <c r="F179" t="n">
        <v>1</v>
      </c>
      <c r="G179" t="inlineStr">
        <is>
          <t>9000 100F / CC NEEDED</t>
        </is>
      </c>
      <c r="H179" t="n">
        <v>4</v>
      </c>
      <c r="I179" t="n">
        <v>0.15</v>
      </c>
      <c r="J179" t="inlineStr">
        <is>
          <t>MONTHLY</t>
        </is>
      </c>
      <c r="K179" t="n">
        <v>1500</v>
      </c>
      <c r="L179" t="n">
        <v>225</v>
      </c>
      <c r="P179" t="inlineStr"/>
      <c r="T179" t="inlineStr">
        <is>
          <t>ET-21</t>
        </is>
      </c>
    </row>
    <row r="180">
      <c r="A180" t="inlineStr">
        <is>
          <t>DFW</t>
        </is>
      </c>
      <c r="B180" t="inlineStr">
        <is>
          <t>MT-15</t>
        </is>
      </c>
      <c r="C180" t="inlineStr">
        <is>
          <t>2024 F550 MT E60786 MT-15</t>
        </is>
      </c>
      <c r="D180" s="1" t="n">
        <v>45777</v>
      </c>
      <c r="E180" t="inlineStr">
        <is>
          <t>2023-032</t>
        </is>
      </c>
      <c r="F180" t="n">
        <v>1</v>
      </c>
      <c r="G180" t="inlineStr">
        <is>
          <t>9000 100F / CC NEEDED</t>
        </is>
      </c>
      <c r="H180" t="n">
        <v>4</v>
      </c>
      <c r="I180" t="n">
        <v>0.15</v>
      </c>
      <c r="J180" t="inlineStr">
        <is>
          <t>MONTHLY</t>
        </is>
      </c>
      <c r="K180" t="n">
        <v>1500</v>
      </c>
      <c r="L180" t="n">
        <v>225</v>
      </c>
      <c r="P180" t="inlineStr"/>
      <c r="T180" t="inlineStr">
        <is>
          <t>ET-22</t>
        </is>
      </c>
    </row>
    <row r="181">
      <c r="A181" t="inlineStr">
        <is>
          <t>DFW</t>
        </is>
      </c>
      <c r="B181" t="inlineStr">
        <is>
          <t>PT-167</t>
        </is>
      </c>
      <c r="C181" t="inlineStr">
        <is>
          <t>2020 F-150 D20018</t>
        </is>
      </c>
      <c r="D181" s="1" t="n">
        <v>45777</v>
      </c>
      <c r="E181" t="inlineStr">
        <is>
          <t>2023-032</t>
        </is>
      </c>
      <c r="F181" t="n">
        <v>1</v>
      </c>
      <c r="G181" t="inlineStr">
        <is>
          <t>9000 100F / CC NEEDED</t>
        </is>
      </c>
      <c r="H181" t="n">
        <v>4</v>
      </c>
      <c r="I181" t="n">
        <v>0.4</v>
      </c>
      <c r="J181" t="inlineStr">
        <is>
          <t>MONTHLY</t>
        </is>
      </c>
      <c r="K181" t="n">
        <v>1300</v>
      </c>
      <c r="L181" t="n">
        <v>520</v>
      </c>
      <c r="P181" t="n">
        <v>1</v>
      </c>
      <c r="T181" t="inlineStr">
        <is>
          <t>ET-23</t>
        </is>
      </c>
    </row>
    <row r="182">
      <c r="A182" t="inlineStr">
        <is>
          <t>DFW</t>
        </is>
      </c>
      <c r="B182" t="inlineStr">
        <is>
          <t>PT-168</t>
        </is>
      </c>
      <c r="C182" t="inlineStr">
        <is>
          <t>2020 F-150 D38566</t>
        </is>
      </c>
      <c r="D182" s="1" t="n">
        <v>45777</v>
      </c>
      <c r="E182" t="inlineStr">
        <is>
          <t>2023-032</t>
        </is>
      </c>
      <c r="F182" t="n">
        <v>1</v>
      </c>
      <c r="G182" t="inlineStr">
        <is>
          <t>9000 100F / CC NEEDED</t>
        </is>
      </c>
      <c r="H182" t="n">
        <v>4</v>
      </c>
      <c r="I182" t="n">
        <v>0.57</v>
      </c>
      <c r="J182" t="inlineStr">
        <is>
          <t>MONTHLY</t>
        </is>
      </c>
      <c r="K182" t="n">
        <v>1300</v>
      </c>
      <c r="L182" t="n">
        <v>740.9999999999999</v>
      </c>
      <c r="P182" t="n">
        <v>1</v>
      </c>
      <c r="T182" t="inlineStr">
        <is>
          <t>ET-24</t>
        </is>
      </c>
    </row>
    <row r="183">
      <c r="A183" t="inlineStr">
        <is>
          <t>DFW</t>
        </is>
      </c>
      <c r="B183" t="inlineStr">
        <is>
          <t>PT-177</t>
        </is>
      </c>
      <c r="C183" t="inlineStr">
        <is>
          <t>2020 F-250 D40364</t>
        </is>
      </c>
      <c r="D183" s="1" t="n">
        <v>45777</v>
      </c>
      <c r="E183" t="inlineStr">
        <is>
          <t>2023-032</t>
        </is>
      </c>
      <c r="F183" t="n">
        <v>1</v>
      </c>
      <c r="G183" t="inlineStr">
        <is>
          <t>9000 100F / CC NEEDED</t>
        </is>
      </c>
      <c r="H183" t="n">
        <v>4</v>
      </c>
      <c r="I183" t="n">
        <v>0.37</v>
      </c>
      <c r="J183" t="inlineStr">
        <is>
          <t>MONTHLY</t>
        </is>
      </c>
      <c r="K183" t="n">
        <v>1500</v>
      </c>
      <c r="L183" t="n">
        <v>555</v>
      </c>
      <c r="P183" t="n">
        <v>1</v>
      </c>
      <c r="T183" t="inlineStr">
        <is>
          <t>ET-25</t>
        </is>
      </c>
    </row>
    <row r="184">
      <c r="A184" t="inlineStr">
        <is>
          <t>DFW</t>
        </is>
      </c>
      <c r="B184" t="inlineStr">
        <is>
          <t>PT-193</t>
        </is>
      </c>
      <c r="C184" t="inlineStr">
        <is>
          <t>2021 F-250 C11822</t>
        </is>
      </c>
      <c r="D184" s="1" t="n">
        <v>45777</v>
      </c>
      <c r="E184" t="inlineStr">
        <is>
          <t>2023-032</t>
        </is>
      </c>
      <c r="F184" t="n">
        <v>1</v>
      </c>
      <c r="G184" t="inlineStr">
        <is>
          <t>9000 100F / CC NEEDED</t>
        </is>
      </c>
      <c r="H184" t="n">
        <v>4</v>
      </c>
      <c r="I184" t="n">
        <v>0.85</v>
      </c>
      <c r="J184" t="inlineStr">
        <is>
          <t>MONTHLY</t>
        </is>
      </c>
      <c r="K184" t="n">
        <v>1500</v>
      </c>
      <c r="L184" t="n">
        <v>1275</v>
      </c>
      <c r="P184" t="n">
        <v>1</v>
      </c>
      <c r="T184" t="inlineStr">
        <is>
          <t>ET-26</t>
        </is>
      </c>
    </row>
    <row r="185">
      <c r="A185" t="inlineStr">
        <is>
          <t>DFW</t>
        </is>
      </c>
      <c r="B185" t="inlineStr">
        <is>
          <t>PT-208</t>
        </is>
      </c>
      <c r="C185" t="inlineStr">
        <is>
          <t>2019 F-250 D92216</t>
        </is>
      </c>
      <c r="D185" s="1" t="n">
        <v>45777</v>
      </c>
      <c r="E185" t="inlineStr">
        <is>
          <t>2023-032</t>
        </is>
      </c>
      <c r="F185" t="n">
        <v>1</v>
      </c>
      <c r="G185" t="inlineStr">
        <is>
          <t>9000 100F / CC NEEDED</t>
        </is>
      </c>
      <c r="H185" t="n">
        <v>4</v>
      </c>
      <c r="I185" t="n">
        <v>0.73</v>
      </c>
      <c r="J185" t="inlineStr">
        <is>
          <t>MONTHLY</t>
        </is>
      </c>
      <c r="K185" t="n">
        <v>1500</v>
      </c>
      <c r="L185" t="n">
        <v>1095</v>
      </c>
      <c r="P185" t="n">
        <v>1</v>
      </c>
      <c r="T185" t="inlineStr">
        <is>
          <t>ET-27</t>
        </is>
      </c>
    </row>
    <row r="186">
      <c r="A186" t="inlineStr">
        <is>
          <t>DFW</t>
        </is>
      </c>
      <c r="B186" t="inlineStr">
        <is>
          <t>PT-218</t>
        </is>
      </c>
      <c r="C186" t="inlineStr">
        <is>
          <t>2022 F-250 E64467</t>
        </is>
      </c>
      <c r="D186" s="1" t="n">
        <v>45777</v>
      </c>
      <c r="E186" t="inlineStr">
        <is>
          <t>2023-032</t>
        </is>
      </c>
      <c r="F186" t="n">
        <v>1</v>
      </c>
      <c r="G186" t="inlineStr">
        <is>
          <t>9000 100F / CC NEEDED</t>
        </is>
      </c>
      <c r="H186" t="n">
        <v>4</v>
      </c>
      <c r="I186" t="n">
        <v>0.35</v>
      </c>
      <c r="J186" t="inlineStr">
        <is>
          <t>MONTHLY</t>
        </is>
      </c>
      <c r="K186" t="n">
        <v>1500</v>
      </c>
      <c r="L186" t="n">
        <v>525</v>
      </c>
      <c r="P186" t="inlineStr"/>
      <c r="T186" t="inlineStr">
        <is>
          <t>ET-28</t>
        </is>
      </c>
    </row>
    <row r="187">
      <c r="A187" t="inlineStr">
        <is>
          <t>DFW</t>
        </is>
      </c>
      <c r="B187" t="inlineStr">
        <is>
          <t>PT-224</t>
        </is>
      </c>
      <c r="C187" t="inlineStr">
        <is>
          <t>2022 F-150 D92568</t>
        </is>
      </c>
      <c r="D187" s="1" t="n">
        <v>45777</v>
      </c>
      <c r="E187" t="inlineStr">
        <is>
          <t>2023-032</t>
        </is>
      </c>
      <c r="F187" t="n">
        <v>1</v>
      </c>
      <c r="G187" t="inlineStr">
        <is>
          <t>9000 100F / CC NEEDED</t>
        </is>
      </c>
      <c r="H187" t="n">
        <v>4</v>
      </c>
      <c r="I187" t="n">
        <v>0.9</v>
      </c>
      <c r="J187" t="inlineStr">
        <is>
          <t>MONTHLY</t>
        </is>
      </c>
      <c r="K187" t="n">
        <v>1300</v>
      </c>
      <c r="L187" t="n">
        <v>1170</v>
      </c>
      <c r="P187" t="inlineStr"/>
      <c r="T187" t="inlineStr">
        <is>
          <t>ET-30</t>
        </is>
      </c>
    </row>
    <row r="188">
      <c r="A188" t="inlineStr">
        <is>
          <t>DFW</t>
        </is>
      </c>
      <c r="B188" t="inlineStr">
        <is>
          <t>PT-227</t>
        </is>
      </c>
      <c r="C188" t="inlineStr">
        <is>
          <t>2022 F-250 G40597</t>
        </is>
      </c>
      <c r="D188" s="1" t="n">
        <v>45777</v>
      </c>
      <c r="E188" t="inlineStr">
        <is>
          <t>2023-032</t>
        </is>
      </c>
      <c r="F188" t="n">
        <v>1</v>
      </c>
      <c r="G188" t="inlineStr">
        <is>
          <t>9000 100F / CC NEEDED</t>
        </is>
      </c>
      <c r="H188" t="n">
        <v>4</v>
      </c>
      <c r="I188" t="n">
        <v>0.1</v>
      </c>
      <c r="J188" t="inlineStr">
        <is>
          <t>MONTHLY</t>
        </is>
      </c>
      <c r="K188" t="n">
        <v>1500</v>
      </c>
      <c r="L188" t="n">
        <v>150</v>
      </c>
      <c r="P188" t="inlineStr"/>
      <c r="T188" t="inlineStr">
        <is>
          <t>ET-31</t>
        </is>
      </c>
    </row>
    <row r="189">
      <c r="A189" t="inlineStr">
        <is>
          <t>DFW</t>
        </is>
      </c>
      <c r="B189" t="inlineStr">
        <is>
          <t>PT-244</t>
        </is>
      </c>
      <c r="C189" t="inlineStr">
        <is>
          <t>2023 F-150 STX</t>
        </is>
      </c>
      <c r="D189" s="1" t="n">
        <v>45777</v>
      </c>
      <c r="E189" t="inlineStr">
        <is>
          <t>2023-032</t>
        </is>
      </c>
      <c r="F189" t="n">
        <v>1</v>
      </c>
      <c r="G189" t="inlineStr">
        <is>
          <t>9000 100F / CC NEEDED</t>
        </is>
      </c>
      <c r="H189" t="n">
        <v>4</v>
      </c>
      <c r="I189" t="n">
        <v>0.72</v>
      </c>
      <c r="J189" t="inlineStr">
        <is>
          <t>MONTHLY</t>
        </is>
      </c>
      <c r="K189" t="n">
        <v>1300</v>
      </c>
      <c r="L189" t="n">
        <v>936</v>
      </c>
      <c r="P189" t="n">
        <v>1</v>
      </c>
      <c r="T189" t="inlineStr">
        <is>
          <t>ET-32</t>
        </is>
      </c>
    </row>
    <row r="190">
      <c r="A190" t="inlineStr">
        <is>
          <t>DFW</t>
        </is>
      </c>
      <c r="B190" t="inlineStr">
        <is>
          <t>PT-247</t>
        </is>
      </c>
      <c r="C190" t="inlineStr">
        <is>
          <t>2023 F-150 STX</t>
        </is>
      </c>
      <c r="D190" s="1" t="n">
        <v>45777</v>
      </c>
      <c r="E190" t="inlineStr">
        <is>
          <t>2023-032</t>
        </is>
      </c>
      <c r="F190" t="n">
        <v>1</v>
      </c>
      <c r="G190" t="inlineStr">
        <is>
          <t>9000 100F / CC NEEDED</t>
        </is>
      </c>
      <c r="H190" t="n">
        <v>4</v>
      </c>
      <c r="I190" t="n">
        <v>0.5</v>
      </c>
      <c r="J190" t="inlineStr">
        <is>
          <t>MONTHLY</t>
        </is>
      </c>
      <c r="K190" t="n">
        <v>1300</v>
      </c>
      <c r="L190" t="n">
        <v>650</v>
      </c>
      <c r="P190" t="inlineStr"/>
      <c r="T190" t="inlineStr">
        <is>
          <t>ET-33</t>
        </is>
      </c>
    </row>
    <row r="191">
      <c r="A191" t="inlineStr">
        <is>
          <t>DFW</t>
        </is>
      </c>
      <c r="B191" t="inlineStr">
        <is>
          <t>PT-269</t>
        </is>
      </c>
      <c r="C191" t="inlineStr">
        <is>
          <t>2024 F350 FLATBED WELDING TK</t>
        </is>
      </c>
      <c r="D191" s="1" t="n">
        <v>45777</v>
      </c>
      <c r="E191" t="inlineStr">
        <is>
          <t>2023-032</t>
        </is>
      </c>
      <c r="F191" t="n">
        <v>1</v>
      </c>
      <c r="G191" t="inlineStr">
        <is>
          <t>9000 100F / CC NEEDED</t>
        </is>
      </c>
      <c r="H191" t="n">
        <v>4</v>
      </c>
      <c r="I191" t="n">
        <v>0.64</v>
      </c>
      <c r="J191" t="inlineStr">
        <is>
          <t>MONTHLY</t>
        </is>
      </c>
      <c r="K191" t="n">
        <v>2500</v>
      </c>
      <c r="L191" t="n">
        <v>1600</v>
      </c>
      <c r="P191" t="n">
        <v>1</v>
      </c>
      <c r="T191" t="inlineStr">
        <is>
          <t>ET-34</t>
        </is>
      </c>
    </row>
    <row r="192">
      <c r="A192" t="inlineStr">
        <is>
          <t>DFW</t>
        </is>
      </c>
      <c r="B192" t="inlineStr">
        <is>
          <t>PT-274</t>
        </is>
      </c>
      <c r="C192" t="inlineStr">
        <is>
          <t>2024 FORD MAVERICK (RRB41786)</t>
        </is>
      </c>
      <c r="D192" s="1" t="n">
        <v>45777</v>
      </c>
      <c r="E192" t="inlineStr">
        <is>
          <t>2023-032</t>
        </is>
      </c>
      <c r="F192" t="n">
        <v>1</v>
      </c>
      <c r="G192" t="inlineStr">
        <is>
          <t>9000 100F / CC NEEDED</t>
        </is>
      </c>
      <c r="H192" t="n">
        <v>4</v>
      </c>
      <c r="I192" t="n">
        <v>0.7</v>
      </c>
      <c r="J192" t="inlineStr">
        <is>
          <t>MONTHLY</t>
        </is>
      </c>
      <c r="K192" t="n">
        <v>1000</v>
      </c>
      <c r="L192" t="n">
        <v>700</v>
      </c>
      <c r="P192" t="n">
        <v>1</v>
      </c>
      <c r="T192" t="inlineStr">
        <is>
          <t>ET-35</t>
        </is>
      </c>
    </row>
    <row r="193">
      <c r="A193" t="inlineStr">
        <is>
          <t>DFW</t>
        </is>
      </c>
      <c r="B193" t="inlineStr">
        <is>
          <t>PT-276</t>
        </is>
      </c>
      <c r="C193" t="inlineStr">
        <is>
          <t>2024 FORD MAVERICK (RRB41388)</t>
        </is>
      </c>
      <c r="D193" s="1" t="n">
        <v>45777</v>
      </c>
      <c r="E193" t="inlineStr">
        <is>
          <t>2023-032</t>
        </is>
      </c>
      <c r="F193" t="n">
        <v>1</v>
      </c>
      <c r="G193" t="inlineStr">
        <is>
          <t>9000 100F / CC NEEDED</t>
        </is>
      </c>
      <c r="H193" t="n">
        <v>4</v>
      </c>
      <c r="I193" t="n">
        <v>0.15</v>
      </c>
      <c r="J193" t="inlineStr">
        <is>
          <t>MONTHLY</t>
        </is>
      </c>
      <c r="K193" t="n">
        <v>1000</v>
      </c>
      <c r="L193" t="n">
        <v>150</v>
      </c>
      <c r="P193" t="inlineStr"/>
      <c r="T193" t="inlineStr">
        <is>
          <t>ET-36</t>
        </is>
      </c>
    </row>
    <row r="194">
      <c r="A194" t="inlineStr">
        <is>
          <t>DFW</t>
        </is>
      </c>
      <c r="B194" t="inlineStr">
        <is>
          <t>PT-277</t>
        </is>
      </c>
      <c r="C194" t="inlineStr">
        <is>
          <t>2024 FORD MAVERICK (RRB40474)</t>
        </is>
      </c>
      <c r="D194" s="1" t="n">
        <v>45777</v>
      </c>
      <c r="E194" t="inlineStr">
        <is>
          <t>2023-032</t>
        </is>
      </c>
      <c r="F194" t="n">
        <v>1</v>
      </c>
      <c r="G194" t="inlineStr">
        <is>
          <t>9000 100F / CC NEEDED</t>
        </is>
      </c>
      <c r="H194" t="n">
        <v>4</v>
      </c>
      <c r="I194" t="n">
        <v>0.15</v>
      </c>
      <c r="J194" t="inlineStr">
        <is>
          <t>MONTHLY</t>
        </is>
      </c>
      <c r="K194" t="n">
        <v>1000</v>
      </c>
      <c r="L194" t="n">
        <v>150</v>
      </c>
      <c r="P194" t="inlineStr"/>
      <c r="T194" t="inlineStr">
        <is>
          <t>ET-37</t>
        </is>
      </c>
    </row>
    <row r="195">
      <c r="A195" t="inlineStr">
        <is>
          <t>DFW</t>
        </is>
      </c>
      <c r="B195" t="inlineStr">
        <is>
          <t>PT-278</t>
        </is>
      </c>
      <c r="C195" t="inlineStr">
        <is>
          <t>2024 FORD MAVERICK (RRB41295)</t>
        </is>
      </c>
      <c r="D195" s="1" t="n">
        <v>45777</v>
      </c>
      <c r="E195" t="inlineStr">
        <is>
          <t>2023-032</t>
        </is>
      </c>
      <c r="F195" t="n">
        <v>1</v>
      </c>
      <c r="G195" t="inlineStr">
        <is>
          <t>9000 100F / CC NEEDED</t>
        </is>
      </c>
      <c r="H195" t="n">
        <v>4</v>
      </c>
      <c r="I195" t="n">
        <v>0.15</v>
      </c>
      <c r="J195" t="inlineStr">
        <is>
          <t>MONTHLY</t>
        </is>
      </c>
      <c r="K195" t="n">
        <v>1000</v>
      </c>
      <c r="L195" t="n">
        <v>150</v>
      </c>
      <c r="P195" t="inlineStr"/>
      <c r="T195" t="inlineStr">
        <is>
          <t>ET-38</t>
        </is>
      </c>
    </row>
    <row r="196">
      <c r="A196" t="inlineStr">
        <is>
          <t>DFW</t>
        </is>
      </c>
      <c r="B196" t="inlineStr">
        <is>
          <t>S-10</t>
        </is>
      </c>
      <c r="C196" t="inlineStr">
        <is>
          <t>2025 KW T880 (S-10)</t>
        </is>
      </c>
      <c r="D196" s="1" t="n">
        <v>45777</v>
      </c>
      <c r="E196" t="inlineStr">
        <is>
          <t>2023-032</t>
        </is>
      </c>
      <c r="F196" t="n">
        <v>1</v>
      </c>
      <c r="G196" t="inlineStr">
        <is>
          <t>9000 100F / CC NEEDED</t>
        </is>
      </c>
      <c r="H196" t="n">
        <v>4</v>
      </c>
      <c r="I196" t="n">
        <v>0.1</v>
      </c>
      <c r="J196" t="inlineStr">
        <is>
          <t>MONTHLY</t>
        </is>
      </c>
      <c r="K196" t="n">
        <v>3193</v>
      </c>
      <c r="L196" t="n">
        <v>319.3</v>
      </c>
      <c r="P196" t="n">
        <v>0.1</v>
      </c>
      <c r="T196" t="inlineStr">
        <is>
          <t>ET-39</t>
        </is>
      </c>
    </row>
    <row r="197">
      <c r="A197" t="inlineStr">
        <is>
          <t>DFW</t>
        </is>
      </c>
      <c r="B197" t="inlineStr">
        <is>
          <t>SDT-01</t>
        </is>
      </c>
      <c r="C197" t="inlineStr">
        <is>
          <t>2021 UTILITY TRAILER 85605 SDT-01</t>
        </is>
      </c>
      <c r="D197" s="1" t="n">
        <v>45777</v>
      </c>
      <c r="E197" t="inlineStr">
        <is>
          <t>2023-032</t>
        </is>
      </c>
      <c r="F197" t="n">
        <v>1</v>
      </c>
      <c r="G197" t="inlineStr">
        <is>
          <t>9000 100F / CC NEEDED</t>
        </is>
      </c>
      <c r="H197" t="n">
        <v>4</v>
      </c>
      <c r="I197" t="n">
        <v>0.89</v>
      </c>
      <c r="J197" t="inlineStr">
        <is>
          <t>MONTHLY</t>
        </is>
      </c>
      <c r="K197" t="n">
        <v>850</v>
      </c>
      <c r="L197" t="n">
        <v>756.5</v>
      </c>
      <c r="P197" t="n">
        <v>1</v>
      </c>
      <c r="T197" t="inlineStr">
        <is>
          <t>ET-42</t>
        </is>
      </c>
    </row>
    <row r="198">
      <c r="A198" t="inlineStr">
        <is>
          <t>DFW</t>
        </is>
      </c>
      <c r="B198" t="inlineStr">
        <is>
          <t>SFB-03</t>
        </is>
      </c>
      <c r="C198" t="inlineStr">
        <is>
          <t>2012 Freightliner with Access</t>
        </is>
      </c>
      <c r="D198" s="1" t="n">
        <v>45777</v>
      </c>
      <c r="E198" t="inlineStr">
        <is>
          <t>2023-032</t>
        </is>
      </c>
      <c r="F198" t="n">
        <v>1</v>
      </c>
      <c r="G198" t="inlineStr">
        <is>
          <t>9000 100F / CC NEEDED</t>
        </is>
      </c>
      <c r="H198" t="n">
        <v>4</v>
      </c>
      <c r="I198" t="n">
        <v>0.65</v>
      </c>
      <c r="J198" t="inlineStr">
        <is>
          <t>MONTHLY</t>
        </is>
      </c>
      <c r="K198" t="n">
        <v>3650</v>
      </c>
      <c r="L198" t="n">
        <v>2372.5</v>
      </c>
      <c r="P198" t="n">
        <v>1</v>
      </c>
      <c r="T198" t="inlineStr">
        <is>
          <t>ET-43</t>
        </is>
      </c>
    </row>
    <row r="199">
      <c r="A199" t="inlineStr">
        <is>
          <t>DFW</t>
        </is>
      </c>
      <c r="B199" t="inlineStr">
        <is>
          <t>SFB-12</t>
        </is>
      </c>
      <c r="C199" t="inlineStr">
        <is>
          <t>Mack MD6 TMA (2023)</t>
        </is>
      </c>
      <c r="D199" s="1" t="n">
        <v>45777</v>
      </c>
      <c r="E199" t="inlineStr">
        <is>
          <t>2023-032</t>
        </is>
      </c>
      <c r="F199" t="n">
        <v>1</v>
      </c>
      <c r="G199" t="inlineStr">
        <is>
          <t>9000 100F / CC NEEDED</t>
        </is>
      </c>
      <c r="H199" t="n">
        <v>4</v>
      </c>
      <c r="I199" t="n">
        <v>0.6899999999999999</v>
      </c>
      <c r="J199" t="inlineStr">
        <is>
          <t>MONTHLY</t>
        </is>
      </c>
      <c r="K199" t="n">
        <v>3650</v>
      </c>
      <c r="L199" t="n">
        <v>2518.5</v>
      </c>
      <c r="P199" t="n">
        <v>1</v>
      </c>
    </row>
    <row r="200">
      <c r="A200" t="inlineStr">
        <is>
          <t>DFW</t>
        </is>
      </c>
      <c r="B200" t="inlineStr">
        <is>
          <t>SFB-13</t>
        </is>
      </c>
      <c r="C200" t="inlineStr">
        <is>
          <t>Mack MD6 TMA (2023)</t>
        </is>
      </c>
      <c r="D200" s="1" t="n">
        <v>45777</v>
      </c>
      <c r="E200" t="inlineStr">
        <is>
          <t>2023-032</t>
        </is>
      </c>
      <c r="F200" t="n">
        <v>1</v>
      </c>
      <c r="G200" t="inlineStr">
        <is>
          <t>9000 100F / CC NEEDED</t>
        </is>
      </c>
      <c r="H200" t="n">
        <v>4</v>
      </c>
      <c r="I200" t="n">
        <v>0.63</v>
      </c>
      <c r="J200" t="inlineStr">
        <is>
          <t>MONTHLY</t>
        </is>
      </c>
      <c r="K200" t="n">
        <v>3650</v>
      </c>
      <c r="L200" t="n">
        <v>2299.5</v>
      </c>
      <c r="P200" t="n">
        <v>1</v>
      </c>
    </row>
    <row r="201">
      <c r="A201" t="inlineStr">
        <is>
          <t>DFW</t>
        </is>
      </c>
      <c r="B201" t="inlineStr">
        <is>
          <t>SFB-14</t>
        </is>
      </c>
      <c r="C201" t="inlineStr">
        <is>
          <t>2018 INTL 4300 (H736688)</t>
        </is>
      </c>
      <c r="D201" s="1" t="n">
        <v>45777</v>
      </c>
      <c r="E201" t="inlineStr">
        <is>
          <t>2023-032</t>
        </is>
      </c>
      <c r="F201" t="n">
        <v>1</v>
      </c>
      <c r="G201" t="inlineStr">
        <is>
          <t>9000 100F / CC NEEDED</t>
        </is>
      </c>
      <c r="H201" t="n">
        <v>4</v>
      </c>
      <c r="I201" t="n">
        <v>0.66</v>
      </c>
      <c r="J201" t="inlineStr">
        <is>
          <t>MONTHLY</t>
        </is>
      </c>
      <c r="K201" t="n">
        <v>3650</v>
      </c>
      <c r="L201" t="n">
        <v>2409</v>
      </c>
      <c r="P201" t="n">
        <v>1</v>
      </c>
    </row>
    <row r="202">
      <c r="A202" t="inlineStr">
        <is>
          <t>DFW</t>
        </is>
      </c>
      <c r="B202" t="inlineStr">
        <is>
          <t>SFB-16</t>
        </is>
      </c>
      <c r="C202" t="inlineStr">
        <is>
          <t>2019 INTL 4300 (L592806)</t>
        </is>
      </c>
      <c r="D202" s="1" t="n">
        <v>45777</v>
      </c>
      <c r="E202" t="inlineStr">
        <is>
          <t>2023-032</t>
        </is>
      </c>
      <c r="F202" t="n">
        <v>1</v>
      </c>
      <c r="G202" t="inlineStr">
        <is>
          <t>9000 100F / CC NEEDED</t>
        </is>
      </c>
      <c r="H202" t="n">
        <v>4</v>
      </c>
      <c r="I202" t="n">
        <v>0.5</v>
      </c>
      <c r="J202" t="inlineStr">
        <is>
          <t>MONTHLY</t>
        </is>
      </c>
      <c r="K202" t="n">
        <v>3650</v>
      </c>
      <c r="L202" t="n">
        <v>1825</v>
      </c>
      <c r="P202" t="n">
        <v>1</v>
      </c>
    </row>
    <row r="203">
      <c r="A203" t="inlineStr">
        <is>
          <t>DFW</t>
        </is>
      </c>
      <c r="B203" t="inlineStr">
        <is>
          <t>SFB-22</t>
        </is>
      </c>
      <c r="C203" t="inlineStr">
        <is>
          <t>2016 FRGHT M2 (V9036)</t>
        </is>
      </c>
      <c r="D203" s="1" t="n">
        <v>45777</v>
      </c>
      <c r="E203" t="inlineStr">
        <is>
          <t>2023-032</t>
        </is>
      </c>
      <c r="F203" t="n">
        <v>1</v>
      </c>
      <c r="G203" t="inlineStr">
        <is>
          <t>9000 100F / CC NEEDED</t>
        </is>
      </c>
      <c r="H203" t="n">
        <v>4</v>
      </c>
      <c r="I203" t="n">
        <v>0.05</v>
      </c>
      <c r="J203" t="inlineStr">
        <is>
          <t>MONTHLY</t>
        </is>
      </c>
      <c r="K203" t="n">
        <v>3650</v>
      </c>
      <c r="L203" t="n">
        <v>182.5</v>
      </c>
      <c r="P203" t="n">
        <v>1</v>
      </c>
    </row>
    <row r="204">
      <c r="A204" t="inlineStr">
        <is>
          <t>DFW</t>
        </is>
      </c>
      <c r="B204" t="inlineStr">
        <is>
          <t>SFB-22</t>
        </is>
      </c>
      <c r="C204" t="inlineStr">
        <is>
          <t>2016 FRGHT M2 (V9036)</t>
        </is>
      </c>
      <c r="D204" s="1" t="n">
        <v>45777</v>
      </c>
      <c r="E204" t="inlineStr">
        <is>
          <t>2023-032</t>
        </is>
      </c>
      <c r="F204" t="n">
        <v>1</v>
      </c>
      <c r="G204" t="inlineStr">
        <is>
          <t>9000 100F / CC NEEDED</t>
        </is>
      </c>
      <c r="H204" t="n">
        <v>4</v>
      </c>
      <c r="I204" t="n">
        <v>0.3</v>
      </c>
      <c r="J204" t="inlineStr">
        <is>
          <t>MONTHLY</t>
        </is>
      </c>
      <c r="K204" t="n">
        <v>3650</v>
      </c>
      <c r="L204" t="n">
        <v>1095</v>
      </c>
      <c r="P204" t="inlineStr"/>
    </row>
    <row r="205">
      <c r="A205" t="inlineStr">
        <is>
          <t>DFW</t>
        </is>
      </c>
      <c r="B205" t="inlineStr">
        <is>
          <t>SS-24</t>
        </is>
      </c>
      <c r="C205" t="inlineStr">
        <is>
          <t>2015 CAT 242D</t>
        </is>
      </c>
      <c r="D205" s="1" t="n">
        <v>45777</v>
      </c>
      <c r="E205" t="inlineStr">
        <is>
          <t>2023-032</t>
        </is>
      </c>
      <c r="F205" t="n">
        <v>1</v>
      </c>
      <c r="G205" t="inlineStr">
        <is>
          <t>9000 100F / CC NEEDED</t>
        </is>
      </c>
      <c r="H205" t="n">
        <v>4</v>
      </c>
      <c r="I205" t="n">
        <v>0.9</v>
      </c>
      <c r="J205" t="inlineStr">
        <is>
          <t>MONTHLY</t>
        </is>
      </c>
      <c r="K205" t="n">
        <v>2100</v>
      </c>
      <c r="L205" t="n">
        <v>1890</v>
      </c>
      <c r="P205" t="n">
        <v>1</v>
      </c>
    </row>
    <row r="206">
      <c r="A206" t="inlineStr">
        <is>
          <t>DFW</t>
        </is>
      </c>
      <c r="B206" t="inlineStr">
        <is>
          <t>SS-35</t>
        </is>
      </c>
      <c r="C206" t="inlineStr">
        <is>
          <t>CAT 279D3 (2022)</t>
        </is>
      </c>
      <c r="D206" s="1" t="n">
        <v>45777</v>
      </c>
      <c r="E206" t="inlineStr">
        <is>
          <t>2023-032</t>
        </is>
      </c>
      <c r="F206" t="n">
        <v>1</v>
      </c>
      <c r="G206" t="inlineStr">
        <is>
          <t>9000 100F / CC NEEDED</t>
        </is>
      </c>
      <c r="H206" t="n">
        <v>4</v>
      </c>
      <c r="I206" t="n">
        <v>1</v>
      </c>
      <c r="J206" t="inlineStr">
        <is>
          <t>MONTHLY</t>
        </is>
      </c>
      <c r="K206" t="n">
        <v>2100</v>
      </c>
      <c r="L206" t="n">
        <v>2100</v>
      </c>
      <c r="P206" t="n">
        <v>1</v>
      </c>
    </row>
    <row r="207">
      <c r="A207" t="inlineStr">
        <is>
          <t>DFW</t>
        </is>
      </c>
      <c r="B207" t="inlineStr">
        <is>
          <t>SS-36</t>
        </is>
      </c>
      <c r="C207" t="inlineStr">
        <is>
          <t>CAT 279D3 (2022)</t>
        </is>
      </c>
      <c r="D207" s="1" t="n">
        <v>45777</v>
      </c>
      <c r="E207" t="inlineStr">
        <is>
          <t>2023-032</t>
        </is>
      </c>
      <c r="F207" t="n">
        <v>1</v>
      </c>
      <c r="G207" t="inlineStr">
        <is>
          <t>9000 100F / CC NEEDED</t>
        </is>
      </c>
      <c r="H207" t="n">
        <v>4</v>
      </c>
      <c r="I207" t="n">
        <v>0.5</v>
      </c>
      <c r="J207" t="inlineStr">
        <is>
          <t>MONTHLY</t>
        </is>
      </c>
      <c r="K207" t="n">
        <v>2100</v>
      </c>
      <c r="L207" t="n">
        <v>1050</v>
      </c>
      <c r="P207" t="n">
        <v>0.5</v>
      </c>
    </row>
    <row r="208">
      <c r="A208" t="inlineStr">
        <is>
          <t>DFW</t>
        </is>
      </c>
      <c r="B208" t="inlineStr">
        <is>
          <t>STK-01</t>
        </is>
      </c>
      <c r="C208" t="inlineStr">
        <is>
          <t>2018 FRGHT M2 W5278 STK-01</t>
        </is>
      </c>
      <c r="D208" s="1" t="n">
        <v>45777</v>
      </c>
      <c r="E208" t="inlineStr">
        <is>
          <t>2023-032</t>
        </is>
      </c>
      <c r="F208" t="n">
        <v>1</v>
      </c>
      <c r="G208" t="inlineStr">
        <is>
          <t>9000 100F / CC NEEDED</t>
        </is>
      </c>
      <c r="H208" t="n">
        <v>4</v>
      </c>
      <c r="I208" t="n">
        <v>1</v>
      </c>
      <c r="J208" t="inlineStr">
        <is>
          <t>MONTHLY</t>
        </is>
      </c>
      <c r="K208" t="n">
        <v>1500</v>
      </c>
      <c r="L208" t="n">
        <v>1500</v>
      </c>
      <c r="P208" t="n">
        <v>1</v>
      </c>
    </row>
    <row r="209">
      <c r="A209" t="inlineStr">
        <is>
          <t>DFW</t>
        </is>
      </c>
      <c r="B209" t="inlineStr">
        <is>
          <t>WEL-15</t>
        </is>
      </c>
      <c r="C209" t="inlineStr">
        <is>
          <t>RANGER 305 WELDER</t>
        </is>
      </c>
      <c r="D209" s="1" t="n">
        <v>45777</v>
      </c>
      <c r="E209" t="inlineStr">
        <is>
          <t>2023-032</t>
        </is>
      </c>
      <c r="F209" t="n">
        <v>1</v>
      </c>
      <c r="G209" t="inlineStr">
        <is>
          <t>9000 100F / CC NEEDED</t>
        </is>
      </c>
      <c r="H209" t="n">
        <v>4</v>
      </c>
      <c r="I209" t="n">
        <v>1</v>
      </c>
      <c r="J209" t="inlineStr">
        <is>
          <t>MONTHLY</t>
        </is>
      </c>
      <c r="K209" t="n">
        <v>200</v>
      </c>
      <c r="L209" t="n">
        <v>200</v>
      </c>
      <c r="P209" t="n">
        <v>1</v>
      </c>
    </row>
    <row r="210">
      <c r="A210" t="inlineStr">
        <is>
          <t>DFW</t>
        </is>
      </c>
      <c r="B210" t="inlineStr">
        <is>
          <t>WT-08</t>
        </is>
      </c>
      <c r="C210" t="inlineStr">
        <is>
          <t>2019 Peterbilt 337 2000gal</t>
        </is>
      </c>
      <c r="D210" s="1" t="n">
        <v>45777</v>
      </c>
      <c r="E210" t="inlineStr">
        <is>
          <t>2023-032</t>
        </is>
      </c>
      <c r="F210" t="n">
        <v>1</v>
      </c>
      <c r="G210" t="inlineStr">
        <is>
          <t>9000 100F / CC NEEDED</t>
        </is>
      </c>
      <c r="H210" t="n">
        <v>4</v>
      </c>
      <c r="I210" t="n">
        <v>0.9</v>
      </c>
      <c r="J210" t="inlineStr">
        <is>
          <t>MONTHLY</t>
        </is>
      </c>
      <c r="K210" t="n">
        <v>3000</v>
      </c>
      <c r="L210" t="n">
        <v>2700</v>
      </c>
      <c r="P210" t="n">
        <v>1</v>
      </c>
    </row>
    <row r="211">
      <c r="A211" t="inlineStr">
        <is>
          <t>DFW</t>
        </is>
      </c>
      <c r="B211" t="inlineStr">
        <is>
          <t>WT-09</t>
        </is>
      </c>
      <c r="C211" t="inlineStr">
        <is>
          <t>2007 Ford F750 XL 2000gal</t>
        </is>
      </c>
      <c r="D211" s="1" t="n">
        <v>45777</v>
      </c>
      <c r="E211" t="inlineStr">
        <is>
          <t>2023-032</t>
        </is>
      </c>
      <c r="F211" t="n">
        <v>1</v>
      </c>
      <c r="G211" t="inlineStr">
        <is>
          <t>9000 100F / CC NEEDED</t>
        </is>
      </c>
      <c r="H211" t="n">
        <v>4</v>
      </c>
      <c r="I211" t="n">
        <v>1</v>
      </c>
      <c r="J211" t="inlineStr">
        <is>
          <t>MONTHLY</t>
        </is>
      </c>
      <c r="K211" t="n">
        <v>3000</v>
      </c>
      <c r="L211" t="n">
        <v>3000</v>
      </c>
      <c r="P211" t="n">
        <v>1</v>
      </c>
    </row>
    <row r="212">
      <c r="A212" t="inlineStr">
        <is>
          <t>DFW</t>
        </is>
      </c>
      <c r="B212" t="inlineStr">
        <is>
          <t>14T-36</t>
        </is>
      </c>
      <c r="C212" t="inlineStr">
        <is>
          <t>SOUTHLAND SL7 DUMP TRAILER</t>
        </is>
      </c>
      <c r="D212" s="1" t="n">
        <v>45777</v>
      </c>
      <c r="E212" t="inlineStr">
        <is>
          <t>2023-034</t>
        </is>
      </c>
      <c r="F212" t="n">
        <v>1</v>
      </c>
      <c r="G212" t="inlineStr">
        <is>
          <t>9000 100F / CC NEEDED</t>
        </is>
      </c>
      <c r="H212" t="n">
        <v>4</v>
      </c>
      <c r="I212" t="n">
        <v>0.04</v>
      </c>
      <c r="J212" t="inlineStr">
        <is>
          <t>MONTHLY</t>
        </is>
      </c>
      <c r="K212" t="n">
        <v>200</v>
      </c>
      <c r="L212" t="n">
        <v>8</v>
      </c>
      <c r="P212" t="inlineStr"/>
    </row>
    <row r="213">
      <c r="A213" t="inlineStr">
        <is>
          <t>DFW</t>
        </is>
      </c>
      <c r="B213" t="inlineStr">
        <is>
          <t>AC-25</t>
        </is>
      </c>
      <c r="C213" t="inlineStr">
        <is>
          <t>2024 SULLAIR 185 AIR COMPRESSOR</t>
        </is>
      </c>
      <c r="D213" s="1" t="n">
        <v>45777</v>
      </c>
      <c r="E213" t="inlineStr">
        <is>
          <t>2023-034</t>
        </is>
      </c>
      <c r="F213" t="n">
        <v>1</v>
      </c>
      <c r="G213" t="inlineStr">
        <is>
          <t>9000 100F / CC NEEDED</t>
        </is>
      </c>
      <c r="H213" t="n">
        <v>4</v>
      </c>
      <c r="I213" t="n">
        <v>0.06</v>
      </c>
      <c r="J213" t="inlineStr">
        <is>
          <t>MONTHLY</t>
        </is>
      </c>
      <c r="K213" t="n">
        <v>800</v>
      </c>
      <c r="L213" t="n">
        <v>48</v>
      </c>
      <c r="P213" t="inlineStr"/>
    </row>
    <row r="214">
      <c r="A214" t="inlineStr">
        <is>
          <t>DFW</t>
        </is>
      </c>
      <c r="B214" t="inlineStr">
        <is>
          <t>AC-27</t>
        </is>
      </c>
      <c r="C214" t="inlineStr">
        <is>
          <t>2024 SULLAIR 185 AIR COMPRESSOR</t>
        </is>
      </c>
      <c r="D214" s="1" t="n">
        <v>45777</v>
      </c>
      <c r="E214" t="inlineStr">
        <is>
          <t>2023-034</t>
        </is>
      </c>
      <c r="F214" t="n">
        <v>1</v>
      </c>
      <c r="G214" t="inlineStr">
        <is>
          <t>9000 100F / CC NEEDED</t>
        </is>
      </c>
      <c r="H214" t="n">
        <v>4</v>
      </c>
      <c r="I214" t="n">
        <v>0.04</v>
      </c>
      <c r="J214" t="inlineStr">
        <is>
          <t>MONTHLY</t>
        </is>
      </c>
      <c r="K214" t="n">
        <v>800</v>
      </c>
      <c r="L214" t="n">
        <v>32</v>
      </c>
      <c r="P214" t="inlineStr"/>
    </row>
    <row r="215">
      <c r="A215" t="inlineStr">
        <is>
          <t>DFW</t>
        </is>
      </c>
      <c r="B215" t="inlineStr">
        <is>
          <t>BRO-03</t>
        </is>
      </c>
      <c r="C215" t="inlineStr">
        <is>
          <t>Broce RJ 350 Broom</t>
        </is>
      </c>
      <c r="D215" s="1" t="n">
        <v>45777</v>
      </c>
      <c r="E215" t="inlineStr">
        <is>
          <t>2023-034</t>
        </is>
      </c>
      <c r="F215" t="n">
        <v>1</v>
      </c>
      <c r="G215" t="inlineStr">
        <is>
          <t>9000 100F / CC NEEDED</t>
        </is>
      </c>
      <c r="H215" t="n">
        <v>4</v>
      </c>
      <c r="I215" t="n">
        <v>0.07000000000000001</v>
      </c>
      <c r="J215" t="inlineStr">
        <is>
          <t>MONTHLY</t>
        </is>
      </c>
      <c r="K215" t="n">
        <v>1200</v>
      </c>
      <c r="L215" t="n">
        <v>84.00000000000001</v>
      </c>
      <c r="P215" t="inlineStr"/>
    </row>
    <row r="216">
      <c r="A216" t="inlineStr">
        <is>
          <t>DFW</t>
        </is>
      </c>
      <c r="B216" t="inlineStr">
        <is>
          <t>DT-08</t>
        </is>
      </c>
      <c r="C216" t="inlineStr">
        <is>
          <t>2013 F-550 B64200</t>
        </is>
      </c>
      <c r="D216" s="1" t="n">
        <v>45777</v>
      </c>
      <c r="E216" t="inlineStr">
        <is>
          <t>2023-034</t>
        </is>
      </c>
      <c r="F216" t="n">
        <v>1</v>
      </c>
      <c r="G216" t="inlineStr">
        <is>
          <t>9000 100F / CC NEEDED</t>
        </is>
      </c>
      <c r="H216" t="n">
        <v>4</v>
      </c>
      <c r="I216" t="n">
        <v>0.05</v>
      </c>
      <c r="J216" t="inlineStr">
        <is>
          <t>MONTHLY</t>
        </is>
      </c>
      <c r="K216" t="n">
        <v>1700</v>
      </c>
      <c r="L216" t="n">
        <v>85</v>
      </c>
      <c r="P216" t="inlineStr"/>
    </row>
    <row r="217">
      <c r="A217" t="inlineStr">
        <is>
          <t>DFW</t>
        </is>
      </c>
      <c r="B217" t="inlineStr">
        <is>
          <t>ET-22</t>
        </is>
      </c>
      <c r="C217" t="inlineStr">
        <is>
          <t>2023 FORD F-250</t>
        </is>
      </c>
      <c r="D217" s="1" t="n">
        <v>45777</v>
      </c>
      <c r="E217" t="inlineStr">
        <is>
          <t>2023-034</t>
        </is>
      </c>
      <c r="F217" t="n">
        <v>1</v>
      </c>
      <c r="G217" t="inlineStr">
        <is>
          <t>9000 100F / CC NEEDED</t>
        </is>
      </c>
      <c r="H217" t="n">
        <v>4</v>
      </c>
      <c r="I217" t="n">
        <v>0.42</v>
      </c>
      <c r="J217" t="inlineStr">
        <is>
          <t>MONTHLY</t>
        </is>
      </c>
      <c r="K217" t="n">
        <v>2000</v>
      </c>
      <c r="L217" t="n">
        <v>840</v>
      </c>
      <c r="P217" t="inlineStr"/>
    </row>
    <row r="218">
      <c r="A218" t="inlineStr">
        <is>
          <t>DFW</t>
        </is>
      </c>
      <c r="B218" t="inlineStr">
        <is>
          <t>ET-26</t>
        </is>
      </c>
      <c r="C218" t="inlineStr">
        <is>
          <t>2023 FORD F-250 XL</t>
        </is>
      </c>
      <c r="D218" s="1" t="n">
        <v>45777</v>
      </c>
      <c r="E218" t="inlineStr">
        <is>
          <t>2023-034</t>
        </is>
      </c>
      <c r="F218" t="n">
        <v>1</v>
      </c>
      <c r="G218" t="inlineStr">
        <is>
          <t>9000 100F / CC NEEDED</t>
        </is>
      </c>
      <c r="H218" t="n">
        <v>4</v>
      </c>
      <c r="I218" t="n">
        <v>0.23</v>
      </c>
      <c r="J218" t="inlineStr">
        <is>
          <t>MONTHLY</t>
        </is>
      </c>
      <c r="K218" t="n">
        <v>2000</v>
      </c>
      <c r="L218" t="n">
        <v>460</v>
      </c>
      <c r="P218" t="inlineStr"/>
    </row>
    <row r="219">
      <c r="A219" t="inlineStr">
        <is>
          <t>DFW</t>
        </is>
      </c>
      <c r="B219" t="inlineStr">
        <is>
          <t>ET-30</t>
        </is>
      </c>
      <c r="C219" t="inlineStr">
        <is>
          <t>2023 FORD F-250 XL</t>
        </is>
      </c>
      <c r="D219" s="1" t="n">
        <v>45777</v>
      </c>
      <c r="E219" t="inlineStr">
        <is>
          <t>2023-034</t>
        </is>
      </c>
      <c r="F219" t="n">
        <v>1</v>
      </c>
      <c r="G219" t="inlineStr">
        <is>
          <t>9000 100F / CC NEEDED</t>
        </is>
      </c>
      <c r="H219" t="n">
        <v>4</v>
      </c>
      <c r="I219" t="n">
        <v>0.58</v>
      </c>
      <c r="J219" t="inlineStr">
        <is>
          <t>MONTHLY</t>
        </is>
      </c>
      <c r="K219" t="n">
        <v>2000</v>
      </c>
      <c r="L219" t="n">
        <v>1160</v>
      </c>
      <c r="P219" t="inlineStr"/>
    </row>
    <row r="220">
      <c r="A220" t="inlineStr">
        <is>
          <t>DFW</t>
        </is>
      </c>
      <c r="B220" t="inlineStr">
        <is>
          <t>ET-43</t>
        </is>
      </c>
      <c r="C220" t="inlineStr">
        <is>
          <t>2024 F-150</t>
        </is>
      </c>
      <c r="D220" s="1" t="n">
        <v>45777</v>
      </c>
      <c r="E220" t="inlineStr">
        <is>
          <t>2023-034</t>
        </is>
      </c>
      <c r="F220" t="n">
        <v>1</v>
      </c>
      <c r="G220" t="inlineStr">
        <is>
          <t>9000 100F / CC NEEDED</t>
        </is>
      </c>
      <c r="H220" t="n">
        <v>4</v>
      </c>
      <c r="I220" t="n">
        <v>0.4</v>
      </c>
      <c r="J220" t="inlineStr">
        <is>
          <t>MONTHLY</t>
        </is>
      </c>
      <c r="K220" t="n">
        <v>1300</v>
      </c>
      <c r="L220" t="n">
        <v>520</v>
      </c>
      <c r="P220" t="inlineStr"/>
    </row>
    <row r="221">
      <c r="A221" t="inlineStr">
        <is>
          <t>DFW</t>
        </is>
      </c>
      <c r="B221" t="inlineStr">
        <is>
          <t>ME-31</t>
        </is>
      </c>
      <c r="C221" t="inlineStr">
        <is>
          <t>WANCO MESSAGE BOARD (1005008)</t>
        </is>
      </c>
      <c r="D221" s="1" t="n">
        <v>45777</v>
      </c>
      <c r="E221" t="inlineStr">
        <is>
          <t>2023-034</t>
        </is>
      </c>
      <c r="F221" t="n">
        <v>1</v>
      </c>
      <c r="G221" t="inlineStr">
        <is>
          <t>9000 100F / CC NEEDED</t>
        </is>
      </c>
      <c r="H221" t="n">
        <v>4</v>
      </c>
      <c r="I221" t="n">
        <v>0.26</v>
      </c>
      <c r="J221" t="inlineStr">
        <is>
          <t>MONTHLY</t>
        </is>
      </c>
      <c r="K221" t="n">
        <v>1250</v>
      </c>
      <c r="L221" t="n">
        <v>325</v>
      </c>
      <c r="P221" t="inlineStr"/>
    </row>
    <row r="222">
      <c r="A222" t="inlineStr">
        <is>
          <t>DFW</t>
        </is>
      </c>
      <c r="B222" t="inlineStr">
        <is>
          <t>ME-32</t>
        </is>
      </c>
      <c r="C222" t="inlineStr">
        <is>
          <t>WANCO MESSAGE BOARD (1005009)</t>
        </is>
      </c>
      <c r="D222" s="1" t="n">
        <v>45777</v>
      </c>
      <c r="E222" t="inlineStr">
        <is>
          <t>2023-034</t>
        </is>
      </c>
      <c r="F222" t="n">
        <v>1</v>
      </c>
      <c r="G222" t="inlineStr">
        <is>
          <t>9000 100F / CC NEEDED</t>
        </is>
      </c>
      <c r="H222" t="n">
        <v>4</v>
      </c>
      <c r="I222" t="n">
        <v>0.73</v>
      </c>
      <c r="J222" t="inlineStr">
        <is>
          <t>MONTHLY</t>
        </is>
      </c>
      <c r="K222" t="n">
        <v>1250</v>
      </c>
      <c r="L222" t="n">
        <v>912.5</v>
      </c>
      <c r="P222" t="inlineStr"/>
    </row>
    <row r="223">
      <c r="A223" t="inlineStr">
        <is>
          <t>DFW</t>
        </is>
      </c>
      <c r="B223" t="inlineStr">
        <is>
          <t>ME-39</t>
        </is>
      </c>
      <c r="C223" t="inlineStr">
        <is>
          <t>WANCO ARROW BOARD (1005268)</t>
        </is>
      </c>
      <c r="D223" s="1" t="n">
        <v>45777</v>
      </c>
      <c r="E223" t="inlineStr">
        <is>
          <t>2023-034</t>
        </is>
      </c>
      <c r="F223" t="n">
        <v>1</v>
      </c>
      <c r="G223" t="inlineStr">
        <is>
          <t>9000 100F / CC NEEDED</t>
        </is>
      </c>
      <c r="H223" t="n">
        <v>4</v>
      </c>
      <c r="I223" t="n">
        <v>0.05</v>
      </c>
      <c r="J223" t="inlineStr">
        <is>
          <t>MONTHLY</t>
        </is>
      </c>
      <c r="K223" t="n">
        <v>800</v>
      </c>
      <c r="L223" t="n">
        <v>40</v>
      </c>
      <c r="P223" t="inlineStr"/>
    </row>
    <row r="224">
      <c r="A224" t="inlineStr">
        <is>
          <t>DFW</t>
        </is>
      </c>
      <c r="B224" t="inlineStr">
        <is>
          <t>ME-55</t>
        </is>
      </c>
      <c r="C224" t="inlineStr">
        <is>
          <t>2024 WANCO SILENT SENTINAL AB</t>
        </is>
      </c>
      <c r="D224" s="1" t="n">
        <v>45777</v>
      </c>
      <c r="E224" t="inlineStr">
        <is>
          <t>2023-034</t>
        </is>
      </c>
      <c r="F224" t="n">
        <v>1</v>
      </c>
      <c r="G224" t="inlineStr">
        <is>
          <t>9000 100F / CC NEEDED</t>
        </is>
      </c>
      <c r="H224" t="n">
        <v>4</v>
      </c>
      <c r="I224" t="n">
        <v>0.15</v>
      </c>
      <c r="J224" t="inlineStr">
        <is>
          <t>MONTHLY</t>
        </is>
      </c>
      <c r="K224" t="n">
        <v>800</v>
      </c>
      <c r="L224" t="n">
        <v>120</v>
      </c>
      <c r="P224" t="inlineStr"/>
    </row>
    <row r="225">
      <c r="A225" t="inlineStr">
        <is>
          <t>DFW</t>
        </is>
      </c>
      <c r="B225" t="inlineStr">
        <is>
          <t>ME-56</t>
        </is>
      </c>
      <c r="C225" t="inlineStr">
        <is>
          <t>2024 WANCO SILENT SENTINAL AB</t>
        </is>
      </c>
      <c r="D225" s="1" t="n">
        <v>45777</v>
      </c>
      <c r="E225" t="inlineStr">
        <is>
          <t>2023-034</t>
        </is>
      </c>
      <c r="F225" t="n">
        <v>1</v>
      </c>
      <c r="G225" t="inlineStr">
        <is>
          <t>9000 100F / CC NEEDED</t>
        </is>
      </c>
      <c r="H225" t="n">
        <v>4</v>
      </c>
      <c r="I225" t="n">
        <v>0.09</v>
      </c>
      <c r="J225" t="inlineStr">
        <is>
          <t>MONTHLY</t>
        </is>
      </c>
      <c r="K225" t="n">
        <v>800</v>
      </c>
      <c r="L225" t="n">
        <v>72</v>
      </c>
      <c r="P225" t="inlineStr"/>
    </row>
    <row r="226">
      <c r="A226" t="inlineStr">
        <is>
          <t>DFW</t>
        </is>
      </c>
      <c r="B226" t="inlineStr">
        <is>
          <t>ME-58</t>
        </is>
      </c>
      <c r="C226" t="inlineStr">
        <is>
          <t>2024 WANCO SILENT SENTINAL AB</t>
        </is>
      </c>
      <c r="D226" s="1" t="n">
        <v>45777</v>
      </c>
      <c r="E226" t="inlineStr">
        <is>
          <t>2023-034</t>
        </is>
      </c>
      <c r="F226" t="n">
        <v>1</v>
      </c>
      <c r="G226" t="inlineStr">
        <is>
          <t>9000 100F / CC NEEDED</t>
        </is>
      </c>
      <c r="H226" t="n">
        <v>4</v>
      </c>
      <c r="I226" t="n">
        <v>0.04</v>
      </c>
      <c r="J226" t="inlineStr">
        <is>
          <t>MONTHLY</t>
        </is>
      </c>
      <c r="K226" t="n">
        <v>800</v>
      </c>
      <c r="L226" t="n">
        <v>32</v>
      </c>
      <c r="P226" t="inlineStr"/>
    </row>
    <row r="227">
      <c r="A227" t="inlineStr">
        <is>
          <t>DFW</t>
        </is>
      </c>
      <c r="B227" t="inlineStr">
        <is>
          <t>ME-59</t>
        </is>
      </c>
      <c r="C227" t="inlineStr">
        <is>
          <t>2024 WANCO SILENT SENTINAL AB</t>
        </is>
      </c>
      <c r="D227" s="1" t="n">
        <v>45777</v>
      </c>
      <c r="E227" t="inlineStr">
        <is>
          <t>2023-034</t>
        </is>
      </c>
      <c r="F227" t="n">
        <v>1</v>
      </c>
      <c r="G227" t="inlineStr">
        <is>
          <t>9000 100F / CC NEEDED</t>
        </is>
      </c>
      <c r="H227" t="n">
        <v>4</v>
      </c>
      <c r="I227" t="n">
        <v>0.15</v>
      </c>
      <c r="J227" t="inlineStr">
        <is>
          <t>MONTHLY</t>
        </is>
      </c>
      <c r="K227" t="n">
        <v>800</v>
      </c>
      <c r="L227" t="n">
        <v>120</v>
      </c>
      <c r="P227" t="inlineStr"/>
    </row>
    <row r="228">
      <c r="A228" t="inlineStr">
        <is>
          <t>DFW</t>
        </is>
      </c>
      <c r="B228" t="inlineStr">
        <is>
          <t>ML-03</t>
        </is>
      </c>
      <c r="C228" t="inlineStr">
        <is>
          <t>2011 Genie S-60X 4WD</t>
        </is>
      </c>
      <c r="D228" s="1" t="n">
        <v>45777</v>
      </c>
      <c r="E228" t="inlineStr">
        <is>
          <t>2023-034</t>
        </is>
      </c>
      <c r="F228" t="n">
        <v>1</v>
      </c>
      <c r="G228" t="inlineStr">
        <is>
          <t>9000 100F / CC NEEDED</t>
        </is>
      </c>
      <c r="H228" t="n">
        <v>4</v>
      </c>
      <c r="I228" t="n">
        <v>0.15</v>
      </c>
      <c r="J228" t="inlineStr">
        <is>
          <t>MONTHLY</t>
        </is>
      </c>
      <c r="K228" t="n">
        <v>2500</v>
      </c>
      <c r="L228" t="n">
        <v>375</v>
      </c>
      <c r="P228" t="inlineStr"/>
    </row>
    <row r="229">
      <c r="A229" t="inlineStr">
        <is>
          <t>DFW</t>
        </is>
      </c>
      <c r="B229" t="inlineStr">
        <is>
          <t>MT-09</t>
        </is>
      </c>
      <c r="C229" t="inlineStr">
        <is>
          <t>2019 F-550 w/Service Body/Cran</t>
        </is>
      </c>
      <c r="D229" s="1" t="n">
        <v>45777</v>
      </c>
      <c r="E229" t="inlineStr">
        <is>
          <t>2023-034</t>
        </is>
      </c>
      <c r="F229" t="n">
        <v>1</v>
      </c>
      <c r="G229" t="inlineStr">
        <is>
          <t>9000 100F / CC NEEDED</t>
        </is>
      </c>
      <c r="H229" t="n">
        <v>4</v>
      </c>
      <c r="I229" t="n">
        <v>0.25</v>
      </c>
      <c r="J229" t="inlineStr">
        <is>
          <t>MONTHLY</t>
        </is>
      </c>
      <c r="K229" t="n">
        <v>1500</v>
      </c>
      <c r="L229" t="n">
        <v>375</v>
      </c>
      <c r="P229" t="inlineStr"/>
    </row>
    <row r="230">
      <c r="A230" t="inlineStr">
        <is>
          <t>DFW</t>
        </is>
      </c>
      <c r="B230" t="inlineStr">
        <is>
          <t>PT-156</t>
        </is>
      </c>
      <c r="C230" t="inlineStr">
        <is>
          <t>2019 F150 F14517</t>
        </is>
      </c>
      <c r="D230" s="1" t="n">
        <v>45777</v>
      </c>
      <c r="E230" t="inlineStr">
        <is>
          <t>2023-034</t>
        </is>
      </c>
      <c r="F230" t="n">
        <v>1</v>
      </c>
      <c r="G230" t="inlineStr">
        <is>
          <t>9000 100F / CC NEEDED</t>
        </is>
      </c>
      <c r="H230" t="n">
        <v>4</v>
      </c>
      <c r="I230" t="n">
        <v>0.34</v>
      </c>
      <c r="J230" t="inlineStr">
        <is>
          <t>MONTHLY</t>
        </is>
      </c>
      <c r="K230" t="n">
        <v>1300</v>
      </c>
      <c r="L230" t="n">
        <v>442.0000000000001</v>
      </c>
      <c r="P230" t="inlineStr"/>
    </row>
    <row r="231">
      <c r="A231" t="inlineStr">
        <is>
          <t>DFW</t>
        </is>
      </c>
      <c r="B231" t="inlineStr">
        <is>
          <t>PT-167</t>
        </is>
      </c>
      <c r="C231" t="inlineStr">
        <is>
          <t>2020 F-150 D20018</t>
        </is>
      </c>
      <c r="D231" s="1" t="n">
        <v>45777</v>
      </c>
      <c r="E231" t="inlineStr">
        <is>
          <t>2023-034</t>
        </is>
      </c>
      <c r="F231" t="n">
        <v>1</v>
      </c>
      <c r="G231" t="inlineStr">
        <is>
          <t>9000 100F / CC NEEDED</t>
        </is>
      </c>
      <c r="H231" t="n">
        <v>4</v>
      </c>
      <c r="I231" t="n">
        <v>0.6</v>
      </c>
      <c r="J231" t="inlineStr">
        <is>
          <t>MONTHLY</t>
        </is>
      </c>
      <c r="K231" t="n">
        <v>1300</v>
      </c>
      <c r="L231" t="n">
        <v>780</v>
      </c>
      <c r="P231" t="inlineStr"/>
    </row>
    <row r="232">
      <c r="A232" t="inlineStr">
        <is>
          <t>DFW</t>
        </is>
      </c>
      <c r="B232" t="inlineStr">
        <is>
          <t>PT-168</t>
        </is>
      </c>
      <c r="C232" t="inlineStr">
        <is>
          <t>2020 F-150 D38566</t>
        </is>
      </c>
      <c r="D232" s="1" t="n">
        <v>45777</v>
      </c>
      <c r="E232" t="inlineStr">
        <is>
          <t>2023-034</t>
        </is>
      </c>
      <c r="F232" t="n">
        <v>1</v>
      </c>
      <c r="G232" t="inlineStr">
        <is>
          <t>9000 100F / CC NEEDED</t>
        </is>
      </c>
      <c r="H232" t="n">
        <v>4</v>
      </c>
      <c r="I232" t="n">
        <v>0.43</v>
      </c>
      <c r="J232" t="inlineStr">
        <is>
          <t>MONTHLY</t>
        </is>
      </c>
      <c r="K232" t="n">
        <v>1300</v>
      </c>
      <c r="L232" t="n">
        <v>559</v>
      </c>
      <c r="P232" t="inlineStr"/>
    </row>
    <row r="233">
      <c r="A233" t="inlineStr">
        <is>
          <t>DFW</t>
        </is>
      </c>
      <c r="B233" t="inlineStr">
        <is>
          <t>PT-173</t>
        </is>
      </c>
      <c r="C233" t="inlineStr">
        <is>
          <t>2020 F-150 E09535</t>
        </is>
      </c>
      <c r="D233" s="1" t="n">
        <v>45777</v>
      </c>
      <c r="E233" t="inlineStr">
        <is>
          <t>2023-034</t>
        </is>
      </c>
      <c r="F233" t="n">
        <v>1</v>
      </c>
      <c r="G233" t="inlineStr">
        <is>
          <t>9000 100F / CC NEEDED</t>
        </is>
      </c>
      <c r="H233" t="n">
        <v>4</v>
      </c>
      <c r="I233" t="n">
        <v>0.1</v>
      </c>
      <c r="J233" t="inlineStr">
        <is>
          <t>MONTHLY</t>
        </is>
      </c>
      <c r="K233" t="n">
        <v>1300</v>
      </c>
      <c r="L233" t="n">
        <v>130</v>
      </c>
      <c r="P233" t="inlineStr"/>
    </row>
    <row r="234">
      <c r="A234" t="inlineStr">
        <is>
          <t>DFW</t>
        </is>
      </c>
      <c r="B234" t="inlineStr">
        <is>
          <t>PT-177</t>
        </is>
      </c>
      <c r="C234" t="inlineStr">
        <is>
          <t>2020 F-250 D40364</t>
        </is>
      </c>
      <c r="D234" s="1" t="n">
        <v>45777</v>
      </c>
      <c r="E234" t="inlineStr">
        <is>
          <t>2023-034</t>
        </is>
      </c>
      <c r="F234" t="n">
        <v>1</v>
      </c>
      <c r="G234" t="inlineStr">
        <is>
          <t>9000 100F / CC NEEDED</t>
        </is>
      </c>
      <c r="H234" t="n">
        <v>4</v>
      </c>
      <c r="I234" t="n">
        <v>0.59</v>
      </c>
      <c r="J234" t="inlineStr">
        <is>
          <t>MONTHLY</t>
        </is>
      </c>
      <c r="K234" t="n">
        <v>1500</v>
      </c>
      <c r="L234" t="n">
        <v>885</v>
      </c>
      <c r="P234" t="inlineStr"/>
    </row>
    <row r="235">
      <c r="A235" t="inlineStr">
        <is>
          <t>DFW</t>
        </is>
      </c>
      <c r="B235" t="inlineStr">
        <is>
          <t>PT-187</t>
        </is>
      </c>
      <c r="C235" t="inlineStr">
        <is>
          <t>2021 F-250 C41686</t>
        </is>
      </c>
      <c r="D235" s="1" t="n">
        <v>45777</v>
      </c>
      <c r="E235" t="inlineStr">
        <is>
          <t>2023-034</t>
        </is>
      </c>
      <c r="F235" t="n">
        <v>1</v>
      </c>
      <c r="G235" t="inlineStr">
        <is>
          <t>9000 100F / CC NEEDED</t>
        </is>
      </c>
      <c r="H235" t="n">
        <v>4</v>
      </c>
      <c r="I235" t="n">
        <v>0.05</v>
      </c>
      <c r="J235" t="inlineStr">
        <is>
          <t>MONTHLY</t>
        </is>
      </c>
      <c r="K235" t="n">
        <v>1500</v>
      </c>
      <c r="L235" t="n">
        <v>75</v>
      </c>
      <c r="P235" t="n">
        <v>0.05</v>
      </c>
    </row>
    <row r="236">
      <c r="A236" t="inlineStr">
        <is>
          <t>DFW</t>
        </is>
      </c>
      <c r="B236" t="inlineStr">
        <is>
          <t>PT-193</t>
        </is>
      </c>
      <c r="C236" t="inlineStr">
        <is>
          <t>2021 F-250 C11822</t>
        </is>
      </c>
      <c r="D236" s="1" t="n">
        <v>45777</v>
      </c>
      <c r="E236" t="inlineStr">
        <is>
          <t>2023-034</t>
        </is>
      </c>
      <c r="F236" t="n">
        <v>1</v>
      </c>
      <c r="G236" t="inlineStr">
        <is>
          <t>9000 100F / CC NEEDED</t>
        </is>
      </c>
      <c r="H236" t="n">
        <v>4</v>
      </c>
      <c r="I236" t="n">
        <v>0.15</v>
      </c>
      <c r="J236" t="inlineStr">
        <is>
          <t>MONTHLY</t>
        </is>
      </c>
      <c r="K236" t="n">
        <v>1500</v>
      </c>
      <c r="L236" t="n">
        <v>225</v>
      </c>
      <c r="P236" t="inlineStr"/>
    </row>
    <row r="237">
      <c r="A237" t="inlineStr">
        <is>
          <t>DFW</t>
        </is>
      </c>
      <c r="B237" t="inlineStr">
        <is>
          <t>PT-208</t>
        </is>
      </c>
      <c r="C237" t="inlineStr">
        <is>
          <t>2019 F-250 D92216</t>
        </is>
      </c>
      <c r="D237" s="1" t="n">
        <v>45777</v>
      </c>
      <c r="E237" t="inlineStr">
        <is>
          <t>2023-034</t>
        </is>
      </c>
      <c r="F237" t="n">
        <v>1</v>
      </c>
      <c r="G237" t="inlineStr">
        <is>
          <t>9000 100F / CC NEEDED</t>
        </is>
      </c>
      <c r="H237" t="n">
        <v>4</v>
      </c>
      <c r="I237" t="n">
        <v>0.27</v>
      </c>
      <c r="J237" t="inlineStr">
        <is>
          <t>MONTHLY</t>
        </is>
      </c>
      <c r="K237" t="n">
        <v>1500</v>
      </c>
      <c r="L237" t="n">
        <v>405</v>
      </c>
      <c r="P237" t="inlineStr"/>
    </row>
    <row r="238">
      <c r="A238" t="inlineStr">
        <is>
          <t>DFW</t>
        </is>
      </c>
      <c r="B238" t="inlineStr">
        <is>
          <t>PT-224</t>
        </is>
      </c>
      <c r="C238" t="inlineStr">
        <is>
          <t>2022 F-150 D92568</t>
        </is>
      </c>
      <c r="D238" s="1" t="n">
        <v>45777</v>
      </c>
      <c r="E238" t="inlineStr">
        <is>
          <t>2023-034</t>
        </is>
      </c>
      <c r="F238" t="n">
        <v>1</v>
      </c>
      <c r="G238" t="inlineStr">
        <is>
          <t>9000 100F / CC NEEDED</t>
        </is>
      </c>
      <c r="H238" t="n">
        <v>4</v>
      </c>
      <c r="I238" t="n">
        <v>0.05</v>
      </c>
      <c r="J238" t="inlineStr">
        <is>
          <t>MONTHLY</t>
        </is>
      </c>
      <c r="K238" t="n">
        <v>1300</v>
      </c>
      <c r="L238" t="n">
        <v>65</v>
      </c>
      <c r="P238" t="inlineStr"/>
    </row>
    <row r="239">
      <c r="A239" t="inlineStr">
        <is>
          <t>DFW</t>
        </is>
      </c>
      <c r="B239" t="inlineStr">
        <is>
          <t>PT-227</t>
        </is>
      </c>
      <c r="C239" t="inlineStr">
        <is>
          <t>2022 F-250 G40597</t>
        </is>
      </c>
      <c r="D239" s="1" t="n">
        <v>45777</v>
      </c>
      <c r="E239" t="inlineStr">
        <is>
          <t>2023-034</t>
        </is>
      </c>
      <c r="F239" t="n">
        <v>1</v>
      </c>
      <c r="G239" t="inlineStr">
        <is>
          <t>9000 100F / CC NEEDED</t>
        </is>
      </c>
      <c r="H239" t="n">
        <v>4</v>
      </c>
      <c r="I239" t="n">
        <v>0.4</v>
      </c>
      <c r="J239" t="inlineStr">
        <is>
          <t>MONTHLY</t>
        </is>
      </c>
      <c r="K239" t="n">
        <v>1500</v>
      </c>
      <c r="L239" t="n">
        <v>600</v>
      </c>
      <c r="P239" t="inlineStr"/>
    </row>
    <row r="240">
      <c r="A240" t="inlineStr">
        <is>
          <t>DFW</t>
        </is>
      </c>
      <c r="B240" t="inlineStr">
        <is>
          <t>PT-228</t>
        </is>
      </c>
      <c r="C240" t="inlineStr">
        <is>
          <t>2022 F-250 G40596</t>
        </is>
      </c>
      <c r="D240" s="1" t="n">
        <v>45777</v>
      </c>
      <c r="E240" t="inlineStr">
        <is>
          <t>2023-034</t>
        </is>
      </c>
      <c r="F240" t="n">
        <v>1</v>
      </c>
      <c r="G240" t="inlineStr">
        <is>
          <t>9000 100F / CC NEEDED</t>
        </is>
      </c>
      <c r="H240" t="n">
        <v>4</v>
      </c>
      <c r="I240" t="n">
        <v>0.07000000000000001</v>
      </c>
      <c r="J240" t="inlineStr">
        <is>
          <t>MONTHLY</t>
        </is>
      </c>
      <c r="K240" t="n">
        <v>1500</v>
      </c>
      <c r="L240" t="n">
        <v>105</v>
      </c>
      <c r="P240" t="n">
        <v>1</v>
      </c>
    </row>
    <row r="241">
      <c r="A241" t="inlineStr">
        <is>
          <t>DFW</t>
        </is>
      </c>
      <c r="B241" t="inlineStr">
        <is>
          <t>PT-244</t>
        </is>
      </c>
      <c r="C241" t="inlineStr">
        <is>
          <t>2023 F-150 STX</t>
        </is>
      </c>
      <c r="D241" s="1" t="n">
        <v>45777</v>
      </c>
      <c r="E241" t="inlineStr">
        <is>
          <t>2023-034</t>
        </is>
      </c>
      <c r="F241" t="n">
        <v>1</v>
      </c>
      <c r="G241" t="inlineStr">
        <is>
          <t>9000 100F / CC NEEDED</t>
        </is>
      </c>
      <c r="H241" t="n">
        <v>4</v>
      </c>
      <c r="I241" t="n">
        <v>0.08</v>
      </c>
      <c r="J241" t="inlineStr">
        <is>
          <t>MONTHLY</t>
        </is>
      </c>
      <c r="K241" t="n">
        <v>1300</v>
      </c>
      <c r="L241" t="n">
        <v>104</v>
      </c>
      <c r="P241" t="inlineStr"/>
    </row>
    <row r="242">
      <c r="A242" t="inlineStr">
        <is>
          <t>DFW</t>
        </is>
      </c>
      <c r="B242" t="inlineStr">
        <is>
          <t>PT-247</t>
        </is>
      </c>
      <c r="C242" t="inlineStr">
        <is>
          <t>2023 F-150 STX</t>
        </is>
      </c>
      <c r="D242" s="1" t="n">
        <v>45777</v>
      </c>
      <c r="E242" t="inlineStr">
        <is>
          <t>2023-034</t>
        </is>
      </c>
      <c r="F242" t="n">
        <v>1</v>
      </c>
      <c r="G242" t="inlineStr">
        <is>
          <t>9000 100F / CC NEEDED</t>
        </is>
      </c>
      <c r="H242" t="n">
        <v>4</v>
      </c>
      <c r="I242" t="n">
        <v>0.27</v>
      </c>
      <c r="J242" t="inlineStr">
        <is>
          <t>MONTHLY</t>
        </is>
      </c>
      <c r="K242" t="n">
        <v>1300</v>
      </c>
      <c r="L242" t="n">
        <v>351</v>
      </c>
      <c r="P242" t="inlineStr"/>
    </row>
    <row r="243">
      <c r="A243" t="inlineStr">
        <is>
          <t>DFW</t>
        </is>
      </c>
      <c r="B243" t="inlineStr">
        <is>
          <t>PT-252</t>
        </is>
      </c>
      <c r="C243" t="inlineStr">
        <is>
          <t>2023 F-250 XL</t>
        </is>
      </c>
      <c r="D243" s="1" t="n">
        <v>45777</v>
      </c>
      <c r="E243" t="inlineStr">
        <is>
          <t>2023-034</t>
        </is>
      </c>
      <c r="F243" t="n">
        <v>1</v>
      </c>
      <c r="G243" t="inlineStr">
        <is>
          <t>9000 100F / CC NEEDED</t>
        </is>
      </c>
      <c r="H243" t="n">
        <v>4</v>
      </c>
      <c r="I243" t="n">
        <v>0.09</v>
      </c>
      <c r="J243" t="inlineStr">
        <is>
          <t>MONTHLY</t>
        </is>
      </c>
      <c r="K243" t="n">
        <v>1500</v>
      </c>
      <c r="L243" t="n">
        <v>135</v>
      </c>
      <c r="P243" t="inlineStr"/>
    </row>
    <row r="244">
      <c r="A244" t="inlineStr">
        <is>
          <t>DFW</t>
        </is>
      </c>
      <c r="B244" t="inlineStr">
        <is>
          <t>PT-268</t>
        </is>
      </c>
      <c r="C244" t="inlineStr">
        <is>
          <t>2024 FORD MAVERICK XLT (5305)</t>
        </is>
      </c>
      <c r="D244" s="1" t="n">
        <v>45777</v>
      </c>
      <c r="E244" t="inlineStr">
        <is>
          <t>2023-034</t>
        </is>
      </c>
      <c r="F244" t="n">
        <v>1</v>
      </c>
      <c r="G244" t="inlineStr">
        <is>
          <t>9000 100F / CC NEEDED</t>
        </is>
      </c>
      <c r="H244" t="n">
        <v>4</v>
      </c>
      <c r="I244" t="n">
        <v>0.15</v>
      </c>
      <c r="J244" t="inlineStr">
        <is>
          <t>MONTHLY</t>
        </is>
      </c>
      <c r="K244" t="n">
        <v>1000</v>
      </c>
      <c r="L244" t="n">
        <v>150</v>
      </c>
      <c r="P244" t="inlineStr"/>
    </row>
    <row r="245">
      <c r="A245" t="inlineStr">
        <is>
          <t>DFW</t>
        </is>
      </c>
      <c r="B245" t="inlineStr">
        <is>
          <t>PT-269</t>
        </is>
      </c>
      <c r="C245" t="inlineStr">
        <is>
          <t>2024 F350 FLATBED WELDING TK</t>
        </is>
      </c>
      <c r="D245" s="1" t="n">
        <v>45777</v>
      </c>
      <c r="E245" t="inlineStr">
        <is>
          <t>2023-034</t>
        </is>
      </c>
      <c r="F245" t="n">
        <v>1</v>
      </c>
      <c r="G245" t="inlineStr">
        <is>
          <t>9000 100F / CC NEEDED</t>
        </is>
      </c>
      <c r="H245" t="n">
        <v>4</v>
      </c>
      <c r="I245" t="n">
        <v>0.16</v>
      </c>
      <c r="J245" t="inlineStr">
        <is>
          <t>MONTHLY</t>
        </is>
      </c>
      <c r="K245" t="n">
        <v>2500</v>
      </c>
      <c r="L245" t="n">
        <v>400</v>
      </c>
      <c r="P245" t="inlineStr"/>
    </row>
    <row r="246">
      <c r="A246" t="inlineStr">
        <is>
          <t>DFW</t>
        </is>
      </c>
      <c r="B246" t="inlineStr">
        <is>
          <t>PT-274</t>
        </is>
      </c>
      <c r="C246" t="inlineStr">
        <is>
          <t>2024 FORD MAVERICK (RRB41786)</t>
        </is>
      </c>
      <c r="D246" s="1" t="n">
        <v>45777</v>
      </c>
      <c r="E246" t="inlineStr">
        <is>
          <t>2023-034</t>
        </is>
      </c>
      <c r="F246" t="n">
        <v>1</v>
      </c>
      <c r="G246" t="inlineStr">
        <is>
          <t>9000 100F / CC NEEDED</t>
        </is>
      </c>
      <c r="H246" t="n">
        <v>4</v>
      </c>
      <c r="I246" t="n">
        <v>0.11</v>
      </c>
      <c r="J246" t="inlineStr">
        <is>
          <t>MONTHLY</t>
        </is>
      </c>
      <c r="K246" t="n">
        <v>1000</v>
      </c>
      <c r="L246" t="n">
        <v>110</v>
      </c>
      <c r="P246" t="inlineStr"/>
    </row>
    <row r="247">
      <c r="A247" t="inlineStr">
        <is>
          <t>DFW</t>
        </is>
      </c>
      <c r="B247" t="inlineStr">
        <is>
          <t>PT-278</t>
        </is>
      </c>
      <c r="C247" t="inlineStr">
        <is>
          <t>2024 FORD MAVERICK (RRB41295)</t>
        </is>
      </c>
      <c r="D247" s="1" t="n">
        <v>45777</v>
      </c>
      <c r="E247" t="inlineStr">
        <is>
          <t>2023-034</t>
        </is>
      </c>
      <c r="F247" t="n">
        <v>1</v>
      </c>
      <c r="G247" t="inlineStr">
        <is>
          <t>9000 100F / CC NEEDED</t>
        </is>
      </c>
      <c r="H247" t="n">
        <v>4</v>
      </c>
      <c r="I247" t="n">
        <v>0.1</v>
      </c>
      <c r="J247" t="inlineStr">
        <is>
          <t>MONTHLY</t>
        </is>
      </c>
      <c r="K247" t="n">
        <v>1000</v>
      </c>
      <c r="L247" t="n">
        <v>100</v>
      </c>
      <c r="P247" t="inlineStr"/>
    </row>
    <row r="248">
      <c r="A248" t="inlineStr">
        <is>
          <t>DFW</t>
        </is>
      </c>
      <c r="B248" t="inlineStr">
        <is>
          <t>SDT-01</t>
        </is>
      </c>
      <c r="C248" t="inlineStr">
        <is>
          <t>2021 UTILITY TRAILER 85605 SDT-01</t>
        </is>
      </c>
      <c r="D248" s="1" t="n">
        <v>45777</v>
      </c>
      <c r="E248" t="inlineStr">
        <is>
          <t>2023-034</t>
        </is>
      </c>
      <c r="F248" t="n">
        <v>1</v>
      </c>
      <c r="G248" t="inlineStr">
        <is>
          <t>9000 100F / CC NEEDED</t>
        </is>
      </c>
      <c r="H248" t="n">
        <v>4</v>
      </c>
      <c r="I248" t="n">
        <v>0.07000000000000001</v>
      </c>
      <c r="J248" t="inlineStr">
        <is>
          <t>MONTHLY</t>
        </is>
      </c>
      <c r="K248" t="n">
        <v>850</v>
      </c>
      <c r="L248" t="n">
        <v>59.50000000000001</v>
      </c>
      <c r="P248" t="inlineStr"/>
    </row>
    <row r="249">
      <c r="A249" t="inlineStr">
        <is>
          <t>DFW</t>
        </is>
      </c>
      <c r="B249" t="inlineStr">
        <is>
          <t>SFB-03</t>
        </is>
      </c>
      <c r="C249" t="inlineStr">
        <is>
          <t>2012 Freightliner with Access</t>
        </is>
      </c>
      <c r="D249" s="1" t="n">
        <v>45777</v>
      </c>
      <c r="E249" t="inlineStr">
        <is>
          <t>2023-034</t>
        </is>
      </c>
      <c r="F249" t="n">
        <v>1</v>
      </c>
      <c r="G249" t="inlineStr">
        <is>
          <t>9000 100F / CC NEEDED</t>
        </is>
      </c>
      <c r="H249" t="n">
        <v>4</v>
      </c>
      <c r="I249" t="n">
        <v>0.27</v>
      </c>
      <c r="J249" t="inlineStr">
        <is>
          <t>MONTHLY</t>
        </is>
      </c>
      <c r="K249" t="n">
        <v>3650</v>
      </c>
      <c r="L249" t="n">
        <v>985.5000000000001</v>
      </c>
      <c r="P249" t="inlineStr"/>
    </row>
    <row r="250">
      <c r="A250" t="inlineStr">
        <is>
          <t>DFW</t>
        </is>
      </c>
      <c r="B250" t="inlineStr">
        <is>
          <t>SFB-12</t>
        </is>
      </c>
      <c r="C250" t="inlineStr">
        <is>
          <t>Mack MD6 TMA (2023)</t>
        </is>
      </c>
      <c r="D250" s="1" t="n">
        <v>45777</v>
      </c>
      <c r="E250" t="inlineStr">
        <is>
          <t>2023-034</t>
        </is>
      </c>
      <c r="F250" t="n">
        <v>1</v>
      </c>
      <c r="G250" t="inlineStr">
        <is>
          <t>9000 100F / CC NEEDED</t>
        </is>
      </c>
      <c r="H250" t="n">
        <v>4</v>
      </c>
      <c r="I250" t="n">
        <v>0.31</v>
      </c>
      <c r="J250" t="inlineStr">
        <is>
          <t>MONTHLY</t>
        </is>
      </c>
      <c r="K250" t="n">
        <v>3650</v>
      </c>
      <c r="L250" t="n">
        <v>1131.5</v>
      </c>
      <c r="P250" t="inlineStr"/>
    </row>
    <row r="251">
      <c r="A251" t="inlineStr">
        <is>
          <t>DFW</t>
        </is>
      </c>
      <c r="B251" t="inlineStr">
        <is>
          <t>SFB-13</t>
        </is>
      </c>
      <c r="C251" t="inlineStr">
        <is>
          <t>Mack MD6 TMA (2023)</t>
        </is>
      </c>
      <c r="D251" s="1" t="n">
        <v>45777</v>
      </c>
      <c r="E251" t="inlineStr">
        <is>
          <t>2023-034</t>
        </is>
      </c>
      <c r="F251" t="n">
        <v>1</v>
      </c>
      <c r="G251" t="inlineStr">
        <is>
          <t>9000 100F / CC NEEDED</t>
        </is>
      </c>
      <c r="H251" t="n">
        <v>4</v>
      </c>
      <c r="I251" t="n">
        <v>0.37</v>
      </c>
      <c r="J251" t="inlineStr">
        <is>
          <t>MONTHLY</t>
        </is>
      </c>
      <c r="K251" t="n">
        <v>3650</v>
      </c>
      <c r="L251" t="n">
        <v>1350.5</v>
      </c>
      <c r="P251" t="inlineStr"/>
    </row>
    <row r="252">
      <c r="A252" t="inlineStr">
        <is>
          <t>DFW</t>
        </is>
      </c>
      <c r="B252" t="inlineStr">
        <is>
          <t>SFB-14</t>
        </is>
      </c>
      <c r="C252" t="inlineStr">
        <is>
          <t>2018 INTL 4300 (H736688)</t>
        </is>
      </c>
      <c r="D252" s="1" t="n">
        <v>45777</v>
      </c>
      <c r="E252" t="inlineStr">
        <is>
          <t>2023-034</t>
        </is>
      </c>
      <c r="F252" t="n">
        <v>1</v>
      </c>
      <c r="G252" t="inlineStr">
        <is>
          <t>9000 100F / CC NEEDED</t>
        </is>
      </c>
      <c r="H252" t="n">
        <v>4</v>
      </c>
      <c r="I252" t="n">
        <v>0.34</v>
      </c>
      <c r="J252" t="inlineStr">
        <is>
          <t>MONTHLY</t>
        </is>
      </c>
      <c r="K252" t="n">
        <v>3650</v>
      </c>
      <c r="L252" t="n">
        <v>1241</v>
      </c>
      <c r="P252" t="inlineStr"/>
    </row>
    <row r="253">
      <c r="A253" t="inlineStr">
        <is>
          <t>DFW</t>
        </is>
      </c>
      <c r="B253" t="inlineStr">
        <is>
          <t>SFB-16</t>
        </is>
      </c>
      <c r="C253" t="inlineStr">
        <is>
          <t>2019 INTL 4300 (L592806)</t>
        </is>
      </c>
      <c r="D253" s="1" t="n">
        <v>45777</v>
      </c>
      <c r="E253" t="inlineStr">
        <is>
          <t>2023-034</t>
        </is>
      </c>
      <c r="F253" t="n">
        <v>1</v>
      </c>
      <c r="G253" t="inlineStr">
        <is>
          <t>9000 100F / CC NEEDED</t>
        </is>
      </c>
      <c r="H253" t="n">
        <v>4</v>
      </c>
      <c r="I253" t="n">
        <v>0.2</v>
      </c>
      <c r="J253" t="inlineStr">
        <is>
          <t>MONTHLY</t>
        </is>
      </c>
      <c r="K253" t="n">
        <v>3650</v>
      </c>
      <c r="L253" t="n">
        <v>730</v>
      </c>
      <c r="P253" t="inlineStr"/>
    </row>
    <row r="254">
      <c r="A254" t="inlineStr">
        <is>
          <t>DFW</t>
        </is>
      </c>
      <c r="B254" t="inlineStr">
        <is>
          <t>SFB-22</t>
        </is>
      </c>
      <c r="C254" t="inlineStr">
        <is>
          <t>2016 FRGHT M2 (V9036)</t>
        </is>
      </c>
      <c r="D254" s="1" t="n">
        <v>45777</v>
      </c>
      <c r="E254" t="inlineStr">
        <is>
          <t>2023-034</t>
        </is>
      </c>
      <c r="F254" t="n">
        <v>1</v>
      </c>
      <c r="G254" t="inlineStr">
        <is>
          <t>9000 100F / CC NEEDED</t>
        </is>
      </c>
      <c r="H254" t="n">
        <v>4</v>
      </c>
      <c r="I254" t="n">
        <v>0.05</v>
      </c>
      <c r="J254" t="inlineStr">
        <is>
          <t>MONTHLY</t>
        </is>
      </c>
      <c r="K254" t="n">
        <v>3650</v>
      </c>
      <c r="L254" t="n">
        <v>182.5</v>
      </c>
      <c r="P254" t="inlineStr"/>
    </row>
    <row r="255">
      <c r="A255" t="inlineStr">
        <is>
          <t>DFW</t>
        </is>
      </c>
      <c r="B255" t="inlineStr">
        <is>
          <t>SFB-22</t>
        </is>
      </c>
      <c r="C255" t="inlineStr">
        <is>
          <t>2016 FRGHT M2 (V9036)</t>
        </is>
      </c>
      <c r="D255" s="1" t="n">
        <v>45777</v>
      </c>
      <c r="E255" t="inlineStr">
        <is>
          <t>2023-034</t>
        </is>
      </c>
      <c r="F255" t="n">
        <v>1</v>
      </c>
      <c r="G255" t="inlineStr">
        <is>
          <t>9000 100F / CC NEEDED</t>
        </is>
      </c>
      <c r="H255" t="n">
        <v>4</v>
      </c>
      <c r="I255" t="n">
        <v>0.5</v>
      </c>
      <c r="J255" t="inlineStr">
        <is>
          <t>MONTHLY</t>
        </is>
      </c>
      <c r="K255" t="n">
        <v>3650</v>
      </c>
      <c r="L255" t="n">
        <v>1825</v>
      </c>
      <c r="P255" t="inlineStr"/>
    </row>
    <row r="256">
      <c r="A256" t="inlineStr">
        <is>
          <t>DFW</t>
        </is>
      </c>
      <c r="B256" t="inlineStr">
        <is>
          <t>SS-24</t>
        </is>
      </c>
      <c r="C256" t="inlineStr">
        <is>
          <t>2015 CAT 242D</t>
        </is>
      </c>
      <c r="D256" s="1" t="n">
        <v>45777</v>
      </c>
      <c r="E256" t="inlineStr">
        <is>
          <t>2023-034</t>
        </is>
      </c>
      <c r="F256" t="n">
        <v>1</v>
      </c>
      <c r="G256" t="inlineStr">
        <is>
          <t>9000 100F / CC NEEDED</t>
        </is>
      </c>
      <c r="H256" t="n">
        <v>4</v>
      </c>
      <c r="I256" t="n">
        <v>0.1</v>
      </c>
      <c r="J256" t="inlineStr">
        <is>
          <t>MONTHLY</t>
        </is>
      </c>
      <c r="K256" t="n">
        <v>2100</v>
      </c>
      <c r="L256" t="n">
        <v>210</v>
      </c>
      <c r="P256" t="inlineStr"/>
    </row>
    <row r="257">
      <c r="A257" t="inlineStr">
        <is>
          <t>DFW</t>
        </is>
      </c>
      <c r="B257" t="inlineStr">
        <is>
          <t>WT-08</t>
        </is>
      </c>
      <c r="C257" t="inlineStr">
        <is>
          <t>2019 Peterbilt 337 2000gal</t>
        </is>
      </c>
      <c r="D257" s="1" t="n">
        <v>45777</v>
      </c>
      <c r="E257" t="inlineStr">
        <is>
          <t>2023-034</t>
        </is>
      </c>
      <c r="F257" t="n">
        <v>1</v>
      </c>
      <c r="G257" t="inlineStr">
        <is>
          <t>9000 100F / CC NEEDED</t>
        </is>
      </c>
      <c r="H257" t="n">
        <v>4</v>
      </c>
      <c r="I257" t="n">
        <v>0.1</v>
      </c>
      <c r="J257" t="inlineStr">
        <is>
          <t>MONTHLY</t>
        </is>
      </c>
      <c r="K257" t="n">
        <v>3000</v>
      </c>
      <c r="L257" t="n">
        <v>300</v>
      </c>
      <c r="P257" t="inlineStr"/>
    </row>
    <row r="258">
      <c r="A258" t="inlineStr">
        <is>
          <t>HOU</t>
        </is>
      </c>
      <c r="B258" t="inlineStr">
        <is>
          <t>BH-15</t>
        </is>
      </c>
      <c r="C258" t="inlineStr">
        <is>
          <t>CAT 420F</t>
        </is>
      </c>
      <c r="D258" s="1" t="n">
        <v>45777</v>
      </c>
      <c r="E258" t="inlineStr">
        <is>
          <t>2023-035</t>
        </is>
      </c>
      <c r="F258" t="n">
        <v>1</v>
      </c>
      <c r="G258" t="inlineStr">
        <is>
          <t>9000 100F / CC NEEDED</t>
        </is>
      </c>
      <c r="H258" t="n">
        <v>4</v>
      </c>
      <c r="I258" t="n">
        <v>0.5</v>
      </c>
      <c r="J258" t="inlineStr">
        <is>
          <t>MONTHLY</t>
        </is>
      </c>
      <c r="K258" t="n">
        <v>2500</v>
      </c>
      <c r="L258" t="n">
        <v>1250</v>
      </c>
      <c r="N258" t="inlineStr">
        <is>
          <t>DOWNED AT ALL?</t>
        </is>
      </c>
      <c r="P258" t="n">
        <v>0.5</v>
      </c>
    </row>
    <row r="259">
      <c r="A259" t="inlineStr">
        <is>
          <t>HOU</t>
        </is>
      </c>
      <c r="B259" t="inlineStr">
        <is>
          <t>ET-03</t>
        </is>
      </c>
      <c r="C259" t="inlineStr">
        <is>
          <t>2022 DODGE RAM 1500</t>
        </is>
      </c>
      <c r="D259" s="1" t="n">
        <v>45777</v>
      </c>
      <c r="E259" t="inlineStr">
        <is>
          <t>2023-035</t>
        </is>
      </c>
      <c r="F259" t="n">
        <v>1</v>
      </c>
      <c r="G259" t="inlineStr">
        <is>
          <t>9000 100F / CC NEEDED</t>
        </is>
      </c>
      <c r="H259" t="n">
        <v>4</v>
      </c>
      <c r="I259" t="n">
        <v>0.18</v>
      </c>
      <c r="J259" t="inlineStr">
        <is>
          <t>MONTHLY</t>
        </is>
      </c>
      <c r="K259" t="n">
        <v>1300</v>
      </c>
      <c r="L259" t="n">
        <v>234</v>
      </c>
      <c r="P259" t="n">
        <v>1</v>
      </c>
    </row>
    <row r="260">
      <c r="A260" t="inlineStr">
        <is>
          <t>HOU</t>
        </is>
      </c>
      <c r="B260" t="inlineStr">
        <is>
          <t>ET-20</t>
        </is>
      </c>
      <c r="C260" t="inlineStr">
        <is>
          <t>2022 DODGE RAM 1500</t>
        </is>
      </c>
      <c r="D260" s="1" t="n">
        <v>45777</v>
      </c>
      <c r="E260" t="inlineStr">
        <is>
          <t>2023-035</t>
        </is>
      </c>
      <c r="F260" t="n">
        <v>1</v>
      </c>
      <c r="G260" t="inlineStr">
        <is>
          <t>9000 100F / CC NEEDED</t>
        </is>
      </c>
      <c r="H260" t="n">
        <v>4</v>
      </c>
      <c r="I260" t="n">
        <v>0.1</v>
      </c>
      <c r="J260" t="inlineStr">
        <is>
          <t>MONTHLY</t>
        </is>
      </c>
      <c r="K260" t="n">
        <v>1300</v>
      </c>
      <c r="L260" t="n">
        <v>130</v>
      </c>
      <c r="P260" t="n">
        <v>0.3</v>
      </c>
    </row>
    <row r="261">
      <c r="A261" t="inlineStr">
        <is>
          <t>HOU</t>
        </is>
      </c>
      <c r="B261" t="inlineStr">
        <is>
          <t>ET-34</t>
        </is>
      </c>
      <c r="C261" t="inlineStr">
        <is>
          <t>2023 FORD F-250 XL</t>
        </is>
      </c>
      <c r="D261" s="1" t="n">
        <v>45777</v>
      </c>
      <c r="E261" t="inlineStr">
        <is>
          <t>2023-035</t>
        </is>
      </c>
      <c r="F261" t="n">
        <v>1</v>
      </c>
      <c r="G261" t="inlineStr">
        <is>
          <t>9000 100F / CC NEEDED</t>
        </is>
      </c>
      <c r="H261" t="n">
        <v>4</v>
      </c>
      <c r="I261" t="n">
        <v>1</v>
      </c>
      <c r="J261" t="inlineStr">
        <is>
          <t>MONTHLY</t>
        </is>
      </c>
      <c r="K261" t="n">
        <v>2000</v>
      </c>
      <c r="L261" t="n">
        <v>2000</v>
      </c>
      <c r="P261" t="n">
        <v>1</v>
      </c>
    </row>
    <row r="262">
      <c r="A262" t="inlineStr">
        <is>
          <t>HOU</t>
        </is>
      </c>
      <c r="B262" t="inlineStr">
        <is>
          <t>ET-36</t>
        </is>
      </c>
      <c r="C262" t="inlineStr">
        <is>
          <t>2023 FORD F-250 XL</t>
        </is>
      </c>
      <c r="D262" s="1" t="n">
        <v>45777</v>
      </c>
      <c r="E262" t="inlineStr">
        <is>
          <t>2023-035</t>
        </is>
      </c>
      <c r="F262" t="n">
        <v>1</v>
      </c>
      <c r="G262" t="inlineStr">
        <is>
          <t>9000 100F / CC NEEDED</t>
        </is>
      </c>
      <c r="H262" t="n">
        <v>4</v>
      </c>
      <c r="I262" t="n">
        <v>0.1</v>
      </c>
      <c r="J262" t="inlineStr">
        <is>
          <t>MONTHLY</t>
        </is>
      </c>
      <c r="K262" t="n">
        <v>2000</v>
      </c>
      <c r="L262" t="n">
        <v>200</v>
      </c>
      <c r="P262" t="n">
        <v>1</v>
      </c>
    </row>
    <row r="263">
      <c r="A263" t="inlineStr">
        <is>
          <t>HOU</t>
        </is>
      </c>
      <c r="B263" t="inlineStr">
        <is>
          <t>LP-115</t>
        </is>
      </c>
      <c r="C263" t="inlineStr">
        <is>
          <t>WANCO LIGHT TOWER 4-7KW VERT</t>
        </is>
      </c>
      <c r="D263" s="1" t="n">
        <v>45777</v>
      </c>
      <c r="E263" t="inlineStr">
        <is>
          <t>2023-035</t>
        </is>
      </c>
      <c r="F263" t="n">
        <v>1</v>
      </c>
      <c r="G263" t="inlineStr">
        <is>
          <t>9000 100F / CC NEEDED</t>
        </is>
      </c>
      <c r="H263" t="n">
        <v>4</v>
      </c>
      <c r="I263" t="n">
        <v>1</v>
      </c>
      <c r="J263" t="inlineStr">
        <is>
          <t>MONTHLY</t>
        </is>
      </c>
      <c r="K263" t="n">
        <v>800</v>
      </c>
      <c r="L263" t="n">
        <v>800</v>
      </c>
      <c r="P263" t="n">
        <v>1</v>
      </c>
    </row>
    <row r="264">
      <c r="A264" t="inlineStr">
        <is>
          <t>HOU</t>
        </is>
      </c>
      <c r="B264" t="inlineStr">
        <is>
          <t>PT-108</t>
        </is>
      </c>
      <c r="C264" t="inlineStr">
        <is>
          <t>2018 F-150 D31569</t>
        </is>
      </c>
      <c r="D264" s="1" t="n">
        <v>45777</v>
      </c>
      <c r="E264" t="inlineStr">
        <is>
          <t>2023-035</t>
        </is>
      </c>
      <c r="F264" t="n">
        <v>1</v>
      </c>
      <c r="G264" t="inlineStr">
        <is>
          <t>9000 100F / CC NEEDED</t>
        </is>
      </c>
      <c r="H264" t="n">
        <v>4</v>
      </c>
      <c r="I264" t="n">
        <v>0.28</v>
      </c>
      <c r="J264" t="inlineStr">
        <is>
          <t>MONTHLY</t>
        </is>
      </c>
      <c r="K264" t="n">
        <v>1300</v>
      </c>
      <c r="L264" t="n">
        <v>364.0000000000001</v>
      </c>
      <c r="P264" t="n">
        <v>1</v>
      </c>
    </row>
    <row r="265">
      <c r="A265" t="inlineStr">
        <is>
          <t>HOU</t>
        </is>
      </c>
      <c r="B265" t="inlineStr">
        <is>
          <t>PT-160</t>
        </is>
      </c>
      <c r="C265" t="inlineStr">
        <is>
          <t>2019 Ford G54586</t>
        </is>
      </c>
      <c r="D265" s="1" t="n">
        <v>45777</v>
      </c>
      <c r="E265" t="inlineStr">
        <is>
          <t>2023-035</t>
        </is>
      </c>
      <c r="F265" t="n">
        <v>1</v>
      </c>
      <c r="G265" t="inlineStr">
        <is>
          <t>9000 100F / CC NEEDED</t>
        </is>
      </c>
      <c r="H265" t="n">
        <v>4</v>
      </c>
      <c r="I265" t="n">
        <v>0.46</v>
      </c>
      <c r="J265" t="inlineStr">
        <is>
          <t>MONTHLY</t>
        </is>
      </c>
      <c r="K265" t="n">
        <v>1500</v>
      </c>
      <c r="L265" t="n">
        <v>690</v>
      </c>
      <c r="P265" t="inlineStr"/>
    </row>
    <row r="266">
      <c r="A266" t="inlineStr">
        <is>
          <t>HOU</t>
        </is>
      </c>
      <c r="B266" t="inlineStr">
        <is>
          <t>PT-190</t>
        </is>
      </c>
      <c r="C266" t="inlineStr">
        <is>
          <t>2021 F-250 D07383</t>
        </is>
      </c>
      <c r="D266" s="1" t="n">
        <v>45777</v>
      </c>
      <c r="E266" t="inlineStr">
        <is>
          <t>2023-035</t>
        </is>
      </c>
      <c r="F266" t="n">
        <v>1</v>
      </c>
      <c r="G266" t="inlineStr">
        <is>
          <t>9000 100F / CC NEEDED</t>
        </is>
      </c>
      <c r="H266" t="n">
        <v>4</v>
      </c>
      <c r="I266" t="n">
        <v>0.31</v>
      </c>
      <c r="J266" t="inlineStr">
        <is>
          <t>MONTHLY</t>
        </is>
      </c>
      <c r="K266" t="n">
        <v>1500</v>
      </c>
      <c r="L266" t="n">
        <v>465</v>
      </c>
      <c r="P266" t="n">
        <v>1</v>
      </c>
    </row>
    <row r="267">
      <c r="A267" t="inlineStr">
        <is>
          <t>HOU</t>
        </is>
      </c>
      <c r="B267" t="inlineStr">
        <is>
          <t>PT-201</t>
        </is>
      </c>
      <c r="C267" t="inlineStr">
        <is>
          <t>2022 F-250 C70268</t>
        </is>
      </c>
      <c r="D267" s="1" t="n">
        <v>45777</v>
      </c>
      <c r="E267" t="inlineStr">
        <is>
          <t>2023-035</t>
        </is>
      </c>
      <c r="F267" t="n">
        <v>1</v>
      </c>
      <c r="G267" t="inlineStr">
        <is>
          <t>9000 100F / CC NEEDED</t>
        </is>
      </c>
      <c r="H267" t="n">
        <v>4</v>
      </c>
      <c r="I267" t="n">
        <v>0.05</v>
      </c>
      <c r="J267" t="inlineStr">
        <is>
          <t>MONTHLY</t>
        </is>
      </c>
      <c r="K267" t="n">
        <v>1500</v>
      </c>
      <c r="L267" t="n">
        <v>75</v>
      </c>
      <c r="P267" t="n">
        <v>0.1</v>
      </c>
    </row>
    <row r="268">
      <c r="A268" t="inlineStr">
        <is>
          <t>HOU</t>
        </is>
      </c>
      <c r="B268" t="inlineStr">
        <is>
          <t>PT-229</t>
        </is>
      </c>
      <c r="C268" t="inlineStr">
        <is>
          <t>2022 F-250 G40594</t>
        </is>
      </c>
      <c r="D268" s="1" t="n">
        <v>45777</v>
      </c>
      <c r="E268" t="inlineStr">
        <is>
          <t>2023-035</t>
        </is>
      </c>
      <c r="F268" t="n">
        <v>1</v>
      </c>
      <c r="G268" t="inlineStr">
        <is>
          <t>9000 100F / CC NEEDED</t>
        </is>
      </c>
      <c r="H268" t="n">
        <v>4</v>
      </c>
      <c r="I268" t="n">
        <v>0.28</v>
      </c>
      <c r="J268" t="inlineStr">
        <is>
          <t>MONTHLY</t>
        </is>
      </c>
      <c r="K268" t="n">
        <v>1500</v>
      </c>
      <c r="L268" t="n">
        <v>420.0000000000001</v>
      </c>
      <c r="P268" t="inlineStr"/>
    </row>
    <row r="269">
      <c r="A269" t="inlineStr">
        <is>
          <t>HOU</t>
        </is>
      </c>
      <c r="B269" t="inlineStr">
        <is>
          <t>PT-235</t>
        </is>
      </c>
      <c r="C269" t="inlineStr">
        <is>
          <t>2023 F-150 D66303</t>
        </is>
      </c>
      <c r="D269" s="1" t="n">
        <v>45777</v>
      </c>
      <c r="E269" t="inlineStr">
        <is>
          <t>2023-035</t>
        </is>
      </c>
      <c r="F269" t="n">
        <v>1</v>
      </c>
      <c r="G269" t="inlineStr">
        <is>
          <t>9000 100F / CC NEEDED</t>
        </is>
      </c>
      <c r="H269" t="n">
        <v>4</v>
      </c>
      <c r="I269" t="n">
        <v>0.36</v>
      </c>
      <c r="J269" t="inlineStr">
        <is>
          <t>MONTHLY</t>
        </is>
      </c>
      <c r="K269" t="n">
        <v>1300</v>
      </c>
      <c r="L269" t="n">
        <v>468</v>
      </c>
      <c r="P269" t="n">
        <v>0.9999999999999999</v>
      </c>
    </row>
    <row r="270">
      <c r="A270" t="inlineStr">
        <is>
          <t>HOU</t>
        </is>
      </c>
      <c r="B270" t="inlineStr">
        <is>
          <t>PT-246</t>
        </is>
      </c>
      <c r="C270" t="inlineStr">
        <is>
          <t>2023 F-150 STX</t>
        </is>
      </c>
      <c r="D270" s="1" t="n">
        <v>45777</v>
      </c>
      <c r="E270" t="inlineStr">
        <is>
          <t>2023-035</t>
        </is>
      </c>
      <c r="F270" t="n">
        <v>1</v>
      </c>
      <c r="G270" t="inlineStr">
        <is>
          <t>9000 100F / CC NEEDED</t>
        </is>
      </c>
      <c r="H270" t="n">
        <v>4</v>
      </c>
      <c r="I270" t="n">
        <v>0.77</v>
      </c>
      <c r="J270" t="inlineStr">
        <is>
          <t>MONTHLY</t>
        </is>
      </c>
      <c r="K270" t="n">
        <v>1300</v>
      </c>
      <c r="L270" t="n">
        <v>1001</v>
      </c>
      <c r="P270" t="n">
        <v>1</v>
      </c>
    </row>
    <row r="271">
      <c r="A271" t="inlineStr">
        <is>
          <t>HOU</t>
        </is>
      </c>
      <c r="B271" t="inlineStr">
        <is>
          <t>PT-92</t>
        </is>
      </c>
      <c r="C271" t="inlineStr">
        <is>
          <t>2016 F-150 E43112</t>
        </is>
      </c>
      <c r="D271" s="1" t="n">
        <v>45777</v>
      </c>
      <c r="E271" t="inlineStr">
        <is>
          <t>2023-035</t>
        </is>
      </c>
      <c r="F271" t="n">
        <v>1</v>
      </c>
      <c r="G271" t="inlineStr">
        <is>
          <t>9000 100F / CC NEEDED</t>
        </is>
      </c>
      <c r="H271" t="n">
        <v>4</v>
      </c>
      <c r="I271" t="n">
        <v>0.05</v>
      </c>
      <c r="J271" t="inlineStr">
        <is>
          <t>MONTHLY</t>
        </is>
      </c>
      <c r="K271" t="n">
        <v>1300</v>
      </c>
      <c r="L271" t="n">
        <v>65</v>
      </c>
      <c r="P271" t="n">
        <v>0.05</v>
      </c>
    </row>
    <row r="272">
      <c r="A272" t="inlineStr">
        <is>
          <t>HOU</t>
        </is>
      </c>
      <c r="B272" t="inlineStr">
        <is>
          <t>SFB-11</t>
        </is>
      </c>
      <c r="C272" t="inlineStr">
        <is>
          <t>2015 International 4300</t>
        </is>
      </c>
      <c r="D272" s="1" t="n">
        <v>45777</v>
      </c>
      <c r="E272" t="inlineStr">
        <is>
          <t>2023-035</t>
        </is>
      </c>
      <c r="F272" t="n">
        <v>1</v>
      </c>
      <c r="G272" t="inlineStr">
        <is>
          <t>9000 100F / CC NEEDED</t>
        </is>
      </c>
      <c r="H272" t="n">
        <v>4</v>
      </c>
      <c r="I272" t="n">
        <v>1</v>
      </c>
      <c r="J272" t="inlineStr">
        <is>
          <t>MONTHLY</t>
        </is>
      </c>
      <c r="K272" t="n">
        <v>3650</v>
      </c>
      <c r="L272" t="n">
        <v>3650</v>
      </c>
      <c r="P272" t="n">
        <v>1</v>
      </c>
    </row>
    <row r="273">
      <c r="A273" t="inlineStr">
        <is>
          <t>HOU</t>
        </is>
      </c>
      <c r="B273" t="inlineStr">
        <is>
          <t>TH-02</t>
        </is>
      </c>
      <c r="C273" t="inlineStr">
        <is>
          <t>2013 JLG G1255A 12000LB</t>
        </is>
      </c>
      <c r="D273" s="1" t="n">
        <v>45777</v>
      </c>
      <c r="E273" t="inlineStr">
        <is>
          <t>2023-035</t>
        </is>
      </c>
      <c r="F273" t="n">
        <v>1</v>
      </c>
      <c r="G273" t="inlineStr">
        <is>
          <t>9000 100F / CC NEEDED</t>
        </is>
      </c>
      <c r="H273" t="n">
        <v>4</v>
      </c>
      <c r="I273" t="n">
        <v>0.5</v>
      </c>
      <c r="J273" t="inlineStr">
        <is>
          <t>MONTHLY</t>
        </is>
      </c>
      <c r="K273" t="n">
        <v>4000</v>
      </c>
      <c r="L273" t="n">
        <v>2000</v>
      </c>
      <c r="P273" t="n">
        <v>0.5</v>
      </c>
    </row>
    <row r="274">
      <c r="A274" t="inlineStr">
        <is>
          <t>HOU</t>
        </is>
      </c>
      <c r="B274" t="inlineStr">
        <is>
          <t>TH-11</t>
        </is>
      </c>
      <c r="C274" t="inlineStr">
        <is>
          <t>2017 GENIE GTH-5519 TELEHANDLE</t>
        </is>
      </c>
      <c r="D274" s="1" t="n">
        <v>45777</v>
      </c>
      <c r="E274" t="inlineStr">
        <is>
          <t>2023-035</t>
        </is>
      </c>
      <c r="F274" t="n">
        <v>1</v>
      </c>
      <c r="G274" t="inlineStr">
        <is>
          <t>9000 100F / CC NEEDED</t>
        </is>
      </c>
      <c r="H274" t="n">
        <v>4</v>
      </c>
      <c r="I274" t="n">
        <v>0.5</v>
      </c>
      <c r="J274" t="inlineStr">
        <is>
          <t>MONTHLY</t>
        </is>
      </c>
      <c r="K274" t="n">
        <v>2000</v>
      </c>
      <c r="L274" t="n">
        <v>1000</v>
      </c>
      <c r="P274" t="n">
        <v>0.5</v>
      </c>
    </row>
    <row r="275">
      <c r="A275" t="inlineStr">
        <is>
          <t>HOU</t>
        </is>
      </c>
      <c r="B275" t="inlineStr">
        <is>
          <t>14T-45</t>
        </is>
      </c>
      <c r="C275" t="inlineStr">
        <is>
          <t>2025 BTX 14LP-16BK6P-4 (9889)</t>
        </is>
      </c>
      <c r="D275" s="1" t="n">
        <v>45777</v>
      </c>
      <c r="E275" t="inlineStr">
        <is>
          <t>2023-036</t>
        </is>
      </c>
      <c r="F275" t="n">
        <v>1</v>
      </c>
      <c r="G275" t="inlineStr">
        <is>
          <t>9000 100F / CC NEEDED</t>
        </is>
      </c>
      <c r="H275" t="n">
        <v>4</v>
      </c>
      <c r="I275" t="n">
        <v>0.08</v>
      </c>
      <c r="J275" t="inlineStr">
        <is>
          <t>MONTHLY</t>
        </is>
      </c>
      <c r="K275" t="n">
        <v>200</v>
      </c>
      <c r="L275" t="n">
        <v>16</v>
      </c>
      <c r="P275" t="n">
        <v>1</v>
      </c>
    </row>
    <row r="276">
      <c r="A276" t="inlineStr">
        <is>
          <t>HOU</t>
        </is>
      </c>
      <c r="B276" t="inlineStr">
        <is>
          <t>ET-36</t>
        </is>
      </c>
      <c r="C276" t="inlineStr">
        <is>
          <t>2023 FORD F-250 XL</t>
        </is>
      </c>
      <c r="D276" s="1" t="n">
        <v>45777</v>
      </c>
      <c r="E276" t="inlineStr">
        <is>
          <t>2023-036</t>
        </is>
      </c>
      <c r="F276" t="n">
        <v>1</v>
      </c>
      <c r="G276" t="inlineStr">
        <is>
          <t>9000 100F / CC NEEDED</t>
        </is>
      </c>
      <c r="H276" t="n">
        <v>4</v>
      </c>
      <c r="I276" t="n">
        <v>0.26</v>
      </c>
      <c r="J276" t="inlineStr">
        <is>
          <t>MONTHLY</t>
        </is>
      </c>
      <c r="K276" t="n">
        <v>2000</v>
      </c>
      <c r="L276" t="n">
        <v>520</v>
      </c>
      <c r="P276" t="inlineStr"/>
    </row>
    <row r="277">
      <c r="A277" t="inlineStr">
        <is>
          <t>HOU</t>
        </is>
      </c>
      <c r="B277" t="inlineStr">
        <is>
          <t>ME-42</t>
        </is>
      </c>
      <c r="C277" t="inlineStr">
        <is>
          <t>VER-MAC PCMS-1500LP (H223781)</t>
        </is>
      </c>
      <c r="D277" s="1" t="n">
        <v>45777</v>
      </c>
      <c r="E277" t="inlineStr">
        <is>
          <t>2023-036</t>
        </is>
      </c>
      <c r="F277" t="n">
        <v>1</v>
      </c>
      <c r="G277" t="inlineStr">
        <is>
          <t>9000 100F / CC NEEDED</t>
        </is>
      </c>
      <c r="H277" t="n">
        <v>4</v>
      </c>
      <c r="I277" t="n">
        <v>0.5</v>
      </c>
      <c r="J277" t="inlineStr">
        <is>
          <t>MONTHLY</t>
        </is>
      </c>
      <c r="K277" t="n">
        <v>1250</v>
      </c>
      <c r="L277" t="n">
        <v>625</v>
      </c>
      <c r="P277" t="n">
        <v>0.5</v>
      </c>
    </row>
    <row r="278">
      <c r="A278" t="inlineStr">
        <is>
          <t>HOU</t>
        </is>
      </c>
      <c r="B278" t="inlineStr">
        <is>
          <t>PT-108</t>
        </is>
      </c>
      <c r="C278" t="inlineStr">
        <is>
          <t>2018 F-150 D31569</t>
        </is>
      </c>
      <c r="D278" s="1" t="n">
        <v>45777</v>
      </c>
      <c r="E278" t="inlineStr">
        <is>
          <t>2023-036</t>
        </is>
      </c>
      <c r="F278" t="n">
        <v>1</v>
      </c>
      <c r="G278" t="inlineStr">
        <is>
          <t>9000 100F / CC NEEDED</t>
        </is>
      </c>
      <c r="H278" t="n">
        <v>4</v>
      </c>
      <c r="I278" t="n">
        <v>0.05</v>
      </c>
      <c r="J278" t="inlineStr">
        <is>
          <t>MONTHLY</t>
        </is>
      </c>
      <c r="K278" t="n">
        <v>1300</v>
      </c>
      <c r="L278" t="n">
        <v>65</v>
      </c>
      <c r="P278" t="inlineStr"/>
    </row>
    <row r="279">
      <c r="A279" t="inlineStr">
        <is>
          <t>HOU</t>
        </is>
      </c>
      <c r="B279" t="inlineStr">
        <is>
          <t>PT-190</t>
        </is>
      </c>
      <c r="C279" t="inlineStr">
        <is>
          <t>2021 F-250 D07383</t>
        </is>
      </c>
      <c r="D279" s="1" t="n">
        <v>45777</v>
      </c>
      <c r="E279" t="inlineStr">
        <is>
          <t>2023-036</t>
        </is>
      </c>
      <c r="F279" t="n">
        <v>1</v>
      </c>
      <c r="G279" t="inlineStr">
        <is>
          <t>9000 100F / CC NEEDED</t>
        </is>
      </c>
      <c r="H279" t="n">
        <v>4</v>
      </c>
      <c r="I279" t="n">
        <v>0.05</v>
      </c>
      <c r="J279" t="inlineStr">
        <is>
          <t>MONTHLY</t>
        </is>
      </c>
      <c r="K279" t="n">
        <v>1500</v>
      </c>
      <c r="L279" t="n">
        <v>75</v>
      </c>
      <c r="P279" t="inlineStr"/>
    </row>
    <row r="280">
      <c r="A280" t="inlineStr">
        <is>
          <t>DFW</t>
        </is>
      </c>
      <c r="B280" t="inlineStr">
        <is>
          <t>ET-12</t>
        </is>
      </c>
      <c r="C280" t="inlineStr">
        <is>
          <t>2022 DODGE RAM 1500</t>
        </is>
      </c>
      <c r="D280" s="1" t="n">
        <v>45777</v>
      </c>
      <c r="E280" t="inlineStr">
        <is>
          <t>2024-003</t>
        </is>
      </c>
      <c r="F280" t="n">
        <v>1</v>
      </c>
      <c r="G280" t="inlineStr">
        <is>
          <t>9000 100F / CC NEEDED</t>
        </is>
      </c>
      <c r="H280" t="n">
        <v>4</v>
      </c>
      <c r="I280" t="n">
        <v>0.2</v>
      </c>
      <c r="J280" t="inlineStr">
        <is>
          <t>MONTHLY</t>
        </is>
      </c>
      <c r="K280" t="n">
        <v>1300</v>
      </c>
      <c r="L280" t="n">
        <v>260</v>
      </c>
      <c r="P280" t="n">
        <v>1</v>
      </c>
    </row>
    <row r="281">
      <c r="A281" t="inlineStr">
        <is>
          <t>DFW</t>
        </is>
      </c>
      <c r="B281" t="inlineStr">
        <is>
          <t>ET-31</t>
        </is>
      </c>
      <c r="C281" t="inlineStr">
        <is>
          <t>2023 FORD F-250 XL</t>
        </is>
      </c>
      <c r="D281" s="1" t="n">
        <v>45777</v>
      </c>
      <c r="E281" t="inlineStr">
        <is>
          <t>2024-003</t>
        </is>
      </c>
      <c r="F281" t="n">
        <v>1</v>
      </c>
      <c r="G281" t="inlineStr">
        <is>
          <t>9000 100F / CC NEEDED</t>
        </is>
      </c>
      <c r="H281" t="n">
        <v>4</v>
      </c>
      <c r="I281" t="n">
        <v>0.09</v>
      </c>
      <c r="J281" t="inlineStr">
        <is>
          <t>MONTHLY</t>
        </is>
      </c>
      <c r="K281" t="n">
        <v>2000</v>
      </c>
      <c r="L281" t="n">
        <v>180</v>
      </c>
      <c r="P281" t="n">
        <v>1</v>
      </c>
    </row>
    <row r="282">
      <c r="A282" t="inlineStr">
        <is>
          <t>DFW</t>
        </is>
      </c>
      <c r="B282" t="inlineStr">
        <is>
          <t>MT-07</t>
        </is>
      </c>
      <c r="C282" t="inlineStr">
        <is>
          <t>2017 F-750 B12651 (TMA)</t>
        </is>
      </c>
      <c r="D282" s="1" t="n">
        <v>45777</v>
      </c>
      <c r="E282" t="inlineStr">
        <is>
          <t>2024-003</t>
        </is>
      </c>
      <c r="F282" t="n">
        <v>1</v>
      </c>
      <c r="G282" t="inlineStr">
        <is>
          <t>9000 100F / CC NEEDED</t>
        </is>
      </c>
      <c r="H282" t="n">
        <v>4</v>
      </c>
      <c r="I282" t="n">
        <v>0.25</v>
      </c>
      <c r="J282" t="inlineStr">
        <is>
          <t>MONTHLY</t>
        </is>
      </c>
      <c r="K282" t="n">
        <v>3500</v>
      </c>
      <c r="L282" t="n">
        <v>875</v>
      </c>
      <c r="P282" t="inlineStr"/>
    </row>
    <row r="283">
      <c r="A283" t="inlineStr">
        <is>
          <t>DFW</t>
        </is>
      </c>
      <c r="B283" t="inlineStr">
        <is>
          <t>PT-165</t>
        </is>
      </c>
      <c r="C283" t="inlineStr">
        <is>
          <t>2020 F-150 D16125</t>
        </is>
      </c>
      <c r="D283" s="1" t="n">
        <v>45777</v>
      </c>
      <c r="E283" t="inlineStr">
        <is>
          <t>2024-003</t>
        </is>
      </c>
      <c r="F283" t="n">
        <v>1</v>
      </c>
      <c r="G283" t="inlineStr">
        <is>
          <t>9000 100F / CC NEEDED</t>
        </is>
      </c>
      <c r="H283" t="n">
        <v>4</v>
      </c>
      <c r="I283" t="n">
        <v>1</v>
      </c>
      <c r="J283" t="inlineStr">
        <is>
          <t>MONTHLY</t>
        </is>
      </c>
      <c r="K283" t="n">
        <v>1300</v>
      </c>
      <c r="L283" t="n">
        <v>1300</v>
      </c>
      <c r="P283" t="n">
        <v>1</v>
      </c>
    </row>
    <row r="284">
      <c r="A284" t="inlineStr">
        <is>
          <t>DFW</t>
        </is>
      </c>
      <c r="B284" t="inlineStr">
        <is>
          <t>PT-166</t>
        </is>
      </c>
      <c r="C284" t="inlineStr">
        <is>
          <t>2020 F-150 D20016</t>
        </is>
      </c>
      <c r="D284" s="1" t="n">
        <v>45777</v>
      </c>
      <c r="E284" t="inlineStr">
        <is>
          <t>2024-003</t>
        </is>
      </c>
      <c r="F284" t="n">
        <v>1</v>
      </c>
      <c r="G284" t="inlineStr">
        <is>
          <t>9000 100F / CC NEEDED</t>
        </is>
      </c>
      <c r="H284" t="n">
        <v>4</v>
      </c>
      <c r="I284" t="n">
        <v>0.12</v>
      </c>
      <c r="J284" t="inlineStr">
        <is>
          <t>MONTHLY</t>
        </is>
      </c>
      <c r="K284" t="n">
        <v>1300</v>
      </c>
      <c r="L284" t="n">
        <v>156</v>
      </c>
      <c r="P284" t="n">
        <v>1</v>
      </c>
    </row>
    <row r="285">
      <c r="A285" t="inlineStr">
        <is>
          <t>DFW</t>
        </is>
      </c>
      <c r="B285" t="inlineStr">
        <is>
          <t>PT-202</t>
        </is>
      </c>
      <c r="C285" t="inlineStr">
        <is>
          <t>2022 F-250 C70269</t>
        </is>
      </c>
      <c r="D285" s="1" t="n">
        <v>45777</v>
      </c>
      <c r="E285" t="inlineStr">
        <is>
          <t>2024-003</t>
        </is>
      </c>
      <c r="F285" t="n">
        <v>1</v>
      </c>
      <c r="G285" t="inlineStr">
        <is>
          <t>9000 100F / CC NEEDED</t>
        </is>
      </c>
      <c r="H285" t="n">
        <v>4</v>
      </c>
      <c r="I285" t="n">
        <v>0.04</v>
      </c>
      <c r="J285" t="inlineStr">
        <is>
          <t>MONTHLY</t>
        </is>
      </c>
      <c r="K285" t="n">
        <v>1500</v>
      </c>
      <c r="L285" t="n">
        <v>60</v>
      </c>
      <c r="P285" t="inlineStr"/>
    </row>
    <row r="286">
      <c r="A286" t="inlineStr">
        <is>
          <t>DFW</t>
        </is>
      </c>
      <c r="B286" t="inlineStr">
        <is>
          <t>PT-207</t>
        </is>
      </c>
      <c r="C286" t="inlineStr">
        <is>
          <t>2020 F-250 D24350</t>
        </is>
      </c>
      <c r="D286" s="1" t="n">
        <v>45777</v>
      </c>
      <c r="E286" t="inlineStr">
        <is>
          <t>2024-003</t>
        </is>
      </c>
      <c r="F286" t="n">
        <v>1</v>
      </c>
      <c r="G286" t="inlineStr">
        <is>
          <t>9000 100F / CC NEEDED</t>
        </is>
      </c>
      <c r="H286" t="n">
        <v>4</v>
      </c>
      <c r="I286" t="n">
        <v>0.09</v>
      </c>
      <c r="J286" t="inlineStr">
        <is>
          <t>MONTHLY</t>
        </is>
      </c>
      <c r="K286" t="n">
        <v>1500</v>
      </c>
      <c r="L286" t="n">
        <v>135</v>
      </c>
      <c r="P286" t="inlineStr"/>
    </row>
    <row r="287">
      <c r="A287" t="inlineStr">
        <is>
          <t>DFW</t>
        </is>
      </c>
      <c r="B287" t="inlineStr">
        <is>
          <t>PT-268</t>
        </is>
      </c>
      <c r="C287" t="inlineStr">
        <is>
          <t>2024 FORD MAVERICK XLT (5305)</t>
        </is>
      </c>
      <c r="D287" s="1" t="n">
        <v>45777</v>
      </c>
      <c r="E287" t="inlineStr">
        <is>
          <t>2024-003</t>
        </is>
      </c>
      <c r="F287" t="n">
        <v>1</v>
      </c>
      <c r="G287" t="inlineStr">
        <is>
          <t>9000 100F / CC NEEDED</t>
        </is>
      </c>
      <c r="H287" t="n">
        <v>4</v>
      </c>
      <c r="I287" t="n">
        <v>0.15</v>
      </c>
      <c r="J287" t="inlineStr">
        <is>
          <t>MONTHLY</t>
        </is>
      </c>
      <c r="K287" t="n">
        <v>1000</v>
      </c>
      <c r="L287" t="n">
        <v>150</v>
      </c>
      <c r="P287" t="inlineStr"/>
    </row>
    <row r="288">
      <c r="A288" t="inlineStr">
        <is>
          <t>DFW</t>
        </is>
      </c>
      <c r="B288" t="inlineStr">
        <is>
          <t>PT-282</t>
        </is>
      </c>
      <c r="C288" t="inlineStr">
        <is>
          <t>2024 F250 XL (REF26875)</t>
        </is>
      </c>
      <c r="D288" s="1" t="n">
        <v>45777</v>
      </c>
      <c r="E288" t="inlineStr">
        <is>
          <t>2024-003</t>
        </is>
      </c>
      <c r="F288" t="n">
        <v>1</v>
      </c>
      <c r="G288" t="inlineStr">
        <is>
          <t>9000 100F / CC NEEDED</t>
        </is>
      </c>
      <c r="H288" t="n">
        <v>4</v>
      </c>
      <c r="I288" t="n">
        <v>0.18</v>
      </c>
      <c r="J288" t="inlineStr">
        <is>
          <t>MONTHLY</t>
        </is>
      </c>
      <c r="K288" t="n">
        <v>1500</v>
      </c>
      <c r="L288" t="n">
        <v>270</v>
      </c>
      <c r="P288" t="inlineStr"/>
    </row>
    <row r="289">
      <c r="A289" t="inlineStr">
        <is>
          <t>DFW</t>
        </is>
      </c>
      <c r="B289" t="inlineStr">
        <is>
          <t>SFB-16</t>
        </is>
      </c>
      <c r="C289" t="inlineStr">
        <is>
          <t>2019 INTL 4300 (L592806)</t>
        </is>
      </c>
      <c r="D289" s="1" t="n">
        <v>45777</v>
      </c>
      <c r="E289" t="inlineStr">
        <is>
          <t>2024-003</t>
        </is>
      </c>
      <c r="F289" t="n">
        <v>1</v>
      </c>
      <c r="G289" t="inlineStr">
        <is>
          <t>9000 100F / CC NEEDED</t>
        </is>
      </c>
      <c r="H289" t="n">
        <v>4</v>
      </c>
      <c r="I289" t="n">
        <v>0.15</v>
      </c>
      <c r="J289" t="inlineStr">
        <is>
          <t>MONTHLY</t>
        </is>
      </c>
      <c r="K289" t="n">
        <v>3650</v>
      </c>
      <c r="L289" t="n">
        <v>547.5</v>
      </c>
      <c r="P289" t="inlineStr"/>
    </row>
    <row r="290">
      <c r="A290" t="inlineStr">
        <is>
          <t>DFW</t>
        </is>
      </c>
      <c r="B290" t="inlineStr">
        <is>
          <t>SS-28</t>
        </is>
      </c>
      <c r="C290" t="inlineStr">
        <is>
          <t>2018 CAT 279D</t>
        </is>
      </c>
      <c r="D290" s="1" t="n">
        <v>45777</v>
      </c>
      <c r="E290" t="inlineStr">
        <is>
          <t>2024-003</t>
        </is>
      </c>
      <c r="F290" t="n">
        <v>1</v>
      </c>
      <c r="G290" t="inlineStr">
        <is>
          <t>9000 100F / CC NEEDED</t>
        </is>
      </c>
      <c r="H290" t="n">
        <v>4</v>
      </c>
      <c r="I290" t="n">
        <v>0.5</v>
      </c>
      <c r="J290" t="inlineStr">
        <is>
          <t>MONTHLY</t>
        </is>
      </c>
      <c r="K290" t="n">
        <v>2100</v>
      </c>
      <c r="L290" t="n">
        <v>1050</v>
      </c>
      <c r="P290" t="n">
        <v>0.5</v>
      </c>
    </row>
    <row r="291">
      <c r="A291" t="inlineStr">
        <is>
          <t>DFW</t>
        </is>
      </c>
      <c r="B291" t="inlineStr">
        <is>
          <t>WL-02</t>
        </is>
      </c>
      <c r="C291" t="inlineStr">
        <is>
          <t>John Deere 644K Loader</t>
        </is>
      </c>
      <c r="D291" s="1" t="n">
        <v>45777</v>
      </c>
      <c r="E291" t="inlineStr">
        <is>
          <t>2024-003</t>
        </is>
      </c>
      <c r="F291" t="n">
        <v>1</v>
      </c>
      <c r="G291" t="inlineStr">
        <is>
          <t>9000 100F / CC NEEDED</t>
        </is>
      </c>
      <c r="H291" t="n">
        <v>4</v>
      </c>
      <c r="I291" t="n">
        <v>0.5</v>
      </c>
      <c r="J291" t="inlineStr">
        <is>
          <t>MONTHLY</t>
        </is>
      </c>
      <c r="K291" t="n">
        <v>4000</v>
      </c>
      <c r="L291" t="n">
        <v>2000</v>
      </c>
      <c r="P291" t="n">
        <v>0.85</v>
      </c>
    </row>
    <row r="292">
      <c r="A292" t="inlineStr">
        <is>
          <t>DFW</t>
        </is>
      </c>
      <c r="B292" t="inlineStr">
        <is>
          <t>PT-202</t>
        </is>
      </c>
      <c r="C292" t="inlineStr">
        <is>
          <t>2022 F-250 C70269</t>
        </is>
      </c>
      <c r="D292" s="1" t="n">
        <v>45777</v>
      </c>
      <c r="E292" t="inlineStr">
        <is>
          <t>2024-004</t>
        </is>
      </c>
      <c r="F292" t="n">
        <v>1</v>
      </c>
      <c r="G292" t="inlineStr">
        <is>
          <t>9000 100M</t>
        </is>
      </c>
      <c r="H292" t="n">
        <v>4</v>
      </c>
      <c r="I292" t="n">
        <v>0.03</v>
      </c>
      <c r="J292" t="inlineStr">
        <is>
          <t>MONTHLY</t>
        </is>
      </c>
      <c r="K292" t="n">
        <v>1500</v>
      </c>
      <c r="L292" t="n">
        <v>45</v>
      </c>
      <c r="P292" t="n">
        <v>1</v>
      </c>
    </row>
    <row r="293">
      <c r="A293" t="inlineStr">
        <is>
          <t>DFW</t>
        </is>
      </c>
      <c r="B293" t="inlineStr">
        <is>
          <t>30T-01</t>
        </is>
      </c>
      <c r="C293" t="inlineStr">
        <is>
          <t>LOAD TRAIL PINTLE W/2-15K AXLE</t>
        </is>
      </c>
      <c r="D293" s="1" t="n">
        <v>45777</v>
      </c>
      <c r="E293" t="inlineStr">
        <is>
          <t>2024-004</t>
        </is>
      </c>
      <c r="F293" t="n">
        <v>1</v>
      </c>
      <c r="G293" t="inlineStr">
        <is>
          <t>9000 100F / CC NEEDED</t>
        </is>
      </c>
      <c r="H293" t="n">
        <v>4</v>
      </c>
      <c r="I293" t="n">
        <v>1</v>
      </c>
      <c r="J293" t="inlineStr">
        <is>
          <t>MONTHLY</t>
        </is>
      </c>
      <c r="K293" t="n">
        <v>1000</v>
      </c>
      <c r="L293" t="n">
        <v>1000</v>
      </c>
      <c r="P293" t="n">
        <v>1</v>
      </c>
    </row>
    <row r="294">
      <c r="A294" t="inlineStr">
        <is>
          <t>DFW</t>
        </is>
      </c>
      <c r="B294" t="inlineStr">
        <is>
          <t>BH-17</t>
        </is>
      </c>
      <c r="C294" t="inlineStr">
        <is>
          <t>CAT 430FIT (2012)</t>
        </is>
      </c>
      <c r="D294" s="1" t="n">
        <v>45777</v>
      </c>
      <c r="E294" t="inlineStr">
        <is>
          <t>2024-004</t>
        </is>
      </c>
      <c r="F294" t="n">
        <v>1</v>
      </c>
      <c r="G294" t="inlineStr">
        <is>
          <t>9000 100F / CC NEEDED</t>
        </is>
      </c>
      <c r="H294" t="n">
        <v>4</v>
      </c>
      <c r="I294" t="n">
        <v>1</v>
      </c>
      <c r="J294" t="inlineStr">
        <is>
          <t>MONTHLY</t>
        </is>
      </c>
      <c r="K294" t="n">
        <v>2500</v>
      </c>
      <c r="L294" t="n">
        <v>2500</v>
      </c>
      <c r="P294" t="n">
        <v>1</v>
      </c>
    </row>
    <row r="295">
      <c r="A295" t="inlineStr">
        <is>
          <t>DFW</t>
        </is>
      </c>
      <c r="B295" t="inlineStr">
        <is>
          <t>CT-28</t>
        </is>
      </c>
      <c r="C295" t="inlineStr">
        <is>
          <t>2023 SPARTAN 7X16 CR (034561)</t>
        </is>
      </c>
      <c r="D295" s="1" t="n">
        <v>45777</v>
      </c>
      <c r="E295" t="inlineStr">
        <is>
          <t>2024-004</t>
        </is>
      </c>
      <c r="F295" t="n">
        <v>1</v>
      </c>
      <c r="G295" t="inlineStr">
        <is>
          <t>9000 100F / CC NEEDED</t>
        </is>
      </c>
      <c r="H295" t="n">
        <v>4</v>
      </c>
      <c r="I295" t="n">
        <v>1</v>
      </c>
      <c r="J295" t="inlineStr">
        <is>
          <t>MONTHLY</t>
        </is>
      </c>
      <c r="K295" t="n">
        <v>200</v>
      </c>
      <c r="L295" t="n">
        <v>200</v>
      </c>
      <c r="P295" t="n">
        <v>1</v>
      </c>
    </row>
    <row r="296">
      <c r="A296" t="inlineStr">
        <is>
          <t>DFW</t>
        </is>
      </c>
      <c r="B296" t="inlineStr">
        <is>
          <t>DT-12</t>
        </is>
      </c>
      <c r="C296" t="inlineStr">
        <is>
          <t>2019 FRGHT M2-106 DT (5850)</t>
        </is>
      </c>
      <c r="D296" s="1" t="n">
        <v>45777</v>
      </c>
      <c r="E296" t="inlineStr">
        <is>
          <t>2024-004</t>
        </is>
      </c>
      <c r="F296" t="n">
        <v>1</v>
      </c>
      <c r="G296" t="inlineStr">
        <is>
          <t>9000 100F / CC NEEDED</t>
        </is>
      </c>
      <c r="H296" t="n">
        <v>4</v>
      </c>
      <c r="I296" t="n">
        <v>0.5</v>
      </c>
      <c r="J296" t="inlineStr">
        <is>
          <t>MONTHLY</t>
        </is>
      </c>
      <c r="K296" t="n">
        <v>5000</v>
      </c>
      <c r="L296" t="n">
        <v>2500</v>
      </c>
      <c r="P296" t="n">
        <v>0.5</v>
      </c>
    </row>
    <row r="297">
      <c r="A297" t="inlineStr">
        <is>
          <t>DFW</t>
        </is>
      </c>
      <c r="B297" t="inlineStr">
        <is>
          <t>DT-13</t>
        </is>
      </c>
      <c r="C297" t="inlineStr">
        <is>
          <t>2018 FRGHT M2-106 DT (8632)</t>
        </is>
      </c>
      <c r="D297" s="1" t="n">
        <v>45777</v>
      </c>
      <c r="E297" t="inlineStr">
        <is>
          <t>2024-004</t>
        </is>
      </c>
      <c r="F297" t="n">
        <v>1</v>
      </c>
      <c r="G297" t="inlineStr">
        <is>
          <t>9000 100F / CC NEEDED</t>
        </is>
      </c>
      <c r="H297" t="n">
        <v>4</v>
      </c>
      <c r="I297" t="n">
        <v>1</v>
      </c>
      <c r="J297" t="inlineStr">
        <is>
          <t>MONTHLY</t>
        </is>
      </c>
      <c r="K297" t="n">
        <v>5000</v>
      </c>
      <c r="L297" t="n">
        <v>5000</v>
      </c>
      <c r="P297" t="n">
        <v>1</v>
      </c>
    </row>
    <row r="298">
      <c r="A298" t="inlineStr">
        <is>
          <t>DFW</t>
        </is>
      </c>
      <c r="B298" t="inlineStr">
        <is>
          <t>ET-04</t>
        </is>
      </c>
      <c r="C298" t="inlineStr">
        <is>
          <t>2022 DODGE RAM 1500</t>
        </is>
      </c>
      <c r="D298" s="1" t="n">
        <v>45777</v>
      </c>
      <c r="E298" t="inlineStr">
        <is>
          <t>2024-004</t>
        </is>
      </c>
      <c r="F298" t="n">
        <v>1</v>
      </c>
      <c r="G298" t="inlineStr">
        <is>
          <t>9000 100F / CC NEEDED</t>
        </is>
      </c>
      <c r="H298" t="n">
        <v>4</v>
      </c>
      <c r="I298" t="n">
        <v>1</v>
      </c>
      <c r="J298" t="inlineStr">
        <is>
          <t>MONTHLY</t>
        </is>
      </c>
      <c r="K298" t="n">
        <v>1300</v>
      </c>
      <c r="L298" t="n">
        <v>1300</v>
      </c>
      <c r="P298" t="n">
        <v>1</v>
      </c>
    </row>
    <row r="299">
      <c r="A299" t="inlineStr">
        <is>
          <t>DFW</t>
        </is>
      </c>
      <c r="B299" t="inlineStr">
        <is>
          <t>ET-07</t>
        </is>
      </c>
      <c r="C299" t="inlineStr">
        <is>
          <t>2022 DODGE RAM 1500</t>
        </is>
      </c>
      <c r="D299" s="1" t="n">
        <v>45777</v>
      </c>
      <c r="E299" t="inlineStr">
        <is>
          <t>2024-004</t>
        </is>
      </c>
      <c r="F299" t="n">
        <v>1</v>
      </c>
      <c r="G299" t="inlineStr">
        <is>
          <t>9000 100F / CC NEEDED</t>
        </is>
      </c>
      <c r="H299" t="n">
        <v>4</v>
      </c>
      <c r="I299" t="n">
        <v>1</v>
      </c>
      <c r="J299" t="inlineStr">
        <is>
          <t>MONTHLY</t>
        </is>
      </c>
      <c r="K299" t="n">
        <v>1300</v>
      </c>
      <c r="L299" t="n">
        <v>1300</v>
      </c>
      <c r="P299" t="n">
        <v>1</v>
      </c>
    </row>
    <row r="300">
      <c r="A300" t="inlineStr">
        <is>
          <t>DFW</t>
        </is>
      </c>
      <c r="B300" t="inlineStr">
        <is>
          <t>ET-15</t>
        </is>
      </c>
      <c r="C300" t="inlineStr">
        <is>
          <t>2022 DODGE RAM 1500</t>
        </is>
      </c>
      <c r="D300" s="1" t="n">
        <v>45777</v>
      </c>
      <c r="E300" t="inlineStr">
        <is>
          <t>2024-004</t>
        </is>
      </c>
      <c r="F300" t="n">
        <v>1</v>
      </c>
      <c r="G300" t="inlineStr">
        <is>
          <t>9000 100F / CC NEEDED</t>
        </is>
      </c>
      <c r="H300" t="n">
        <v>4</v>
      </c>
      <c r="I300" t="n">
        <v>0.1</v>
      </c>
      <c r="J300" t="inlineStr">
        <is>
          <t>MONTHLY</t>
        </is>
      </c>
      <c r="K300" t="n">
        <v>1300</v>
      </c>
      <c r="L300" t="n">
        <v>130</v>
      </c>
      <c r="P300" t="n">
        <v>0.2</v>
      </c>
    </row>
    <row r="301">
      <c r="A301" t="inlineStr">
        <is>
          <t>DFW</t>
        </is>
      </c>
      <c r="B301" t="inlineStr">
        <is>
          <t>ET-29</t>
        </is>
      </c>
      <c r="C301" t="inlineStr">
        <is>
          <t>2023 FORD F-250 XL</t>
        </is>
      </c>
      <c r="D301" s="1" t="n">
        <v>45777</v>
      </c>
      <c r="E301" t="inlineStr">
        <is>
          <t>2024-004</t>
        </is>
      </c>
      <c r="F301" t="n">
        <v>1</v>
      </c>
      <c r="G301" t="inlineStr">
        <is>
          <t>9000 100F / CC NEEDED</t>
        </is>
      </c>
      <c r="H301" t="n">
        <v>4</v>
      </c>
      <c r="I301" t="n">
        <v>1</v>
      </c>
      <c r="J301" t="inlineStr">
        <is>
          <t>MONTHLY</t>
        </is>
      </c>
      <c r="K301" t="n">
        <v>2000</v>
      </c>
      <c r="L301" t="n">
        <v>2000</v>
      </c>
      <c r="P301" t="n">
        <v>1</v>
      </c>
    </row>
    <row r="302">
      <c r="A302" t="inlineStr">
        <is>
          <t>DFW</t>
        </is>
      </c>
      <c r="B302" t="inlineStr">
        <is>
          <t>ET-33</t>
        </is>
      </c>
      <c r="C302" t="inlineStr">
        <is>
          <t>2023 FORD F-250 XL</t>
        </is>
      </c>
      <c r="D302" s="1" t="n">
        <v>45777</v>
      </c>
      <c r="E302" t="inlineStr">
        <is>
          <t>2024-004</t>
        </is>
      </c>
      <c r="F302" t="n">
        <v>1</v>
      </c>
      <c r="G302" t="inlineStr">
        <is>
          <t>9000 100F / CC NEEDED</t>
        </is>
      </c>
      <c r="H302" t="n">
        <v>4</v>
      </c>
      <c r="I302" t="n">
        <v>1</v>
      </c>
      <c r="J302" t="inlineStr">
        <is>
          <t>MONTHLY</t>
        </is>
      </c>
      <c r="K302" t="n">
        <v>2000</v>
      </c>
      <c r="L302" t="n">
        <v>2000</v>
      </c>
      <c r="P302" t="n">
        <v>1</v>
      </c>
    </row>
    <row r="303">
      <c r="A303" t="inlineStr">
        <is>
          <t>DFW</t>
        </is>
      </c>
      <c r="B303" t="inlineStr">
        <is>
          <t>ET-35</t>
        </is>
      </c>
      <c r="C303" t="inlineStr">
        <is>
          <t>2023 FORD F-250 XL</t>
        </is>
      </c>
      <c r="D303" s="1" t="n">
        <v>45777</v>
      </c>
      <c r="E303" t="inlineStr">
        <is>
          <t>2024-004</t>
        </is>
      </c>
      <c r="F303" t="n">
        <v>1</v>
      </c>
      <c r="G303" t="inlineStr">
        <is>
          <t>9000 100F / CC NEEDED</t>
        </is>
      </c>
      <c r="H303" t="n">
        <v>4</v>
      </c>
      <c r="I303" t="n">
        <v>1</v>
      </c>
      <c r="J303" t="inlineStr">
        <is>
          <t>MONTHLY</t>
        </is>
      </c>
      <c r="K303" t="n">
        <v>2000</v>
      </c>
      <c r="L303" t="n">
        <v>2000</v>
      </c>
      <c r="P303" t="n">
        <v>1</v>
      </c>
    </row>
    <row r="304">
      <c r="A304" t="inlineStr">
        <is>
          <t>DFW</t>
        </is>
      </c>
      <c r="B304" t="inlineStr">
        <is>
          <t>ET-38</t>
        </is>
      </c>
      <c r="C304" t="inlineStr">
        <is>
          <t>2024 F150 STX (D49666)</t>
        </is>
      </c>
      <c r="D304" s="1" t="n">
        <v>45777</v>
      </c>
      <c r="E304" t="inlineStr">
        <is>
          <t>2024-004</t>
        </is>
      </c>
      <c r="F304" t="n">
        <v>1</v>
      </c>
      <c r="G304" t="inlineStr">
        <is>
          <t>9000 100F / CC NEEDED</t>
        </is>
      </c>
      <c r="H304" t="n">
        <v>4</v>
      </c>
      <c r="I304" t="n">
        <v>1</v>
      </c>
      <c r="J304" t="inlineStr">
        <is>
          <t>MONTHLY</t>
        </is>
      </c>
      <c r="K304" t="n">
        <v>1300</v>
      </c>
      <c r="L304" t="n">
        <v>1300</v>
      </c>
      <c r="P304" t="n">
        <v>1</v>
      </c>
    </row>
    <row r="305">
      <c r="A305" t="inlineStr">
        <is>
          <t>DFW</t>
        </is>
      </c>
      <c r="B305" t="inlineStr">
        <is>
          <t>EX-31</t>
        </is>
      </c>
      <c r="C305" t="inlineStr">
        <is>
          <t>85B Bob Cat Excavator</t>
        </is>
      </c>
      <c r="D305" s="1" t="n">
        <v>45777</v>
      </c>
      <c r="E305" t="inlineStr">
        <is>
          <t>2024-004</t>
        </is>
      </c>
      <c r="F305" t="n">
        <v>1</v>
      </c>
      <c r="G305" t="inlineStr">
        <is>
          <t>9000 100F / CC NEEDED</t>
        </is>
      </c>
      <c r="H305" t="n">
        <v>4</v>
      </c>
      <c r="I305" t="n">
        <v>1</v>
      </c>
      <c r="J305" t="inlineStr">
        <is>
          <t>MONTHLY</t>
        </is>
      </c>
      <c r="K305" t="n">
        <v>3000</v>
      </c>
      <c r="L305" t="n">
        <v>3000</v>
      </c>
      <c r="P305" t="n">
        <v>1</v>
      </c>
    </row>
    <row r="306">
      <c r="A306" t="inlineStr">
        <is>
          <t>DFW</t>
        </is>
      </c>
      <c r="B306" t="inlineStr">
        <is>
          <t>EX-38</t>
        </is>
      </c>
      <c r="C306" t="inlineStr">
        <is>
          <t>Bobcat E85 w/ 24" bkt</t>
        </is>
      </c>
      <c r="D306" s="1" t="n">
        <v>45777</v>
      </c>
      <c r="E306" t="inlineStr">
        <is>
          <t>2024-004</t>
        </is>
      </c>
      <c r="F306" t="n">
        <v>1</v>
      </c>
      <c r="G306" t="inlineStr">
        <is>
          <t>9000 100F / CC NEEDED</t>
        </is>
      </c>
      <c r="H306" t="n">
        <v>4</v>
      </c>
      <c r="I306" t="n">
        <v>0.45</v>
      </c>
      <c r="J306" t="inlineStr">
        <is>
          <t>MONTHLY</t>
        </is>
      </c>
      <c r="K306" t="n">
        <v>3000</v>
      </c>
      <c r="L306" t="n">
        <v>1350</v>
      </c>
      <c r="P306" t="n">
        <v>0.45</v>
      </c>
    </row>
    <row r="307">
      <c r="A307" t="inlineStr">
        <is>
          <t>DFW</t>
        </is>
      </c>
      <c r="B307" t="inlineStr">
        <is>
          <t>EX-41</t>
        </is>
      </c>
      <c r="C307" t="inlineStr">
        <is>
          <t>CAT 308E2CRSB (2013)</t>
        </is>
      </c>
      <c r="D307" s="1" t="n">
        <v>45777</v>
      </c>
      <c r="E307" t="inlineStr">
        <is>
          <t>2024-004</t>
        </is>
      </c>
      <c r="F307" t="n">
        <v>1</v>
      </c>
      <c r="G307" t="inlineStr">
        <is>
          <t>9000 100F / CC NEEDED</t>
        </is>
      </c>
      <c r="H307" t="n">
        <v>4</v>
      </c>
      <c r="I307" t="n">
        <v>0.18</v>
      </c>
      <c r="J307" t="inlineStr">
        <is>
          <t>MONTHLY</t>
        </is>
      </c>
      <c r="K307" t="n">
        <v>3000</v>
      </c>
      <c r="L307" t="n">
        <v>540</v>
      </c>
      <c r="P307" t="inlineStr"/>
    </row>
    <row r="308">
      <c r="A308" t="inlineStr">
        <is>
          <t>DFW</t>
        </is>
      </c>
      <c r="B308" t="inlineStr">
        <is>
          <t>EX-62</t>
        </is>
      </c>
      <c r="C308" t="inlineStr">
        <is>
          <t>2015 CAT 308E CR</t>
        </is>
      </c>
      <c r="D308" s="1" t="n">
        <v>45777</v>
      </c>
      <c r="E308" t="inlineStr">
        <is>
          <t>2024-004</t>
        </is>
      </c>
      <c r="F308" t="n">
        <v>1</v>
      </c>
      <c r="G308" t="inlineStr">
        <is>
          <t>9000 100F / CC NEEDED</t>
        </is>
      </c>
      <c r="H308" t="n">
        <v>4</v>
      </c>
      <c r="I308" t="n">
        <v>1</v>
      </c>
      <c r="J308" t="inlineStr">
        <is>
          <t>MONTHLY</t>
        </is>
      </c>
      <c r="K308" t="n">
        <v>3000</v>
      </c>
      <c r="L308" t="n">
        <v>3000</v>
      </c>
      <c r="P308" t="n">
        <v>1</v>
      </c>
    </row>
    <row r="309">
      <c r="A309" t="inlineStr">
        <is>
          <t>DFW</t>
        </is>
      </c>
      <c r="B309" t="inlineStr">
        <is>
          <t>EX-77</t>
        </is>
      </c>
      <c r="C309" t="inlineStr">
        <is>
          <t>2023 CAT 308E2 CR</t>
        </is>
      </c>
      <c r="D309" s="1" t="n">
        <v>45777</v>
      </c>
      <c r="E309" t="inlineStr">
        <is>
          <t>2024-004</t>
        </is>
      </c>
      <c r="F309" t="n">
        <v>1</v>
      </c>
      <c r="G309" t="inlineStr">
        <is>
          <t>9000 100F / CC NEEDED</t>
        </is>
      </c>
      <c r="H309" t="n">
        <v>4</v>
      </c>
      <c r="I309" t="n">
        <v>1</v>
      </c>
      <c r="J309" t="inlineStr">
        <is>
          <t>MONTHLY</t>
        </is>
      </c>
      <c r="K309" t="n">
        <v>3000</v>
      </c>
      <c r="L309" t="n">
        <v>3000</v>
      </c>
      <c r="P309" t="n">
        <v>1</v>
      </c>
    </row>
    <row r="310">
      <c r="A310" t="inlineStr">
        <is>
          <t>DFW</t>
        </is>
      </c>
      <c r="B310" t="inlineStr">
        <is>
          <t>ME-37</t>
        </is>
      </c>
      <c r="C310" t="inlineStr">
        <is>
          <t>WANCO ARROW BOARD (1005266)</t>
        </is>
      </c>
      <c r="D310" s="1" t="n">
        <v>45777</v>
      </c>
      <c r="E310" t="inlineStr">
        <is>
          <t>2024-004</t>
        </is>
      </c>
      <c r="F310" t="n">
        <v>1</v>
      </c>
      <c r="G310" t="inlineStr">
        <is>
          <t>9000 100F / CC NEEDED</t>
        </is>
      </c>
      <c r="H310" t="n">
        <v>4</v>
      </c>
      <c r="I310" t="n">
        <v>0.25</v>
      </c>
      <c r="J310" t="inlineStr">
        <is>
          <t>MONTHLY</t>
        </is>
      </c>
      <c r="K310" t="n">
        <v>800</v>
      </c>
      <c r="L310" t="n">
        <v>200</v>
      </c>
      <c r="P310" t="inlineStr"/>
    </row>
    <row r="311">
      <c r="A311" t="inlineStr">
        <is>
          <t>DFW</t>
        </is>
      </c>
      <c r="B311" t="inlineStr">
        <is>
          <t>MT-14</t>
        </is>
      </c>
      <c r="C311" t="inlineStr">
        <is>
          <t>2023 F550 D21569 Lube Truck</t>
        </is>
      </c>
      <c r="D311" s="1" t="n">
        <v>45777</v>
      </c>
      <c r="E311" t="inlineStr">
        <is>
          <t>2024-004</t>
        </is>
      </c>
      <c r="F311" t="n">
        <v>1</v>
      </c>
      <c r="G311" t="inlineStr">
        <is>
          <t>9000 100F / CC NEEDED</t>
        </is>
      </c>
      <c r="H311" t="n">
        <v>4</v>
      </c>
      <c r="I311" t="n">
        <v>0.06</v>
      </c>
      <c r="J311" t="inlineStr">
        <is>
          <t>MONTHLY</t>
        </is>
      </c>
      <c r="K311" t="n">
        <v>1500</v>
      </c>
      <c r="L311" t="n">
        <v>90</v>
      </c>
      <c r="P311" t="inlineStr"/>
    </row>
    <row r="312">
      <c r="A312" t="inlineStr">
        <is>
          <t>DFW</t>
        </is>
      </c>
      <c r="B312" t="inlineStr">
        <is>
          <t>MT-15</t>
        </is>
      </c>
      <c r="C312" t="inlineStr">
        <is>
          <t>2024 F550 MT E60786 MT-15</t>
        </is>
      </c>
      <c r="D312" s="1" t="n">
        <v>45777</v>
      </c>
      <c r="E312" t="inlineStr">
        <is>
          <t>2024-004</t>
        </is>
      </c>
      <c r="F312" t="n">
        <v>1</v>
      </c>
      <c r="G312" t="inlineStr">
        <is>
          <t>9000 100F / CC NEEDED</t>
        </is>
      </c>
      <c r="H312" t="n">
        <v>4</v>
      </c>
      <c r="I312" t="n">
        <v>0.1</v>
      </c>
      <c r="J312" t="inlineStr">
        <is>
          <t>MONTHLY</t>
        </is>
      </c>
      <c r="K312" t="n">
        <v>1500</v>
      </c>
      <c r="L312" t="n">
        <v>150</v>
      </c>
      <c r="P312" t="inlineStr"/>
    </row>
    <row r="313">
      <c r="A313" t="inlineStr">
        <is>
          <t>DFW</t>
        </is>
      </c>
      <c r="B313" t="inlineStr">
        <is>
          <t>MT-15</t>
        </is>
      </c>
      <c r="C313" t="inlineStr">
        <is>
          <t>2024 F550 MT E60786 MT-15</t>
        </is>
      </c>
      <c r="D313" s="1" t="n">
        <v>45777</v>
      </c>
      <c r="E313" t="inlineStr">
        <is>
          <t>2024-004</t>
        </is>
      </c>
      <c r="F313" t="n">
        <v>1</v>
      </c>
      <c r="G313" t="inlineStr">
        <is>
          <t>9000 100F / CC NEEDED</t>
        </is>
      </c>
      <c r="H313" t="n">
        <v>4</v>
      </c>
      <c r="I313" t="n">
        <v>0.1</v>
      </c>
      <c r="J313" t="inlineStr">
        <is>
          <t>MONTHLY</t>
        </is>
      </c>
      <c r="K313" t="n">
        <v>1500</v>
      </c>
      <c r="L313" t="n">
        <v>150</v>
      </c>
      <c r="P313" t="inlineStr"/>
    </row>
    <row r="314">
      <c r="A314" t="inlineStr">
        <is>
          <t>DFW</t>
        </is>
      </c>
      <c r="B314" t="inlineStr">
        <is>
          <t>PT-172</t>
        </is>
      </c>
      <c r="C314" t="inlineStr">
        <is>
          <t>2020 F-150 E09533</t>
        </is>
      </c>
      <c r="D314" s="1" t="n">
        <v>45777</v>
      </c>
      <c r="E314" t="inlineStr">
        <is>
          <t>2024-004</t>
        </is>
      </c>
      <c r="F314" t="n">
        <v>1</v>
      </c>
      <c r="G314" t="inlineStr">
        <is>
          <t>9000 100F / CC NEEDED</t>
        </is>
      </c>
      <c r="H314" t="n">
        <v>4</v>
      </c>
      <c r="I314" t="n">
        <v>0.05</v>
      </c>
      <c r="J314" t="inlineStr">
        <is>
          <t>MONTHLY</t>
        </is>
      </c>
      <c r="K314" t="n">
        <v>1300</v>
      </c>
      <c r="L314" t="n">
        <v>65</v>
      </c>
      <c r="P314" t="n">
        <v>0.05</v>
      </c>
    </row>
    <row r="315">
      <c r="A315" t="inlineStr">
        <is>
          <t>DFW</t>
        </is>
      </c>
      <c r="B315" t="inlineStr">
        <is>
          <t>PT-173</t>
        </is>
      </c>
      <c r="C315" t="inlineStr">
        <is>
          <t>2020 F-150 E09535</t>
        </is>
      </c>
      <c r="D315" s="1" t="n">
        <v>45777</v>
      </c>
      <c r="E315" t="inlineStr">
        <is>
          <t>2024-004</t>
        </is>
      </c>
      <c r="F315" t="n">
        <v>1</v>
      </c>
      <c r="G315" t="inlineStr">
        <is>
          <t>9000 100F / CC NEEDED</t>
        </is>
      </c>
      <c r="H315" t="n">
        <v>4</v>
      </c>
      <c r="I315" t="n">
        <v>0.46</v>
      </c>
      <c r="J315" t="inlineStr">
        <is>
          <t>MONTHLY</t>
        </is>
      </c>
      <c r="K315" t="n">
        <v>1300</v>
      </c>
      <c r="L315" t="n">
        <v>598</v>
      </c>
      <c r="P315" t="inlineStr"/>
    </row>
    <row r="316">
      <c r="A316" t="inlineStr">
        <is>
          <t>DFW</t>
        </is>
      </c>
      <c r="B316" t="inlineStr">
        <is>
          <t>PT-180</t>
        </is>
      </c>
      <c r="C316" t="inlineStr">
        <is>
          <t>2020 F-250 C87751</t>
        </is>
      </c>
      <c r="D316" s="1" t="n">
        <v>45777</v>
      </c>
      <c r="E316" t="inlineStr">
        <is>
          <t>2024-004</t>
        </is>
      </c>
      <c r="F316" t="n">
        <v>1</v>
      </c>
      <c r="G316" t="inlineStr">
        <is>
          <t>9000 100F / CC NEEDED</t>
        </is>
      </c>
      <c r="H316" t="n">
        <v>4</v>
      </c>
      <c r="I316" t="n">
        <v>0.2</v>
      </c>
      <c r="J316" t="inlineStr">
        <is>
          <t>MONTHLY</t>
        </is>
      </c>
      <c r="K316" t="n">
        <v>1500</v>
      </c>
      <c r="L316" t="n">
        <v>300</v>
      </c>
      <c r="P316" t="n">
        <v>1</v>
      </c>
    </row>
    <row r="317">
      <c r="A317" t="inlineStr">
        <is>
          <t>DFW</t>
        </is>
      </c>
      <c r="B317" t="inlineStr">
        <is>
          <t>PT-213</t>
        </is>
      </c>
      <c r="C317" t="inlineStr">
        <is>
          <t>2021 F-250 D19753</t>
        </is>
      </c>
      <c r="D317" s="1" t="n">
        <v>45777</v>
      </c>
      <c r="E317" t="inlineStr">
        <is>
          <t>2024-004</t>
        </is>
      </c>
      <c r="F317" t="n">
        <v>1</v>
      </c>
      <c r="G317" t="inlineStr">
        <is>
          <t>9000 100F / CC NEEDED</t>
        </is>
      </c>
      <c r="H317" t="n">
        <v>4</v>
      </c>
      <c r="I317" t="n">
        <v>0.93</v>
      </c>
      <c r="J317" t="inlineStr">
        <is>
          <t>MONTHLY</t>
        </is>
      </c>
      <c r="K317" t="n">
        <v>1500</v>
      </c>
      <c r="L317" t="n">
        <v>1395</v>
      </c>
      <c r="P317" t="inlineStr"/>
    </row>
    <row r="318">
      <c r="A318" t="inlineStr">
        <is>
          <t>DFW</t>
        </is>
      </c>
      <c r="B318" t="inlineStr">
        <is>
          <t>PT-215</t>
        </is>
      </c>
      <c r="C318" t="inlineStr">
        <is>
          <t>2022 F-250</t>
        </is>
      </c>
      <c r="D318" s="1" t="n">
        <v>45777</v>
      </c>
      <c r="E318" t="inlineStr">
        <is>
          <t>2024-004</t>
        </is>
      </c>
      <c r="F318" t="n">
        <v>1</v>
      </c>
      <c r="G318" t="inlineStr">
        <is>
          <t>9000 100F / CC NEEDED</t>
        </is>
      </c>
      <c r="H318" t="n">
        <v>4</v>
      </c>
      <c r="I318" t="n">
        <v>0.06</v>
      </c>
      <c r="J318" t="inlineStr">
        <is>
          <t>MONTHLY</t>
        </is>
      </c>
      <c r="K318" t="n">
        <v>1500</v>
      </c>
      <c r="L318" t="n">
        <v>90</v>
      </c>
      <c r="P318" t="n">
        <v>1</v>
      </c>
    </row>
    <row r="319">
      <c r="A319" t="inlineStr">
        <is>
          <t>DFW</t>
        </is>
      </c>
      <c r="B319" t="inlineStr">
        <is>
          <t>PT-218</t>
        </is>
      </c>
      <c r="C319" t="inlineStr">
        <is>
          <t>2022 F-250 E64467</t>
        </is>
      </c>
      <c r="D319" s="1" t="n">
        <v>45777</v>
      </c>
      <c r="E319" t="inlineStr">
        <is>
          <t>2024-004</t>
        </is>
      </c>
      <c r="F319" t="n">
        <v>1</v>
      </c>
      <c r="G319" t="inlineStr">
        <is>
          <t>9000 100F / CC NEEDED</t>
        </is>
      </c>
      <c r="H319" t="n">
        <v>4</v>
      </c>
      <c r="I319" t="n">
        <v>0.35</v>
      </c>
      <c r="J319" t="inlineStr">
        <is>
          <t>MONTHLY</t>
        </is>
      </c>
      <c r="K319" t="n">
        <v>1500</v>
      </c>
      <c r="L319" t="n">
        <v>525</v>
      </c>
      <c r="P319" t="inlineStr"/>
    </row>
    <row r="320">
      <c r="A320" t="inlineStr">
        <is>
          <t>DFW</t>
        </is>
      </c>
      <c r="B320" t="inlineStr">
        <is>
          <t>PT-219</t>
        </is>
      </c>
      <c r="C320" t="inlineStr">
        <is>
          <t>2022 F-250 E64466</t>
        </is>
      </c>
      <c r="D320" s="1" t="n">
        <v>45777</v>
      </c>
      <c r="E320" t="inlineStr">
        <is>
          <t>2024-004</t>
        </is>
      </c>
      <c r="F320" t="n">
        <v>1</v>
      </c>
      <c r="G320" t="inlineStr">
        <is>
          <t>9000 100F / CC NEEDED</t>
        </is>
      </c>
      <c r="H320" t="n">
        <v>4</v>
      </c>
      <c r="I320" t="n">
        <v>1</v>
      </c>
      <c r="J320" t="inlineStr">
        <is>
          <t>MONTHLY</t>
        </is>
      </c>
      <c r="K320" t="n">
        <v>1500</v>
      </c>
      <c r="L320" t="n">
        <v>1500</v>
      </c>
      <c r="P320" t="n">
        <v>1</v>
      </c>
    </row>
    <row r="321">
      <c r="A321" t="inlineStr">
        <is>
          <t>DFW</t>
        </is>
      </c>
      <c r="B321" t="inlineStr">
        <is>
          <t>PT-228</t>
        </is>
      </c>
      <c r="C321" t="inlineStr">
        <is>
          <t>2022 F-250 G40596</t>
        </is>
      </c>
      <c r="D321" s="1" t="n">
        <v>45777</v>
      </c>
      <c r="E321" t="inlineStr">
        <is>
          <t>2024-004</t>
        </is>
      </c>
      <c r="F321" t="n">
        <v>1</v>
      </c>
      <c r="G321" t="inlineStr">
        <is>
          <t>9000 100F / CC NEEDED</t>
        </is>
      </c>
      <c r="H321" t="n">
        <v>4</v>
      </c>
      <c r="I321" t="n">
        <v>0.93</v>
      </c>
      <c r="J321" t="inlineStr">
        <is>
          <t>MONTHLY</t>
        </is>
      </c>
      <c r="K321" t="n">
        <v>1500</v>
      </c>
      <c r="L321" t="n">
        <v>1395</v>
      </c>
      <c r="P321" t="inlineStr"/>
    </row>
    <row r="322">
      <c r="A322" t="inlineStr">
        <is>
          <t>DFW</t>
        </is>
      </c>
      <c r="B322" t="inlineStr">
        <is>
          <t>PT-240</t>
        </is>
      </c>
      <c r="C322" t="inlineStr">
        <is>
          <t>2023 F-150 XL</t>
        </is>
      </c>
      <c r="D322" s="1" t="n">
        <v>45777</v>
      </c>
      <c r="E322" t="inlineStr">
        <is>
          <t>2024-004</t>
        </is>
      </c>
      <c r="F322" t="n">
        <v>1</v>
      </c>
      <c r="G322" t="inlineStr">
        <is>
          <t>9000 100F / CC NEEDED</t>
        </is>
      </c>
      <c r="H322" t="n">
        <v>4</v>
      </c>
      <c r="I322" t="n">
        <v>0.5</v>
      </c>
      <c r="J322" t="inlineStr">
        <is>
          <t>MONTHLY</t>
        </is>
      </c>
      <c r="K322" t="n">
        <v>1300</v>
      </c>
      <c r="L322" t="n">
        <v>650</v>
      </c>
      <c r="P322" t="inlineStr"/>
    </row>
    <row r="323">
      <c r="A323" t="inlineStr">
        <is>
          <t>DFW</t>
        </is>
      </c>
      <c r="B323" t="inlineStr">
        <is>
          <t>PT-268</t>
        </is>
      </c>
      <c r="C323" t="inlineStr">
        <is>
          <t>2024 FORD MAVERICK XLT (5305)</t>
        </is>
      </c>
      <c r="D323" s="1" t="n">
        <v>45777</v>
      </c>
      <c r="E323" t="inlineStr">
        <is>
          <t>2024-004</t>
        </is>
      </c>
      <c r="F323" t="n">
        <v>1</v>
      </c>
      <c r="G323" t="inlineStr">
        <is>
          <t>9000 100F / CC NEEDED</t>
        </is>
      </c>
      <c r="H323" t="n">
        <v>4</v>
      </c>
      <c r="I323" t="n">
        <v>0.15</v>
      </c>
      <c r="J323" t="inlineStr">
        <is>
          <t>MONTHLY</t>
        </is>
      </c>
      <c r="K323" t="n">
        <v>1000</v>
      </c>
      <c r="L323" t="n">
        <v>150</v>
      </c>
      <c r="P323" t="inlineStr"/>
    </row>
    <row r="324">
      <c r="A324" t="inlineStr">
        <is>
          <t>DFW</t>
        </is>
      </c>
      <c r="B324" t="inlineStr">
        <is>
          <t>PT-276</t>
        </is>
      </c>
      <c r="C324" t="inlineStr">
        <is>
          <t>2024 FORD MAVERICK (RRB41388)</t>
        </is>
      </c>
      <c r="D324" s="1" t="n">
        <v>45777</v>
      </c>
      <c r="E324" t="inlineStr">
        <is>
          <t>2024-004</t>
        </is>
      </c>
      <c r="F324" t="n">
        <v>1</v>
      </c>
      <c r="G324" t="inlineStr">
        <is>
          <t>9000 100F / CC NEEDED</t>
        </is>
      </c>
      <c r="H324" t="n">
        <v>4</v>
      </c>
      <c r="I324" t="n">
        <v>0.25</v>
      </c>
      <c r="J324" t="inlineStr">
        <is>
          <t>MONTHLY</t>
        </is>
      </c>
      <c r="K324" t="n">
        <v>1000</v>
      </c>
      <c r="L324" t="n">
        <v>250</v>
      </c>
      <c r="P324" t="inlineStr"/>
    </row>
    <row r="325">
      <c r="A325" t="inlineStr">
        <is>
          <t>DFW</t>
        </is>
      </c>
      <c r="B325" t="inlineStr">
        <is>
          <t>PT-277</t>
        </is>
      </c>
      <c r="C325" t="inlineStr">
        <is>
          <t>2024 FORD MAVERICK (RRB40474)</t>
        </is>
      </c>
      <c r="D325" s="1" t="n">
        <v>45777</v>
      </c>
      <c r="E325" t="inlineStr">
        <is>
          <t>2024-004</t>
        </is>
      </c>
      <c r="F325" t="n">
        <v>1</v>
      </c>
      <c r="G325" t="inlineStr">
        <is>
          <t>9000 100F / CC NEEDED</t>
        </is>
      </c>
      <c r="H325" t="n">
        <v>4</v>
      </c>
      <c r="I325" t="n">
        <v>0.2</v>
      </c>
      <c r="J325" t="inlineStr">
        <is>
          <t>MONTHLY</t>
        </is>
      </c>
      <c r="K325" t="n">
        <v>1000</v>
      </c>
      <c r="L325" t="n">
        <v>200</v>
      </c>
      <c r="P325" t="inlineStr"/>
    </row>
    <row r="326">
      <c r="A326" t="inlineStr">
        <is>
          <t>DFW</t>
        </is>
      </c>
      <c r="B326" t="inlineStr">
        <is>
          <t>PT-278</t>
        </is>
      </c>
      <c r="C326" t="inlineStr">
        <is>
          <t>2024 FORD MAVERICK (RRB41295)</t>
        </is>
      </c>
      <c r="D326" s="1" t="n">
        <v>45777</v>
      </c>
      <c r="E326" t="inlineStr">
        <is>
          <t>2024-004</t>
        </is>
      </c>
      <c r="F326" t="n">
        <v>1</v>
      </c>
      <c r="G326" t="inlineStr">
        <is>
          <t>9000 100F / CC NEEDED</t>
        </is>
      </c>
      <c r="H326" t="n">
        <v>4</v>
      </c>
      <c r="I326" t="n">
        <v>0.35</v>
      </c>
      <c r="J326" t="inlineStr">
        <is>
          <t>MONTHLY</t>
        </is>
      </c>
      <c r="K326" t="n">
        <v>1000</v>
      </c>
      <c r="L326" t="n">
        <v>350</v>
      </c>
      <c r="P326" t="inlineStr"/>
    </row>
    <row r="327">
      <c r="A327" t="inlineStr">
        <is>
          <t>DFW</t>
        </is>
      </c>
      <c r="B327" t="inlineStr">
        <is>
          <t>SS-26</t>
        </is>
      </c>
      <c r="C327" t="inlineStr">
        <is>
          <t>CAT 279D (2018)</t>
        </is>
      </c>
      <c r="D327" s="1" t="n">
        <v>45777</v>
      </c>
      <c r="E327" t="inlineStr">
        <is>
          <t>2024-004</t>
        </is>
      </c>
      <c r="F327" t="n">
        <v>1</v>
      </c>
      <c r="G327" t="inlineStr">
        <is>
          <t>9000 100F / CC NEEDED</t>
        </is>
      </c>
      <c r="H327" t="n">
        <v>4</v>
      </c>
      <c r="I327" t="n">
        <v>1</v>
      </c>
      <c r="J327" t="inlineStr">
        <is>
          <t>MONTHLY</t>
        </is>
      </c>
      <c r="K327" t="n">
        <v>2100</v>
      </c>
      <c r="L327" t="n">
        <v>2100</v>
      </c>
      <c r="P327" t="n">
        <v>1</v>
      </c>
    </row>
    <row r="328">
      <c r="A328" t="inlineStr">
        <is>
          <t>DFW</t>
        </is>
      </c>
      <c r="B328" t="inlineStr">
        <is>
          <t>SS-27</t>
        </is>
      </c>
      <c r="C328" t="inlineStr">
        <is>
          <t>2018 CAT 289D</t>
        </is>
      </c>
      <c r="D328" s="1" t="n">
        <v>45777</v>
      </c>
      <c r="E328" t="inlineStr">
        <is>
          <t>2024-004</t>
        </is>
      </c>
      <c r="F328" t="n">
        <v>1</v>
      </c>
      <c r="G328" t="inlineStr">
        <is>
          <t>9000 100F / CC NEEDED</t>
        </is>
      </c>
      <c r="H328" t="n">
        <v>4</v>
      </c>
      <c r="I328" t="n">
        <v>1</v>
      </c>
      <c r="J328" t="inlineStr">
        <is>
          <t>MONTHLY</t>
        </is>
      </c>
      <c r="K328" t="n">
        <v>2100</v>
      </c>
      <c r="L328" t="n">
        <v>2100</v>
      </c>
      <c r="P328" t="n">
        <v>1</v>
      </c>
    </row>
    <row r="329">
      <c r="A329" t="inlineStr">
        <is>
          <t>DFW</t>
        </is>
      </c>
      <c r="B329" t="inlineStr">
        <is>
          <t>SS-37</t>
        </is>
      </c>
      <c r="C329" t="inlineStr">
        <is>
          <t>CAT 289D3 (2022)</t>
        </is>
      </c>
      <c r="D329" s="1" t="n">
        <v>45777</v>
      </c>
      <c r="E329" t="inlineStr">
        <is>
          <t>2024-004</t>
        </is>
      </c>
      <c r="F329" t="n">
        <v>1</v>
      </c>
      <c r="G329" t="inlineStr">
        <is>
          <t>9000 100F / CC NEEDED</t>
        </is>
      </c>
      <c r="H329" t="n">
        <v>4</v>
      </c>
      <c r="I329" t="n">
        <v>1</v>
      </c>
      <c r="J329" t="inlineStr">
        <is>
          <t>MONTHLY</t>
        </is>
      </c>
      <c r="K329" t="n">
        <v>2100</v>
      </c>
      <c r="L329" t="n">
        <v>2100</v>
      </c>
      <c r="P329" t="n">
        <v>1</v>
      </c>
    </row>
    <row r="330">
      <c r="A330" t="inlineStr">
        <is>
          <t>DFW</t>
        </is>
      </c>
      <c r="B330" t="inlineStr">
        <is>
          <t>SS-38</t>
        </is>
      </c>
      <c r="C330" t="inlineStr">
        <is>
          <t>CAT 289D3 (2022)</t>
        </is>
      </c>
      <c r="D330" s="1" t="n">
        <v>45777</v>
      </c>
      <c r="E330" t="inlineStr">
        <is>
          <t>2024-004</t>
        </is>
      </c>
      <c r="F330" t="n">
        <v>1</v>
      </c>
      <c r="G330" t="inlineStr">
        <is>
          <t>9000 100F / CC NEEDED</t>
        </is>
      </c>
      <c r="H330" t="n">
        <v>4</v>
      </c>
      <c r="I330" t="n">
        <v>1</v>
      </c>
      <c r="J330" t="inlineStr">
        <is>
          <t>MONTHLY</t>
        </is>
      </c>
      <c r="K330" t="n">
        <v>2100</v>
      </c>
      <c r="L330" t="n">
        <v>2100</v>
      </c>
      <c r="P330" t="n">
        <v>1</v>
      </c>
    </row>
    <row r="331">
      <c r="A331" t="inlineStr">
        <is>
          <t>DFW</t>
        </is>
      </c>
      <c r="B331" t="inlineStr">
        <is>
          <t>AC-26</t>
        </is>
      </c>
      <c r="C331" t="inlineStr">
        <is>
          <t>2024 SULLAIR 185 AIR COMPRESSOR</t>
        </is>
      </c>
      <c r="D331" s="1" t="n">
        <v>45777</v>
      </c>
      <c r="E331" t="inlineStr">
        <is>
          <t>2024-012</t>
        </is>
      </c>
      <c r="F331" t="n">
        <v>1</v>
      </c>
      <c r="G331" t="inlineStr">
        <is>
          <t>9000 100F / CC NEEDED</t>
        </is>
      </c>
      <c r="H331" t="n">
        <v>4</v>
      </c>
      <c r="I331" t="n">
        <v>1</v>
      </c>
      <c r="J331" t="inlineStr">
        <is>
          <t>MONTHLY</t>
        </is>
      </c>
      <c r="K331" t="n">
        <v>800</v>
      </c>
      <c r="L331" t="n">
        <v>800</v>
      </c>
      <c r="P331" t="n">
        <v>1</v>
      </c>
    </row>
    <row r="332">
      <c r="A332" t="inlineStr">
        <is>
          <t>DFW</t>
        </is>
      </c>
      <c r="B332" t="inlineStr">
        <is>
          <t>BRO-10</t>
        </is>
      </c>
      <c r="C332" t="inlineStr">
        <is>
          <t>2014 Broce KR350</t>
        </is>
      </c>
      <c r="D332" s="1" t="n">
        <v>45777</v>
      </c>
      <c r="E332" t="inlineStr">
        <is>
          <t>2024-012</t>
        </is>
      </c>
      <c r="F332" t="n">
        <v>1</v>
      </c>
      <c r="G332" t="inlineStr">
        <is>
          <t>9000 100F / CC NEEDED</t>
        </is>
      </c>
      <c r="H332" t="n">
        <v>4</v>
      </c>
      <c r="I332" t="n">
        <v>1</v>
      </c>
      <c r="J332" t="inlineStr">
        <is>
          <t>MONTHLY</t>
        </is>
      </c>
      <c r="K332" t="n">
        <v>1200</v>
      </c>
      <c r="L332" t="n">
        <v>1200</v>
      </c>
      <c r="P332" t="n">
        <v>1</v>
      </c>
    </row>
    <row r="333">
      <c r="A333" t="inlineStr">
        <is>
          <t>DFW</t>
        </is>
      </c>
      <c r="B333" t="inlineStr">
        <is>
          <t>CFM-01</t>
        </is>
      </c>
      <c r="C333" t="inlineStr">
        <is>
          <t>Gomaco C450 Deck Machine</t>
        </is>
      </c>
      <c r="D333" s="1" t="n">
        <v>45777</v>
      </c>
      <c r="E333" t="inlineStr">
        <is>
          <t>2024-012</t>
        </is>
      </c>
      <c r="F333" t="n">
        <v>1</v>
      </c>
      <c r="G333" t="inlineStr">
        <is>
          <t>9000 100F / CC NEEDED</t>
        </is>
      </c>
      <c r="H333" t="n">
        <v>4</v>
      </c>
      <c r="I333" t="n">
        <v>1</v>
      </c>
      <c r="J333" t="inlineStr">
        <is>
          <t>MONTHLY</t>
        </is>
      </c>
      <c r="K333" t="n">
        <v>1400</v>
      </c>
      <c r="L333" t="n">
        <v>1400</v>
      </c>
      <c r="P333" t="n">
        <v>1</v>
      </c>
    </row>
    <row r="334">
      <c r="A334" t="inlineStr">
        <is>
          <t>DFW</t>
        </is>
      </c>
      <c r="B334" t="inlineStr">
        <is>
          <t>CP-01</t>
        </is>
      </c>
      <c r="C334" t="inlineStr">
        <is>
          <t>Concrete Plant</t>
        </is>
      </c>
      <c r="D334" s="1" t="n">
        <v>45777</v>
      </c>
      <c r="E334" t="inlineStr">
        <is>
          <t>2024-012</t>
        </is>
      </c>
      <c r="F334" t="n">
        <v>1</v>
      </c>
      <c r="G334" t="inlineStr">
        <is>
          <t>9000 100F / CC NEEDED</t>
        </is>
      </c>
      <c r="H334" t="n">
        <v>4</v>
      </c>
      <c r="I334" t="n">
        <v>0.6</v>
      </c>
      <c r="J334" t="inlineStr">
        <is>
          <t>MONTHLY</t>
        </is>
      </c>
      <c r="K334" t="n">
        <v>12500</v>
      </c>
      <c r="L334" t="n">
        <v>7500</v>
      </c>
      <c r="P334" t="n">
        <v>0.6</v>
      </c>
    </row>
    <row r="335">
      <c r="A335" t="inlineStr">
        <is>
          <t>DFW</t>
        </is>
      </c>
      <c r="B335" t="inlineStr">
        <is>
          <t>CT-27</t>
        </is>
      </c>
      <c r="C335" t="inlineStr">
        <is>
          <t>2022 SPARTAN CR 7X16 (033611)</t>
        </is>
      </c>
      <c r="D335" s="1" t="n">
        <v>45777</v>
      </c>
      <c r="E335" t="inlineStr">
        <is>
          <t>2024-012</t>
        </is>
      </c>
      <c r="F335" t="n">
        <v>1</v>
      </c>
      <c r="G335" t="inlineStr">
        <is>
          <t>9000 100F / CC NEEDED</t>
        </is>
      </c>
      <c r="H335" t="n">
        <v>4</v>
      </c>
      <c r="I335" t="n">
        <v>0.84</v>
      </c>
      <c r="J335" t="inlineStr">
        <is>
          <t>MONTHLY</t>
        </is>
      </c>
      <c r="K335" t="n">
        <v>200</v>
      </c>
      <c r="L335" t="n">
        <v>168</v>
      </c>
      <c r="P335" t="inlineStr"/>
    </row>
    <row r="336">
      <c r="A336" t="inlineStr">
        <is>
          <t>DFW</t>
        </is>
      </c>
      <c r="B336" t="inlineStr">
        <is>
          <t>D-18</t>
        </is>
      </c>
      <c r="C336" t="inlineStr">
        <is>
          <t>2016 CAT D3K2 LGP</t>
        </is>
      </c>
      <c r="D336" s="1" t="n">
        <v>45777</v>
      </c>
      <c r="E336" t="inlineStr">
        <is>
          <t>2024-012</t>
        </is>
      </c>
      <c r="F336" t="n">
        <v>1</v>
      </c>
      <c r="G336" t="inlineStr">
        <is>
          <t>9000 100F / CC NEEDED</t>
        </is>
      </c>
      <c r="H336" t="n">
        <v>4</v>
      </c>
      <c r="I336" t="n">
        <v>1</v>
      </c>
      <c r="J336" t="inlineStr">
        <is>
          <t>MONTHLY</t>
        </is>
      </c>
      <c r="K336" t="n">
        <v>4500</v>
      </c>
      <c r="L336" t="n">
        <v>4500</v>
      </c>
      <c r="P336" t="n">
        <v>1</v>
      </c>
    </row>
    <row r="337">
      <c r="A337" t="inlineStr">
        <is>
          <t>DFW</t>
        </is>
      </c>
      <c r="B337" t="inlineStr">
        <is>
          <t>ET-12</t>
        </is>
      </c>
      <c r="C337" t="inlineStr">
        <is>
          <t>2022 DODGE RAM 1500</t>
        </is>
      </c>
      <c r="D337" s="1" t="n">
        <v>45777</v>
      </c>
      <c r="E337" t="inlineStr">
        <is>
          <t>2024-012</t>
        </is>
      </c>
      <c r="F337" t="n">
        <v>1</v>
      </c>
      <c r="G337" t="inlineStr">
        <is>
          <t>9000 100F / CC NEEDED</t>
        </is>
      </c>
      <c r="H337" t="n">
        <v>4</v>
      </c>
      <c r="I337" t="n">
        <v>0.8</v>
      </c>
      <c r="J337" t="inlineStr">
        <is>
          <t>MONTHLY</t>
        </is>
      </c>
      <c r="K337" t="n">
        <v>1300</v>
      </c>
      <c r="L337" t="n">
        <v>1040</v>
      </c>
      <c r="P337" t="inlineStr"/>
    </row>
    <row r="338">
      <c r="A338" t="inlineStr">
        <is>
          <t>DFW</t>
        </is>
      </c>
      <c r="B338" t="inlineStr">
        <is>
          <t>ET-15</t>
        </is>
      </c>
      <c r="C338" t="inlineStr">
        <is>
          <t>2022 DODGE RAM 1500</t>
        </is>
      </c>
      <c r="D338" s="1" t="n">
        <v>45777</v>
      </c>
      <c r="E338" t="inlineStr">
        <is>
          <t>2024-012</t>
        </is>
      </c>
      <c r="F338" t="n">
        <v>1</v>
      </c>
      <c r="G338" t="inlineStr">
        <is>
          <t>9000 100F / CC NEEDED</t>
        </is>
      </c>
      <c r="H338" t="n">
        <v>4</v>
      </c>
      <c r="I338" t="n">
        <v>0.1</v>
      </c>
      <c r="J338" t="inlineStr">
        <is>
          <t>MONTHLY</t>
        </is>
      </c>
      <c r="K338" t="n">
        <v>1300</v>
      </c>
      <c r="L338" t="n">
        <v>130</v>
      </c>
      <c r="P338" t="inlineStr"/>
    </row>
    <row r="339">
      <c r="A339" t="inlineStr">
        <is>
          <t>DFW</t>
        </is>
      </c>
      <c r="B339" t="inlineStr">
        <is>
          <t>ET-23</t>
        </is>
      </c>
      <c r="C339" t="inlineStr">
        <is>
          <t>2023 FORD F-250</t>
        </is>
      </c>
      <c r="D339" s="1" t="n">
        <v>45777</v>
      </c>
      <c r="E339" t="inlineStr">
        <is>
          <t>2024-012</t>
        </is>
      </c>
      <c r="F339" t="n">
        <v>1</v>
      </c>
      <c r="G339" t="inlineStr">
        <is>
          <t>9000 100F / CC NEEDED</t>
        </is>
      </c>
      <c r="H339" t="n">
        <v>4</v>
      </c>
      <c r="I339" t="n">
        <v>0.29</v>
      </c>
      <c r="J339" t="inlineStr">
        <is>
          <t>MONTHLY</t>
        </is>
      </c>
      <c r="K339" t="n">
        <v>2000</v>
      </c>
      <c r="L339" t="n">
        <v>580</v>
      </c>
      <c r="P339" t="inlineStr"/>
    </row>
    <row r="340">
      <c r="A340" t="inlineStr">
        <is>
          <t>DFW</t>
        </is>
      </c>
      <c r="B340" t="inlineStr">
        <is>
          <t>ET-24</t>
        </is>
      </c>
      <c r="C340" t="inlineStr">
        <is>
          <t>2023 FORD F-250</t>
        </is>
      </c>
      <c r="D340" s="1" t="n">
        <v>45777</v>
      </c>
      <c r="E340" t="inlineStr">
        <is>
          <t>2024-012</t>
        </is>
      </c>
      <c r="F340" t="n">
        <v>1</v>
      </c>
      <c r="G340" t="inlineStr">
        <is>
          <t>9000 100F / CC NEEDED</t>
        </is>
      </c>
      <c r="H340" t="n">
        <v>4</v>
      </c>
      <c r="I340" t="n">
        <v>1</v>
      </c>
      <c r="J340" t="inlineStr">
        <is>
          <t>MONTHLY</t>
        </is>
      </c>
      <c r="K340" t="n">
        <v>2000</v>
      </c>
      <c r="L340" t="n">
        <v>2000</v>
      </c>
      <c r="P340" t="n">
        <v>1</v>
      </c>
    </row>
    <row r="341">
      <c r="A341" t="inlineStr">
        <is>
          <t>DFW</t>
        </is>
      </c>
      <c r="B341" t="inlineStr">
        <is>
          <t>ET-26</t>
        </is>
      </c>
      <c r="C341" t="inlineStr">
        <is>
          <t>2023 FORD F-250 XL</t>
        </is>
      </c>
      <c r="D341" s="1" t="n">
        <v>45777</v>
      </c>
      <c r="E341" t="inlineStr">
        <is>
          <t>2024-012</t>
        </is>
      </c>
      <c r="F341" t="n">
        <v>1</v>
      </c>
      <c r="G341" t="inlineStr">
        <is>
          <t>9000 100F / CC NEEDED</t>
        </is>
      </c>
      <c r="H341" t="n">
        <v>4</v>
      </c>
      <c r="I341" t="n">
        <v>0.27</v>
      </c>
      <c r="J341" t="inlineStr">
        <is>
          <t>MONTHLY</t>
        </is>
      </c>
      <c r="K341" t="n">
        <v>2000</v>
      </c>
      <c r="L341" t="n">
        <v>540</v>
      </c>
      <c r="P341" t="inlineStr"/>
    </row>
    <row r="342">
      <c r="A342" t="inlineStr">
        <is>
          <t>DFW</t>
        </is>
      </c>
      <c r="B342" t="inlineStr">
        <is>
          <t>ET-31</t>
        </is>
      </c>
      <c r="C342" t="inlineStr">
        <is>
          <t>2023 FORD F-250 XL</t>
        </is>
      </c>
      <c r="D342" s="1" t="n">
        <v>45777</v>
      </c>
      <c r="E342" t="inlineStr">
        <is>
          <t>2024-012</t>
        </is>
      </c>
      <c r="F342" t="n">
        <v>1</v>
      </c>
      <c r="G342" t="inlineStr">
        <is>
          <t>9000 100F / CC NEEDED</t>
        </is>
      </c>
      <c r="H342" t="n">
        <v>4</v>
      </c>
      <c r="I342" t="n">
        <v>0.91</v>
      </c>
      <c r="J342" t="inlineStr">
        <is>
          <t>MONTHLY</t>
        </is>
      </c>
      <c r="K342" t="n">
        <v>2000</v>
      </c>
      <c r="L342" t="n">
        <v>1820</v>
      </c>
      <c r="P342" t="inlineStr"/>
    </row>
    <row r="343">
      <c r="A343" t="inlineStr">
        <is>
          <t>DFW</t>
        </is>
      </c>
      <c r="B343" t="inlineStr">
        <is>
          <t>ET-37</t>
        </is>
      </c>
      <c r="C343" t="inlineStr">
        <is>
          <t>2023 FORD F-250 XL</t>
        </is>
      </c>
      <c r="D343" s="1" t="n">
        <v>45777</v>
      </c>
      <c r="E343" t="inlineStr">
        <is>
          <t>2024-012</t>
        </is>
      </c>
      <c r="F343" t="n">
        <v>1</v>
      </c>
      <c r="G343" t="inlineStr">
        <is>
          <t>9000 100F / CC NEEDED</t>
        </is>
      </c>
      <c r="H343" t="n">
        <v>4</v>
      </c>
      <c r="I343" t="n">
        <v>0.18</v>
      </c>
      <c r="J343" t="inlineStr">
        <is>
          <t>MONTHLY</t>
        </is>
      </c>
      <c r="K343" t="n">
        <v>2000</v>
      </c>
      <c r="L343" t="n">
        <v>360</v>
      </c>
      <c r="P343" t="inlineStr"/>
    </row>
    <row r="344">
      <c r="A344" t="inlineStr">
        <is>
          <t>DFW</t>
        </is>
      </c>
      <c r="B344" t="inlineStr">
        <is>
          <t>ET-39</t>
        </is>
      </c>
      <c r="C344" t="inlineStr">
        <is>
          <t>2024 F-150 XL (D04441)</t>
        </is>
      </c>
      <c r="D344" s="1" t="n">
        <v>45777</v>
      </c>
      <c r="E344" t="inlineStr">
        <is>
          <t>2024-012</t>
        </is>
      </c>
      <c r="F344" t="n">
        <v>1</v>
      </c>
      <c r="G344" t="inlineStr">
        <is>
          <t>9000 100F / CC NEEDED</t>
        </is>
      </c>
      <c r="H344" t="n">
        <v>4</v>
      </c>
      <c r="I344" t="n">
        <v>1</v>
      </c>
      <c r="J344" t="inlineStr">
        <is>
          <t>MONTHLY</t>
        </is>
      </c>
      <c r="K344" t="n">
        <v>1300</v>
      </c>
      <c r="L344" t="n">
        <v>1300</v>
      </c>
      <c r="P344" t="n">
        <v>1</v>
      </c>
    </row>
    <row r="345">
      <c r="A345" t="inlineStr">
        <is>
          <t>DFW</t>
        </is>
      </c>
      <c r="B345" t="inlineStr">
        <is>
          <t>EX-52</t>
        </is>
      </c>
      <c r="C345" t="inlineStr">
        <is>
          <t>2018 John DeerE 75GX</t>
        </is>
      </c>
      <c r="D345" s="1" t="n">
        <v>45777</v>
      </c>
      <c r="E345" t="inlineStr">
        <is>
          <t>2024-012</t>
        </is>
      </c>
      <c r="F345" t="n">
        <v>1</v>
      </c>
      <c r="G345" t="inlineStr">
        <is>
          <t>9000 100F / CC NEEDED</t>
        </is>
      </c>
      <c r="H345" t="n">
        <v>4</v>
      </c>
      <c r="I345" t="n">
        <v>1</v>
      </c>
      <c r="J345" t="inlineStr">
        <is>
          <t>MONTHLY</t>
        </is>
      </c>
      <c r="K345" t="n">
        <v>3000</v>
      </c>
      <c r="L345" t="n">
        <v>3000</v>
      </c>
      <c r="P345" t="n">
        <v>1</v>
      </c>
    </row>
    <row r="346">
      <c r="A346" t="inlineStr">
        <is>
          <t>DFW</t>
        </is>
      </c>
      <c r="B346" t="inlineStr">
        <is>
          <t>LP-114</t>
        </is>
      </c>
      <c r="C346" t="inlineStr">
        <is>
          <t>WANCO LIGHT TOWER 4-7KW VERT</t>
        </is>
      </c>
      <c r="D346" s="1" t="n">
        <v>45777</v>
      </c>
      <c r="E346" t="inlineStr">
        <is>
          <t>2024-012</t>
        </is>
      </c>
      <c r="F346" t="n">
        <v>1</v>
      </c>
      <c r="G346" t="inlineStr">
        <is>
          <t>9000 100F / CC NEEDED</t>
        </is>
      </c>
      <c r="H346" t="n">
        <v>4</v>
      </c>
      <c r="I346" t="n">
        <v>1</v>
      </c>
      <c r="J346" t="inlineStr">
        <is>
          <t>MONTHLY</t>
        </is>
      </c>
      <c r="K346" t="n">
        <v>800</v>
      </c>
      <c r="L346" t="n">
        <v>800</v>
      </c>
      <c r="P346" t="n">
        <v>1</v>
      </c>
    </row>
    <row r="347">
      <c r="A347" t="inlineStr">
        <is>
          <t>DFW</t>
        </is>
      </c>
      <c r="B347" t="inlineStr">
        <is>
          <t>MT-14</t>
        </is>
      </c>
      <c r="C347" t="inlineStr">
        <is>
          <t>2023 F550 D21569 Lube Truck</t>
        </is>
      </c>
      <c r="D347" s="1" t="n">
        <v>45777</v>
      </c>
      <c r="E347" t="inlineStr">
        <is>
          <t>2024-012</t>
        </is>
      </c>
      <c r="F347" t="n">
        <v>1</v>
      </c>
      <c r="G347" t="inlineStr">
        <is>
          <t>9000 100F / CC NEEDED</t>
        </is>
      </c>
      <c r="H347" t="n">
        <v>4</v>
      </c>
      <c r="I347" t="n">
        <v>0.05</v>
      </c>
      <c r="J347" t="inlineStr">
        <is>
          <t>MONTHLY</t>
        </is>
      </c>
      <c r="K347" t="n">
        <v>1500</v>
      </c>
      <c r="L347" t="n">
        <v>75</v>
      </c>
      <c r="P347" t="inlineStr"/>
    </row>
    <row r="348">
      <c r="A348" t="inlineStr">
        <is>
          <t>DFW</t>
        </is>
      </c>
      <c r="B348" t="inlineStr">
        <is>
          <t>MT-15</t>
        </is>
      </c>
      <c r="C348" t="inlineStr">
        <is>
          <t>2024 F550 MT E60786 MT-15</t>
        </is>
      </c>
      <c r="D348" s="1" t="n">
        <v>45777</v>
      </c>
      <c r="E348" t="inlineStr">
        <is>
          <t>2024-012</t>
        </is>
      </c>
      <c r="F348" t="n">
        <v>1</v>
      </c>
      <c r="G348" t="inlineStr">
        <is>
          <t>9000 100F / CC NEEDED</t>
        </is>
      </c>
      <c r="H348" t="n">
        <v>4</v>
      </c>
      <c r="I348" t="n">
        <v>0.1</v>
      </c>
      <c r="J348" t="inlineStr">
        <is>
          <t>MONTHLY</t>
        </is>
      </c>
      <c r="K348" t="n">
        <v>1500</v>
      </c>
      <c r="L348" t="n">
        <v>150</v>
      </c>
      <c r="P348" t="inlineStr"/>
    </row>
    <row r="349">
      <c r="A349" t="inlineStr">
        <is>
          <t>DFW</t>
        </is>
      </c>
      <c r="B349" t="inlineStr">
        <is>
          <t>PT-156</t>
        </is>
      </c>
      <c r="C349" t="inlineStr">
        <is>
          <t>2019 F150 F14517</t>
        </is>
      </c>
      <c r="D349" s="1" t="n">
        <v>45777</v>
      </c>
      <c r="E349" t="inlineStr">
        <is>
          <t>2024-012</t>
        </is>
      </c>
      <c r="F349" t="n">
        <v>1</v>
      </c>
      <c r="G349" t="inlineStr">
        <is>
          <t>9000 100F / CC NEEDED</t>
        </is>
      </c>
      <c r="H349" t="n">
        <v>4</v>
      </c>
      <c r="I349" t="n">
        <v>0.15</v>
      </c>
      <c r="J349" t="inlineStr">
        <is>
          <t>MONTHLY</t>
        </is>
      </c>
      <c r="K349" t="n">
        <v>1300</v>
      </c>
      <c r="L349" t="n">
        <v>195</v>
      </c>
      <c r="P349" t="inlineStr"/>
    </row>
    <row r="350">
      <c r="A350" t="inlineStr">
        <is>
          <t>DFW</t>
        </is>
      </c>
      <c r="B350" t="inlineStr">
        <is>
          <t>PT-166</t>
        </is>
      </c>
      <c r="C350" t="inlineStr">
        <is>
          <t>2020 F-150 D20016</t>
        </is>
      </c>
      <c r="D350" s="1" t="n">
        <v>45777</v>
      </c>
      <c r="E350" t="inlineStr">
        <is>
          <t>2024-012</t>
        </is>
      </c>
      <c r="F350" t="n">
        <v>1</v>
      </c>
      <c r="G350" t="inlineStr">
        <is>
          <t>9000 100F / CC NEEDED</t>
        </is>
      </c>
      <c r="H350" t="n">
        <v>4</v>
      </c>
      <c r="I350" t="n">
        <v>0.43</v>
      </c>
      <c r="J350" t="inlineStr">
        <is>
          <t>MONTHLY</t>
        </is>
      </c>
      <c r="K350" t="n">
        <v>1300</v>
      </c>
      <c r="L350" t="n">
        <v>559</v>
      </c>
      <c r="P350" t="inlineStr"/>
    </row>
    <row r="351">
      <c r="A351" t="inlineStr">
        <is>
          <t>DFW</t>
        </is>
      </c>
      <c r="B351" t="inlineStr">
        <is>
          <t>PT-173</t>
        </is>
      </c>
      <c r="C351" t="inlineStr">
        <is>
          <t>2020 F-150 E09535</t>
        </is>
      </c>
      <c r="D351" s="1" t="n">
        <v>45777</v>
      </c>
      <c r="E351" t="inlineStr">
        <is>
          <t>2024-012</t>
        </is>
      </c>
      <c r="F351" t="n">
        <v>1</v>
      </c>
      <c r="G351" t="inlineStr">
        <is>
          <t>9000 100F / CC NEEDED</t>
        </is>
      </c>
      <c r="H351" t="n">
        <v>4</v>
      </c>
      <c r="I351" t="n">
        <v>0.32</v>
      </c>
      <c r="J351" t="inlineStr">
        <is>
          <t>MONTHLY</t>
        </is>
      </c>
      <c r="K351" t="n">
        <v>1300</v>
      </c>
      <c r="L351" t="n">
        <v>416</v>
      </c>
      <c r="P351" t="inlineStr"/>
    </row>
    <row r="352">
      <c r="A352" t="inlineStr">
        <is>
          <t>DFW</t>
        </is>
      </c>
      <c r="B352" t="inlineStr">
        <is>
          <t>PT-202</t>
        </is>
      </c>
      <c r="C352" t="inlineStr">
        <is>
          <t>2022 F-250 C70269</t>
        </is>
      </c>
      <c r="D352" s="1" t="n">
        <v>45777</v>
      </c>
      <c r="E352" t="inlineStr">
        <is>
          <t>2024-012</t>
        </is>
      </c>
      <c r="F352" t="n">
        <v>1</v>
      </c>
      <c r="G352" t="inlineStr">
        <is>
          <t>9000 100F / CC NEEDED</t>
        </is>
      </c>
      <c r="H352" t="n">
        <v>4</v>
      </c>
      <c r="I352" t="n">
        <v>0.93</v>
      </c>
      <c r="J352" t="inlineStr">
        <is>
          <t>MONTHLY</t>
        </is>
      </c>
      <c r="K352" t="n">
        <v>1500</v>
      </c>
      <c r="L352" t="n">
        <v>1395</v>
      </c>
      <c r="P352" t="inlineStr"/>
    </row>
    <row r="353">
      <c r="A353" t="inlineStr">
        <is>
          <t>DFW</t>
        </is>
      </c>
      <c r="B353" t="inlineStr">
        <is>
          <t>PT-207</t>
        </is>
      </c>
      <c r="C353" t="inlineStr">
        <is>
          <t>2020 F-250 D24350</t>
        </is>
      </c>
      <c r="D353" s="1" t="n">
        <v>45777</v>
      </c>
      <c r="E353" t="inlineStr">
        <is>
          <t>2024-012</t>
        </is>
      </c>
      <c r="F353" t="n">
        <v>1</v>
      </c>
      <c r="G353" t="inlineStr">
        <is>
          <t>9000 100F / CC NEEDED</t>
        </is>
      </c>
      <c r="H353" t="n">
        <v>4</v>
      </c>
      <c r="I353" t="n">
        <v>0.76</v>
      </c>
      <c r="J353" t="inlineStr">
        <is>
          <t>MONTHLY</t>
        </is>
      </c>
      <c r="K353" t="n">
        <v>1500</v>
      </c>
      <c r="L353" t="n">
        <v>1140</v>
      </c>
      <c r="P353" t="inlineStr"/>
    </row>
    <row r="354">
      <c r="A354" t="inlineStr">
        <is>
          <t>DFW</t>
        </is>
      </c>
      <c r="B354" t="inlineStr">
        <is>
          <t>PT-226</t>
        </is>
      </c>
      <c r="C354" t="inlineStr">
        <is>
          <t>2022 F-250 G40582</t>
        </is>
      </c>
      <c r="D354" s="1" t="n">
        <v>45777</v>
      </c>
      <c r="E354" t="inlineStr">
        <is>
          <t>2024-012</t>
        </is>
      </c>
      <c r="F354" t="n">
        <v>1</v>
      </c>
      <c r="G354" t="inlineStr">
        <is>
          <t>9000 100F / CC NEEDED</t>
        </is>
      </c>
      <c r="H354" t="n">
        <v>4</v>
      </c>
      <c r="I354" t="n">
        <v>0.09</v>
      </c>
      <c r="J354" t="inlineStr">
        <is>
          <t>MONTHLY</t>
        </is>
      </c>
      <c r="K354" t="n">
        <v>1500</v>
      </c>
      <c r="L354" t="n">
        <v>135</v>
      </c>
      <c r="P354" t="inlineStr"/>
    </row>
    <row r="355">
      <c r="A355" t="inlineStr">
        <is>
          <t>DFW</t>
        </is>
      </c>
      <c r="B355" t="inlineStr">
        <is>
          <t>PT-268</t>
        </is>
      </c>
      <c r="C355" t="inlineStr">
        <is>
          <t>2024 FORD MAVERICK XLT (5305)</t>
        </is>
      </c>
      <c r="D355" s="1" t="n">
        <v>45777</v>
      </c>
      <c r="E355" t="inlineStr">
        <is>
          <t>2024-012</t>
        </is>
      </c>
      <c r="F355" t="n">
        <v>1</v>
      </c>
      <c r="G355" t="inlineStr">
        <is>
          <t>9000 100F / CC NEEDED</t>
        </is>
      </c>
      <c r="H355" t="n">
        <v>4</v>
      </c>
      <c r="I355" t="n">
        <v>0.25</v>
      </c>
      <c r="J355" t="inlineStr">
        <is>
          <t>MONTHLY</t>
        </is>
      </c>
      <c r="K355" t="n">
        <v>1000</v>
      </c>
      <c r="L355" t="n">
        <v>250</v>
      </c>
      <c r="P355" t="inlineStr"/>
    </row>
    <row r="356">
      <c r="A356" t="inlineStr">
        <is>
          <t>DFW</t>
        </is>
      </c>
      <c r="B356" t="inlineStr">
        <is>
          <t>PT-277</t>
        </is>
      </c>
      <c r="C356" t="inlineStr">
        <is>
          <t>2024 FORD MAVERICK (RRB40474)</t>
        </is>
      </c>
      <c r="D356" s="1" t="n">
        <v>45777</v>
      </c>
      <c r="E356" t="inlineStr">
        <is>
          <t>2024-012</t>
        </is>
      </c>
      <c r="F356" t="n">
        <v>1</v>
      </c>
      <c r="G356" t="inlineStr">
        <is>
          <t>9000 100F / CC NEEDED</t>
        </is>
      </c>
      <c r="H356" t="n">
        <v>4</v>
      </c>
      <c r="I356" t="n">
        <v>0.15</v>
      </c>
      <c r="J356" t="inlineStr">
        <is>
          <t>MONTHLY</t>
        </is>
      </c>
      <c r="K356" t="n">
        <v>1000</v>
      </c>
      <c r="L356" t="n">
        <v>150</v>
      </c>
      <c r="P356" t="inlineStr"/>
    </row>
    <row r="357">
      <c r="A357" t="inlineStr">
        <is>
          <t>DFW</t>
        </is>
      </c>
      <c r="B357" t="inlineStr">
        <is>
          <t>PT-278</t>
        </is>
      </c>
      <c r="C357" t="inlineStr">
        <is>
          <t>2024 FORD MAVERICK (RRB41295)</t>
        </is>
      </c>
      <c r="D357" s="1" t="n">
        <v>45777</v>
      </c>
      <c r="E357" t="inlineStr">
        <is>
          <t>2024-012</t>
        </is>
      </c>
      <c r="F357" t="n">
        <v>1</v>
      </c>
      <c r="G357" t="inlineStr">
        <is>
          <t>9000 100F / CC NEEDED</t>
        </is>
      </c>
      <c r="H357" t="n">
        <v>4</v>
      </c>
      <c r="I357" t="n">
        <v>0.07000000000000001</v>
      </c>
      <c r="J357" t="inlineStr">
        <is>
          <t>MONTHLY</t>
        </is>
      </c>
      <c r="K357" t="n">
        <v>1000</v>
      </c>
      <c r="L357" t="n">
        <v>70</v>
      </c>
      <c r="P357" t="inlineStr"/>
    </row>
    <row r="358">
      <c r="A358" t="inlineStr">
        <is>
          <t>DFW</t>
        </is>
      </c>
      <c r="B358" t="inlineStr">
        <is>
          <t>PT-279</t>
        </is>
      </c>
      <c r="C358" t="inlineStr">
        <is>
          <t>2024 F250 XL (REE94240)</t>
        </is>
      </c>
      <c r="D358" s="1" t="n">
        <v>45777</v>
      </c>
      <c r="E358" t="inlineStr">
        <is>
          <t>2024-012</t>
        </is>
      </c>
      <c r="F358" t="n">
        <v>1</v>
      </c>
      <c r="G358" t="inlineStr">
        <is>
          <t>9000 100F / CC NEEDED</t>
        </is>
      </c>
      <c r="H358" t="n">
        <v>4</v>
      </c>
      <c r="I358" t="n">
        <v>0.1</v>
      </c>
      <c r="J358" t="inlineStr">
        <is>
          <t>MONTHLY</t>
        </is>
      </c>
      <c r="K358" t="n">
        <v>1500</v>
      </c>
      <c r="L358" t="n">
        <v>150</v>
      </c>
      <c r="P358" t="inlineStr"/>
    </row>
    <row r="359">
      <c r="A359" t="inlineStr">
        <is>
          <t>DFW</t>
        </is>
      </c>
      <c r="B359" t="inlineStr">
        <is>
          <t>PT-282</t>
        </is>
      </c>
      <c r="C359" t="inlineStr">
        <is>
          <t>2024 F250 XL (REF26875)</t>
        </is>
      </c>
      <c r="D359" s="1" t="n">
        <v>45777</v>
      </c>
      <c r="E359" t="inlineStr">
        <is>
          <t>2024-012</t>
        </is>
      </c>
      <c r="F359" t="n">
        <v>1</v>
      </c>
      <c r="G359" t="inlineStr">
        <is>
          <t>9000 100F / CC NEEDED</t>
        </is>
      </c>
      <c r="H359" t="n">
        <v>4</v>
      </c>
      <c r="I359" t="n">
        <v>0.5</v>
      </c>
      <c r="J359" t="inlineStr">
        <is>
          <t>MONTHLY</t>
        </is>
      </c>
      <c r="K359" t="n">
        <v>1500</v>
      </c>
      <c r="L359" t="n">
        <v>750</v>
      </c>
      <c r="P359" t="inlineStr"/>
    </row>
    <row r="360">
      <c r="A360" t="inlineStr">
        <is>
          <t>DFW</t>
        </is>
      </c>
      <c r="B360" t="inlineStr">
        <is>
          <t>R-21</t>
        </is>
      </c>
      <c r="C360" t="inlineStr">
        <is>
          <t>Bomag BW177PDH-50 (2012)</t>
        </is>
      </c>
      <c r="D360" s="1" t="n">
        <v>45777</v>
      </c>
      <c r="E360" t="inlineStr">
        <is>
          <t>2024-012</t>
        </is>
      </c>
      <c r="F360" t="n">
        <v>1</v>
      </c>
      <c r="G360" t="inlineStr">
        <is>
          <t>9000 100F / CC NEEDED</t>
        </is>
      </c>
      <c r="H360" t="n">
        <v>4</v>
      </c>
      <c r="I360" t="n">
        <v>0.59</v>
      </c>
      <c r="J360" t="inlineStr">
        <is>
          <t>MONTHLY</t>
        </is>
      </c>
      <c r="K360" t="n">
        <v>2500</v>
      </c>
      <c r="L360" t="n">
        <v>1475</v>
      </c>
      <c r="P360" t="n">
        <v>0.59</v>
      </c>
    </row>
    <row r="361">
      <c r="A361" t="inlineStr">
        <is>
          <t>DFW</t>
        </is>
      </c>
      <c r="B361" t="inlineStr">
        <is>
          <t>R-23</t>
        </is>
      </c>
      <c r="C361" t="inlineStr">
        <is>
          <t>2011 CAT CP56</t>
        </is>
      </c>
      <c r="D361" s="1" t="n">
        <v>45777</v>
      </c>
      <c r="E361" t="inlineStr">
        <is>
          <t>2024-012</t>
        </is>
      </c>
      <c r="F361" t="n">
        <v>1</v>
      </c>
      <c r="G361" t="inlineStr">
        <is>
          <t>9000 100F / CC NEEDED</t>
        </is>
      </c>
      <c r="H361" t="n">
        <v>4</v>
      </c>
      <c r="I361" t="n">
        <v>0.48</v>
      </c>
      <c r="J361" t="inlineStr">
        <is>
          <t>MONTHLY</t>
        </is>
      </c>
      <c r="K361" t="n">
        <v>2000</v>
      </c>
      <c r="L361" t="n">
        <v>960</v>
      </c>
      <c r="P361" t="n">
        <v>0.48</v>
      </c>
    </row>
    <row r="362">
      <c r="A362" t="inlineStr">
        <is>
          <t>DFW</t>
        </is>
      </c>
      <c r="B362" t="inlineStr">
        <is>
          <t>R-27</t>
        </is>
      </c>
      <c r="C362" t="inlineStr">
        <is>
          <t>2012 Wacker Neuson RT82-SC</t>
        </is>
      </c>
      <c r="D362" s="1" t="n">
        <v>45777</v>
      </c>
      <c r="E362" t="inlineStr">
        <is>
          <t>2024-012</t>
        </is>
      </c>
      <c r="F362" t="n">
        <v>1</v>
      </c>
      <c r="G362" t="inlineStr">
        <is>
          <t>9000 100F / CC NEEDED</t>
        </is>
      </c>
      <c r="H362" t="n">
        <v>4</v>
      </c>
      <c r="I362" t="n">
        <v>1</v>
      </c>
      <c r="J362" t="inlineStr">
        <is>
          <t>MONTHLY</t>
        </is>
      </c>
      <c r="K362" t="n">
        <v>2000</v>
      </c>
      <c r="L362" t="n">
        <v>2000</v>
      </c>
      <c r="P362" t="n">
        <v>1</v>
      </c>
    </row>
    <row r="363">
      <c r="A363" t="inlineStr">
        <is>
          <t>DFW</t>
        </is>
      </c>
      <c r="B363" t="inlineStr">
        <is>
          <t>R-32</t>
        </is>
      </c>
      <c r="C363" t="inlineStr">
        <is>
          <t>2015 VOLVO SD45 SDC</t>
        </is>
      </c>
      <c r="D363" s="1" t="n">
        <v>45777</v>
      </c>
      <c r="E363" t="inlineStr">
        <is>
          <t>2024-012</t>
        </is>
      </c>
      <c r="F363" t="n">
        <v>1</v>
      </c>
      <c r="G363" t="inlineStr">
        <is>
          <t>9000 100F / CC NEEDED</t>
        </is>
      </c>
      <c r="H363" t="n">
        <v>4</v>
      </c>
      <c r="I363" t="n">
        <v>0.65</v>
      </c>
      <c r="J363" t="inlineStr">
        <is>
          <t>MONTHLY</t>
        </is>
      </c>
      <c r="K363" t="n">
        <v>2000</v>
      </c>
      <c r="L363" t="n">
        <v>1300</v>
      </c>
      <c r="P363" t="n">
        <v>0.65</v>
      </c>
    </row>
    <row r="364">
      <c r="A364" t="inlineStr">
        <is>
          <t>DFW</t>
        </is>
      </c>
      <c r="B364" t="inlineStr">
        <is>
          <t>RTC-03</t>
        </is>
      </c>
      <c r="C364" t="inlineStr">
        <is>
          <t>2014 TEREX RT555-2 55TON</t>
        </is>
      </c>
      <c r="D364" s="1" t="n">
        <v>45777</v>
      </c>
      <c r="E364" t="inlineStr">
        <is>
          <t>2024-012</t>
        </is>
      </c>
      <c r="F364" t="n">
        <v>1</v>
      </c>
      <c r="G364" t="inlineStr">
        <is>
          <t>9000 100F / CC NEEDED</t>
        </is>
      </c>
      <c r="H364" t="n">
        <v>4</v>
      </c>
      <c r="I364" t="n">
        <v>0.65</v>
      </c>
      <c r="J364" t="inlineStr">
        <is>
          <t>MONTHLY</t>
        </is>
      </c>
      <c r="K364" t="n">
        <v>6000</v>
      </c>
      <c r="L364" t="n">
        <v>3900</v>
      </c>
      <c r="P364" t="inlineStr"/>
    </row>
    <row r="365">
      <c r="A365" t="inlineStr">
        <is>
          <t>DFW</t>
        </is>
      </c>
      <c r="B365" t="inlineStr">
        <is>
          <t>SFB-09</t>
        </is>
      </c>
      <c r="C365" t="inlineStr">
        <is>
          <t>2013 Freightliner M2 106</t>
        </is>
      </c>
      <c r="D365" s="1" t="n">
        <v>45777</v>
      </c>
      <c r="E365" t="inlineStr">
        <is>
          <t>2024-012</t>
        </is>
      </c>
      <c r="F365" t="n">
        <v>1</v>
      </c>
      <c r="G365" t="inlineStr">
        <is>
          <t>9000 100F / CC NEEDED</t>
        </is>
      </c>
      <c r="H365" t="n">
        <v>4</v>
      </c>
      <c r="I365" t="n">
        <v>0.05</v>
      </c>
      <c r="J365" t="inlineStr">
        <is>
          <t>MONTHLY</t>
        </is>
      </c>
      <c r="K365" t="n">
        <v>3650</v>
      </c>
      <c r="L365" t="n">
        <v>182.5</v>
      </c>
      <c r="P365" t="n">
        <v>1</v>
      </c>
    </row>
    <row r="366">
      <c r="A366" t="inlineStr">
        <is>
          <t>DFW</t>
        </is>
      </c>
      <c r="B366" t="inlineStr">
        <is>
          <t>SFB-22</t>
        </is>
      </c>
      <c r="C366" t="inlineStr">
        <is>
          <t>2016 FRGHT M2 (V9036)</t>
        </is>
      </c>
      <c r="D366" s="1" t="n">
        <v>45777</v>
      </c>
      <c r="E366" t="inlineStr">
        <is>
          <t>2024-012</t>
        </is>
      </c>
      <c r="F366" t="n">
        <v>1</v>
      </c>
      <c r="G366" t="inlineStr">
        <is>
          <t>9000 100F / CC NEEDED</t>
        </is>
      </c>
      <c r="H366" t="n">
        <v>4</v>
      </c>
      <c r="I366" t="n">
        <v>0.05</v>
      </c>
      <c r="J366" t="inlineStr">
        <is>
          <t>MONTHLY</t>
        </is>
      </c>
      <c r="K366" t="n">
        <v>3650</v>
      </c>
      <c r="L366" t="n">
        <v>182.5</v>
      </c>
      <c r="P366" t="inlineStr"/>
    </row>
    <row r="367">
      <c r="A367" t="inlineStr">
        <is>
          <t>DFW</t>
        </is>
      </c>
      <c r="B367" t="inlineStr">
        <is>
          <t>SFB-22</t>
        </is>
      </c>
      <c r="C367" t="inlineStr">
        <is>
          <t>2016 FRGHT M2 (V9036)</t>
        </is>
      </c>
      <c r="D367" s="1" t="n">
        <v>45777</v>
      </c>
      <c r="E367" t="inlineStr">
        <is>
          <t>2024-012</t>
        </is>
      </c>
      <c r="F367" t="n">
        <v>1</v>
      </c>
      <c r="G367" t="inlineStr">
        <is>
          <t>9000 100F / CC NEEDED</t>
        </is>
      </c>
      <c r="H367" t="n">
        <v>4</v>
      </c>
      <c r="I367" t="n">
        <v>0.05</v>
      </c>
      <c r="J367" t="inlineStr">
        <is>
          <t>MONTHLY</t>
        </is>
      </c>
      <c r="K367" t="n">
        <v>3650</v>
      </c>
      <c r="L367" t="n">
        <v>182.5</v>
      </c>
      <c r="P367" t="inlineStr"/>
    </row>
    <row r="368">
      <c r="A368" t="inlineStr">
        <is>
          <t>DFW</t>
        </is>
      </c>
      <c r="B368" t="inlineStr">
        <is>
          <t>SS-16</t>
        </is>
      </c>
      <c r="C368" t="inlineStr">
        <is>
          <t>2014 CAT 279D</t>
        </is>
      </c>
      <c r="D368" s="1" t="n">
        <v>45777</v>
      </c>
      <c r="E368" t="inlineStr">
        <is>
          <t>2024-012</t>
        </is>
      </c>
      <c r="F368" t="n">
        <v>1</v>
      </c>
      <c r="G368" t="inlineStr">
        <is>
          <t>9000 100F / CC NEEDED</t>
        </is>
      </c>
      <c r="H368" t="n">
        <v>4</v>
      </c>
      <c r="I368" t="n">
        <v>1</v>
      </c>
      <c r="J368" t="inlineStr">
        <is>
          <t>MONTHLY</t>
        </is>
      </c>
      <c r="K368" t="n">
        <v>2100</v>
      </c>
      <c r="L368" t="n">
        <v>2100</v>
      </c>
      <c r="P368" t="n">
        <v>1</v>
      </c>
    </row>
    <row r="369">
      <c r="A369" t="inlineStr">
        <is>
          <t>DFW</t>
        </is>
      </c>
      <c r="B369" t="inlineStr">
        <is>
          <t>WL-02</t>
        </is>
      </c>
      <c r="C369" t="inlineStr">
        <is>
          <t>John Deere 644K Loader</t>
        </is>
      </c>
      <c r="D369" s="1" t="n">
        <v>45777</v>
      </c>
      <c r="E369" t="inlineStr">
        <is>
          <t>2024-012</t>
        </is>
      </c>
      <c r="F369" t="n">
        <v>1</v>
      </c>
      <c r="G369" t="inlineStr">
        <is>
          <t>9000 100F / CC NEEDED</t>
        </is>
      </c>
      <c r="H369" t="n">
        <v>4</v>
      </c>
      <c r="I369" t="n">
        <v>0.35</v>
      </c>
      <c r="J369" t="inlineStr">
        <is>
          <t>MONTHLY</t>
        </is>
      </c>
      <c r="K369" t="n">
        <v>4000</v>
      </c>
      <c r="L369" t="n">
        <v>1400</v>
      </c>
      <c r="P369" t="inlineStr"/>
    </row>
    <row r="370">
      <c r="A370" t="inlineStr">
        <is>
          <t>DFW</t>
        </is>
      </c>
      <c r="B370" t="inlineStr">
        <is>
          <t>WL-05</t>
        </is>
      </c>
      <c r="C370" t="inlineStr">
        <is>
          <t>2017 CAT 926M</t>
        </is>
      </c>
      <c r="D370" s="1" t="n">
        <v>45777</v>
      </c>
      <c r="E370" t="inlineStr">
        <is>
          <t>2024-012</t>
        </is>
      </c>
      <c r="F370" t="n">
        <v>1</v>
      </c>
      <c r="G370" t="inlineStr">
        <is>
          <t>9000 100F / CC NEEDED</t>
        </is>
      </c>
      <c r="H370" t="n">
        <v>4</v>
      </c>
      <c r="I370" t="n">
        <v>1</v>
      </c>
      <c r="J370" t="inlineStr">
        <is>
          <t>MONTHLY</t>
        </is>
      </c>
      <c r="K370" t="n">
        <v>4000</v>
      </c>
      <c r="L370" t="n">
        <v>4000</v>
      </c>
      <c r="P370" t="n">
        <v>1</v>
      </c>
    </row>
    <row r="371">
      <c r="A371" t="inlineStr">
        <is>
          <t>DFW</t>
        </is>
      </c>
      <c r="B371" t="inlineStr">
        <is>
          <t>ET-43</t>
        </is>
      </c>
      <c r="C371" t="inlineStr">
        <is>
          <t>2024 F-150</t>
        </is>
      </c>
      <c r="D371" s="1" t="n">
        <v>45777</v>
      </c>
      <c r="E371" t="inlineStr">
        <is>
          <t>2024-016</t>
        </is>
      </c>
      <c r="F371" t="n">
        <v>1</v>
      </c>
      <c r="G371" t="inlineStr">
        <is>
          <t>9000 100F / CC NEEDED</t>
        </is>
      </c>
      <c r="H371" t="n">
        <v>4</v>
      </c>
      <c r="I371" t="n">
        <v>0.05</v>
      </c>
      <c r="J371" t="inlineStr">
        <is>
          <t>MONTHLY</t>
        </is>
      </c>
      <c r="K371" t="n">
        <v>1300</v>
      </c>
      <c r="L371" t="n">
        <v>65</v>
      </c>
      <c r="P371" t="inlineStr"/>
    </row>
    <row r="372">
      <c r="A372" t="inlineStr">
        <is>
          <t>HOU</t>
        </is>
      </c>
      <c r="B372" t="inlineStr">
        <is>
          <t>ET-10</t>
        </is>
      </c>
      <c r="C372" t="inlineStr">
        <is>
          <t>2022 DODGE RAM 1500</t>
        </is>
      </c>
      <c r="D372" s="1" t="n">
        <v>45777</v>
      </c>
      <c r="E372" t="inlineStr">
        <is>
          <t>2024-017</t>
        </is>
      </c>
      <c r="F372" t="n">
        <v>1</v>
      </c>
      <c r="G372" t="inlineStr">
        <is>
          <t>9000 100F / CC NEEDED</t>
        </is>
      </c>
      <c r="H372" t="n">
        <v>4</v>
      </c>
      <c r="I372" t="n">
        <v>0.64</v>
      </c>
      <c r="J372" t="inlineStr">
        <is>
          <t>MONTHLY</t>
        </is>
      </c>
      <c r="K372" t="n">
        <v>1300</v>
      </c>
      <c r="L372" t="n">
        <v>832</v>
      </c>
      <c r="P372" t="n">
        <v>1</v>
      </c>
    </row>
    <row r="373">
      <c r="A373" t="inlineStr">
        <is>
          <t>HOU</t>
        </is>
      </c>
      <c r="B373" t="inlineStr">
        <is>
          <t>ET-20</t>
        </is>
      </c>
      <c r="C373" t="inlineStr">
        <is>
          <t>2022 DODGE RAM 1500</t>
        </is>
      </c>
      <c r="D373" s="1" t="n">
        <v>45777</v>
      </c>
      <c r="E373" t="inlineStr">
        <is>
          <t>2024-017</t>
        </is>
      </c>
      <c r="F373" t="n">
        <v>1</v>
      </c>
      <c r="G373" t="inlineStr">
        <is>
          <t>9000 100F / CC NEEDED</t>
        </is>
      </c>
      <c r="H373" t="n">
        <v>4</v>
      </c>
      <c r="I373" t="n">
        <v>0.1</v>
      </c>
      <c r="J373" t="inlineStr">
        <is>
          <t>MONTHLY</t>
        </is>
      </c>
      <c r="K373" t="n">
        <v>1300</v>
      </c>
      <c r="L373" t="n">
        <v>130</v>
      </c>
      <c r="P373" t="inlineStr"/>
    </row>
    <row r="374">
      <c r="A374" t="inlineStr">
        <is>
          <t>HOU</t>
        </is>
      </c>
      <c r="B374" t="inlineStr">
        <is>
          <t>ET-32</t>
        </is>
      </c>
      <c r="C374" t="inlineStr">
        <is>
          <t>2023 FORD F-250 XL</t>
        </is>
      </c>
      <c r="D374" s="1" t="n">
        <v>45777</v>
      </c>
      <c r="E374" t="inlineStr">
        <is>
          <t>2024-017</t>
        </is>
      </c>
      <c r="F374" t="n">
        <v>1</v>
      </c>
      <c r="G374" t="inlineStr">
        <is>
          <t>9000 100F / CC NEEDED</t>
        </is>
      </c>
      <c r="H374" t="n">
        <v>4</v>
      </c>
      <c r="I374" t="n">
        <v>1</v>
      </c>
      <c r="J374" t="inlineStr">
        <is>
          <t>MONTHLY</t>
        </is>
      </c>
      <c r="K374" t="n">
        <v>2000</v>
      </c>
      <c r="L374" t="n">
        <v>2000</v>
      </c>
      <c r="P374" t="n">
        <v>1</v>
      </c>
    </row>
    <row r="375">
      <c r="A375" t="inlineStr">
        <is>
          <t>HOU</t>
        </is>
      </c>
      <c r="B375" t="inlineStr">
        <is>
          <t>EX-51</t>
        </is>
      </c>
      <c r="C375" t="inlineStr">
        <is>
          <t>2017 CAT 308E2CR</t>
        </is>
      </c>
      <c r="D375" s="1" t="n">
        <v>45777</v>
      </c>
      <c r="E375" t="inlineStr">
        <is>
          <t>2024-017</t>
        </is>
      </c>
      <c r="F375" t="n">
        <v>1</v>
      </c>
      <c r="G375" t="inlineStr">
        <is>
          <t>9000 100F / CC NEEDED</t>
        </is>
      </c>
      <c r="H375" t="n">
        <v>4</v>
      </c>
      <c r="I375" t="n">
        <v>1</v>
      </c>
      <c r="J375" t="inlineStr">
        <is>
          <t>MONTHLY</t>
        </is>
      </c>
      <c r="K375" t="n">
        <v>3000</v>
      </c>
      <c r="L375" t="n">
        <v>3000</v>
      </c>
      <c r="P375" t="n">
        <v>1</v>
      </c>
    </row>
    <row r="376">
      <c r="A376" t="inlineStr">
        <is>
          <t>HOU</t>
        </is>
      </c>
      <c r="B376" t="inlineStr">
        <is>
          <t>EX-68</t>
        </is>
      </c>
      <c r="C376" t="inlineStr">
        <is>
          <t>JD 470</t>
        </is>
      </c>
      <c r="D376" s="1" t="n">
        <v>45777</v>
      </c>
      <c r="E376" t="inlineStr">
        <is>
          <t>2024-017</t>
        </is>
      </c>
      <c r="F376" t="n">
        <v>1</v>
      </c>
      <c r="G376" t="inlineStr">
        <is>
          <t>9000 100F / CC NEEDED</t>
        </is>
      </c>
      <c r="H376" t="n">
        <v>4</v>
      </c>
      <c r="I376" t="n">
        <v>0.05</v>
      </c>
      <c r="J376" t="inlineStr">
        <is>
          <t>MONTHLY</t>
        </is>
      </c>
      <c r="K376" t="n">
        <v>10000</v>
      </c>
      <c r="L376" t="n">
        <v>500</v>
      </c>
      <c r="P376" t="n">
        <v>0.05</v>
      </c>
    </row>
    <row r="377">
      <c r="A377" t="inlineStr">
        <is>
          <t>HOU</t>
        </is>
      </c>
      <c r="B377" t="inlineStr">
        <is>
          <t>PT-108</t>
        </is>
      </c>
      <c r="C377" t="inlineStr">
        <is>
          <t>2018 F-150 D31569</t>
        </is>
      </c>
      <c r="D377" s="1" t="n">
        <v>45777</v>
      </c>
      <c r="E377" t="inlineStr">
        <is>
          <t>2024-017</t>
        </is>
      </c>
      <c r="F377" t="n">
        <v>1</v>
      </c>
      <c r="G377" t="inlineStr">
        <is>
          <t>9000 100F / CC NEEDED</t>
        </is>
      </c>
      <c r="H377" t="n">
        <v>4</v>
      </c>
      <c r="I377" t="n">
        <v>0.34</v>
      </c>
      <c r="J377" t="inlineStr">
        <is>
          <t>MONTHLY</t>
        </is>
      </c>
      <c r="K377" t="n">
        <v>1300</v>
      </c>
      <c r="L377" t="n">
        <v>442.0000000000001</v>
      </c>
      <c r="P377" t="inlineStr"/>
    </row>
    <row r="378">
      <c r="A378" t="inlineStr">
        <is>
          <t>HOU</t>
        </is>
      </c>
      <c r="B378" t="inlineStr">
        <is>
          <t>PT-160</t>
        </is>
      </c>
      <c r="C378" t="inlineStr">
        <is>
          <t>2019 Ford G54586</t>
        </is>
      </c>
      <c r="D378" s="1" t="n">
        <v>45777</v>
      </c>
      <c r="E378" t="inlineStr">
        <is>
          <t>2024-017</t>
        </is>
      </c>
      <c r="F378" t="n">
        <v>1</v>
      </c>
      <c r="G378" t="inlineStr">
        <is>
          <t>9000 100F / CC NEEDED</t>
        </is>
      </c>
      <c r="H378" t="n">
        <v>4</v>
      </c>
      <c r="I378" t="n">
        <v>0.12</v>
      </c>
      <c r="J378" t="inlineStr">
        <is>
          <t>MONTHLY</t>
        </is>
      </c>
      <c r="K378" t="n">
        <v>1500</v>
      </c>
      <c r="L378" t="n">
        <v>180</v>
      </c>
      <c r="P378" t="inlineStr"/>
    </row>
    <row r="379">
      <c r="A379" t="inlineStr">
        <is>
          <t>HOU</t>
        </is>
      </c>
      <c r="B379" t="inlineStr">
        <is>
          <t>PT-190</t>
        </is>
      </c>
      <c r="C379" t="inlineStr">
        <is>
          <t>2021 F-250 D07383</t>
        </is>
      </c>
      <c r="D379" s="1" t="n">
        <v>45777</v>
      </c>
      <c r="E379" t="inlineStr">
        <is>
          <t>2024-017</t>
        </is>
      </c>
      <c r="F379" t="n">
        <v>1</v>
      </c>
      <c r="G379" t="inlineStr">
        <is>
          <t>9000 100F / CC NEEDED</t>
        </is>
      </c>
      <c r="H379" t="n">
        <v>4</v>
      </c>
      <c r="I379" t="n">
        <v>0.35</v>
      </c>
      <c r="J379" t="inlineStr">
        <is>
          <t>MONTHLY</t>
        </is>
      </c>
      <c r="K379" t="n">
        <v>1500</v>
      </c>
      <c r="L379" t="n">
        <v>525</v>
      </c>
      <c r="P379" t="inlineStr"/>
    </row>
    <row r="380">
      <c r="A380" t="inlineStr">
        <is>
          <t>HOU</t>
        </is>
      </c>
      <c r="B380" t="inlineStr">
        <is>
          <t>PT-201</t>
        </is>
      </c>
      <c r="C380" t="inlineStr">
        <is>
          <t>2022 F-250 C70268</t>
        </is>
      </c>
      <c r="D380" s="1" t="n">
        <v>45777</v>
      </c>
      <c r="E380" t="inlineStr">
        <is>
          <t>2024-017</t>
        </is>
      </c>
      <c r="F380" t="n">
        <v>1</v>
      </c>
      <c r="G380" t="inlineStr">
        <is>
          <t>9000 100F / CC NEEDED</t>
        </is>
      </c>
      <c r="H380" t="n">
        <v>4</v>
      </c>
      <c r="I380" t="n">
        <v>0.05</v>
      </c>
      <c r="J380" t="inlineStr">
        <is>
          <t>MONTHLY</t>
        </is>
      </c>
      <c r="K380" t="n">
        <v>1500</v>
      </c>
      <c r="L380" t="n">
        <v>75</v>
      </c>
      <c r="P380" t="inlineStr"/>
    </row>
    <row r="381">
      <c r="A381" t="inlineStr">
        <is>
          <t>HOU</t>
        </is>
      </c>
      <c r="B381" t="inlineStr">
        <is>
          <t>PT-229</t>
        </is>
      </c>
      <c r="C381" t="inlineStr">
        <is>
          <t>2022 F-250 G40594</t>
        </is>
      </c>
      <c r="D381" s="1" t="n">
        <v>45777</v>
      </c>
      <c r="E381" t="inlineStr">
        <is>
          <t>2024-017</t>
        </is>
      </c>
      <c r="F381" t="n">
        <v>1</v>
      </c>
      <c r="G381" t="inlineStr">
        <is>
          <t>9000 100F / CC NEEDED</t>
        </is>
      </c>
      <c r="H381" t="n">
        <v>4</v>
      </c>
      <c r="I381" t="n">
        <v>0.19</v>
      </c>
      <c r="J381" t="inlineStr">
        <is>
          <t>MONTHLY</t>
        </is>
      </c>
      <c r="K381" t="n">
        <v>1500</v>
      </c>
      <c r="L381" t="n">
        <v>285</v>
      </c>
      <c r="P381" t="inlineStr"/>
    </row>
    <row r="382">
      <c r="A382" t="inlineStr">
        <is>
          <t>HOU</t>
        </is>
      </c>
      <c r="B382" t="inlineStr">
        <is>
          <t>PT-235</t>
        </is>
      </c>
      <c r="C382" t="inlineStr">
        <is>
          <t>2023 F-150 D66303</t>
        </is>
      </c>
      <c r="D382" s="1" t="n">
        <v>45777</v>
      </c>
      <c r="E382" t="inlineStr">
        <is>
          <t>2024-017</t>
        </is>
      </c>
      <c r="F382" t="n">
        <v>1</v>
      </c>
      <c r="G382" t="inlineStr">
        <is>
          <t>9000 100F / CC NEEDED</t>
        </is>
      </c>
      <c r="H382" t="n">
        <v>4</v>
      </c>
      <c r="I382" t="n">
        <v>0.32</v>
      </c>
      <c r="J382" t="inlineStr">
        <is>
          <t>MONTHLY</t>
        </is>
      </c>
      <c r="K382" t="n">
        <v>1300</v>
      </c>
      <c r="L382" t="n">
        <v>416</v>
      </c>
      <c r="P382" t="inlineStr"/>
    </row>
    <row r="383">
      <c r="A383" t="inlineStr">
        <is>
          <t>HOU</t>
        </is>
      </c>
      <c r="B383" t="inlineStr">
        <is>
          <t>SFB-09</t>
        </is>
      </c>
      <c r="C383" t="inlineStr">
        <is>
          <t>2013 Freightliner M2 106</t>
        </is>
      </c>
      <c r="D383" s="1" t="n">
        <v>45777</v>
      </c>
      <c r="E383" t="inlineStr">
        <is>
          <t>2024-017</t>
        </is>
      </c>
      <c r="F383" t="n">
        <v>1</v>
      </c>
      <c r="G383" t="inlineStr">
        <is>
          <t>9000 100F / CC NEEDED</t>
        </is>
      </c>
      <c r="H383" t="n">
        <v>4</v>
      </c>
      <c r="I383" t="n">
        <v>0.34</v>
      </c>
      <c r="J383" t="inlineStr">
        <is>
          <t>MONTHLY</t>
        </is>
      </c>
      <c r="K383" t="n">
        <v>3650</v>
      </c>
      <c r="L383" t="n">
        <v>1241</v>
      </c>
      <c r="P383" t="inlineStr"/>
    </row>
    <row r="384">
      <c r="A384" t="inlineStr">
        <is>
          <t>HOU</t>
        </is>
      </c>
      <c r="B384" t="inlineStr">
        <is>
          <t>SFB-10</t>
        </is>
      </c>
      <c r="C384" t="inlineStr">
        <is>
          <t>2013 Freightliner M2 160</t>
        </is>
      </c>
      <c r="D384" s="1" t="n">
        <v>45777</v>
      </c>
      <c r="E384" t="inlineStr">
        <is>
          <t>2024-017</t>
        </is>
      </c>
      <c r="F384" t="n">
        <v>1</v>
      </c>
      <c r="G384" t="inlineStr">
        <is>
          <t>9000 100F / CC NEEDED</t>
        </is>
      </c>
      <c r="H384" t="n">
        <v>4</v>
      </c>
      <c r="I384" t="n">
        <v>1</v>
      </c>
      <c r="J384" t="inlineStr">
        <is>
          <t>MONTHLY</t>
        </is>
      </c>
      <c r="K384" t="n">
        <v>3650</v>
      </c>
      <c r="L384" t="n">
        <v>3650</v>
      </c>
      <c r="P384" t="n">
        <v>1</v>
      </c>
    </row>
    <row r="385">
      <c r="A385" t="inlineStr">
        <is>
          <t>HOU</t>
        </is>
      </c>
      <c r="B385" t="inlineStr">
        <is>
          <t>SS-41</t>
        </is>
      </c>
      <c r="C385" t="inlineStr">
        <is>
          <t>CAT 289D3 (2023)</t>
        </is>
      </c>
      <c r="D385" s="1" t="n">
        <v>45777</v>
      </c>
      <c r="E385" t="inlineStr">
        <is>
          <t>2024-017</t>
        </is>
      </c>
      <c r="F385" t="n">
        <v>1</v>
      </c>
      <c r="G385" t="inlineStr">
        <is>
          <t>9000 100F / CC NEEDED</t>
        </is>
      </c>
      <c r="H385" t="n">
        <v>4</v>
      </c>
      <c r="I385" t="n">
        <v>0.5</v>
      </c>
      <c r="J385" t="inlineStr">
        <is>
          <t>MONTHLY</t>
        </is>
      </c>
      <c r="K385" t="n">
        <v>2100</v>
      </c>
      <c r="L385" t="n">
        <v>1050</v>
      </c>
      <c r="P385" t="n">
        <v>0.5</v>
      </c>
    </row>
    <row r="386">
      <c r="A386" t="inlineStr">
        <is>
          <t>DFW</t>
        </is>
      </c>
      <c r="B386" t="inlineStr">
        <is>
          <t>ET-02</t>
        </is>
      </c>
      <c r="C386" t="inlineStr">
        <is>
          <t>2022 DODGE RAM 1500</t>
        </is>
      </c>
      <c r="D386" s="1" t="n">
        <v>45777</v>
      </c>
      <c r="E386" t="inlineStr">
        <is>
          <t>2024-019</t>
        </is>
      </c>
      <c r="F386" t="n">
        <v>1</v>
      </c>
      <c r="G386" t="inlineStr">
        <is>
          <t>9000 100F / CC NEEDED</t>
        </is>
      </c>
      <c r="H386" t="n">
        <v>4</v>
      </c>
      <c r="I386" t="n">
        <v>1</v>
      </c>
      <c r="J386" t="inlineStr">
        <is>
          <t>MONTHLY</t>
        </is>
      </c>
      <c r="K386" t="n">
        <v>1300</v>
      </c>
      <c r="L386" t="n">
        <v>1300</v>
      </c>
      <c r="P386" t="n">
        <v>1</v>
      </c>
    </row>
    <row r="387">
      <c r="A387" t="inlineStr">
        <is>
          <t>DFW</t>
        </is>
      </c>
      <c r="B387" t="inlineStr">
        <is>
          <t>ET-25</t>
        </is>
      </c>
      <c r="C387" t="inlineStr">
        <is>
          <t>2023 FORD F-250</t>
        </is>
      </c>
      <c r="D387" s="1" t="n">
        <v>45777</v>
      </c>
      <c r="E387" t="inlineStr">
        <is>
          <t>2024-019</t>
        </is>
      </c>
      <c r="F387" t="n">
        <v>1</v>
      </c>
      <c r="G387" t="inlineStr">
        <is>
          <t>9000 100F / CC NEEDED</t>
        </is>
      </c>
      <c r="H387" t="n">
        <v>4</v>
      </c>
      <c r="I387" t="n">
        <v>0.54</v>
      </c>
      <c r="J387" t="inlineStr">
        <is>
          <t>MONTHLY</t>
        </is>
      </c>
      <c r="K387" t="n">
        <v>2000</v>
      </c>
      <c r="L387" t="n">
        <v>1080</v>
      </c>
      <c r="P387" t="inlineStr"/>
    </row>
    <row r="388">
      <c r="A388" t="inlineStr">
        <is>
          <t>DFW</t>
        </is>
      </c>
      <c r="B388" t="inlineStr">
        <is>
          <t>EX-15</t>
        </is>
      </c>
      <c r="C388" t="inlineStr">
        <is>
          <t>Caterpillar 324 2010</t>
        </is>
      </c>
      <c r="D388" s="1" t="n">
        <v>45777</v>
      </c>
      <c r="E388" t="inlineStr">
        <is>
          <t>2024-019</t>
        </is>
      </c>
      <c r="F388" t="n">
        <v>1</v>
      </c>
      <c r="G388" t="inlineStr">
        <is>
          <t>9000 100F / CC NEEDED</t>
        </is>
      </c>
      <c r="H388" t="n">
        <v>4</v>
      </c>
      <c r="I388" t="n">
        <v>0.85</v>
      </c>
      <c r="J388" t="inlineStr">
        <is>
          <t>MONTHLY</t>
        </is>
      </c>
      <c r="K388" t="n">
        <v>5000</v>
      </c>
      <c r="L388" t="n">
        <v>4250</v>
      </c>
      <c r="P388" t="n">
        <v>0.85</v>
      </c>
    </row>
    <row r="389">
      <c r="A389" t="inlineStr">
        <is>
          <t>DFW</t>
        </is>
      </c>
      <c r="B389" t="inlineStr">
        <is>
          <t>ME-37</t>
        </is>
      </c>
      <c r="C389" t="inlineStr">
        <is>
          <t>WANCO ARROW BOARD (1005266)</t>
        </is>
      </c>
      <c r="D389" s="1" t="n">
        <v>45777</v>
      </c>
      <c r="E389" t="inlineStr">
        <is>
          <t>2024-019</t>
        </is>
      </c>
      <c r="F389" t="n">
        <v>1</v>
      </c>
      <c r="G389" t="inlineStr">
        <is>
          <t>9000 100F / CC NEEDED</t>
        </is>
      </c>
      <c r="H389" t="n">
        <v>4</v>
      </c>
      <c r="I389" t="n">
        <v>0.55</v>
      </c>
      <c r="J389" t="inlineStr">
        <is>
          <t>MONTHLY</t>
        </is>
      </c>
      <c r="K389" t="n">
        <v>800</v>
      </c>
      <c r="L389" t="n">
        <v>440.0000000000001</v>
      </c>
      <c r="P389" t="inlineStr"/>
    </row>
    <row r="390">
      <c r="A390" t="inlineStr">
        <is>
          <t>DFW</t>
        </is>
      </c>
      <c r="B390" t="inlineStr">
        <is>
          <t>ME-49</t>
        </is>
      </c>
      <c r="C390" t="inlineStr">
        <is>
          <t>2024 VM MATRIX MB (MB-H000135)</t>
        </is>
      </c>
      <c r="D390" s="1" t="n">
        <v>45777</v>
      </c>
      <c r="E390" t="inlineStr">
        <is>
          <t>2024-019</t>
        </is>
      </c>
      <c r="F390" t="n">
        <v>1</v>
      </c>
      <c r="G390" t="inlineStr">
        <is>
          <t>9000 100F / CC NEEDED</t>
        </is>
      </c>
      <c r="H390" t="n">
        <v>4</v>
      </c>
      <c r="I390" t="n">
        <v>0.72</v>
      </c>
      <c r="J390" t="inlineStr">
        <is>
          <t>MONTHLY</t>
        </is>
      </c>
      <c r="K390" t="n">
        <v>1250</v>
      </c>
      <c r="L390" t="n">
        <v>900</v>
      </c>
      <c r="P390" t="inlineStr"/>
    </row>
    <row r="391">
      <c r="A391" t="inlineStr">
        <is>
          <t>DFW</t>
        </is>
      </c>
      <c r="B391" t="inlineStr">
        <is>
          <t>PT-108</t>
        </is>
      </c>
      <c r="C391" t="inlineStr">
        <is>
          <t>2018 F-150 D31569</t>
        </is>
      </c>
      <c r="D391" s="1" t="n">
        <v>45777</v>
      </c>
      <c r="E391" t="inlineStr">
        <is>
          <t>2024-019</t>
        </is>
      </c>
      <c r="F391" t="n">
        <v>1</v>
      </c>
      <c r="G391" t="inlineStr">
        <is>
          <t>9000 100F / CC NEEDED</t>
        </is>
      </c>
      <c r="H391" t="n">
        <v>4</v>
      </c>
      <c r="I391" t="n">
        <v>0.04</v>
      </c>
      <c r="J391" t="inlineStr">
        <is>
          <t>MONTHLY</t>
        </is>
      </c>
      <c r="K391" t="n">
        <v>1300</v>
      </c>
      <c r="L391" t="n">
        <v>52</v>
      </c>
      <c r="P391" t="inlineStr"/>
    </row>
    <row r="392">
      <c r="A392" t="inlineStr">
        <is>
          <t>DFW</t>
        </is>
      </c>
      <c r="B392" t="inlineStr">
        <is>
          <t>PT-156</t>
        </is>
      </c>
      <c r="C392" t="inlineStr">
        <is>
          <t>2019 F150 F14517</t>
        </is>
      </c>
      <c r="D392" s="1" t="n">
        <v>45777</v>
      </c>
      <c r="E392" t="inlineStr">
        <is>
          <t>2024-019</t>
        </is>
      </c>
      <c r="F392" t="n">
        <v>1</v>
      </c>
      <c r="G392" t="inlineStr">
        <is>
          <t>9000 100F / CC NEEDED</t>
        </is>
      </c>
      <c r="H392" t="n">
        <v>4</v>
      </c>
      <c r="I392" t="n">
        <v>0.36</v>
      </c>
      <c r="J392" t="inlineStr">
        <is>
          <t>MONTHLY</t>
        </is>
      </c>
      <c r="K392" t="n">
        <v>1300</v>
      </c>
      <c r="L392" t="n">
        <v>468</v>
      </c>
      <c r="P392" t="inlineStr"/>
    </row>
    <row r="393">
      <c r="A393" t="inlineStr">
        <is>
          <t>DFW</t>
        </is>
      </c>
      <c r="B393" t="inlineStr">
        <is>
          <t>PT-166</t>
        </is>
      </c>
      <c r="C393" t="inlineStr">
        <is>
          <t>2020 F-150 D20016</t>
        </is>
      </c>
      <c r="D393" s="1" t="n">
        <v>45777</v>
      </c>
      <c r="E393" t="inlineStr">
        <is>
          <t>2024-019</t>
        </is>
      </c>
      <c r="F393" t="n">
        <v>1</v>
      </c>
      <c r="G393" t="inlineStr">
        <is>
          <t>9000 100F / CC NEEDED</t>
        </is>
      </c>
      <c r="H393" t="n">
        <v>4</v>
      </c>
      <c r="I393" t="n">
        <v>0.45</v>
      </c>
      <c r="J393" t="inlineStr">
        <is>
          <t>MONTHLY</t>
        </is>
      </c>
      <c r="K393" t="n">
        <v>1300</v>
      </c>
      <c r="L393" t="n">
        <v>585</v>
      </c>
      <c r="P393" t="inlineStr"/>
    </row>
    <row r="394">
      <c r="A394" t="inlineStr">
        <is>
          <t>DFW</t>
        </is>
      </c>
      <c r="B394" t="inlineStr">
        <is>
          <t>PT-173</t>
        </is>
      </c>
      <c r="C394" t="inlineStr">
        <is>
          <t>2020 F-150 E09535</t>
        </is>
      </c>
      <c r="D394" s="1" t="n">
        <v>45777</v>
      </c>
      <c r="E394" t="inlineStr">
        <is>
          <t>2024-019</t>
        </is>
      </c>
      <c r="F394" t="n">
        <v>1</v>
      </c>
      <c r="G394" t="inlineStr">
        <is>
          <t>9000 100F / CC NEEDED</t>
        </is>
      </c>
      <c r="H394" t="n">
        <v>4</v>
      </c>
      <c r="I394" t="n">
        <v>0.06</v>
      </c>
      <c r="J394" t="inlineStr">
        <is>
          <t>MONTHLY</t>
        </is>
      </c>
      <c r="K394" t="n">
        <v>1300</v>
      </c>
      <c r="L394" t="n">
        <v>78</v>
      </c>
      <c r="P394" t="inlineStr"/>
    </row>
    <row r="395">
      <c r="A395" t="inlineStr">
        <is>
          <t>DFW</t>
        </is>
      </c>
      <c r="B395" t="inlineStr">
        <is>
          <t>PT-180</t>
        </is>
      </c>
      <c r="C395" t="inlineStr">
        <is>
          <t>2020 F-250 C87751</t>
        </is>
      </c>
      <c r="D395" s="1" t="n">
        <v>45777</v>
      </c>
      <c r="E395" t="inlineStr">
        <is>
          <t>2024-019</t>
        </is>
      </c>
      <c r="F395" t="n">
        <v>1</v>
      </c>
      <c r="G395" t="inlineStr">
        <is>
          <t>9000 100F / CC NEEDED</t>
        </is>
      </c>
      <c r="H395" t="n">
        <v>4</v>
      </c>
      <c r="I395" t="n">
        <v>0.3</v>
      </c>
      <c r="J395" t="inlineStr">
        <is>
          <t>MONTHLY</t>
        </is>
      </c>
      <c r="K395" t="n">
        <v>1500</v>
      </c>
      <c r="L395" t="n">
        <v>450</v>
      </c>
      <c r="P395" t="inlineStr"/>
    </row>
    <row r="396">
      <c r="A396" t="inlineStr">
        <is>
          <t>DFW</t>
        </is>
      </c>
      <c r="B396" t="inlineStr">
        <is>
          <t>PT-190</t>
        </is>
      </c>
      <c r="C396" t="inlineStr">
        <is>
          <t>2021 F-250 D07383</t>
        </is>
      </c>
      <c r="D396" s="1" t="n">
        <v>45777</v>
      </c>
      <c r="E396" t="inlineStr">
        <is>
          <t>2024-019</t>
        </is>
      </c>
      <c r="F396" t="n">
        <v>1</v>
      </c>
      <c r="G396" t="inlineStr">
        <is>
          <t>9000 100F / CC NEEDED</t>
        </is>
      </c>
      <c r="H396" t="n">
        <v>4</v>
      </c>
      <c r="I396" t="n">
        <v>0.05</v>
      </c>
      <c r="J396" t="inlineStr">
        <is>
          <t>MONTHLY</t>
        </is>
      </c>
      <c r="K396" t="n">
        <v>1500</v>
      </c>
      <c r="L396" t="n">
        <v>75</v>
      </c>
      <c r="P396" t="inlineStr"/>
    </row>
    <row r="397">
      <c r="A397" t="inlineStr">
        <is>
          <t>DFW</t>
        </is>
      </c>
      <c r="B397" t="inlineStr">
        <is>
          <t>PT-215</t>
        </is>
      </c>
      <c r="C397" t="inlineStr">
        <is>
          <t>2022 F-250</t>
        </is>
      </c>
      <c r="D397" s="1" t="n">
        <v>45777</v>
      </c>
      <c r="E397" t="inlineStr">
        <is>
          <t>2024-019</t>
        </is>
      </c>
      <c r="F397" t="n">
        <v>1</v>
      </c>
      <c r="G397" t="inlineStr">
        <is>
          <t>9000 100F / CC NEEDED</t>
        </is>
      </c>
      <c r="H397" t="n">
        <v>4</v>
      </c>
      <c r="I397" t="n">
        <v>0.71</v>
      </c>
      <c r="J397" t="inlineStr">
        <is>
          <t>MONTHLY</t>
        </is>
      </c>
      <c r="K397" t="n">
        <v>1500</v>
      </c>
      <c r="L397" t="n">
        <v>1065</v>
      </c>
      <c r="P397" t="inlineStr"/>
    </row>
    <row r="398">
      <c r="A398" t="inlineStr">
        <is>
          <t>DFW</t>
        </is>
      </c>
      <c r="B398" t="inlineStr">
        <is>
          <t>PT-237</t>
        </is>
      </c>
      <c r="C398" t="inlineStr">
        <is>
          <t>2023 F-250</t>
        </is>
      </c>
      <c r="D398" s="1" t="n">
        <v>45777</v>
      </c>
      <c r="E398" t="inlineStr">
        <is>
          <t>2024-019</t>
        </is>
      </c>
      <c r="F398" t="n">
        <v>1</v>
      </c>
      <c r="G398" t="inlineStr">
        <is>
          <t>9000 100F / CC NEEDED</t>
        </is>
      </c>
      <c r="H398" t="n">
        <v>4</v>
      </c>
      <c r="I398" t="n">
        <v>0.11</v>
      </c>
      <c r="J398" t="inlineStr">
        <is>
          <t>MONTHLY</t>
        </is>
      </c>
      <c r="K398" t="n">
        <v>1500</v>
      </c>
      <c r="L398" t="n">
        <v>165</v>
      </c>
      <c r="P398" t="inlineStr"/>
    </row>
    <row r="399">
      <c r="A399" t="inlineStr">
        <is>
          <t>DFW</t>
        </is>
      </c>
      <c r="B399" t="inlineStr">
        <is>
          <t>PT-281</t>
        </is>
      </c>
      <c r="C399" t="inlineStr">
        <is>
          <t>2024 F250 XL (REE94010)</t>
        </is>
      </c>
      <c r="D399" s="1" t="n">
        <v>45777</v>
      </c>
      <c r="E399" t="inlineStr">
        <is>
          <t>2024-019</t>
        </is>
      </c>
      <c r="F399" t="n">
        <v>1</v>
      </c>
      <c r="G399" t="inlineStr">
        <is>
          <t>9000 100F / CC NEEDED</t>
        </is>
      </c>
      <c r="H399" t="n">
        <v>4</v>
      </c>
      <c r="I399" t="n">
        <v>0.7</v>
      </c>
      <c r="J399" t="inlineStr">
        <is>
          <t>MONTHLY</t>
        </is>
      </c>
      <c r="K399" t="n">
        <v>1500</v>
      </c>
      <c r="L399" t="n">
        <v>1050</v>
      </c>
      <c r="P399" t="inlineStr"/>
    </row>
    <row r="400">
      <c r="A400" t="inlineStr">
        <is>
          <t>DFW</t>
        </is>
      </c>
      <c r="B400" t="inlineStr">
        <is>
          <t>SFB-03</t>
        </is>
      </c>
      <c r="C400" t="inlineStr">
        <is>
          <t>2012 Freightliner with Access</t>
        </is>
      </c>
      <c r="D400" s="1" t="n">
        <v>45777</v>
      </c>
      <c r="E400" t="inlineStr">
        <is>
          <t>2024-019</t>
        </is>
      </c>
      <c r="F400" t="n">
        <v>1</v>
      </c>
      <c r="G400" t="inlineStr">
        <is>
          <t>9000 100F / CC NEEDED</t>
        </is>
      </c>
      <c r="H400" t="n">
        <v>4</v>
      </c>
      <c r="I400" t="n">
        <v>0.08</v>
      </c>
      <c r="J400" t="inlineStr">
        <is>
          <t>MONTHLY</t>
        </is>
      </c>
      <c r="K400" t="n">
        <v>3650</v>
      </c>
      <c r="L400" t="n">
        <v>292</v>
      </c>
      <c r="P400" t="inlineStr"/>
    </row>
    <row r="401">
      <c r="A401" t="inlineStr">
        <is>
          <t>DFW</t>
        </is>
      </c>
      <c r="B401" t="inlineStr">
        <is>
          <t>SFB-09</t>
        </is>
      </c>
      <c r="C401" t="inlineStr">
        <is>
          <t>2013 Freightliner M2 106</t>
        </is>
      </c>
      <c r="D401" s="1" t="n">
        <v>45777</v>
      </c>
      <c r="E401" t="inlineStr">
        <is>
          <t>2024-019</t>
        </is>
      </c>
      <c r="F401" t="n">
        <v>1</v>
      </c>
      <c r="G401" t="inlineStr">
        <is>
          <t>9000 100F / CC NEEDED</t>
        </is>
      </c>
      <c r="H401" t="n">
        <v>4</v>
      </c>
      <c r="I401" t="n">
        <v>0.61</v>
      </c>
      <c r="J401" t="inlineStr">
        <is>
          <t>MONTHLY</t>
        </is>
      </c>
      <c r="K401" t="n">
        <v>3650</v>
      </c>
      <c r="L401" t="n">
        <v>2226.5</v>
      </c>
      <c r="P401" t="inlineStr"/>
    </row>
    <row r="402">
      <c r="A402" t="inlineStr">
        <is>
          <t>DFW</t>
        </is>
      </c>
      <c r="B402" t="inlineStr">
        <is>
          <t>SFB-16</t>
        </is>
      </c>
      <c r="C402" t="inlineStr">
        <is>
          <t>2019 INTL 4300 (L592806)</t>
        </is>
      </c>
      <c r="D402" s="1" t="n">
        <v>45777</v>
      </c>
      <c r="E402" t="inlineStr">
        <is>
          <t>2024-019</t>
        </is>
      </c>
      <c r="F402" t="n">
        <v>1</v>
      </c>
      <c r="G402" t="inlineStr">
        <is>
          <t>9000 100F / CC NEEDED</t>
        </is>
      </c>
      <c r="H402" t="n">
        <v>4</v>
      </c>
      <c r="I402" t="n">
        <v>0.15</v>
      </c>
      <c r="J402" t="inlineStr">
        <is>
          <t>MONTHLY</t>
        </is>
      </c>
      <c r="K402" t="n">
        <v>3650</v>
      </c>
      <c r="L402" t="n">
        <v>547.5</v>
      </c>
      <c r="P402" t="inlineStr"/>
    </row>
    <row r="403">
      <c r="A403" t="inlineStr">
        <is>
          <t>DFW</t>
        </is>
      </c>
      <c r="B403" t="inlineStr">
        <is>
          <t>SS-46</t>
        </is>
      </c>
      <c r="C403" t="inlineStr">
        <is>
          <t>2025 CAT 265 CTL (KR405362) SS-46</t>
        </is>
      </c>
      <c r="D403" s="1" t="n">
        <v>45777</v>
      </c>
      <c r="E403" t="inlineStr">
        <is>
          <t>2024-019</t>
        </is>
      </c>
      <c r="F403" t="n">
        <v>1</v>
      </c>
      <c r="G403" t="inlineStr">
        <is>
          <t>9000 100F / CC NEEDED</t>
        </is>
      </c>
      <c r="H403" t="n">
        <v>4</v>
      </c>
      <c r="I403" t="n">
        <v>0.84</v>
      </c>
      <c r="J403" t="inlineStr">
        <is>
          <t>MONTHLY</t>
        </is>
      </c>
      <c r="K403" t="n">
        <v>2100</v>
      </c>
      <c r="L403" t="n">
        <v>1764</v>
      </c>
      <c r="P403" t="inlineStr"/>
    </row>
    <row r="404">
      <c r="A404" t="inlineStr">
        <is>
          <t>DFW</t>
        </is>
      </c>
      <c r="B404" t="inlineStr">
        <is>
          <t>ET-14</t>
        </is>
      </c>
      <c r="C404" t="inlineStr">
        <is>
          <t>2022 DODGE RAM 1500</t>
        </is>
      </c>
      <c r="D404" s="1" t="n">
        <v>45777</v>
      </c>
      <c r="E404" t="inlineStr">
        <is>
          <t>2024-023</t>
        </is>
      </c>
      <c r="F404" t="n">
        <v>1</v>
      </c>
      <c r="G404" t="inlineStr">
        <is>
          <t>9000 100F / CC NEEDED</t>
        </is>
      </c>
      <c r="H404" t="n">
        <v>4</v>
      </c>
      <c r="I404" t="n">
        <v>1</v>
      </c>
      <c r="J404" t="inlineStr">
        <is>
          <t>MONTHLY</t>
        </is>
      </c>
      <c r="K404" t="n">
        <v>1300</v>
      </c>
      <c r="L404" t="n">
        <v>1300</v>
      </c>
      <c r="P404" t="n">
        <v>1</v>
      </c>
    </row>
    <row r="405">
      <c r="A405" t="inlineStr">
        <is>
          <t>DFW</t>
        </is>
      </c>
      <c r="B405" t="inlineStr">
        <is>
          <t>EX-81</t>
        </is>
      </c>
      <c r="C405" t="inlineStr">
        <is>
          <t>2023 CAT 304 (401570)</t>
        </is>
      </c>
      <c r="D405" s="1" t="n">
        <v>45777</v>
      </c>
      <c r="E405" t="inlineStr">
        <is>
          <t>2024-023</t>
        </is>
      </c>
      <c r="F405" t="n">
        <v>1</v>
      </c>
      <c r="G405" t="inlineStr">
        <is>
          <t>9000 100F / CC NEEDED</t>
        </is>
      </c>
      <c r="H405" t="n">
        <v>4</v>
      </c>
      <c r="I405" t="n">
        <v>0.5</v>
      </c>
      <c r="J405" t="inlineStr">
        <is>
          <t>MONTHLY</t>
        </is>
      </c>
      <c r="K405" t="n">
        <v>3000</v>
      </c>
      <c r="L405" t="n">
        <v>1500</v>
      </c>
      <c r="P405" t="n">
        <v>0.5</v>
      </c>
    </row>
    <row r="406">
      <c r="A406" t="inlineStr">
        <is>
          <t>DFW</t>
        </is>
      </c>
      <c r="B406" t="inlineStr">
        <is>
          <t>ME-33</t>
        </is>
      </c>
      <c r="C406" t="inlineStr">
        <is>
          <t>WANCO MESSAGE BOARD (1005010)</t>
        </is>
      </c>
      <c r="D406" s="1" t="n">
        <v>45777</v>
      </c>
      <c r="E406" t="inlineStr">
        <is>
          <t>2024-023</t>
        </is>
      </c>
      <c r="F406" t="n">
        <v>1</v>
      </c>
      <c r="G406" t="inlineStr">
        <is>
          <t>9000 100F / CC NEEDED</t>
        </is>
      </c>
      <c r="H406" t="n">
        <v>4</v>
      </c>
      <c r="I406" t="n">
        <v>1</v>
      </c>
      <c r="J406" t="inlineStr">
        <is>
          <t>MONTHLY</t>
        </is>
      </c>
      <c r="K406" t="n">
        <v>1250</v>
      </c>
      <c r="L406" t="n">
        <v>1250</v>
      </c>
      <c r="P406" t="n">
        <v>1</v>
      </c>
    </row>
    <row r="407">
      <c r="A407" t="inlineStr">
        <is>
          <t>DFW</t>
        </is>
      </c>
      <c r="B407" t="inlineStr">
        <is>
          <t>ME-41</t>
        </is>
      </c>
      <c r="C407" t="inlineStr">
        <is>
          <t>VER-MAC PCMS-1500LP (H223769)</t>
        </is>
      </c>
      <c r="D407" s="1" t="n">
        <v>45777</v>
      </c>
      <c r="E407" t="inlineStr">
        <is>
          <t>2024-023</t>
        </is>
      </c>
      <c r="F407" t="n">
        <v>1</v>
      </c>
      <c r="G407" t="inlineStr">
        <is>
          <t>9000 100F / CC NEEDED</t>
        </is>
      </c>
      <c r="H407" t="n">
        <v>4</v>
      </c>
      <c r="I407" t="n">
        <v>1</v>
      </c>
      <c r="J407" t="inlineStr">
        <is>
          <t>MONTHLY</t>
        </is>
      </c>
      <c r="K407" t="n">
        <v>1250</v>
      </c>
      <c r="L407" t="n">
        <v>1250</v>
      </c>
      <c r="P407" t="n">
        <v>1</v>
      </c>
    </row>
    <row r="408">
      <c r="A408" t="inlineStr">
        <is>
          <t>DFW</t>
        </is>
      </c>
      <c r="B408" t="inlineStr">
        <is>
          <t>PT-159</t>
        </is>
      </c>
      <c r="C408" t="inlineStr">
        <is>
          <t>2019 F250 G54587</t>
        </is>
      </c>
      <c r="D408" s="1" t="n">
        <v>45777</v>
      </c>
      <c r="E408" t="inlineStr">
        <is>
          <t>2024-023</t>
        </is>
      </c>
      <c r="F408" t="n">
        <v>1</v>
      </c>
      <c r="G408" t="inlineStr">
        <is>
          <t>9000 100F / CC NEEDED</t>
        </is>
      </c>
      <c r="H408" t="n">
        <v>4</v>
      </c>
      <c r="I408" t="n">
        <v>0.1</v>
      </c>
      <c r="J408" t="inlineStr">
        <is>
          <t>MONTHLY</t>
        </is>
      </c>
      <c r="K408" t="n">
        <v>1500</v>
      </c>
      <c r="L408" t="n">
        <v>150</v>
      </c>
      <c r="P408" t="inlineStr"/>
    </row>
    <row r="409">
      <c r="A409" t="inlineStr">
        <is>
          <t>DFW</t>
        </is>
      </c>
      <c r="B409" t="inlineStr">
        <is>
          <t>PT-237</t>
        </is>
      </c>
      <c r="C409" t="inlineStr">
        <is>
          <t>2023 F-250</t>
        </is>
      </c>
      <c r="D409" s="1" t="n">
        <v>45777</v>
      </c>
      <c r="E409" t="inlineStr">
        <is>
          <t>2024-023</t>
        </is>
      </c>
      <c r="F409" t="n">
        <v>1</v>
      </c>
      <c r="G409" t="inlineStr">
        <is>
          <t>9000 100F / CC NEEDED</t>
        </is>
      </c>
      <c r="H409" t="n">
        <v>4</v>
      </c>
      <c r="I409" t="n">
        <v>0.28</v>
      </c>
      <c r="J409" t="inlineStr">
        <is>
          <t>MONTHLY</t>
        </is>
      </c>
      <c r="K409" t="n">
        <v>1500</v>
      </c>
      <c r="L409" t="n">
        <v>420.0000000000001</v>
      </c>
      <c r="P409" t="inlineStr"/>
    </row>
    <row r="410">
      <c r="A410" t="inlineStr">
        <is>
          <t>DFW</t>
        </is>
      </c>
      <c r="B410" t="inlineStr">
        <is>
          <t>PT-242</t>
        </is>
      </c>
      <c r="C410" t="inlineStr">
        <is>
          <t>2023 F-250</t>
        </is>
      </c>
      <c r="D410" s="1" t="n">
        <v>45777</v>
      </c>
      <c r="E410" t="inlineStr">
        <is>
          <t>2024-023</t>
        </is>
      </c>
      <c r="F410" t="n">
        <v>1</v>
      </c>
      <c r="G410" t="inlineStr">
        <is>
          <t>9000 100F / CC NEEDED</t>
        </is>
      </c>
      <c r="H410" t="n">
        <v>4</v>
      </c>
      <c r="I410" t="n">
        <v>1</v>
      </c>
      <c r="J410" t="inlineStr">
        <is>
          <t>MONTHLY</t>
        </is>
      </c>
      <c r="K410" t="n">
        <v>1500</v>
      </c>
      <c r="L410" t="n">
        <v>1500</v>
      </c>
      <c r="P410" t="n">
        <v>1</v>
      </c>
    </row>
    <row r="411">
      <c r="A411" t="inlineStr">
        <is>
          <t>DFW</t>
        </is>
      </c>
      <c r="B411" t="inlineStr">
        <is>
          <t>PT-245</t>
        </is>
      </c>
      <c r="C411" t="inlineStr">
        <is>
          <t>2023 F-150 STX</t>
        </is>
      </c>
      <c r="D411" s="1" t="n">
        <v>45777</v>
      </c>
      <c r="E411" t="inlineStr">
        <is>
          <t>2024-023</t>
        </is>
      </c>
      <c r="F411" t="n">
        <v>1</v>
      </c>
      <c r="G411" t="inlineStr">
        <is>
          <t>9000 100F / CC NEEDED</t>
        </is>
      </c>
      <c r="H411" t="n">
        <v>4</v>
      </c>
      <c r="I411" t="n">
        <v>0.1</v>
      </c>
      <c r="J411" t="inlineStr">
        <is>
          <t>MONTHLY</t>
        </is>
      </c>
      <c r="K411" t="n">
        <v>1300</v>
      </c>
      <c r="L411" t="n">
        <v>130</v>
      </c>
      <c r="P411" t="inlineStr"/>
    </row>
    <row r="412">
      <c r="A412" t="inlineStr">
        <is>
          <t>DFW</t>
        </is>
      </c>
      <c r="B412" t="inlineStr">
        <is>
          <t>PT-276</t>
        </is>
      </c>
      <c r="C412" t="inlineStr">
        <is>
          <t>2024 FORD MAVERICK (RRB41388)</t>
        </is>
      </c>
      <c r="D412" s="1" t="n">
        <v>45777</v>
      </c>
      <c r="E412" t="inlineStr">
        <is>
          <t>2024-023</t>
        </is>
      </c>
      <c r="F412" t="n">
        <v>1</v>
      </c>
      <c r="G412" t="inlineStr">
        <is>
          <t>9000 100F / CC NEEDED</t>
        </is>
      </c>
      <c r="H412" t="n">
        <v>4</v>
      </c>
      <c r="I412" t="n">
        <v>0.1</v>
      </c>
      <c r="J412" t="inlineStr">
        <is>
          <t>MONTHLY</t>
        </is>
      </c>
      <c r="K412" t="n">
        <v>1000</v>
      </c>
      <c r="L412" t="n">
        <v>100</v>
      </c>
      <c r="P412" t="inlineStr"/>
    </row>
    <row r="413">
      <c r="A413" t="inlineStr">
        <is>
          <t>DFW</t>
        </is>
      </c>
      <c r="B413" t="inlineStr">
        <is>
          <t>PT-284</t>
        </is>
      </c>
      <c r="C413" t="inlineStr">
        <is>
          <t>2024 F250 F26104 PT-284</t>
        </is>
      </c>
      <c r="D413" s="1" t="n">
        <v>45777</v>
      </c>
      <c r="E413" t="inlineStr">
        <is>
          <t>2024-023</t>
        </is>
      </c>
      <c r="F413" t="n">
        <v>1</v>
      </c>
      <c r="G413" t="inlineStr">
        <is>
          <t>9000 100F / CC NEEDED</t>
        </is>
      </c>
      <c r="H413" t="n">
        <v>4</v>
      </c>
      <c r="I413" t="n">
        <v>0.2</v>
      </c>
      <c r="J413" t="inlineStr">
        <is>
          <t>MONTHLY</t>
        </is>
      </c>
      <c r="K413" t="n">
        <v>1500</v>
      </c>
      <c r="L413" t="n">
        <v>300</v>
      </c>
      <c r="P413" t="inlineStr"/>
    </row>
    <row r="414">
      <c r="A414" t="inlineStr">
        <is>
          <t>DFW</t>
        </is>
      </c>
      <c r="B414" t="inlineStr">
        <is>
          <t>RTC-02</t>
        </is>
      </c>
      <c r="C414" t="inlineStr">
        <is>
          <t>Terex 65 Ton Crane</t>
        </is>
      </c>
      <c r="D414" s="1" t="n">
        <v>45777</v>
      </c>
      <c r="E414" t="inlineStr">
        <is>
          <t>2024-023</t>
        </is>
      </c>
      <c r="F414" t="n">
        <v>1</v>
      </c>
      <c r="G414" t="inlineStr">
        <is>
          <t>9000 100F / CC NEEDED</t>
        </is>
      </c>
      <c r="H414" t="n">
        <v>4</v>
      </c>
      <c r="I414" t="n">
        <v>0.51</v>
      </c>
      <c r="J414" t="inlineStr">
        <is>
          <t>MONTHLY</t>
        </is>
      </c>
      <c r="K414" t="n">
        <v>6000</v>
      </c>
      <c r="L414" t="n">
        <v>3060</v>
      </c>
      <c r="P414" t="inlineStr"/>
    </row>
    <row r="415">
      <c r="A415" t="inlineStr">
        <is>
          <t>DFW</t>
        </is>
      </c>
      <c r="B415" t="inlineStr">
        <is>
          <t>SDT-01</t>
        </is>
      </c>
      <c r="C415" t="inlineStr">
        <is>
          <t>2021 UTILITY TRAILER 85605 SDT-01</t>
        </is>
      </c>
      <c r="D415" s="1" t="n">
        <v>45777</v>
      </c>
      <c r="E415" t="inlineStr">
        <is>
          <t>2024-023</t>
        </is>
      </c>
      <c r="F415" t="n">
        <v>1</v>
      </c>
      <c r="G415" t="inlineStr">
        <is>
          <t>9000 100F / CC NEEDED</t>
        </is>
      </c>
      <c r="H415" t="n">
        <v>4</v>
      </c>
      <c r="I415" t="n">
        <v>0.04</v>
      </c>
      <c r="J415" t="inlineStr">
        <is>
          <t>MONTHLY</t>
        </is>
      </c>
      <c r="K415" t="n">
        <v>850</v>
      </c>
      <c r="L415" t="n">
        <v>34</v>
      </c>
      <c r="P415" t="inlineStr"/>
    </row>
    <row r="416">
      <c r="A416" t="inlineStr">
        <is>
          <t>DFW</t>
        </is>
      </c>
      <c r="B416" t="inlineStr">
        <is>
          <t>SS-17</t>
        </is>
      </c>
      <c r="C416" t="inlineStr">
        <is>
          <t>2017 CAT 279D</t>
        </is>
      </c>
      <c r="D416" s="1" t="n">
        <v>45777</v>
      </c>
      <c r="E416" t="inlineStr">
        <is>
          <t>2024-023</t>
        </is>
      </c>
      <c r="F416" t="n">
        <v>1</v>
      </c>
      <c r="G416" t="inlineStr">
        <is>
          <t>9000 100F / CC NEEDED</t>
        </is>
      </c>
      <c r="H416" t="n">
        <v>4</v>
      </c>
      <c r="I416" t="n">
        <v>1</v>
      </c>
      <c r="J416" t="inlineStr">
        <is>
          <t>MONTHLY</t>
        </is>
      </c>
      <c r="K416" t="n">
        <v>2100</v>
      </c>
      <c r="L416" t="n">
        <v>2100</v>
      </c>
      <c r="P416" t="n">
        <v>1</v>
      </c>
    </row>
    <row r="417">
      <c r="A417" t="inlineStr">
        <is>
          <t>DFW</t>
        </is>
      </c>
      <c r="B417" t="inlineStr">
        <is>
          <t>TH-06</t>
        </is>
      </c>
      <c r="C417" t="inlineStr">
        <is>
          <t>2012 JLG G1255A</t>
        </is>
      </c>
      <c r="D417" s="1" t="n">
        <v>45777</v>
      </c>
      <c r="E417" t="inlineStr">
        <is>
          <t>2024-023</t>
        </is>
      </c>
      <c r="F417" t="n">
        <v>1</v>
      </c>
      <c r="G417" t="inlineStr">
        <is>
          <t>9000 100F / CC NEEDED</t>
        </is>
      </c>
      <c r="H417" t="n">
        <v>4</v>
      </c>
      <c r="I417" t="n">
        <v>1</v>
      </c>
      <c r="J417" t="inlineStr">
        <is>
          <t>MONTHLY</t>
        </is>
      </c>
      <c r="K417" t="n">
        <v>4000</v>
      </c>
      <c r="L417" t="n">
        <v>4000</v>
      </c>
      <c r="P417" t="n">
        <v>1</v>
      </c>
    </row>
    <row r="418">
      <c r="A418" t="inlineStr">
        <is>
          <t>DFW</t>
        </is>
      </c>
      <c r="B418" t="inlineStr">
        <is>
          <t>WL-12</t>
        </is>
      </c>
      <c r="C418" t="inlineStr">
        <is>
          <t>2022 CAT 938M (K03394) WL-12</t>
        </is>
      </c>
      <c r="D418" s="1" t="n">
        <v>45777</v>
      </c>
      <c r="E418" t="inlineStr">
        <is>
          <t>2024-023</t>
        </is>
      </c>
      <c r="F418" t="n">
        <v>1</v>
      </c>
      <c r="G418" t="inlineStr">
        <is>
          <t>9000 100F / CC NEEDED</t>
        </is>
      </c>
      <c r="H418" t="n">
        <v>4</v>
      </c>
      <c r="I418" t="n">
        <v>0.25</v>
      </c>
      <c r="J418" t="inlineStr">
        <is>
          <t>MONTHLY</t>
        </is>
      </c>
      <c r="K418" t="n">
        <v>4000</v>
      </c>
      <c r="L418" t="n">
        <v>1000</v>
      </c>
      <c r="P418" t="inlineStr"/>
    </row>
    <row r="419">
      <c r="A419" t="inlineStr">
        <is>
          <t>DFW</t>
        </is>
      </c>
      <c r="B419" t="inlineStr">
        <is>
          <t>ET-01</t>
        </is>
      </c>
      <c r="C419" t="inlineStr">
        <is>
          <t>2022 DODGE RAM 1500</t>
        </is>
      </c>
      <c r="D419" s="1" t="n">
        <v>45777</v>
      </c>
      <c r="E419" t="inlineStr">
        <is>
          <t>2024-024</t>
        </is>
      </c>
      <c r="F419" t="n">
        <v>1</v>
      </c>
      <c r="G419" t="inlineStr">
        <is>
          <t>9000 100F / CC NEEDED</t>
        </is>
      </c>
      <c r="H419" t="n">
        <v>4</v>
      </c>
      <c r="I419" t="n">
        <v>0.88</v>
      </c>
      <c r="J419" t="inlineStr">
        <is>
          <t>MONTHLY</t>
        </is>
      </c>
      <c r="K419" t="n">
        <v>1300</v>
      </c>
      <c r="L419" t="n">
        <v>1144</v>
      </c>
      <c r="P419" t="inlineStr"/>
    </row>
    <row r="420">
      <c r="A420" t="inlineStr">
        <is>
          <t>DFW</t>
        </is>
      </c>
      <c r="B420" t="inlineStr">
        <is>
          <t>ME-38</t>
        </is>
      </c>
      <c r="C420" t="inlineStr">
        <is>
          <t>WANCO ARROW BOARD (1005269)</t>
        </is>
      </c>
      <c r="D420" s="1" t="n">
        <v>45777</v>
      </c>
      <c r="E420" t="inlineStr">
        <is>
          <t>2024-024</t>
        </is>
      </c>
      <c r="F420" t="n">
        <v>1</v>
      </c>
      <c r="G420" t="inlineStr">
        <is>
          <t>9000 100F / CC NEEDED</t>
        </is>
      </c>
      <c r="H420" t="n">
        <v>4</v>
      </c>
      <c r="I420" t="n">
        <v>1</v>
      </c>
      <c r="J420" t="inlineStr">
        <is>
          <t>MONTHLY</t>
        </is>
      </c>
      <c r="K420" t="n">
        <v>800</v>
      </c>
      <c r="L420" t="n">
        <v>800</v>
      </c>
      <c r="P420" t="n">
        <v>1</v>
      </c>
    </row>
    <row r="421">
      <c r="A421" t="inlineStr">
        <is>
          <t>DFW</t>
        </is>
      </c>
      <c r="B421" t="inlineStr">
        <is>
          <t>ME-53</t>
        </is>
      </c>
      <c r="C421" t="inlineStr">
        <is>
          <t>2024 WANCO WTSP AB</t>
        </is>
      </c>
      <c r="D421" s="1" t="n">
        <v>45777</v>
      </c>
      <c r="E421" t="inlineStr">
        <is>
          <t>2024-024</t>
        </is>
      </c>
      <c r="F421" t="n">
        <v>1</v>
      </c>
      <c r="G421" t="inlineStr">
        <is>
          <t>9000 100F / CC NEEDED</t>
        </is>
      </c>
      <c r="H421" t="n">
        <v>4</v>
      </c>
      <c r="I421" t="n">
        <v>1</v>
      </c>
      <c r="J421" t="inlineStr">
        <is>
          <t>MONTHLY</t>
        </is>
      </c>
      <c r="K421" t="n">
        <v>800</v>
      </c>
      <c r="L421" t="n">
        <v>800</v>
      </c>
      <c r="P421" t="n">
        <v>1</v>
      </c>
    </row>
    <row r="422">
      <c r="A422" t="inlineStr">
        <is>
          <t>DFW</t>
        </is>
      </c>
      <c r="B422" t="inlineStr">
        <is>
          <t>PT-159</t>
        </is>
      </c>
      <c r="C422" t="inlineStr">
        <is>
          <t>2019 F250 G54587</t>
        </is>
      </c>
      <c r="D422" s="1" t="n">
        <v>45777</v>
      </c>
      <c r="E422" t="inlineStr">
        <is>
          <t>2024-024</t>
        </is>
      </c>
      <c r="F422" t="n">
        <v>1</v>
      </c>
      <c r="G422" t="inlineStr">
        <is>
          <t>9000 100F / CC NEEDED</t>
        </is>
      </c>
      <c r="H422" t="n">
        <v>4</v>
      </c>
      <c r="I422" t="n">
        <v>0.3</v>
      </c>
      <c r="J422" t="inlineStr">
        <is>
          <t>MONTHLY</t>
        </is>
      </c>
      <c r="K422" t="n">
        <v>1500</v>
      </c>
      <c r="L422" t="n">
        <v>450</v>
      </c>
      <c r="P422" t="inlineStr"/>
    </row>
    <row r="423">
      <c r="A423" t="inlineStr">
        <is>
          <t>DFW</t>
        </is>
      </c>
      <c r="B423" t="inlineStr">
        <is>
          <t>PT-215</t>
        </is>
      </c>
      <c r="C423" t="inlineStr">
        <is>
          <t>2022 F-250</t>
        </is>
      </c>
      <c r="D423" s="1" t="n">
        <v>45777</v>
      </c>
      <c r="E423" t="inlineStr">
        <is>
          <t>2024-024</t>
        </is>
      </c>
      <c r="F423" t="n">
        <v>1</v>
      </c>
      <c r="G423" t="inlineStr">
        <is>
          <t>9000 100F / CC NEEDED</t>
        </is>
      </c>
      <c r="H423" t="n">
        <v>4</v>
      </c>
      <c r="I423" t="n">
        <v>0.23</v>
      </c>
      <c r="J423" t="inlineStr">
        <is>
          <t>MONTHLY</t>
        </is>
      </c>
      <c r="K423" t="n">
        <v>1500</v>
      </c>
      <c r="L423" t="n">
        <v>345</v>
      </c>
      <c r="P423" t="inlineStr"/>
    </row>
    <row r="424">
      <c r="A424" t="inlineStr">
        <is>
          <t>DFW</t>
        </is>
      </c>
      <c r="B424" t="inlineStr">
        <is>
          <t>SS-34</t>
        </is>
      </c>
      <c r="C424" t="inlineStr">
        <is>
          <t>CAT 289D3 (2022)</t>
        </is>
      </c>
      <c r="D424" s="1" t="n">
        <v>45777</v>
      </c>
      <c r="E424" t="inlineStr">
        <is>
          <t>2024-024</t>
        </is>
      </c>
      <c r="F424" t="n">
        <v>1</v>
      </c>
      <c r="G424" t="inlineStr">
        <is>
          <t>9000 100F / CC NEEDED</t>
        </is>
      </c>
      <c r="H424" t="n">
        <v>4</v>
      </c>
      <c r="I424" t="n">
        <v>0.25</v>
      </c>
      <c r="J424" t="inlineStr">
        <is>
          <t>MONTHLY</t>
        </is>
      </c>
      <c r="K424" t="n">
        <v>2100</v>
      </c>
      <c r="L424" t="n">
        <v>525</v>
      </c>
      <c r="P424" t="n">
        <v>0.25</v>
      </c>
    </row>
    <row r="425">
      <c r="A425" t="inlineStr">
        <is>
          <t>HOU</t>
        </is>
      </c>
      <c r="B425" t="inlineStr">
        <is>
          <t>14T-45</t>
        </is>
      </c>
      <c r="C425" t="inlineStr">
        <is>
          <t>2025 BTX 14LP-16BK6P-4 (9889)</t>
        </is>
      </c>
      <c r="D425" s="1" t="n">
        <v>45777</v>
      </c>
      <c r="E425" t="inlineStr">
        <is>
          <t>2024-025</t>
        </is>
      </c>
      <c r="F425" t="n">
        <v>1</v>
      </c>
      <c r="G425" t="inlineStr">
        <is>
          <t>9000 100F / CC NEEDED</t>
        </is>
      </c>
      <c r="H425" t="n">
        <v>4</v>
      </c>
      <c r="I425" t="n">
        <v>0.92</v>
      </c>
      <c r="J425" t="inlineStr">
        <is>
          <t>MONTHLY</t>
        </is>
      </c>
      <c r="K425" t="n">
        <v>200</v>
      </c>
      <c r="L425" t="n">
        <v>184</v>
      </c>
      <c r="P425" t="inlineStr"/>
    </row>
    <row r="426">
      <c r="A426" t="inlineStr">
        <is>
          <t>HOU</t>
        </is>
      </c>
      <c r="B426" t="inlineStr">
        <is>
          <t>BRO-06</t>
        </is>
      </c>
      <c r="C426" t="inlineStr">
        <is>
          <t>2012 Broce BB250B</t>
        </is>
      </c>
      <c r="D426" s="1" t="n">
        <v>45777</v>
      </c>
      <c r="E426" t="inlineStr">
        <is>
          <t>2024-025</t>
        </is>
      </c>
      <c r="F426" t="n">
        <v>1</v>
      </c>
      <c r="G426" t="inlineStr">
        <is>
          <t>9000 100F / CC NEEDED</t>
        </is>
      </c>
      <c r="H426" t="n">
        <v>4</v>
      </c>
      <c r="I426" t="n">
        <v>0.5</v>
      </c>
      <c r="J426" t="inlineStr">
        <is>
          <t>MONTHLY</t>
        </is>
      </c>
      <c r="K426" t="n">
        <v>1200</v>
      </c>
      <c r="L426" t="n">
        <v>600</v>
      </c>
      <c r="P426" t="n">
        <v>0.5</v>
      </c>
    </row>
    <row r="427">
      <c r="A427" t="inlineStr">
        <is>
          <t>HOU</t>
        </is>
      </c>
      <c r="B427" t="inlineStr">
        <is>
          <t>D-17</t>
        </is>
      </c>
      <c r="C427" t="inlineStr">
        <is>
          <t>2015 CAT D6K2 LGP</t>
        </is>
      </c>
      <c r="D427" s="1" t="n">
        <v>45777</v>
      </c>
      <c r="E427" t="inlineStr">
        <is>
          <t>2024-025</t>
        </is>
      </c>
      <c r="F427" t="n">
        <v>1</v>
      </c>
      <c r="G427" t="inlineStr">
        <is>
          <t>9000 100F / CC NEEDED</t>
        </is>
      </c>
      <c r="H427" t="n">
        <v>4</v>
      </c>
      <c r="I427" t="n">
        <v>0.1</v>
      </c>
      <c r="J427" t="inlineStr">
        <is>
          <t>MONTHLY</t>
        </is>
      </c>
      <c r="K427" t="n">
        <v>5500</v>
      </c>
      <c r="L427" t="n">
        <v>550</v>
      </c>
      <c r="P427" t="n">
        <v>0.1</v>
      </c>
    </row>
    <row r="428">
      <c r="A428" t="inlineStr">
        <is>
          <t>HOU</t>
        </is>
      </c>
      <c r="B428" t="inlineStr">
        <is>
          <t>ET-16</t>
        </is>
      </c>
      <c r="C428" t="inlineStr">
        <is>
          <t>2022 DODGE RAM 1500</t>
        </is>
      </c>
      <c r="D428" s="1" t="n">
        <v>45777</v>
      </c>
      <c r="E428" t="inlineStr">
        <is>
          <t>2024-025</t>
        </is>
      </c>
      <c r="F428" t="n">
        <v>1</v>
      </c>
      <c r="G428" t="inlineStr">
        <is>
          <t>9000 100F / CC NEEDED</t>
        </is>
      </c>
      <c r="H428" t="n">
        <v>4</v>
      </c>
      <c r="I428" t="n">
        <v>0.5</v>
      </c>
      <c r="J428" t="inlineStr">
        <is>
          <t>MONTHLY</t>
        </is>
      </c>
      <c r="K428" t="n">
        <v>1300</v>
      </c>
      <c r="L428" t="n">
        <v>650</v>
      </c>
      <c r="P428" t="n">
        <v>1</v>
      </c>
    </row>
    <row r="429">
      <c r="A429" t="inlineStr">
        <is>
          <t>HOU</t>
        </is>
      </c>
      <c r="B429" t="inlineStr">
        <is>
          <t>ET-20</t>
        </is>
      </c>
      <c r="C429" t="inlineStr">
        <is>
          <t>2022 DODGE RAM 1500</t>
        </is>
      </c>
      <c r="D429" s="1" t="n">
        <v>45777</v>
      </c>
      <c r="E429" t="inlineStr">
        <is>
          <t>2024-025</t>
        </is>
      </c>
      <c r="F429" t="n">
        <v>1</v>
      </c>
      <c r="G429" t="inlineStr">
        <is>
          <t>9000 100F / CC NEEDED</t>
        </is>
      </c>
      <c r="H429" t="n">
        <v>4</v>
      </c>
      <c r="I429" t="n">
        <v>0.1</v>
      </c>
      <c r="J429" t="inlineStr">
        <is>
          <t>MONTHLY</t>
        </is>
      </c>
      <c r="K429" t="n">
        <v>1300</v>
      </c>
      <c r="L429" t="n">
        <v>130</v>
      </c>
      <c r="P429" t="inlineStr"/>
    </row>
    <row r="430">
      <c r="A430" t="inlineStr">
        <is>
          <t>HOU</t>
        </is>
      </c>
      <c r="B430" t="inlineStr">
        <is>
          <t>ET-36</t>
        </is>
      </c>
      <c r="C430" t="inlineStr">
        <is>
          <t>2023 FORD F-250 XL</t>
        </is>
      </c>
      <c r="D430" s="1" t="n">
        <v>45777</v>
      </c>
      <c r="E430" t="inlineStr">
        <is>
          <t>2024-025</t>
        </is>
      </c>
      <c r="F430" t="n">
        <v>1</v>
      </c>
      <c r="G430" t="inlineStr">
        <is>
          <t>9000 100F / CC NEEDED</t>
        </is>
      </c>
      <c r="H430" t="n">
        <v>4</v>
      </c>
      <c r="I430" t="n">
        <v>0.23</v>
      </c>
      <c r="J430" t="inlineStr">
        <is>
          <t>MONTHLY</t>
        </is>
      </c>
      <c r="K430" t="n">
        <v>2000</v>
      </c>
      <c r="L430" t="n">
        <v>460</v>
      </c>
      <c r="P430" t="inlineStr"/>
    </row>
    <row r="431">
      <c r="A431" t="inlineStr">
        <is>
          <t>HOU</t>
        </is>
      </c>
      <c r="B431" t="inlineStr">
        <is>
          <t>LP-117</t>
        </is>
      </c>
      <c r="C431" t="inlineStr">
        <is>
          <t>WANCO LIGHT TOWER 4-7KW VERT</t>
        </is>
      </c>
      <c r="D431" s="1" t="n">
        <v>45777</v>
      </c>
      <c r="E431" t="inlineStr">
        <is>
          <t>2024-025</t>
        </is>
      </c>
      <c r="F431" t="n">
        <v>1</v>
      </c>
      <c r="G431" t="inlineStr">
        <is>
          <t>9000 100F / CC NEEDED</t>
        </is>
      </c>
      <c r="H431" t="n">
        <v>4</v>
      </c>
      <c r="I431" t="n">
        <v>1</v>
      </c>
      <c r="J431" t="inlineStr">
        <is>
          <t>MONTHLY</t>
        </is>
      </c>
      <c r="K431" t="n">
        <v>800</v>
      </c>
      <c r="L431" t="n">
        <v>800</v>
      </c>
      <c r="P431" t="n">
        <v>1</v>
      </c>
    </row>
    <row r="432">
      <c r="A432" t="inlineStr">
        <is>
          <t>HOU</t>
        </is>
      </c>
      <c r="B432" t="inlineStr">
        <is>
          <t>PT-239</t>
        </is>
      </c>
      <c r="C432" t="inlineStr">
        <is>
          <t>2023 F-150 XL</t>
        </is>
      </c>
      <c r="D432" s="1" t="n">
        <v>45777</v>
      </c>
      <c r="E432" t="inlineStr">
        <is>
          <t>2024-025</t>
        </is>
      </c>
      <c r="F432" t="n">
        <v>1</v>
      </c>
      <c r="G432" t="inlineStr">
        <is>
          <t>9000 100F / CC NEEDED</t>
        </is>
      </c>
      <c r="H432" t="n">
        <v>4</v>
      </c>
      <c r="I432" t="n">
        <v>1</v>
      </c>
      <c r="J432" t="inlineStr">
        <is>
          <t>MONTHLY</t>
        </is>
      </c>
      <c r="K432" t="n">
        <v>1300</v>
      </c>
      <c r="L432" t="n">
        <v>1300</v>
      </c>
      <c r="P432" t="n">
        <v>1</v>
      </c>
    </row>
    <row r="433">
      <c r="A433" t="inlineStr">
        <is>
          <t>HOU</t>
        </is>
      </c>
      <c r="B433" t="inlineStr">
        <is>
          <t>PT-280</t>
        </is>
      </c>
      <c r="C433" t="inlineStr">
        <is>
          <t>2024 F250 XL (REE93968)</t>
        </is>
      </c>
      <c r="D433" s="1" t="n">
        <v>45777</v>
      </c>
      <c r="E433" t="inlineStr">
        <is>
          <t>2024-025</t>
        </is>
      </c>
      <c r="F433" t="n">
        <v>1</v>
      </c>
      <c r="G433" t="inlineStr">
        <is>
          <t>9000 100F / CC NEEDED</t>
        </is>
      </c>
      <c r="H433" t="n">
        <v>4</v>
      </c>
      <c r="I433" t="n">
        <v>0.41</v>
      </c>
      <c r="J433" t="inlineStr">
        <is>
          <t>MONTHLY</t>
        </is>
      </c>
      <c r="K433" t="n">
        <v>1500</v>
      </c>
      <c r="L433" t="n">
        <v>615</v>
      </c>
      <c r="P433" t="n">
        <v>1</v>
      </c>
    </row>
    <row r="434">
      <c r="A434" t="inlineStr">
        <is>
          <t>HOU</t>
        </is>
      </c>
      <c r="B434" t="inlineStr">
        <is>
          <t>R-13</t>
        </is>
      </c>
      <c r="C434" t="inlineStr">
        <is>
          <t>84" Sakai SV510T Roller</t>
        </is>
      </c>
      <c r="D434" s="1" t="n">
        <v>45777</v>
      </c>
      <c r="E434" t="inlineStr">
        <is>
          <t>2024-025</t>
        </is>
      </c>
      <c r="F434" t="n">
        <v>1</v>
      </c>
      <c r="G434" t="inlineStr">
        <is>
          <t>9000 100F / CC NEEDED</t>
        </is>
      </c>
      <c r="H434" t="n">
        <v>4</v>
      </c>
      <c r="I434" t="n">
        <v>1</v>
      </c>
      <c r="J434" t="inlineStr">
        <is>
          <t>MONTHLY</t>
        </is>
      </c>
      <c r="K434" t="n">
        <v>3000</v>
      </c>
      <c r="L434" t="n">
        <v>3000</v>
      </c>
      <c r="P434" t="n">
        <v>1</v>
      </c>
    </row>
    <row r="435">
      <c r="A435" t="inlineStr">
        <is>
          <t>HOU</t>
        </is>
      </c>
      <c r="B435" t="inlineStr">
        <is>
          <t>WT-11</t>
        </is>
      </c>
      <c r="C435" t="inlineStr">
        <is>
          <t>Freightliner M2 2000gal (2014)</t>
        </is>
      </c>
      <c r="D435" s="1" t="n">
        <v>45777</v>
      </c>
      <c r="E435" t="inlineStr">
        <is>
          <t>2024-025</t>
        </is>
      </c>
      <c r="F435" t="n">
        <v>1</v>
      </c>
      <c r="G435" t="inlineStr">
        <is>
          <t>9000 100F / CC NEEDED</t>
        </is>
      </c>
      <c r="H435" t="n">
        <v>4</v>
      </c>
      <c r="I435" t="n">
        <v>0.25</v>
      </c>
      <c r="J435" t="inlineStr">
        <is>
          <t>MONTHLY</t>
        </is>
      </c>
      <c r="K435" t="n">
        <v>3000</v>
      </c>
      <c r="L435" t="n">
        <v>750</v>
      </c>
      <c r="P435" t="n">
        <v>0.25</v>
      </c>
    </row>
    <row r="436">
      <c r="A436" t="inlineStr">
        <is>
          <t>DFW</t>
        </is>
      </c>
      <c r="B436" t="inlineStr">
        <is>
          <t>PT-177</t>
        </is>
      </c>
      <c r="C436" t="inlineStr">
        <is>
          <t>2020 F-250 D40364</t>
        </is>
      </c>
      <c r="D436" s="1" t="n">
        <v>45777</v>
      </c>
      <c r="E436" t="inlineStr">
        <is>
          <t>2024-027</t>
        </is>
      </c>
      <c r="F436" t="n">
        <v>1</v>
      </c>
      <c r="G436" t="inlineStr">
        <is>
          <t>9000 100F / CC NEEDED</t>
        </is>
      </c>
      <c r="H436" t="n">
        <v>4</v>
      </c>
      <c r="I436" t="n">
        <v>0.04</v>
      </c>
      <c r="J436" t="inlineStr">
        <is>
          <t>MONTHLY</t>
        </is>
      </c>
      <c r="K436" t="n">
        <v>1500</v>
      </c>
      <c r="L436" t="n">
        <v>60</v>
      </c>
      <c r="P436" t="inlineStr"/>
    </row>
    <row r="437">
      <c r="A437" t="inlineStr">
        <is>
          <t>DFW</t>
        </is>
      </c>
      <c r="B437" t="inlineStr">
        <is>
          <t>PT-244</t>
        </is>
      </c>
      <c r="C437" t="inlineStr">
        <is>
          <t>2023 F-150 STX</t>
        </is>
      </c>
      <c r="D437" s="1" t="n">
        <v>45777</v>
      </c>
      <c r="E437" t="inlineStr">
        <is>
          <t>2024-027</t>
        </is>
      </c>
      <c r="F437" t="n">
        <v>1</v>
      </c>
      <c r="G437" t="inlineStr">
        <is>
          <t>9000 100F / CC NEEDED</t>
        </is>
      </c>
      <c r="H437" t="n">
        <v>4</v>
      </c>
      <c r="I437" t="n">
        <v>0.2</v>
      </c>
      <c r="J437" t="inlineStr">
        <is>
          <t>MONTHLY</t>
        </is>
      </c>
      <c r="K437" t="n">
        <v>1300</v>
      </c>
      <c r="L437" t="n">
        <v>260</v>
      </c>
      <c r="P437" t="inlineStr"/>
    </row>
    <row r="438">
      <c r="A438" t="inlineStr">
        <is>
          <t>DFW</t>
        </is>
      </c>
      <c r="B438" t="inlineStr">
        <is>
          <t>PT-269</t>
        </is>
      </c>
      <c r="C438" t="inlineStr">
        <is>
          <t>2024 F350 FLATBED WELDING TK</t>
        </is>
      </c>
      <c r="D438" s="1" t="n">
        <v>45777</v>
      </c>
      <c r="E438" t="inlineStr">
        <is>
          <t>2024-027</t>
        </is>
      </c>
      <c r="F438" t="n">
        <v>1</v>
      </c>
      <c r="G438" t="inlineStr">
        <is>
          <t>9000 100F / CC NEEDED</t>
        </is>
      </c>
      <c r="H438" t="n">
        <v>4</v>
      </c>
      <c r="I438" t="n">
        <v>0.11</v>
      </c>
      <c r="J438" t="inlineStr">
        <is>
          <t>MONTHLY</t>
        </is>
      </c>
      <c r="K438" t="n">
        <v>2500</v>
      </c>
      <c r="L438" t="n">
        <v>275</v>
      </c>
      <c r="P438" t="inlineStr"/>
    </row>
    <row r="439">
      <c r="A439" t="inlineStr">
        <is>
          <t>DFW</t>
        </is>
      </c>
      <c r="B439" t="inlineStr">
        <is>
          <t>PT-274</t>
        </is>
      </c>
      <c r="C439" t="inlineStr">
        <is>
          <t>2024 FORD MAVERICK (RRB41786)</t>
        </is>
      </c>
      <c r="D439" s="1" t="n">
        <v>45777</v>
      </c>
      <c r="E439" t="inlineStr">
        <is>
          <t>2024-027</t>
        </is>
      </c>
      <c r="F439" t="n">
        <v>1</v>
      </c>
      <c r="G439" t="inlineStr">
        <is>
          <t>9000 100F / CC NEEDED</t>
        </is>
      </c>
      <c r="H439" t="n">
        <v>4</v>
      </c>
      <c r="I439" t="n">
        <v>0.19</v>
      </c>
      <c r="J439" t="inlineStr">
        <is>
          <t>MONTHLY</t>
        </is>
      </c>
      <c r="K439" t="n">
        <v>1000</v>
      </c>
      <c r="L439" t="n">
        <v>190</v>
      </c>
      <c r="P439" t="inlineStr"/>
    </row>
    <row r="440">
      <c r="A440" t="inlineStr">
        <is>
          <t>DFW</t>
        </is>
      </c>
      <c r="B440" t="inlineStr">
        <is>
          <t>PT-284</t>
        </is>
      </c>
      <c r="C440" t="inlineStr">
        <is>
          <t>2024 F250 F26104 PT-284</t>
        </is>
      </c>
      <c r="D440" s="1" t="n">
        <v>45777</v>
      </c>
      <c r="E440" t="inlineStr">
        <is>
          <t>2024-027</t>
        </is>
      </c>
      <c r="F440" t="n">
        <v>1</v>
      </c>
      <c r="G440" t="inlineStr">
        <is>
          <t>9000 100F / CC NEEDED</t>
        </is>
      </c>
      <c r="H440" t="n">
        <v>4</v>
      </c>
      <c r="I440" t="n">
        <v>0.4</v>
      </c>
      <c r="J440" t="inlineStr">
        <is>
          <t>MONTHLY</t>
        </is>
      </c>
      <c r="K440" t="n">
        <v>1500</v>
      </c>
      <c r="L440" t="n">
        <v>600</v>
      </c>
      <c r="P440" t="inlineStr"/>
    </row>
    <row r="441">
      <c r="A441" t="inlineStr">
        <is>
          <t>HOU</t>
        </is>
      </c>
      <c r="B441" t="inlineStr">
        <is>
          <t>ET-03</t>
        </is>
      </c>
      <c r="C441" t="inlineStr">
        <is>
          <t>2022 DODGE RAM 1500</t>
        </is>
      </c>
      <c r="D441" s="1" t="n">
        <v>45777</v>
      </c>
      <c r="E441" t="inlineStr">
        <is>
          <t>2024-028</t>
        </is>
      </c>
      <c r="F441" t="n">
        <v>1</v>
      </c>
      <c r="G441" t="inlineStr">
        <is>
          <t>9000 100F / CC NEEDED</t>
        </is>
      </c>
      <c r="H441" t="n">
        <v>4</v>
      </c>
      <c r="I441" t="n">
        <v>0.82</v>
      </c>
      <c r="J441" t="inlineStr">
        <is>
          <t>MONTHLY</t>
        </is>
      </c>
      <c r="K441" t="n">
        <v>1300</v>
      </c>
      <c r="L441" t="n">
        <v>1066</v>
      </c>
      <c r="P441" t="inlineStr"/>
    </row>
    <row r="442">
      <c r="A442" t="inlineStr">
        <is>
          <t>HOU</t>
        </is>
      </c>
      <c r="B442" t="inlineStr">
        <is>
          <t>ET-36</t>
        </is>
      </c>
      <c r="C442" t="inlineStr">
        <is>
          <t>2023 FORD F-250 XL</t>
        </is>
      </c>
      <c r="D442" s="1" t="n">
        <v>45777</v>
      </c>
      <c r="E442" t="inlineStr">
        <is>
          <t>2024-028</t>
        </is>
      </c>
      <c r="F442" t="n">
        <v>1</v>
      </c>
      <c r="G442" t="inlineStr">
        <is>
          <t>9000 100F / CC NEEDED</t>
        </is>
      </c>
      <c r="H442" t="n">
        <v>4</v>
      </c>
      <c r="I442" t="n">
        <v>0.41</v>
      </c>
      <c r="J442" t="inlineStr">
        <is>
          <t>MONTHLY</t>
        </is>
      </c>
      <c r="K442" t="n">
        <v>2000</v>
      </c>
      <c r="L442" t="n">
        <v>820</v>
      </c>
      <c r="P442" t="inlineStr"/>
    </row>
    <row r="443">
      <c r="A443" t="inlineStr">
        <is>
          <t>HOU</t>
        </is>
      </c>
      <c r="B443" t="inlineStr">
        <is>
          <t>PT-108</t>
        </is>
      </c>
      <c r="C443" t="inlineStr">
        <is>
          <t>2018 F-150 D31569</t>
        </is>
      </c>
      <c r="D443" s="1" t="n">
        <v>45777</v>
      </c>
      <c r="E443" t="inlineStr">
        <is>
          <t>2024-028</t>
        </is>
      </c>
      <c r="F443" t="n">
        <v>1</v>
      </c>
      <c r="G443" t="inlineStr">
        <is>
          <t>9000 100F / CC NEEDED</t>
        </is>
      </c>
      <c r="H443" t="n">
        <v>4</v>
      </c>
      <c r="I443" t="n">
        <v>0.16</v>
      </c>
      <c r="J443" t="inlineStr">
        <is>
          <t>MONTHLY</t>
        </is>
      </c>
      <c r="K443" t="n">
        <v>1300</v>
      </c>
      <c r="L443" t="n">
        <v>208</v>
      </c>
      <c r="P443" t="inlineStr"/>
    </row>
    <row r="444">
      <c r="A444" t="inlineStr">
        <is>
          <t>HOU</t>
        </is>
      </c>
      <c r="B444" t="inlineStr">
        <is>
          <t>PT-160</t>
        </is>
      </c>
      <c r="C444" t="inlineStr">
        <is>
          <t>2019 Ford G54586</t>
        </is>
      </c>
      <c r="D444" s="1" t="n">
        <v>45777</v>
      </c>
      <c r="E444" t="inlineStr">
        <is>
          <t>2024-028</t>
        </is>
      </c>
      <c r="F444" t="n">
        <v>1</v>
      </c>
      <c r="G444" t="inlineStr">
        <is>
          <t>9000 100F / CC NEEDED</t>
        </is>
      </c>
      <c r="H444" t="n">
        <v>4</v>
      </c>
      <c r="I444" t="n">
        <v>0.06</v>
      </c>
      <c r="J444" t="inlineStr">
        <is>
          <t>MONTHLY</t>
        </is>
      </c>
      <c r="K444" t="n">
        <v>1500</v>
      </c>
      <c r="L444" t="n">
        <v>90</v>
      </c>
      <c r="P444" t="inlineStr"/>
    </row>
    <row r="445">
      <c r="A445" t="inlineStr">
        <is>
          <t>HOU</t>
        </is>
      </c>
      <c r="B445" t="inlineStr">
        <is>
          <t>PT-190</t>
        </is>
      </c>
      <c r="C445" t="inlineStr">
        <is>
          <t>2021 F-250 D07383</t>
        </is>
      </c>
      <c r="D445" s="1" t="n">
        <v>45777</v>
      </c>
      <c r="E445" t="inlineStr">
        <is>
          <t>2024-028</t>
        </is>
      </c>
      <c r="F445" t="n">
        <v>1</v>
      </c>
      <c r="G445" t="inlineStr">
        <is>
          <t>9000 100F / CC NEEDED</t>
        </is>
      </c>
      <c r="H445" t="n">
        <v>4</v>
      </c>
      <c r="I445" t="n">
        <v>0.16</v>
      </c>
      <c r="J445" t="inlineStr">
        <is>
          <t>MONTHLY</t>
        </is>
      </c>
      <c r="K445" t="n">
        <v>1500</v>
      </c>
      <c r="L445" t="n">
        <v>240</v>
      </c>
      <c r="P445" t="inlineStr"/>
    </row>
    <row r="446">
      <c r="A446" t="inlineStr">
        <is>
          <t>HOU</t>
        </is>
      </c>
      <c r="B446" t="inlineStr">
        <is>
          <t>PT-229</t>
        </is>
      </c>
      <c r="C446" t="inlineStr">
        <is>
          <t>2022 F-250 G40594</t>
        </is>
      </c>
      <c r="D446" s="1" t="n">
        <v>45777</v>
      </c>
      <c r="E446" t="inlineStr">
        <is>
          <t>2024-028</t>
        </is>
      </c>
      <c r="F446" t="n">
        <v>1</v>
      </c>
      <c r="G446" t="inlineStr">
        <is>
          <t>9000 100F / CC NEEDED</t>
        </is>
      </c>
      <c r="H446" t="n">
        <v>4</v>
      </c>
      <c r="I446" t="n">
        <v>0.09</v>
      </c>
      <c r="J446" t="inlineStr">
        <is>
          <t>MONTHLY</t>
        </is>
      </c>
      <c r="K446" t="n">
        <v>1500</v>
      </c>
      <c r="L446" t="n">
        <v>135</v>
      </c>
      <c r="P446" t="inlineStr"/>
    </row>
    <row r="447">
      <c r="A447" t="inlineStr">
        <is>
          <t>HOU</t>
        </is>
      </c>
      <c r="B447" t="inlineStr">
        <is>
          <t>PT-235</t>
        </is>
      </c>
      <c r="C447" t="inlineStr">
        <is>
          <t>2023 F-150 D66303</t>
        </is>
      </c>
      <c r="D447" s="1" t="n">
        <v>45777</v>
      </c>
      <c r="E447" t="inlineStr">
        <is>
          <t>2024-028</t>
        </is>
      </c>
      <c r="F447" t="n">
        <v>1</v>
      </c>
      <c r="G447" t="inlineStr">
        <is>
          <t>9000 100F / CC NEEDED</t>
        </is>
      </c>
      <c r="H447" t="n">
        <v>4</v>
      </c>
      <c r="I447" t="n">
        <v>0.09</v>
      </c>
      <c r="J447" t="inlineStr">
        <is>
          <t>MONTHLY</t>
        </is>
      </c>
      <c r="K447" t="n">
        <v>1300</v>
      </c>
      <c r="L447" t="n">
        <v>117</v>
      </c>
      <c r="P447" t="inlineStr"/>
    </row>
    <row r="448">
      <c r="A448" t="inlineStr">
        <is>
          <t>HOU</t>
        </is>
      </c>
      <c r="B448" t="inlineStr">
        <is>
          <t>PT-246</t>
        </is>
      </c>
      <c r="C448" t="inlineStr">
        <is>
          <t>2023 F-150 STX</t>
        </is>
      </c>
      <c r="D448" s="1" t="n">
        <v>45777</v>
      </c>
      <c r="E448" t="inlineStr">
        <is>
          <t>2024-028</t>
        </is>
      </c>
      <c r="F448" t="n">
        <v>1</v>
      </c>
      <c r="G448" t="inlineStr">
        <is>
          <t>9000 100F / CC NEEDED</t>
        </is>
      </c>
      <c r="H448" t="n">
        <v>4</v>
      </c>
      <c r="I448" t="n">
        <v>0.23</v>
      </c>
      <c r="J448" t="inlineStr">
        <is>
          <t>MONTHLY</t>
        </is>
      </c>
      <c r="K448" t="n">
        <v>1300</v>
      </c>
      <c r="L448" t="n">
        <v>299</v>
      </c>
      <c r="P448" t="inlineStr"/>
    </row>
    <row r="449">
      <c r="A449" t="inlineStr">
        <is>
          <t>HOU</t>
        </is>
      </c>
      <c r="B449" t="inlineStr">
        <is>
          <t>BRO-09</t>
        </is>
      </c>
      <c r="C449" t="inlineStr">
        <is>
          <t>2014 Lay-Mor SM300</t>
        </is>
      </c>
      <c r="D449" s="1" t="n">
        <v>45777</v>
      </c>
      <c r="E449" t="inlineStr">
        <is>
          <t>2024-030</t>
        </is>
      </c>
      <c r="F449" t="n">
        <v>1</v>
      </c>
      <c r="G449" t="inlineStr">
        <is>
          <t>9000 100F / CC NEEDED</t>
        </is>
      </c>
      <c r="H449" t="n">
        <v>4</v>
      </c>
      <c r="I449" t="n">
        <v>1</v>
      </c>
      <c r="J449" t="inlineStr">
        <is>
          <t>MONTHLY</t>
        </is>
      </c>
      <c r="K449" t="n">
        <v>1200</v>
      </c>
      <c r="L449" t="n">
        <v>1200</v>
      </c>
      <c r="P449" t="n">
        <v>1</v>
      </c>
    </row>
    <row r="450">
      <c r="A450" t="inlineStr">
        <is>
          <t>HOU</t>
        </is>
      </c>
      <c r="B450" t="inlineStr">
        <is>
          <t>CC-03</t>
        </is>
      </c>
      <c r="C450" t="inlineStr">
        <is>
          <t>2013 Kobelco CK1600G</t>
        </is>
      </c>
      <c r="D450" s="1" t="n">
        <v>45777</v>
      </c>
      <c r="E450" t="inlineStr">
        <is>
          <t>2024-030</t>
        </is>
      </c>
      <c r="F450" t="n">
        <v>1</v>
      </c>
      <c r="G450" t="inlineStr">
        <is>
          <t>9000 100F / CC NEEDED</t>
        </is>
      </c>
      <c r="H450" t="n">
        <v>4</v>
      </c>
      <c r="I450" t="n">
        <v>1</v>
      </c>
      <c r="J450" t="inlineStr">
        <is>
          <t>MONTHLY</t>
        </is>
      </c>
      <c r="K450" t="n">
        <v>8800</v>
      </c>
      <c r="L450" t="n">
        <v>8800</v>
      </c>
      <c r="P450" t="n">
        <v>1</v>
      </c>
    </row>
    <row r="451">
      <c r="A451" t="inlineStr">
        <is>
          <t>HOU</t>
        </is>
      </c>
      <c r="B451" t="inlineStr">
        <is>
          <t>D-16</t>
        </is>
      </c>
      <c r="C451" t="inlineStr">
        <is>
          <t>2015 Caterpillar D6N LGP</t>
        </is>
      </c>
      <c r="D451" s="1" t="n">
        <v>45777</v>
      </c>
      <c r="E451" t="inlineStr">
        <is>
          <t>2024-030</t>
        </is>
      </c>
      <c r="F451" t="n">
        <v>1</v>
      </c>
      <c r="G451" t="inlineStr">
        <is>
          <t>9000 100F / CC NEEDED</t>
        </is>
      </c>
      <c r="H451" t="n">
        <v>4</v>
      </c>
      <c r="I451" t="n">
        <v>1</v>
      </c>
      <c r="J451" t="inlineStr">
        <is>
          <t>MONTHLY</t>
        </is>
      </c>
      <c r="K451" t="n">
        <v>5500</v>
      </c>
      <c r="L451" t="n">
        <v>5500</v>
      </c>
      <c r="P451" t="n">
        <v>1</v>
      </c>
    </row>
    <row r="452">
      <c r="A452" t="inlineStr">
        <is>
          <t>HOU</t>
        </is>
      </c>
      <c r="B452" t="inlineStr">
        <is>
          <t>DT-11</t>
        </is>
      </c>
      <c r="C452" t="inlineStr">
        <is>
          <t>2014 PB DT 348 (219806)</t>
        </is>
      </c>
      <c r="D452" s="1" t="n">
        <v>45777</v>
      </c>
      <c r="E452" t="inlineStr">
        <is>
          <t>2024-030</t>
        </is>
      </c>
      <c r="F452" t="n">
        <v>1</v>
      </c>
      <c r="G452" t="inlineStr">
        <is>
          <t>9000 100F / CC NEEDED</t>
        </is>
      </c>
      <c r="H452" t="n">
        <v>4</v>
      </c>
      <c r="I452" t="n">
        <v>0.05</v>
      </c>
      <c r="J452" t="inlineStr">
        <is>
          <t>MONTHLY</t>
        </is>
      </c>
      <c r="K452" t="n">
        <v>5000</v>
      </c>
      <c r="L452" t="n">
        <v>250</v>
      </c>
      <c r="P452" t="n">
        <v>0.05</v>
      </c>
    </row>
    <row r="453">
      <c r="A453" t="inlineStr">
        <is>
          <t>HOU</t>
        </is>
      </c>
      <c r="B453" t="inlineStr">
        <is>
          <t>ET-10</t>
        </is>
      </c>
      <c r="C453" t="inlineStr">
        <is>
          <t>2022 DODGE RAM 1500</t>
        </is>
      </c>
      <c r="D453" s="1" t="n">
        <v>45777</v>
      </c>
      <c r="E453" t="inlineStr">
        <is>
          <t>2024-030</t>
        </is>
      </c>
      <c r="F453" t="n">
        <v>1</v>
      </c>
      <c r="G453" t="inlineStr">
        <is>
          <t>9000 100F / CC NEEDED</t>
        </is>
      </c>
      <c r="H453" t="n">
        <v>4</v>
      </c>
      <c r="I453" t="n">
        <v>0.36</v>
      </c>
      <c r="J453" t="inlineStr">
        <is>
          <t>MONTHLY</t>
        </is>
      </c>
      <c r="K453" t="n">
        <v>1300</v>
      </c>
      <c r="L453" t="n">
        <v>468</v>
      </c>
      <c r="P453" t="inlineStr"/>
    </row>
    <row r="454">
      <c r="A454" t="inlineStr">
        <is>
          <t>HOU</t>
        </is>
      </c>
      <c r="B454" t="inlineStr">
        <is>
          <t>ET-16</t>
        </is>
      </c>
      <c r="C454" t="inlineStr">
        <is>
          <t>2022 DODGE RAM 1500</t>
        </is>
      </c>
      <c r="D454" s="1" t="n">
        <v>45777</v>
      </c>
      <c r="E454" t="inlineStr">
        <is>
          <t>2024-030</t>
        </is>
      </c>
      <c r="F454" t="n">
        <v>1</v>
      </c>
      <c r="G454" t="inlineStr">
        <is>
          <t>9000 100F / CC NEEDED</t>
        </is>
      </c>
      <c r="H454" t="n">
        <v>4</v>
      </c>
      <c r="I454" t="n">
        <v>0.5</v>
      </c>
      <c r="J454" t="inlineStr">
        <is>
          <t>MONTHLY</t>
        </is>
      </c>
      <c r="K454" t="n">
        <v>1300</v>
      </c>
      <c r="L454" t="n">
        <v>650</v>
      </c>
      <c r="P454" t="inlineStr"/>
    </row>
    <row r="455">
      <c r="A455" t="inlineStr">
        <is>
          <t>HOU</t>
        </is>
      </c>
      <c r="B455" t="inlineStr">
        <is>
          <t>EX-30</t>
        </is>
      </c>
      <c r="C455" t="inlineStr">
        <is>
          <t>320D CAT Excavator</t>
        </is>
      </c>
      <c r="D455" s="1" t="n">
        <v>45777</v>
      </c>
      <c r="E455" t="inlineStr">
        <is>
          <t>2024-030</t>
        </is>
      </c>
      <c r="F455" t="n">
        <v>1</v>
      </c>
      <c r="G455" t="inlineStr">
        <is>
          <t>9000 100F / CC NEEDED</t>
        </is>
      </c>
      <c r="H455" t="n">
        <v>4</v>
      </c>
      <c r="I455" t="n">
        <v>0.65</v>
      </c>
      <c r="J455" t="inlineStr">
        <is>
          <t>MONTHLY</t>
        </is>
      </c>
      <c r="K455" t="n">
        <v>5000</v>
      </c>
      <c r="L455" t="n">
        <v>3250</v>
      </c>
      <c r="P455" t="n">
        <v>0.65</v>
      </c>
    </row>
    <row r="456">
      <c r="A456" t="inlineStr">
        <is>
          <t>HOU</t>
        </is>
      </c>
      <c r="B456" t="inlineStr">
        <is>
          <t>EX-55</t>
        </is>
      </c>
      <c r="C456" t="inlineStr">
        <is>
          <t>2015 CAT 326FL</t>
        </is>
      </c>
      <c r="D456" s="1" t="n">
        <v>45777</v>
      </c>
      <c r="E456" t="inlineStr">
        <is>
          <t>2024-030</t>
        </is>
      </c>
      <c r="F456" t="n">
        <v>1</v>
      </c>
      <c r="G456" t="inlineStr">
        <is>
          <t>9000 100F / CC NEEDED</t>
        </is>
      </c>
      <c r="H456" t="n">
        <v>4</v>
      </c>
      <c r="I456" t="n">
        <v>1</v>
      </c>
      <c r="J456" t="inlineStr">
        <is>
          <t>MONTHLY</t>
        </is>
      </c>
      <c r="K456" t="n">
        <v>5000</v>
      </c>
      <c r="L456" t="n">
        <v>5000</v>
      </c>
      <c r="P456" t="n">
        <v>1</v>
      </c>
    </row>
    <row r="457">
      <c r="A457" t="inlineStr">
        <is>
          <t>HOU</t>
        </is>
      </c>
      <c r="B457" t="inlineStr">
        <is>
          <t>EX-59</t>
        </is>
      </c>
      <c r="C457" t="inlineStr">
        <is>
          <t>2016 JD 250G LC</t>
        </is>
      </c>
      <c r="D457" s="1" t="n">
        <v>45777</v>
      </c>
      <c r="E457" t="inlineStr">
        <is>
          <t>2024-030</t>
        </is>
      </c>
      <c r="F457" t="n">
        <v>1</v>
      </c>
      <c r="G457" t="inlineStr">
        <is>
          <t>9000 100F / CC NEEDED</t>
        </is>
      </c>
      <c r="H457" t="n">
        <v>4</v>
      </c>
      <c r="I457" t="n">
        <v>1</v>
      </c>
      <c r="J457" t="inlineStr">
        <is>
          <t>MONTHLY</t>
        </is>
      </c>
      <c r="K457" t="n">
        <v>5000</v>
      </c>
      <c r="L457" t="n">
        <v>5000</v>
      </c>
      <c r="P457" t="n">
        <v>1</v>
      </c>
    </row>
    <row r="458">
      <c r="A458" t="inlineStr">
        <is>
          <t>HOU</t>
        </is>
      </c>
      <c r="B458" t="inlineStr">
        <is>
          <t>EX-65</t>
        </is>
      </c>
      <c r="C458" t="inlineStr">
        <is>
          <t>JD 350G LC (2019)</t>
        </is>
      </c>
      <c r="D458" s="1" t="n">
        <v>45777</v>
      </c>
      <c r="E458" t="inlineStr">
        <is>
          <t>2024-030</t>
        </is>
      </c>
      <c r="F458" t="n">
        <v>1</v>
      </c>
      <c r="G458" t="inlineStr">
        <is>
          <t>9000 100F / CC NEEDED</t>
        </is>
      </c>
      <c r="H458" t="n">
        <v>4</v>
      </c>
      <c r="I458" t="n">
        <v>1</v>
      </c>
      <c r="J458" t="inlineStr">
        <is>
          <t>MONTHLY</t>
        </is>
      </c>
      <c r="K458" t="n">
        <v>7500</v>
      </c>
      <c r="L458" t="n">
        <v>7500</v>
      </c>
      <c r="P458" t="n">
        <v>1</v>
      </c>
    </row>
    <row r="459">
      <c r="A459" t="inlineStr">
        <is>
          <t>HOU</t>
        </is>
      </c>
      <c r="B459" t="inlineStr">
        <is>
          <t>MT-15</t>
        </is>
      </c>
      <c r="C459" t="inlineStr">
        <is>
          <t>2024 F550 MT E60786 MT-15</t>
        </is>
      </c>
      <c r="D459" s="1" t="n">
        <v>45777</v>
      </c>
      <c r="E459" t="inlineStr">
        <is>
          <t>2024-030</t>
        </is>
      </c>
      <c r="F459" t="n">
        <v>1</v>
      </c>
      <c r="G459" t="inlineStr">
        <is>
          <t>9000 100F / CC NEEDED</t>
        </is>
      </c>
      <c r="H459" t="n">
        <v>4</v>
      </c>
      <c r="I459" t="n">
        <v>0.1</v>
      </c>
      <c r="J459" t="inlineStr">
        <is>
          <t>MONTHLY</t>
        </is>
      </c>
      <c r="K459" t="n">
        <v>1500</v>
      </c>
      <c r="L459" t="n">
        <v>150</v>
      </c>
      <c r="P459" t="inlineStr"/>
    </row>
    <row r="460">
      <c r="A460" t="inlineStr">
        <is>
          <t>HOU</t>
        </is>
      </c>
      <c r="B460" t="inlineStr">
        <is>
          <t>MT-15</t>
        </is>
      </c>
      <c r="C460" t="inlineStr">
        <is>
          <t>2024 F550 MT E60786 MT-15</t>
        </is>
      </c>
      <c r="D460" s="1" t="n">
        <v>45777</v>
      </c>
      <c r="E460" t="inlineStr">
        <is>
          <t>2024-030</t>
        </is>
      </c>
      <c r="F460" t="n">
        <v>1</v>
      </c>
      <c r="G460" t="inlineStr">
        <is>
          <t>9000 100F / CC NEEDED</t>
        </is>
      </c>
      <c r="H460" t="n">
        <v>4</v>
      </c>
      <c r="I460" t="n">
        <v>0.2</v>
      </c>
      <c r="J460" t="inlineStr">
        <is>
          <t>MONTHLY</t>
        </is>
      </c>
      <c r="K460" t="n">
        <v>1500</v>
      </c>
      <c r="L460" t="n">
        <v>300</v>
      </c>
      <c r="P460" t="inlineStr"/>
    </row>
    <row r="461">
      <c r="A461" t="inlineStr">
        <is>
          <t>HOU</t>
        </is>
      </c>
      <c r="B461" t="inlineStr">
        <is>
          <t>PT-108</t>
        </is>
      </c>
      <c r="C461" t="inlineStr">
        <is>
          <t>2018 F-150 D31569</t>
        </is>
      </c>
      <c r="D461" s="1" t="n">
        <v>45777</v>
      </c>
      <c r="E461" t="inlineStr">
        <is>
          <t>2024-030</t>
        </is>
      </c>
      <c r="F461" t="n">
        <v>1</v>
      </c>
      <c r="G461" t="inlineStr">
        <is>
          <t>9000 100F / CC NEEDED</t>
        </is>
      </c>
      <c r="H461" t="n">
        <v>4</v>
      </c>
      <c r="I461" t="n">
        <v>0.13</v>
      </c>
      <c r="J461" t="inlineStr">
        <is>
          <t>MONTHLY</t>
        </is>
      </c>
      <c r="K461" t="n">
        <v>1300</v>
      </c>
      <c r="L461" t="n">
        <v>169</v>
      </c>
      <c r="P461" t="inlineStr"/>
    </row>
    <row r="462">
      <c r="A462" t="inlineStr">
        <is>
          <t>HOU</t>
        </is>
      </c>
      <c r="B462" t="inlineStr">
        <is>
          <t>PT-160</t>
        </is>
      </c>
      <c r="C462" t="inlineStr">
        <is>
          <t>2019 Ford G54586</t>
        </is>
      </c>
      <c r="D462" s="1" t="n">
        <v>45777</v>
      </c>
      <c r="E462" t="inlineStr">
        <is>
          <t>2024-030</t>
        </is>
      </c>
      <c r="F462" t="n">
        <v>1</v>
      </c>
      <c r="G462" t="inlineStr">
        <is>
          <t>9000 100F / CC NEEDED</t>
        </is>
      </c>
      <c r="H462" t="n">
        <v>4</v>
      </c>
      <c r="I462" t="n">
        <v>0.12</v>
      </c>
      <c r="J462" t="inlineStr">
        <is>
          <t>MONTHLY</t>
        </is>
      </c>
      <c r="K462" t="n">
        <v>1500</v>
      </c>
      <c r="L462" t="n">
        <v>180</v>
      </c>
      <c r="P462" t="inlineStr"/>
    </row>
    <row r="463">
      <c r="A463" t="inlineStr">
        <is>
          <t>HOU</t>
        </is>
      </c>
      <c r="B463" t="inlineStr">
        <is>
          <t>PT-190</t>
        </is>
      </c>
      <c r="C463" t="inlineStr">
        <is>
          <t>2021 F-250 D07383</t>
        </is>
      </c>
      <c r="D463" s="1" t="n">
        <v>45777</v>
      </c>
      <c r="E463" t="inlineStr">
        <is>
          <t>2024-030</t>
        </is>
      </c>
      <c r="F463" t="n">
        <v>1</v>
      </c>
      <c r="G463" t="inlineStr">
        <is>
          <t>9000 100F / CC NEEDED</t>
        </is>
      </c>
      <c r="H463" t="n">
        <v>4</v>
      </c>
      <c r="I463" t="n">
        <v>0.08</v>
      </c>
      <c r="J463" t="inlineStr">
        <is>
          <t>MONTHLY</t>
        </is>
      </c>
      <c r="K463" t="n">
        <v>1500</v>
      </c>
      <c r="L463" t="n">
        <v>120</v>
      </c>
      <c r="P463" t="inlineStr"/>
    </row>
    <row r="464">
      <c r="A464" t="inlineStr">
        <is>
          <t>HOU</t>
        </is>
      </c>
      <c r="B464" t="inlineStr">
        <is>
          <t>PT-229</t>
        </is>
      </c>
      <c r="C464" t="inlineStr">
        <is>
          <t>2022 F-250 G40594</t>
        </is>
      </c>
      <c r="D464" s="1" t="n">
        <v>45777</v>
      </c>
      <c r="E464" t="inlineStr">
        <is>
          <t>2024-030</t>
        </is>
      </c>
      <c r="F464" t="n">
        <v>1</v>
      </c>
      <c r="G464" t="inlineStr">
        <is>
          <t>9000 100F / CC NEEDED</t>
        </is>
      </c>
      <c r="H464" t="n">
        <v>4</v>
      </c>
      <c r="I464" t="n">
        <v>0.22</v>
      </c>
      <c r="J464" t="inlineStr">
        <is>
          <t>MONTHLY</t>
        </is>
      </c>
      <c r="K464" t="n">
        <v>1500</v>
      </c>
      <c r="L464" t="n">
        <v>330</v>
      </c>
      <c r="P464" t="inlineStr"/>
    </row>
    <row r="465">
      <c r="A465" t="inlineStr">
        <is>
          <t>HOU</t>
        </is>
      </c>
      <c r="B465" t="inlineStr">
        <is>
          <t>PT-235</t>
        </is>
      </c>
      <c r="C465" t="inlineStr">
        <is>
          <t>2023 F-150 D66303</t>
        </is>
      </c>
      <c r="D465" s="1" t="n">
        <v>45777</v>
      </c>
      <c r="E465" t="inlineStr">
        <is>
          <t>2024-030</t>
        </is>
      </c>
      <c r="F465" t="n">
        <v>1</v>
      </c>
      <c r="G465" t="inlineStr">
        <is>
          <t>9000 100F / CC NEEDED</t>
        </is>
      </c>
      <c r="H465" t="n">
        <v>4</v>
      </c>
      <c r="I465" t="n">
        <v>0.23</v>
      </c>
      <c r="J465" t="inlineStr">
        <is>
          <t>MONTHLY</t>
        </is>
      </c>
      <c r="K465" t="n">
        <v>1300</v>
      </c>
      <c r="L465" t="n">
        <v>299</v>
      </c>
      <c r="P465" t="inlineStr"/>
    </row>
    <row r="466">
      <c r="A466" t="inlineStr">
        <is>
          <t>HOU</t>
        </is>
      </c>
      <c r="B466" t="inlineStr">
        <is>
          <t>PT-236</t>
        </is>
      </c>
      <c r="C466" t="inlineStr">
        <is>
          <t>2023 F-250</t>
        </is>
      </c>
      <c r="D466" s="1" t="n">
        <v>45777</v>
      </c>
      <c r="E466" t="inlineStr">
        <is>
          <t>2024-030</t>
        </is>
      </c>
      <c r="F466" t="n">
        <v>1</v>
      </c>
      <c r="G466" t="inlineStr">
        <is>
          <t>9000 100F / CC NEEDED</t>
        </is>
      </c>
      <c r="H466" t="n">
        <v>4</v>
      </c>
      <c r="I466" t="n">
        <v>1</v>
      </c>
      <c r="J466" t="inlineStr">
        <is>
          <t>MONTHLY</t>
        </is>
      </c>
      <c r="K466" t="n">
        <v>1500</v>
      </c>
      <c r="L466" t="n">
        <v>1500</v>
      </c>
      <c r="P466" t="n">
        <v>1</v>
      </c>
    </row>
    <row r="467">
      <c r="A467" t="inlineStr">
        <is>
          <t>HOU</t>
        </is>
      </c>
      <c r="B467" t="inlineStr">
        <is>
          <t>PT-237</t>
        </is>
      </c>
      <c r="C467" t="inlineStr">
        <is>
          <t>2023 F-250</t>
        </is>
      </c>
      <c r="D467" s="1" t="n">
        <v>45777</v>
      </c>
      <c r="E467" t="inlineStr">
        <is>
          <t>2024-030</t>
        </is>
      </c>
      <c r="F467" t="n">
        <v>1</v>
      </c>
      <c r="G467" t="inlineStr">
        <is>
          <t>9000 100F / CC NEEDED</t>
        </is>
      </c>
      <c r="H467" t="n">
        <v>4</v>
      </c>
      <c r="I467" t="n">
        <v>0.05</v>
      </c>
      <c r="J467" t="inlineStr">
        <is>
          <t>MONTHLY</t>
        </is>
      </c>
      <c r="K467" t="n">
        <v>1500</v>
      </c>
      <c r="L467" t="n">
        <v>75</v>
      </c>
      <c r="P467" t="inlineStr"/>
    </row>
    <row r="468">
      <c r="A468" t="inlineStr">
        <is>
          <t>HOU</t>
        </is>
      </c>
      <c r="B468" t="inlineStr">
        <is>
          <t>PT-269</t>
        </is>
      </c>
      <c r="C468" t="inlineStr">
        <is>
          <t>2024 F350 FLATBED WELDING TK</t>
        </is>
      </c>
      <c r="D468" s="1" t="n">
        <v>45777</v>
      </c>
      <c r="E468" t="inlineStr">
        <is>
          <t>2024-030</t>
        </is>
      </c>
      <c r="F468" t="n">
        <v>1</v>
      </c>
      <c r="G468" t="inlineStr">
        <is>
          <t>9000 100F / CC NEEDED</t>
        </is>
      </c>
      <c r="H468" t="n">
        <v>4</v>
      </c>
      <c r="I468" t="n">
        <v>0.09</v>
      </c>
      <c r="J468" t="inlineStr">
        <is>
          <t>MONTHLY</t>
        </is>
      </c>
      <c r="K468" t="n">
        <v>2500</v>
      </c>
      <c r="L468" t="n">
        <v>225</v>
      </c>
      <c r="P468" t="inlineStr"/>
    </row>
    <row r="469">
      <c r="A469" t="inlineStr">
        <is>
          <t>HOU</t>
        </is>
      </c>
      <c r="B469" t="inlineStr">
        <is>
          <t>PT-276</t>
        </is>
      </c>
      <c r="C469" t="inlineStr">
        <is>
          <t>2024 FORD MAVERICK (RRB41388)</t>
        </is>
      </c>
      <c r="D469" s="1" t="n">
        <v>45777</v>
      </c>
      <c r="E469" t="inlineStr">
        <is>
          <t>2024-030</t>
        </is>
      </c>
      <c r="F469" t="n">
        <v>1</v>
      </c>
      <c r="G469" t="inlineStr">
        <is>
          <t>9000 100F / CC NEEDED</t>
        </is>
      </c>
      <c r="H469" t="n">
        <v>4</v>
      </c>
      <c r="I469" t="n">
        <v>0.2</v>
      </c>
      <c r="J469" t="inlineStr">
        <is>
          <t>MONTHLY</t>
        </is>
      </c>
      <c r="K469" t="n">
        <v>1000</v>
      </c>
      <c r="L469" t="n">
        <v>200</v>
      </c>
      <c r="P469" t="inlineStr"/>
    </row>
    <row r="470">
      <c r="A470" t="inlineStr">
        <is>
          <t>HOU</t>
        </is>
      </c>
      <c r="B470" t="inlineStr">
        <is>
          <t>PT-277</t>
        </is>
      </c>
      <c r="C470" t="inlineStr">
        <is>
          <t>2024 FORD MAVERICK (RRB40474)</t>
        </is>
      </c>
      <c r="D470" s="1" t="n">
        <v>45777</v>
      </c>
      <c r="E470" t="inlineStr">
        <is>
          <t>2024-030</t>
        </is>
      </c>
      <c r="F470" t="n">
        <v>1</v>
      </c>
      <c r="G470" t="inlineStr">
        <is>
          <t>9000 100F / CC NEEDED</t>
        </is>
      </c>
      <c r="H470" t="n">
        <v>4</v>
      </c>
      <c r="I470" t="n">
        <v>0.25</v>
      </c>
      <c r="J470" t="inlineStr">
        <is>
          <t>MONTHLY</t>
        </is>
      </c>
      <c r="K470" t="n">
        <v>1000</v>
      </c>
      <c r="L470" t="n">
        <v>250</v>
      </c>
      <c r="P470" t="inlineStr"/>
    </row>
    <row r="471">
      <c r="A471" t="inlineStr">
        <is>
          <t>HOU</t>
        </is>
      </c>
      <c r="B471" t="inlineStr">
        <is>
          <t>PT-278</t>
        </is>
      </c>
      <c r="C471" t="inlineStr">
        <is>
          <t>2024 FORD MAVERICK (RRB41295)</t>
        </is>
      </c>
      <c r="D471" s="1" t="n">
        <v>45777</v>
      </c>
      <c r="E471" t="inlineStr">
        <is>
          <t>2024-030</t>
        </is>
      </c>
      <c r="F471" t="n">
        <v>1</v>
      </c>
      <c r="G471" t="inlineStr">
        <is>
          <t>9000 100F / CC NEEDED</t>
        </is>
      </c>
      <c r="H471" t="n">
        <v>4</v>
      </c>
      <c r="I471" t="n">
        <v>0.18</v>
      </c>
      <c r="J471" t="inlineStr">
        <is>
          <t>MONTHLY</t>
        </is>
      </c>
      <c r="K471" t="n">
        <v>1000</v>
      </c>
      <c r="L471" t="n">
        <v>180</v>
      </c>
      <c r="P471" t="inlineStr"/>
    </row>
    <row r="472">
      <c r="A472" t="inlineStr">
        <is>
          <t>HOU</t>
        </is>
      </c>
      <c r="B472" t="inlineStr">
        <is>
          <t>PT-280</t>
        </is>
      </c>
      <c r="C472" t="inlineStr">
        <is>
          <t>2024 F250 XL (REE93968)</t>
        </is>
      </c>
      <c r="D472" s="1" t="n">
        <v>45777</v>
      </c>
      <c r="E472" t="inlineStr">
        <is>
          <t>2024-030</t>
        </is>
      </c>
      <c r="F472" t="n">
        <v>1</v>
      </c>
      <c r="G472" t="inlineStr">
        <is>
          <t>9000 100F / CC NEEDED</t>
        </is>
      </c>
      <c r="H472" t="n">
        <v>4</v>
      </c>
      <c r="I472" t="n">
        <v>0.59</v>
      </c>
      <c r="J472" t="inlineStr">
        <is>
          <t>MONTHLY</t>
        </is>
      </c>
      <c r="K472" t="n">
        <v>1500</v>
      </c>
      <c r="L472" t="n">
        <v>885</v>
      </c>
      <c r="P472" t="inlineStr"/>
    </row>
    <row r="473">
      <c r="A473" t="inlineStr">
        <is>
          <t>HOU</t>
        </is>
      </c>
      <c r="B473" t="inlineStr">
        <is>
          <t>SFB-07</t>
        </is>
      </c>
      <c r="C473" t="inlineStr">
        <is>
          <t>Freightliner M2-106 (2014)</t>
        </is>
      </c>
      <c r="D473" s="1" t="n">
        <v>45777</v>
      </c>
      <c r="E473" t="inlineStr">
        <is>
          <t>2024-030</t>
        </is>
      </c>
      <c r="F473" t="n">
        <v>1</v>
      </c>
      <c r="G473" t="inlineStr">
        <is>
          <t>9000 100F / CC NEEDED</t>
        </is>
      </c>
      <c r="H473" t="n">
        <v>4</v>
      </c>
      <c r="I473" t="n">
        <v>1</v>
      </c>
      <c r="J473" t="inlineStr">
        <is>
          <t>MONTHLY</t>
        </is>
      </c>
      <c r="K473" t="n">
        <v>3650</v>
      </c>
      <c r="L473" t="n">
        <v>3650</v>
      </c>
      <c r="P473" t="n">
        <v>1</v>
      </c>
    </row>
    <row r="474">
      <c r="A474" t="inlineStr">
        <is>
          <t>HOU</t>
        </is>
      </c>
      <c r="B474" t="inlineStr">
        <is>
          <t>SS-44</t>
        </is>
      </c>
      <c r="C474" t="inlineStr">
        <is>
          <t>2025 CAT 265 CTL (KR404778) SS-44</t>
        </is>
      </c>
      <c r="D474" s="1" t="n">
        <v>45777</v>
      </c>
      <c r="E474" t="inlineStr">
        <is>
          <t>2024-030</t>
        </is>
      </c>
      <c r="F474" t="n">
        <v>1</v>
      </c>
      <c r="G474" t="inlineStr">
        <is>
          <t>9000 100F / CC NEEDED</t>
        </is>
      </c>
      <c r="H474" t="n">
        <v>4</v>
      </c>
      <c r="I474" t="n">
        <v>1</v>
      </c>
      <c r="J474" t="inlineStr">
        <is>
          <t>MONTHLY</t>
        </is>
      </c>
      <c r="K474" t="n">
        <v>2100</v>
      </c>
      <c r="L474" t="n">
        <v>2100</v>
      </c>
      <c r="P474" t="n">
        <v>1</v>
      </c>
    </row>
    <row r="475">
      <c r="A475" t="inlineStr">
        <is>
          <t>HOU</t>
        </is>
      </c>
      <c r="B475" t="inlineStr">
        <is>
          <t>WL-10</t>
        </is>
      </c>
      <c r="C475" t="inlineStr">
        <is>
          <t>2015 CAT 938K WL</t>
        </is>
      </c>
      <c r="D475" s="1" t="n">
        <v>45777</v>
      </c>
      <c r="E475" t="inlineStr">
        <is>
          <t>2024-030</t>
        </is>
      </c>
      <c r="F475" t="n">
        <v>1</v>
      </c>
      <c r="G475" t="inlineStr">
        <is>
          <t>9000 100F / CC NEEDED</t>
        </is>
      </c>
      <c r="H475" t="n">
        <v>4</v>
      </c>
      <c r="I475" t="n">
        <v>1</v>
      </c>
      <c r="J475" t="inlineStr">
        <is>
          <t>MONTHLY</t>
        </is>
      </c>
      <c r="K475" t="n">
        <v>4000</v>
      </c>
      <c r="L475" t="n">
        <v>4000</v>
      </c>
      <c r="P475" t="n">
        <v>1</v>
      </c>
    </row>
    <row r="476">
      <c r="A476" t="inlineStr">
        <is>
          <t>HOU</t>
        </is>
      </c>
      <c r="B476" t="inlineStr">
        <is>
          <t>WT-07</t>
        </is>
      </c>
      <c r="C476" t="inlineStr">
        <is>
          <t>2014 Peterbilt 382  4000Gal</t>
        </is>
      </c>
      <c r="D476" s="1" t="n">
        <v>45777</v>
      </c>
      <c r="E476" t="inlineStr">
        <is>
          <t>2024-030</t>
        </is>
      </c>
      <c r="F476" t="n">
        <v>1</v>
      </c>
      <c r="G476" t="inlineStr">
        <is>
          <t>9000 100F / CC NEEDED</t>
        </is>
      </c>
      <c r="H476" t="n">
        <v>4</v>
      </c>
      <c r="I476" t="n">
        <v>1</v>
      </c>
      <c r="J476" t="inlineStr">
        <is>
          <t>MONTHLY</t>
        </is>
      </c>
      <c r="K476" t="n">
        <v>4000</v>
      </c>
      <c r="L476" t="n">
        <v>4000</v>
      </c>
      <c r="P476" t="n">
        <v>1</v>
      </c>
    </row>
    <row r="477">
      <c r="A477" t="inlineStr">
        <is>
          <t>DFW</t>
        </is>
      </c>
      <c r="B477" t="inlineStr">
        <is>
          <t>ET-19</t>
        </is>
      </c>
      <c r="C477" t="inlineStr">
        <is>
          <t>2022 DODGE RAM 1500</t>
        </is>
      </c>
      <c r="D477" s="1" t="n">
        <v>45777</v>
      </c>
      <c r="E477" t="inlineStr">
        <is>
          <t>2025-005</t>
        </is>
      </c>
      <c r="F477" t="n">
        <v>1</v>
      </c>
      <c r="G477" t="inlineStr">
        <is>
          <t>9000 100F / CC NEEDED</t>
        </is>
      </c>
      <c r="H477" t="n">
        <v>4</v>
      </c>
      <c r="I477" t="n">
        <v>0.2</v>
      </c>
      <c r="J477" t="inlineStr">
        <is>
          <t>MONTHLY</t>
        </is>
      </c>
      <c r="K477" t="n">
        <v>1300</v>
      </c>
      <c r="L477" t="n">
        <v>260</v>
      </c>
      <c r="P477" t="inlineStr"/>
    </row>
    <row r="478">
      <c r="A478" t="inlineStr">
        <is>
          <t>DFW</t>
        </is>
      </c>
      <c r="B478" t="inlineStr">
        <is>
          <t>ET-09</t>
        </is>
      </c>
      <c r="C478" t="inlineStr">
        <is>
          <t>2022 DODGE RAM 1500</t>
        </is>
      </c>
      <c r="D478" s="1" t="n">
        <v>45777</v>
      </c>
      <c r="E478" t="inlineStr">
        <is>
          <t>2025-007</t>
        </is>
      </c>
      <c r="F478" t="n">
        <v>1</v>
      </c>
      <c r="G478" t="inlineStr">
        <is>
          <t>100 6002A</t>
        </is>
      </c>
      <c r="H478" t="n">
        <v>4</v>
      </c>
      <c r="I478" t="n">
        <v>0.2</v>
      </c>
      <c r="J478" t="inlineStr">
        <is>
          <t>MONTHLY</t>
        </is>
      </c>
      <c r="K478" t="n">
        <v>1300</v>
      </c>
      <c r="L478" t="n">
        <v>260</v>
      </c>
      <c r="P478" t="inlineStr"/>
    </row>
    <row r="479">
      <c r="A479" t="inlineStr">
        <is>
          <t>DFW</t>
        </is>
      </c>
      <c r="B479" t="inlineStr">
        <is>
          <t>ET-19</t>
        </is>
      </c>
      <c r="C479" t="inlineStr">
        <is>
          <t>2022 DODGE RAM 1500</t>
        </is>
      </c>
      <c r="D479" s="1" t="n">
        <v>45777</v>
      </c>
      <c r="E479" t="inlineStr">
        <is>
          <t>2025-007</t>
        </is>
      </c>
      <c r="F479" t="n">
        <v>1</v>
      </c>
      <c r="G479" t="inlineStr">
        <is>
          <t>100 6002A</t>
        </is>
      </c>
      <c r="H479" t="n">
        <v>4</v>
      </c>
      <c r="I479" t="n">
        <v>0.15</v>
      </c>
      <c r="J479" t="inlineStr">
        <is>
          <t>MONTHLY</t>
        </is>
      </c>
      <c r="K479" t="n">
        <v>1300</v>
      </c>
      <c r="L479" t="n">
        <v>195</v>
      </c>
      <c r="P479" t="inlineStr"/>
    </row>
    <row r="480">
      <c r="A480" t="inlineStr">
        <is>
          <t>DFW</t>
        </is>
      </c>
      <c r="B480" t="inlineStr">
        <is>
          <t>ET-41</t>
        </is>
      </c>
      <c r="C480" t="inlineStr">
        <is>
          <t>2024 F-150</t>
        </is>
      </c>
      <c r="D480" s="1" t="n">
        <v>45777</v>
      </c>
      <c r="E480" t="inlineStr">
        <is>
          <t>2025-007</t>
        </is>
      </c>
      <c r="F480" t="n">
        <v>1</v>
      </c>
      <c r="G480" t="inlineStr">
        <is>
          <t>100 6002A</t>
        </is>
      </c>
      <c r="H480" t="n">
        <v>4</v>
      </c>
      <c r="I480" t="n">
        <v>0.3</v>
      </c>
      <c r="J480" t="inlineStr">
        <is>
          <t>MONTHLY</t>
        </is>
      </c>
      <c r="K480" t="n">
        <v>1300</v>
      </c>
      <c r="L480" t="n">
        <v>390</v>
      </c>
      <c r="P480" t="inlineStr"/>
    </row>
    <row r="481">
      <c r="A481" t="inlineStr">
        <is>
          <t>DFW</t>
        </is>
      </c>
      <c r="B481" t="inlineStr">
        <is>
          <t>EX-69</t>
        </is>
      </c>
      <c r="C481" t="inlineStr">
        <is>
          <t>JD 250G LC (2019)</t>
        </is>
      </c>
      <c r="D481" s="1" t="n">
        <v>45777</v>
      </c>
      <c r="E481" t="inlineStr">
        <is>
          <t>2025-007</t>
        </is>
      </c>
      <c r="F481" t="n">
        <v>1</v>
      </c>
      <c r="G481" t="inlineStr">
        <is>
          <t>100 6002A</t>
        </is>
      </c>
      <c r="H481" t="n">
        <v>4</v>
      </c>
      <c r="I481" t="n">
        <v>0.75</v>
      </c>
      <c r="J481" t="inlineStr">
        <is>
          <t>MONTHLY</t>
        </is>
      </c>
      <c r="K481" t="n">
        <v>5000</v>
      </c>
      <c r="L481" t="n">
        <v>3750</v>
      </c>
      <c r="P481" t="n">
        <v>0.75</v>
      </c>
    </row>
    <row r="482">
      <c r="A482" t="inlineStr">
        <is>
          <t>DFW</t>
        </is>
      </c>
      <c r="B482" t="inlineStr">
        <is>
          <t>PT-279</t>
        </is>
      </c>
      <c r="C482" t="inlineStr">
        <is>
          <t>2024 F250 XL (REE94240)</t>
        </is>
      </c>
      <c r="D482" s="1" t="n">
        <v>45777</v>
      </c>
      <c r="E482" t="inlineStr">
        <is>
          <t>2025-007</t>
        </is>
      </c>
      <c r="F482" t="n">
        <v>1</v>
      </c>
      <c r="G482" t="inlineStr">
        <is>
          <t>100 6002A</t>
        </is>
      </c>
      <c r="H482" t="n">
        <v>4</v>
      </c>
      <c r="I482" t="n">
        <v>0.6</v>
      </c>
      <c r="J482" t="inlineStr">
        <is>
          <t>MONTHLY</t>
        </is>
      </c>
      <c r="K482" t="n">
        <v>1500</v>
      </c>
      <c r="L482" t="n">
        <v>900</v>
      </c>
      <c r="P482" t="inlineStr"/>
    </row>
    <row r="483">
      <c r="A483" t="inlineStr">
        <is>
          <t>DFW</t>
        </is>
      </c>
      <c r="B483" t="inlineStr">
        <is>
          <t>PT-89</t>
        </is>
      </c>
      <c r="C483" t="inlineStr">
        <is>
          <t>2017 F-150 D58127</t>
        </is>
      </c>
      <c r="D483" s="1" t="n">
        <v>45777</v>
      </c>
      <c r="E483" t="inlineStr">
        <is>
          <t>2025-007</t>
        </is>
      </c>
      <c r="F483" t="n">
        <v>1</v>
      </c>
      <c r="G483" t="inlineStr">
        <is>
          <t>104 6001A</t>
        </is>
      </c>
      <c r="H483" t="n">
        <v>4</v>
      </c>
      <c r="I483" t="n">
        <v>0.15</v>
      </c>
      <c r="J483" t="inlineStr">
        <is>
          <t>MONTHLY</t>
        </is>
      </c>
      <c r="K483" t="n">
        <v>1300</v>
      </c>
      <c r="L483" t="n">
        <v>195</v>
      </c>
      <c r="P483" t="inlineStr"/>
    </row>
    <row r="484">
      <c r="A484" t="inlineStr">
        <is>
          <t>DFW</t>
        </is>
      </c>
      <c r="B484" t="inlineStr">
        <is>
          <t>PT-89</t>
        </is>
      </c>
      <c r="C484" t="inlineStr">
        <is>
          <t>2017 F-150 D58127</t>
        </is>
      </c>
      <c r="D484" s="1" t="n">
        <v>45777</v>
      </c>
      <c r="E484" t="inlineStr">
        <is>
          <t>2025-007</t>
        </is>
      </c>
      <c r="F484" t="n">
        <v>1</v>
      </c>
      <c r="G484" t="inlineStr">
        <is>
          <t>104 6001A</t>
        </is>
      </c>
      <c r="H484" t="n">
        <v>4</v>
      </c>
      <c r="I484" t="n">
        <v>0.15</v>
      </c>
      <c r="J484" t="inlineStr">
        <is>
          <t>MONTHLY</t>
        </is>
      </c>
      <c r="K484" t="n">
        <v>1300</v>
      </c>
      <c r="L484" t="n">
        <v>195</v>
      </c>
      <c r="P484" t="inlineStr"/>
    </row>
    <row r="485">
      <c r="A485" t="inlineStr">
        <is>
          <t>DFW</t>
        </is>
      </c>
      <c r="B485" t="inlineStr">
        <is>
          <t>SS-33</t>
        </is>
      </c>
      <c r="C485" t="inlineStr">
        <is>
          <t>CAT 279D3 (2022)</t>
        </is>
      </c>
      <c r="D485" t="n">
        <v>45777</v>
      </c>
      <c r="E485" t="inlineStr">
        <is>
          <t>2025-007</t>
        </is>
      </c>
      <c r="F485" t="n">
        <v>1</v>
      </c>
      <c r="G485" t="inlineStr">
        <is>
          <t>104 6001A</t>
        </is>
      </c>
      <c r="H485" t="n">
        <v>4</v>
      </c>
      <c r="I485" t="n">
        <v>0.5</v>
      </c>
      <c r="J485" t="inlineStr">
        <is>
          <t>MONTHLY</t>
        </is>
      </c>
      <c r="K485" t="n">
        <v>2100</v>
      </c>
      <c r="L485" t="n">
        <v>1050</v>
      </c>
      <c r="P485" t="n">
        <v>0.5</v>
      </c>
    </row>
    <row r="486">
      <c r="A486" t="inlineStr">
        <is>
          <t>DFW</t>
        </is>
      </c>
      <c r="B486" t="inlineStr">
        <is>
          <t>ET-41</t>
        </is>
      </c>
      <c r="C486" t="inlineStr">
        <is>
          <t>2024 F-150</t>
        </is>
      </c>
      <c r="D486" t="n">
        <v>45777</v>
      </c>
      <c r="E486" t="inlineStr">
        <is>
          <t>2025-008</t>
        </is>
      </c>
      <c r="F486" t="n">
        <v>1</v>
      </c>
      <c r="G486" t="inlineStr">
        <is>
          <t>9000 100F / CC NEEDED</t>
        </is>
      </c>
      <c r="H486" t="n">
        <v>4</v>
      </c>
      <c r="I486" t="n">
        <v>0.3</v>
      </c>
      <c r="J486" t="inlineStr">
        <is>
          <t>MONTHLY</t>
        </is>
      </c>
      <c r="K486" t="n">
        <v>1300</v>
      </c>
      <c r="L486" t="n">
        <v>390</v>
      </c>
      <c r="P486" t="inlineStr"/>
    </row>
    <row r="487">
      <c r="A487" t="inlineStr">
        <is>
          <t>DFW</t>
        </is>
      </c>
      <c r="B487" t="inlineStr">
        <is>
          <t>PT-180</t>
        </is>
      </c>
      <c r="C487" t="inlineStr">
        <is>
          <t>2020 F-250 C87751</t>
        </is>
      </c>
      <c r="D487" t="n">
        <v>45777</v>
      </c>
      <c r="E487" t="inlineStr">
        <is>
          <t>SEL-2025</t>
        </is>
      </c>
      <c r="F487" t="n">
        <v>1</v>
      </c>
      <c r="G487" t="inlineStr">
        <is>
          <t>0024 0006</t>
        </is>
      </c>
      <c r="H487" t="n">
        <v>4</v>
      </c>
      <c r="I487" t="n">
        <v>0.5</v>
      </c>
      <c r="J487" t="inlineStr">
        <is>
          <t>MONTHLY</t>
        </is>
      </c>
      <c r="K487" t="n">
        <v>1500</v>
      </c>
      <c r="L487" t="n">
        <v>750</v>
      </c>
      <c r="P487" t="inlineStr"/>
    </row>
    <row r="488"/>
    <row r="489"/>
    <row r="490"/>
    <row r="491"/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O474"/>
  <sheetViews>
    <sheetView workbookViewId="0">
      <selection activeCell="A1" sqref="A1"/>
    </sheetView>
  </sheetViews>
  <sheetFormatPr baseColWidth="8" defaultRowHeight="15"/>
  <cols>
    <col width="16.140625" customWidth="1" min="1" max="1"/>
    <col width="25.5703125" customWidth="1" min="2" max="2"/>
    <col width="28.42578125" customWidth="1" min="3" max="3"/>
    <col width="25.5703125" customWidth="1" min="4" max="4"/>
    <col width="16.5703125" customWidth="1" min="5" max="5"/>
    <col width="13" customWidth="1" min="6" max="6"/>
    <col width="13" customWidth="1" min="7" max="7"/>
    <col width="9.5703125" customWidth="1" min="8" max="8"/>
    <col width="17.28515625" customWidth="1" min="9" max="9"/>
    <col width="12.140625" customWidth="1" min="10" max="10"/>
    <col width="4" customWidth="1" min="11" max="11"/>
    <col width="13.140625" customWidth="1" min="12" max="12"/>
    <col width="19.7109375" customWidth="1" min="13" max="13"/>
    <col width="12.42578125" customWidth="1" min="14" max="14"/>
    <col width="13" customWidth="1" min="15" max="15"/>
  </cols>
  <sheetData>
    <row r="1">
      <c r="A1" t="inlineStr">
        <is>
          <t>Row Labels</t>
        </is>
      </c>
      <c r="B1" t="inlineStr">
        <is>
          <t>Sum of UNIT ALLOCATION</t>
        </is>
      </c>
      <c r="C1" t="inlineStr">
        <is>
          <t>Sum of RATE X ALLOCATION</t>
        </is>
      </c>
      <c r="D1" t="inlineStr">
        <is>
          <t>Sum of RATE X REVISION</t>
        </is>
      </c>
      <c r="E1" t="inlineStr">
        <is>
          <t>Sum of CHANGE</t>
        </is>
      </c>
    </row>
    <row r="2">
      <c r="A2" t="inlineStr">
        <is>
          <t>2019-044</t>
        </is>
      </c>
      <c r="B2" t="n">
        <v>0.8300000000000001</v>
      </c>
      <c r="C2" t="n">
        <v>1776</v>
      </c>
      <c r="D2" t="n">
        <v>1776</v>
      </c>
      <c r="E2" t="n">
        <v>0</v>
      </c>
    </row>
    <row r="3">
      <c r="A3" t="inlineStr">
        <is>
          <t>2021-017</t>
        </is>
      </c>
      <c r="B3" t="n">
        <v>7.789999999999999</v>
      </c>
      <c r="C3" t="n">
        <v>18475</v>
      </c>
      <c r="D3" t="n">
        <v>18475</v>
      </c>
      <c r="E3" t="n">
        <v>0</v>
      </c>
    </row>
    <row r="4">
      <c r="A4" t="inlineStr">
        <is>
          <t>2022-003</t>
        </is>
      </c>
      <c r="B4" t="n">
        <v>1</v>
      </c>
      <c r="C4" t="n">
        <v>1700</v>
      </c>
      <c r="D4" t="n">
        <v>1700</v>
      </c>
      <c r="E4" t="n">
        <v>0</v>
      </c>
    </row>
    <row r="5">
      <c r="A5" t="inlineStr">
        <is>
          <t>2022-008</t>
        </is>
      </c>
      <c r="B5" t="n">
        <v>7.79</v>
      </c>
      <c r="C5" t="n">
        <v>20534</v>
      </c>
      <c r="D5" t="n">
        <v>20534</v>
      </c>
      <c r="E5" t="n">
        <v>0</v>
      </c>
    </row>
    <row r="6">
      <c r="A6" t="inlineStr">
        <is>
          <t>2022-023</t>
        </is>
      </c>
      <c r="B6" t="n">
        <v>7.57</v>
      </c>
      <c r="C6" t="n">
        <v>20070</v>
      </c>
      <c r="D6" t="n">
        <v>20070</v>
      </c>
      <c r="E6" t="n">
        <v>0</v>
      </c>
    </row>
    <row r="7">
      <c r="A7" t="inlineStr">
        <is>
          <t>2022-040</t>
        </is>
      </c>
      <c r="B7" t="n">
        <v>0.5600000000000001</v>
      </c>
      <c r="C7" t="n">
        <v>1377.5</v>
      </c>
      <c r="D7" t="n">
        <v>1377.5</v>
      </c>
      <c r="E7" t="n">
        <v>0</v>
      </c>
    </row>
    <row r="8">
      <c r="A8" t="inlineStr">
        <is>
          <t>2023-004</t>
        </is>
      </c>
      <c r="B8" t="n">
        <v>0.27</v>
      </c>
      <c r="C8" t="n">
        <v>351</v>
      </c>
      <c r="D8" t="n">
        <v>351</v>
      </c>
      <c r="E8" t="n">
        <v>0</v>
      </c>
    </row>
    <row r="9">
      <c r="A9" t="inlineStr">
        <is>
          <t>2023-006</t>
        </is>
      </c>
      <c r="B9" t="n">
        <v>18.44</v>
      </c>
      <c r="C9" t="n">
        <v>40616</v>
      </c>
      <c r="D9" t="n">
        <v>40616</v>
      </c>
      <c r="E9" t="n">
        <v>0</v>
      </c>
    </row>
    <row r="10">
      <c r="A10" t="inlineStr">
        <is>
          <t>2023-007</t>
        </is>
      </c>
      <c r="B10" t="n">
        <v>25.55</v>
      </c>
      <c r="C10" t="n">
        <v>73134</v>
      </c>
      <c r="D10" t="n">
        <v>73134</v>
      </c>
      <c r="E10" t="n">
        <v>0</v>
      </c>
    </row>
    <row r="11">
      <c r="A11" t="inlineStr">
        <is>
          <t>2023-014</t>
        </is>
      </c>
      <c r="B11" t="n">
        <v>6.200000000000001</v>
      </c>
      <c r="C11" t="n">
        <v>12395</v>
      </c>
      <c r="D11" t="n">
        <v>12395</v>
      </c>
      <c r="E11" t="n">
        <v>0</v>
      </c>
    </row>
    <row r="12">
      <c r="A12" t="inlineStr">
        <is>
          <t>2023-019</t>
        </is>
      </c>
      <c r="B12" t="n">
        <v>1.2</v>
      </c>
      <c r="C12" t="n">
        <v>1560</v>
      </c>
      <c r="D12" t="n">
        <v>1560</v>
      </c>
      <c r="E12" t="n">
        <v>0</v>
      </c>
    </row>
    <row r="13">
      <c r="A13" t="inlineStr">
        <is>
          <t>2023-032</t>
        </is>
      </c>
      <c r="B13" t="n">
        <v>44.59999999999999</v>
      </c>
      <c r="C13" t="n">
        <v>88089.60000000001</v>
      </c>
      <c r="D13" t="n">
        <v>88089.60000000001</v>
      </c>
      <c r="E13" t="n">
        <v>0</v>
      </c>
    </row>
    <row r="14">
      <c r="A14" t="inlineStr">
        <is>
          <t>2023-034</t>
        </is>
      </c>
      <c r="B14" t="n">
        <v>10.08</v>
      </c>
      <c r="C14" t="n">
        <v>19245</v>
      </c>
      <c r="D14" t="n">
        <v>19245</v>
      </c>
      <c r="E14" t="n">
        <v>0</v>
      </c>
    </row>
    <row r="15">
      <c r="A15" t="inlineStr">
        <is>
          <t>2023-035</t>
        </is>
      </c>
      <c r="B15" t="n">
        <v>7.44</v>
      </c>
      <c r="C15" t="n">
        <v>14812</v>
      </c>
      <c r="D15" t="n">
        <v>14812</v>
      </c>
      <c r="E15" t="n">
        <v>0</v>
      </c>
    </row>
    <row r="16">
      <c r="A16" t="inlineStr">
        <is>
          <t>2023-036</t>
        </is>
      </c>
      <c r="B16" t="n">
        <v>0.9400000000000002</v>
      </c>
      <c r="C16" t="n">
        <v>1301</v>
      </c>
      <c r="D16" t="n">
        <v>1301</v>
      </c>
      <c r="E16" t="n">
        <v>0</v>
      </c>
    </row>
    <row r="17">
      <c r="A17" t="inlineStr">
        <is>
          <t>2024-003</t>
        </is>
      </c>
      <c r="B17" t="n">
        <v>3.27</v>
      </c>
      <c r="C17" t="n">
        <v>6983.5</v>
      </c>
      <c r="D17" t="n">
        <v>6983.5</v>
      </c>
      <c r="E17" t="n">
        <v>0</v>
      </c>
    </row>
    <row r="18">
      <c r="A18" t="inlineStr">
        <is>
          <t>2024-004</t>
        </is>
      </c>
      <c r="B18" t="n">
        <v>24.2</v>
      </c>
      <c r="C18" t="n">
        <v>48623</v>
      </c>
      <c r="D18" t="n">
        <v>48623</v>
      </c>
      <c r="E18" t="n">
        <v>0</v>
      </c>
    </row>
    <row r="19">
      <c r="A19" t="inlineStr">
        <is>
          <t>2024-012</t>
        </is>
      </c>
      <c r="B19" t="n">
        <v>21.76</v>
      </c>
      <c r="C19" t="n">
        <v>50255.5</v>
      </c>
      <c r="D19" t="n">
        <v>50255.5</v>
      </c>
      <c r="E19" t="n">
        <v>0</v>
      </c>
    </row>
    <row r="20">
      <c r="A20" t="inlineStr">
        <is>
          <t>2024-016</t>
        </is>
      </c>
      <c r="B20" t="n">
        <v>0.05</v>
      </c>
      <c r="C20" t="n">
        <v>65</v>
      </c>
      <c r="D20" t="n">
        <v>65</v>
      </c>
      <c r="E20" t="n">
        <v>0</v>
      </c>
    </row>
    <row r="21">
      <c r="A21" t="inlineStr">
        <is>
          <t>2024-017</t>
        </is>
      </c>
      <c r="B21" t="n">
        <v>6</v>
      </c>
      <c r="C21" t="n">
        <v>14326</v>
      </c>
      <c r="D21" t="n">
        <v>14326</v>
      </c>
      <c r="E21" t="n">
        <v>0</v>
      </c>
    </row>
    <row r="22">
      <c r="A22" t="inlineStr">
        <is>
          <t>2024-019</t>
        </is>
      </c>
      <c r="B22" t="n">
        <v>8.120000000000001</v>
      </c>
      <c r="C22" t="n">
        <v>16788</v>
      </c>
      <c r="D22" t="n">
        <v>16788</v>
      </c>
      <c r="E22" t="n">
        <v>0</v>
      </c>
    </row>
    <row r="23">
      <c r="A23" t="inlineStr">
        <is>
          <t>2024-023</t>
        </is>
      </c>
      <c r="B23" t="n">
        <v>8.079999999999998</v>
      </c>
      <c r="C23" t="n">
        <v>18094</v>
      </c>
      <c r="D23" t="n">
        <v>18094</v>
      </c>
      <c r="E23" t="n">
        <v>0</v>
      </c>
    </row>
    <row r="24">
      <c r="A24" t="inlineStr">
        <is>
          <t>2024-024</t>
        </is>
      </c>
      <c r="B24" t="n">
        <v>3.66</v>
      </c>
      <c r="C24" t="n">
        <v>4064</v>
      </c>
      <c r="D24" t="n">
        <v>4064</v>
      </c>
      <c r="E24" t="n">
        <v>0</v>
      </c>
    </row>
    <row r="25">
      <c r="A25" t="inlineStr">
        <is>
          <t>2024-025</t>
        </is>
      </c>
      <c r="B25" t="n">
        <v>6.01</v>
      </c>
      <c r="C25" t="n">
        <v>9039</v>
      </c>
      <c r="D25" t="n">
        <v>9039</v>
      </c>
      <c r="E25" t="n">
        <v>0</v>
      </c>
    </row>
    <row r="26">
      <c r="A26" t="inlineStr">
        <is>
          <t>2024-027</t>
        </is>
      </c>
      <c r="B26" t="n">
        <v>0.9400000000000001</v>
      </c>
      <c r="C26" t="n">
        <v>1385</v>
      </c>
      <c r="D26" t="n">
        <v>1385</v>
      </c>
      <c r="E26" t="n">
        <v>0</v>
      </c>
    </row>
    <row r="27">
      <c r="A27" t="inlineStr">
        <is>
          <t>2024-028</t>
        </is>
      </c>
      <c r="B27" t="n">
        <v>2.02</v>
      </c>
      <c r="C27" t="n">
        <v>2975</v>
      </c>
      <c r="D27" t="n">
        <v>2975</v>
      </c>
      <c r="E27" t="n">
        <v>0</v>
      </c>
    </row>
    <row r="28">
      <c r="A28" t="inlineStr">
        <is>
          <t>2024-030</t>
        </is>
      </c>
      <c r="B28" t="n">
        <v>15</v>
      </c>
      <c r="C28" t="n">
        <v>56231</v>
      </c>
      <c r="D28" t="n">
        <v>56231</v>
      </c>
      <c r="E28" t="n">
        <v>0</v>
      </c>
    </row>
    <row r="29">
      <c r="A29" t="inlineStr">
        <is>
          <t>2025-005</t>
        </is>
      </c>
      <c r="B29" t="n">
        <v>0.2</v>
      </c>
      <c r="C29" t="n">
        <v>260</v>
      </c>
      <c r="D29" t="n">
        <v>260</v>
      </c>
      <c r="E29" t="n">
        <v>0</v>
      </c>
    </row>
    <row r="30">
      <c r="A30" t="inlineStr">
        <is>
          <t>2025-007</t>
        </is>
      </c>
      <c r="B30" t="n">
        <v>2.8</v>
      </c>
      <c r="C30" t="n">
        <v>6935</v>
      </c>
      <c r="D30" t="n">
        <v>6935</v>
      </c>
      <c r="E30" t="n">
        <v>0</v>
      </c>
    </row>
    <row r="31">
      <c r="A31" t="inlineStr">
        <is>
          <t>2025-008</t>
        </is>
      </c>
      <c r="B31" t="n">
        <v>0.3</v>
      </c>
      <c r="C31" t="n">
        <v>390</v>
      </c>
      <c r="D31" t="n">
        <v>390</v>
      </c>
      <c r="E31" t="n">
        <v>0</v>
      </c>
    </row>
    <row r="32">
      <c r="A32" t="inlineStr">
        <is>
          <t>SEL-2025</t>
        </is>
      </c>
      <c r="B32" t="n">
        <v>0.5</v>
      </c>
      <c r="C32" t="n">
        <v>750</v>
      </c>
      <c r="D32" t="n">
        <v>750</v>
      </c>
      <c r="E32" t="n">
        <v>0</v>
      </c>
    </row>
    <row r="33">
      <c r="A33" t="inlineStr">
        <is>
          <t>Grand Total</t>
        </is>
      </c>
      <c r="B33" t="n">
        <v>243.17</v>
      </c>
      <c r="C33" t="n">
        <v>552600.1</v>
      </c>
      <c r="D33" t="n">
        <v>552600.1</v>
      </c>
      <c r="E33" t="n">
        <v>0</v>
      </c>
    </row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89"/>
  <sheetViews>
    <sheetView workbookViewId="0">
      <selection activeCell="A1" sqref="A1"/>
    </sheetView>
  </sheetViews>
  <sheetFormatPr baseColWidth="8" defaultRowHeight="15"/>
  <cols>
    <col width="8.7109375" customWidth="1" min="1" max="1"/>
    <col width="10.42578125" customWidth="1" min="2" max="2"/>
    <col width="13" customWidth="1" min="3" max="3"/>
    <col width="13" customWidth="1" min="4" max="4"/>
    <col width="11" customWidth="1" min="5" max="5"/>
    <col width="32.140625" customWidth="1" min="6" max="6"/>
    <col width="22.7109375" customWidth="1" min="7" max="7"/>
  </cols>
  <sheetData>
    <row r="1">
      <c r="A1" t="inlineStr">
        <is>
          <t>Job</t>
        </is>
      </c>
      <c r="B1" t="inlineStr">
        <is>
          <t>Division</t>
        </is>
      </c>
      <c r="C1" t="inlineStr">
        <is>
          <t>Division</t>
        </is>
      </c>
    </row>
    <row r="2">
      <c r="A2" t="inlineStr">
        <is>
          <t>2019-043</t>
        </is>
      </c>
      <c r="B2" t="inlineStr">
        <is>
          <t>DFW</t>
        </is>
      </c>
      <c r="C2" t="n">
        <v>2</v>
      </c>
      <c r="E2" t="inlineStr">
        <is>
          <t>2019-043</t>
        </is>
      </c>
      <c r="F2" t="inlineStr">
        <is>
          <t>DFW</t>
        </is>
      </c>
      <c r="G2" t="n">
        <v>2</v>
      </c>
    </row>
    <row r="3">
      <c r="A3" t="inlineStr">
        <is>
          <t>2019-044</t>
        </is>
      </c>
      <c r="B3" t="inlineStr">
        <is>
          <t>DFW</t>
        </is>
      </c>
      <c r="C3" t="n">
        <v>2</v>
      </c>
      <c r="E3" t="inlineStr">
        <is>
          <t>2019-044</t>
        </is>
      </c>
      <c r="F3" t="inlineStr">
        <is>
          <t>DFW</t>
        </is>
      </c>
      <c r="G3" t="n">
        <v>2</v>
      </c>
    </row>
    <row r="4">
      <c r="A4" t="inlineStr">
        <is>
          <t>2020-020</t>
        </is>
      </c>
      <c r="B4" t="inlineStr">
        <is>
          <t>DFW</t>
        </is>
      </c>
      <c r="C4" t="n">
        <v>2</v>
      </c>
      <c r="E4" t="inlineStr">
        <is>
          <t>2020-020</t>
        </is>
      </c>
      <c r="F4" t="inlineStr">
        <is>
          <t>DFW</t>
        </is>
      </c>
      <c r="G4" t="n">
        <v>2</v>
      </c>
    </row>
    <row r="5">
      <c r="A5" t="inlineStr">
        <is>
          <t>2020-027</t>
        </is>
      </c>
      <c r="B5" t="inlineStr">
        <is>
          <t>DFW</t>
        </is>
      </c>
      <c r="C5" t="n">
        <v>2</v>
      </c>
      <c r="E5" t="inlineStr">
        <is>
          <t>2020-027</t>
        </is>
      </c>
      <c r="F5" t="inlineStr">
        <is>
          <t>DFW</t>
        </is>
      </c>
      <c r="G5" t="n">
        <v>2</v>
      </c>
    </row>
    <row r="6">
      <c r="A6" t="inlineStr">
        <is>
          <t>2020-049</t>
        </is>
      </c>
      <c r="B6" t="inlineStr">
        <is>
          <t>DFW</t>
        </is>
      </c>
      <c r="C6" t="n">
        <v>2</v>
      </c>
      <c r="E6" t="inlineStr">
        <is>
          <t>2020-049</t>
        </is>
      </c>
      <c r="F6" t="inlineStr">
        <is>
          <t>DFW</t>
        </is>
      </c>
      <c r="G6" t="n">
        <v>2</v>
      </c>
    </row>
    <row r="7">
      <c r="A7" t="inlineStr">
        <is>
          <t>2021-010</t>
        </is>
      </c>
      <c r="B7" t="inlineStr">
        <is>
          <t>DFW</t>
        </is>
      </c>
      <c r="C7" t="n">
        <v>2</v>
      </c>
      <c r="E7" t="inlineStr">
        <is>
          <t>2021-010</t>
        </is>
      </c>
      <c r="F7" t="inlineStr">
        <is>
          <t>DFW</t>
        </is>
      </c>
      <c r="G7" t="n">
        <v>2</v>
      </c>
    </row>
    <row r="8">
      <c r="A8" t="inlineStr">
        <is>
          <t>2021-014</t>
        </is>
      </c>
      <c r="B8" t="inlineStr">
        <is>
          <t>DFW</t>
        </is>
      </c>
      <c r="C8" t="n">
        <v>2</v>
      </c>
      <c r="E8" t="inlineStr">
        <is>
          <t>2021-014</t>
        </is>
      </c>
      <c r="F8" t="inlineStr">
        <is>
          <t>DFW</t>
        </is>
      </c>
      <c r="G8" t="n">
        <v>2</v>
      </c>
    </row>
    <row r="9">
      <c r="A9" t="inlineStr">
        <is>
          <t>2021-017</t>
        </is>
      </c>
      <c r="B9" t="inlineStr">
        <is>
          <t>DFW</t>
        </is>
      </c>
      <c r="C9" t="n">
        <v>2</v>
      </c>
      <c r="E9" t="inlineStr">
        <is>
          <t>2021-017</t>
        </is>
      </c>
      <c r="F9" t="inlineStr">
        <is>
          <t>DFW</t>
        </is>
      </c>
      <c r="G9" t="n">
        <v>2</v>
      </c>
    </row>
    <row r="10">
      <c r="A10" t="inlineStr">
        <is>
          <t>2021-068</t>
        </is>
      </c>
      <c r="B10" t="inlineStr">
        <is>
          <t>DFW</t>
        </is>
      </c>
      <c r="C10" t="n">
        <v>2</v>
      </c>
      <c r="E10" t="inlineStr">
        <is>
          <t>2021-068</t>
        </is>
      </c>
      <c r="F10" t="inlineStr">
        <is>
          <t>DFW</t>
        </is>
      </c>
      <c r="G10" t="n">
        <v>2</v>
      </c>
    </row>
    <row r="11">
      <c r="A11" t="inlineStr">
        <is>
          <t>2021-072</t>
        </is>
      </c>
      <c r="B11" t="inlineStr">
        <is>
          <t>DFW</t>
        </is>
      </c>
      <c r="C11" t="n">
        <v>2</v>
      </c>
      <c r="E11" t="inlineStr">
        <is>
          <t>2021-072</t>
        </is>
      </c>
      <c r="F11" t="inlineStr">
        <is>
          <t>DFW</t>
        </is>
      </c>
      <c r="G11" t="n">
        <v>2</v>
      </c>
    </row>
    <row r="12">
      <c r="A12" t="inlineStr">
        <is>
          <t>2022-003</t>
        </is>
      </c>
      <c r="B12" t="inlineStr">
        <is>
          <t>DFW</t>
        </is>
      </c>
      <c r="C12" t="n">
        <v>2</v>
      </c>
      <c r="E12" t="inlineStr">
        <is>
          <t>2022-003</t>
        </is>
      </c>
      <c r="F12" t="inlineStr">
        <is>
          <t>DFW</t>
        </is>
      </c>
      <c r="G12" t="n">
        <v>2</v>
      </c>
    </row>
    <row r="13">
      <c r="A13" t="inlineStr">
        <is>
          <t>2022-008</t>
        </is>
      </c>
      <c r="B13" t="inlineStr">
        <is>
          <t>DFW</t>
        </is>
      </c>
      <c r="C13" t="n">
        <v>2</v>
      </c>
      <c r="E13" t="inlineStr">
        <is>
          <t>2022-008</t>
        </is>
      </c>
      <c r="F13" t="inlineStr">
        <is>
          <t>DFW</t>
        </is>
      </c>
      <c r="G13" t="n">
        <v>2</v>
      </c>
    </row>
    <row r="14">
      <c r="A14" t="inlineStr">
        <is>
          <t>2022-012</t>
        </is>
      </c>
      <c r="B14" t="inlineStr">
        <is>
          <t>DFW</t>
        </is>
      </c>
      <c r="C14" t="n">
        <v>2</v>
      </c>
      <c r="E14" t="inlineStr">
        <is>
          <t>2022-012</t>
        </is>
      </c>
      <c r="F14" t="inlineStr">
        <is>
          <t>DFW</t>
        </is>
      </c>
      <c r="G14" t="n">
        <v>2</v>
      </c>
    </row>
    <row r="15">
      <c r="A15" t="inlineStr">
        <is>
          <t>2022-023</t>
        </is>
      </c>
      <c r="B15" t="inlineStr">
        <is>
          <t>DFW</t>
        </is>
      </c>
      <c r="C15" t="n">
        <v>2</v>
      </c>
      <c r="E15" t="inlineStr">
        <is>
          <t>2022-023</t>
        </is>
      </c>
      <c r="F15" t="inlineStr">
        <is>
          <t>DFW</t>
        </is>
      </c>
      <c r="G15" t="n">
        <v>2</v>
      </c>
    </row>
    <row r="16">
      <c r="A16" t="inlineStr">
        <is>
          <t>2022-033</t>
        </is>
      </c>
      <c r="B16" t="inlineStr">
        <is>
          <t>DFW</t>
        </is>
      </c>
      <c r="C16" t="n">
        <v>2</v>
      </c>
      <c r="E16" t="inlineStr">
        <is>
          <t>2022-033</t>
        </is>
      </c>
      <c r="F16" t="inlineStr">
        <is>
          <t>DFW</t>
        </is>
      </c>
      <c r="G16" t="n">
        <v>2</v>
      </c>
    </row>
    <row r="17">
      <c r="A17" t="inlineStr">
        <is>
          <t>2022-041</t>
        </is>
      </c>
      <c r="B17" t="inlineStr">
        <is>
          <t>DFW</t>
        </is>
      </c>
      <c r="C17" t="n">
        <v>2</v>
      </c>
      <c r="E17" t="inlineStr">
        <is>
          <t>2022-041</t>
        </is>
      </c>
      <c r="F17" t="inlineStr">
        <is>
          <t>DFW</t>
        </is>
      </c>
      <c r="G17" t="n">
        <v>2</v>
      </c>
    </row>
    <row r="18">
      <c r="A18" t="inlineStr">
        <is>
          <t>2022-042</t>
        </is>
      </c>
      <c r="B18" t="inlineStr">
        <is>
          <t>DFW</t>
        </is>
      </c>
      <c r="C18" t="n">
        <v>2</v>
      </c>
      <c r="E18" t="inlineStr">
        <is>
          <t>2022-042</t>
        </is>
      </c>
      <c r="F18" t="inlineStr">
        <is>
          <t>DFW</t>
        </is>
      </c>
      <c r="G18" t="n">
        <v>2</v>
      </c>
    </row>
    <row r="19">
      <c r="A19" t="inlineStr">
        <is>
          <t>2022-044</t>
        </is>
      </c>
      <c r="B19" t="inlineStr">
        <is>
          <t>DFW</t>
        </is>
      </c>
      <c r="C19" t="n">
        <v>2</v>
      </c>
      <c r="E19" t="inlineStr">
        <is>
          <t>2022-044</t>
        </is>
      </c>
      <c r="F19" t="inlineStr">
        <is>
          <t>DFW</t>
        </is>
      </c>
      <c r="G19" t="n">
        <v>2</v>
      </c>
    </row>
    <row r="20">
      <c r="A20" t="inlineStr">
        <is>
          <t>2023-004</t>
        </is>
      </c>
      <c r="B20" t="inlineStr">
        <is>
          <t>DFW</t>
        </is>
      </c>
      <c r="C20" t="n">
        <v>2</v>
      </c>
      <c r="E20" t="inlineStr">
        <is>
          <t>2023-004</t>
        </is>
      </c>
      <c r="F20" t="inlineStr">
        <is>
          <t>DFW</t>
        </is>
      </c>
      <c r="G20" t="n">
        <v>2</v>
      </c>
    </row>
    <row r="21">
      <c r="A21" t="inlineStr">
        <is>
          <t>2023-006</t>
        </is>
      </c>
      <c r="B21" t="inlineStr">
        <is>
          <t>DFW</t>
        </is>
      </c>
      <c r="C21" t="n">
        <v>2</v>
      </c>
      <c r="E21" t="inlineStr">
        <is>
          <t>2023-006</t>
        </is>
      </c>
      <c r="F21" t="inlineStr">
        <is>
          <t>DFW</t>
        </is>
      </c>
      <c r="G21" t="n">
        <v>2</v>
      </c>
    </row>
    <row r="22">
      <c r="A22" t="inlineStr">
        <is>
          <t>2023-006</t>
        </is>
      </c>
      <c r="B22" t="inlineStr">
        <is>
          <t>DFW</t>
        </is>
      </c>
      <c r="C22" t="n">
        <v>2</v>
      </c>
      <c r="E22" t="inlineStr">
        <is>
          <t>2023-006</t>
        </is>
      </c>
      <c r="F22" t="inlineStr">
        <is>
          <t>DFW</t>
        </is>
      </c>
      <c r="G22" t="n">
        <v>2</v>
      </c>
    </row>
    <row r="23">
      <c r="A23" t="inlineStr">
        <is>
          <t>2023-014</t>
        </is>
      </c>
      <c r="B23" t="inlineStr">
        <is>
          <t>DFW</t>
        </is>
      </c>
      <c r="C23" t="n">
        <v>2</v>
      </c>
      <c r="E23" t="inlineStr">
        <is>
          <t>2023-014</t>
        </is>
      </c>
      <c r="F23" t="inlineStr">
        <is>
          <t>DFW</t>
        </is>
      </c>
      <c r="G23" t="n">
        <v>2</v>
      </c>
    </row>
    <row r="24">
      <c r="A24" t="inlineStr">
        <is>
          <t>2023-027</t>
        </is>
      </c>
      <c r="B24" t="inlineStr">
        <is>
          <t>DFW</t>
        </is>
      </c>
      <c r="C24" t="n">
        <v>2</v>
      </c>
      <c r="E24" t="inlineStr">
        <is>
          <t>2023-027</t>
        </is>
      </c>
      <c r="F24" t="inlineStr">
        <is>
          <t>DFW</t>
        </is>
      </c>
      <c r="G24" t="n">
        <v>2</v>
      </c>
    </row>
    <row r="25">
      <c r="A25" t="inlineStr">
        <is>
          <t>2023-028</t>
        </is>
      </c>
      <c r="B25" t="inlineStr">
        <is>
          <t>DFW</t>
        </is>
      </c>
      <c r="C25" t="n">
        <v>2</v>
      </c>
      <c r="E25" t="inlineStr">
        <is>
          <t>2023-028</t>
        </is>
      </c>
      <c r="F25" t="inlineStr">
        <is>
          <t>DFW</t>
        </is>
      </c>
      <c r="G25" t="n">
        <v>2</v>
      </c>
    </row>
    <row r="26">
      <c r="A26" t="inlineStr">
        <is>
          <t>2023-029</t>
        </is>
      </c>
      <c r="B26" t="inlineStr">
        <is>
          <t>DFW</t>
        </is>
      </c>
      <c r="C26" t="n">
        <v>2</v>
      </c>
      <c r="E26" t="inlineStr">
        <is>
          <t>2023-029</t>
        </is>
      </c>
      <c r="F26" t="inlineStr">
        <is>
          <t>DFW</t>
        </is>
      </c>
      <c r="G26" t="n">
        <v>2</v>
      </c>
    </row>
    <row r="27">
      <c r="A27" t="inlineStr">
        <is>
          <t>2023-032</t>
        </is>
      </c>
      <c r="B27" t="inlineStr">
        <is>
          <t>DFW</t>
        </is>
      </c>
      <c r="C27" t="n">
        <v>2</v>
      </c>
      <c r="E27" t="inlineStr">
        <is>
          <t>2023-032</t>
        </is>
      </c>
      <c r="F27" t="inlineStr">
        <is>
          <t>DFW</t>
        </is>
      </c>
      <c r="G27" t="n">
        <v>2</v>
      </c>
    </row>
    <row r="28">
      <c r="A28" t="inlineStr">
        <is>
          <t>2023-034</t>
        </is>
      </c>
      <c r="B28" t="inlineStr">
        <is>
          <t>DFW</t>
        </is>
      </c>
      <c r="C28" t="n">
        <v>2</v>
      </c>
      <c r="E28" t="inlineStr">
        <is>
          <t>2023-034</t>
        </is>
      </c>
      <c r="F28" t="inlineStr">
        <is>
          <t>DFW</t>
        </is>
      </c>
      <c r="G28" t="n">
        <v>2</v>
      </c>
    </row>
    <row r="29">
      <c r="A29" t="inlineStr">
        <is>
          <t>2024-003</t>
        </is>
      </c>
      <c r="B29" t="inlineStr">
        <is>
          <t>DFW</t>
        </is>
      </c>
      <c r="C29" t="n">
        <v>2</v>
      </c>
      <c r="E29" t="inlineStr">
        <is>
          <t>2024-003</t>
        </is>
      </c>
      <c r="F29" t="inlineStr">
        <is>
          <t>DFW</t>
        </is>
      </c>
      <c r="G29" t="n">
        <v>2</v>
      </c>
    </row>
    <row r="30">
      <c r="A30" t="inlineStr">
        <is>
          <t>2024-004</t>
        </is>
      </c>
      <c r="B30" t="inlineStr">
        <is>
          <t>DFW</t>
        </is>
      </c>
      <c r="C30" t="n">
        <v>2</v>
      </c>
      <c r="E30" t="inlineStr">
        <is>
          <t>2024-004</t>
        </is>
      </c>
      <c r="F30" t="inlineStr">
        <is>
          <t>DFW</t>
        </is>
      </c>
      <c r="G30" t="n">
        <v>2</v>
      </c>
    </row>
    <row r="31">
      <c r="A31" t="inlineStr">
        <is>
          <t>2024-012</t>
        </is>
      </c>
      <c r="B31" t="inlineStr">
        <is>
          <t>DFW</t>
        </is>
      </c>
      <c r="C31" t="n">
        <v>2</v>
      </c>
      <c r="E31" t="inlineStr">
        <is>
          <t>2024-012</t>
        </is>
      </c>
      <c r="F31" t="inlineStr">
        <is>
          <t>DFW</t>
        </is>
      </c>
      <c r="G31" t="n">
        <v>2</v>
      </c>
    </row>
    <row r="32">
      <c r="A32" t="inlineStr">
        <is>
          <t>2024-016</t>
        </is>
      </c>
      <c r="B32" t="inlineStr">
        <is>
          <t>DFW</t>
        </is>
      </c>
      <c r="C32" t="n">
        <v>2</v>
      </c>
      <c r="E32" t="inlineStr">
        <is>
          <t>2024-016</t>
        </is>
      </c>
      <c r="F32" t="inlineStr">
        <is>
          <t>DFW</t>
        </is>
      </c>
      <c r="G32" t="n">
        <v>2</v>
      </c>
    </row>
    <row r="33">
      <c r="A33" t="inlineStr">
        <is>
          <t>2024-019</t>
        </is>
      </c>
      <c r="B33" t="inlineStr">
        <is>
          <t>DFW</t>
        </is>
      </c>
      <c r="C33" t="n">
        <v>2</v>
      </c>
      <c r="E33" t="inlineStr">
        <is>
          <t>2024-019</t>
        </is>
      </c>
      <c r="F33" t="inlineStr">
        <is>
          <t>DFW</t>
        </is>
      </c>
      <c r="G33" t="n">
        <v>2</v>
      </c>
    </row>
    <row r="34">
      <c r="A34" t="inlineStr">
        <is>
          <t>2024-023</t>
        </is>
      </c>
      <c r="B34" t="inlineStr">
        <is>
          <t>DFW</t>
        </is>
      </c>
      <c r="C34" t="n">
        <v>2</v>
      </c>
      <c r="E34" t="inlineStr">
        <is>
          <t>2024-023</t>
        </is>
      </c>
      <c r="F34" t="inlineStr">
        <is>
          <t>DFW</t>
        </is>
      </c>
      <c r="G34" t="n">
        <v>2</v>
      </c>
    </row>
    <row r="35">
      <c r="A35" t="inlineStr">
        <is>
          <t>2024-024</t>
        </is>
      </c>
      <c r="B35" t="inlineStr">
        <is>
          <t>DFW</t>
        </is>
      </c>
      <c r="C35" t="n">
        <v>2</v>
      </c>
      <c r="E35" t="inlineStr">
        <is>
          <t>2024-024</t>
        </is>
      </c>
      <c r="F35" t="inlineStr">
        <is>
          <t>DFW</t>
        </is>
      </c>
      <c r="G35" t="n">
        <v>2</v>
      </c>
    </row>
    <row r="36">
      <c r="A36" t="inlineStr">
        <is>
          <t>2024-027</t>
        </is>
      </c>
      <c r="B36" t="inlineStr">
        <is>
          <t>DFW</t>
        </is>
      </c>
      <c r="C36" t="n">
        <v>2</v>
      </c>
      <c r="E36" t="inlineStr">
        <is>
          <t>2024-027</t>
        </is>
      </c>
      <c r="F36" t="inlineStr">
        <is>
          <t>DFW</t>
        </is>
      </c>
      <c r="G36" t="n">
        <v>2</v>
      </c>
    </row>
    <row r="37">
      <c r="A37" t="inlineStr">
        <is>
          <t>2024-034</t>
        </is>
      </c>
      <c r="B37" t="inlineStr">
        <is>
          <t>DFW</t>
        </is>
      </c>
      <c r="C37" t="n">
        <v>2</v>
      </c>
      <c r="E37" t="inlineStr">
        <is>
          <t>2024-034</t>
        </is>
      </c>
      <c r="F37" t="inlineStr">
        <is>
          <t>DFW</t>
        </is>
      </c>
      <c r="G37" t="n">
        <v>2</v>
      </c>
    </row>
    <row r="38">
      <c r="A38" t="inlineStr">
        <is>
          <t>2024-036</t>
        </is>
      </c>
      <c r="B38" t="inlineStr">
        <is>
          <t>DFW</t>
        </is>
      </c>
      <c r="C38" t="n">
        <v>2</v>
      </c>
      <c r="E38" t="inlineStr">
        <is>
          <t>2024-036</t>
        </is>
      </c>
      <c r="F38" t="inlineStr">
        <is>
          <t>DFW</t>
        </is>
      </c>
      <c r="G38" t="n">
        <v>2</v>
      </c>
    </row>
    <row r="39">
      <c r="A39" t="inlineStr">
        <is>
          <t>2024-036</t>
        </is>
      </c>
      <c r="B39" t="inlineStr">
        <is>
          <t>DFW</t>
        </is>
      </c>
      <c r="C39" t="n">
        <v>2</v>
      </c>
      <c r="E39" t="inlineStr">
        <is>
          <t>2024-036</t>
        </is>
      </c>
      <c r="F39" t="inlineStr">
        <is>
          <t>DFW</t>
        </is>
      </c>
      <c r="G39" t="n">
        <v>2</v>
      </c>
    </row>
    <row r="40">
      <c r="A40" t="inlineStr">
        <is>
          <t>2025-004</t>
        </is>
      </c>
      <c r="B40" t="inlineStr">
        <is>
          <t>DFW</t>
        </is>
      </c>
      <c r="C40" t="n">
        <v>2</v>
      </c>
      <c r="E40" t="inlineStr">
        <is>
          <t>2025-004</t>
        </is>
      </c>
      <c r="F40" t="inlineStr">
        <is>
          <t>DFW</t>
        </is>
      </c>
      <c r="G40" t="n">
        <v>2</v>
      </c>
    </row>
    <row r="41">
      <c r="A41" t="inlineStr">
        <is>
          <t>2025-006</t>
        </is>
      </c>
      <c r="B41" t="inlineStr">
        <is>
          <t>DFW</t>
        </is>
      </c>
      <c r="C41" t="n">
        <v>2</v>
      </c>
      <c r="E41" t="inlineStr">
        <is>
          <t>2025-006</t>
        </is>
      </c>
      <c r="F41" t="inlineStr">
        <is>
          <t>DFW</t>
        </is>
      </c>
      <c r="G41" t="n">
        <v>2</v>
      </c>
    </row>
    <row r="42">
      <c r="A42" t="inlineStr">
        <is>
          <t>DALOH-HH</t>
        </is>
      </c>
      <c r="B42" t="inlineStr">
        <is>
          <t>DFW</t>
        </is>
      </c>
      <c r="C42" t="n">
        <v>2</v>
      </c>
      <c r="E42" t="inlineStr">
        <is>
          <t>DALOH-HH</t>
        </is>
      </c>
      <c r="F42" t="inlineStr">
        <is>
          <t>DFW</t>
        </is>
      </c>
      <c r="G42" t="n">
        <v>2</v>
      </c>
    </row>
    <row r="43">
      <c r="A43" t="inlineStr">
        <is>
          <t>EQUIP DFW</t>
        </is>
      </c>
      <c r="B43" t="inlineStr">
        <is>
          <t>DFW</t>
        </is>
      </c>
      <c r="C43" t="n">
        <v>2</v>
      </c>
      <c r="E43" t="inlineStr">
        <is>
          <t>EQUIP DFW</t>
        </is>
      </c>
      <c r="F43" t="inlineStr">
        <is>
          <t>DFW</t>
        </is>
      </c>
      <c r="G43" t="n">
        <v>2</v>
      </c>
    </row>
    <row r="44">
      <c r="A44" t="inlineStr">
        <is>
          <t>SEL-2025</t>
        </is>
      </c>
      <c r="B44" t="inlineStr">
        <is>
          <t>DFW</t>
        </is>
      </c>
      <c r="C44" t="n">
        <v>2</v>
      </c>
      <c r="E44" t="inlineStr">
        <is>
          <t>SEL-2025</t>
        </is>
      </c>
      <c r="F44" t="inlineStr">
        <is>
          <t>DFW</t>
        </is>
      </c>
      <c r="G44" t="n">
        <v>2</v>
      </c>
    </row>
    <row r="45">
      <c r="A45" t="inlineStr">
        <is>
          <t>SEL-DALHH</t>
        </is>
      </c>
      <c r="B45" t="inlineStr">
        <is>
          <t>DFW</t>
        </is>
      </c>
      <c r="C45" t="n">
        <v>2</v>
      </c>
      <c r="E45" t="inlineStr">
        <is>
          <t>SEL-DALHH</t>
        </is>
      </c>
      <c r="F45" t="inlineStr">
        <is>
          <t>DFW</t>
        </is>
      </c>
      <c r="G45" t="n">
        <v>2</v>
      </c>
    </row>
    <row r="46">
      <c r="A46" t="inlineStr">
        <is>
          <t>2020-037</t>
        </is>
      </c>
      <c r="B46" t="inlineStr">
        <is>
          <t>WTX</t>
        </is>
      </c>
      <c r="C46" t="n">
        <v>3</v>
      </c>
      <c r="E46" t="inlineStr">
        <is>
          <t>2020-037</t>
        </is>
      </c>
      <c r="F46" t="inlineStr">
        <is>
          <t>WTX</t>
        </is>
      </c>
      <c r="G46" t="n">
        <v>3</v>
      </c>
    </row>
    <row r="47">
      <c r="A47" t="inlineStr">
        <is>
          <t>2021-024</t>
        </is>
      </c>
      <c r="B47" t="inlineStr">
        <is>
          <t>WTX</t>
        </is>
      </c>
      <c r="C47" t="n">
        <v>3</v>
      </c>
      <c r="E47" t="inlineStr">
        <is>
          <t>2021-024</t>
        </is>
      </c>
      <c r="F47" t="inlineStr">
        <is>
          <t>WTX</t>
        </is>
      </c>
      <c r="G47" t="n">
        <v>3</v>
      </c>
    </row>
    <row r="48">
      <c r="A48" t="inlineStr">
        <is>
          <t>2023-007</t>
        </is>
      </c>
      <c r="B48" t="inlineStr">
        <is>
          <t>WTX</t>
        </is>
      </c>
      <c r="C48" t="n">
        <v>3</v>
      </c>
      <c r="E48" t="inlineStr">
        <is>
          <t>2023-007</t>
        </is>
      </c>
      <c r="F48" t="inlineStr">
        <is>
          <t>WTX</t>
        </is>
      </c>
      <c r="G48" t="n">
        <v>3</v>
      </c>
    </row>
    <row r="49">
      <c r="A49" t="inlineStr">
        <is>
          <t>2023-019</t>
        </is>
      </c>
      <c r="B49" t="inlineStr">
        <is>
          <t>WTX</t>
        </is>
      </c>
      <c r="C49" t="n">
        <v>3</v>
      </c>
      <c r="E49" t="inlineStr">
        <is>
          <t>2023-019</t>
        </is>
      </c>
      <c r="F49" t="inlineStr">
        <is>
          <t>WTX</t>
        </is>
      </c>
      <c r="G49" t="n">
        <v>3</v>
      </c>
    </row>
    <row r="50">
      <c r="A50" t="inlineStr">
        <is>
          <t>2025-005</t>
        </is>
      </c>
      <c r="B50" t="inlineStr">
        <is>
          <t>WTX</t>
        </is>
      </c>
      <c r="C50" t="n">
        <v>3</v>
      </c>
      <c r="E50" t="inlineStr">
        <is>
          <t>2025-005</t>
        </is>
      </c>
      <c r="F50" t="inlineStr">
        <is>
          <t>WTX</t>
        </is>
      </c>
      <c r="G50" t="n">
        <v>3</v>
      </c>
    </row>
    <row r="51">
      <c r="A51" t="inlineStr">
        <is>
          <t>EQUIP WT</t>
        </is>
      </c>
      <c r="B51" t="inlineStr">
        <is>
          <t>WTX</t>
        </is>
      </c>
      <c r="C51" t="n">
        <v>3</v>
      </c>
      <c r="E51" t="inlineStr">
        <is>
          <t>EQUIP WT</t>
        </is>
      </c>
      <c r="F51" t="inlineStr">
        <is>
          <t>WTX</t>
        </is>
      </c>
      <c r="G51" t="n">
        <v>3</v>
      </c>
    </row>
    <row r="52">
      <c r="A52" t="inlineStr">
        <is>
          <t>WTOH-HH</t>
        </is>
      </c>
      <c r="B52" t="inlineStr">
        <is>
          <t>WTX</t>
        </is>
      </c>
      <c r="C52" t="n">
        <v>3</v>
      </c>
      <c r="E52" t="inlineStr">
        <is>
          <t>WTOH-HH</t>
        </is>
      </c>
      <c r="F52" t="inlineStr">
        <is>
          <t>WTX</t>
        </is>
      </c>
      <c r="G52" t="n">
        <v>3</v>
      </c>
    </row>
    <row r="53">
      <c r="A53" t="inlineStr">
        <is>
          <t>2018-020</t>
        </is>
      </c>
      <c r="B53" t="inlineStr">
        <is>
          <t>HTX</t>
        </is>
      </c>
      <c r="C53" t="n">
        <v>4</v>
      </c>
      <c r="E53" t="inlineStr">
        <is>
          <t>2018-020</t>
        </is>
      </c>
      <c r="F53" t="inlineStr">
        <is>
          <t>HTX</t>
        </is>
      </c>
      <c r="G53" t="n">
        <v>4</v>
      </c>
    </row>
    <row r="54">
      <c r="A54" t="inlineStr">
        <is>
          <t>2019-031</t>
        </is>
      </c>
      <c r="B54" t="inlineStr">
        <is>
          <t>HTX</t>
        </is>
      </c>
      <c r="C54" t="n">
        <v>4</v>
      </c>
      <c r="E54" t="inlineStr">
        <is>
          <t>2019-031</t>
        </is>
      </c>
      <c r="F54" t="inlineStr">
        <is>
          <t>HTX</t>
        </is>
      </c>
      <c r="G54" t="n">
        <v>4</v>
      </c>
    </row>
    <row r="55">
      <c r="A55" t="inlineStr">
        <is>
          <t>2021-051</t>
        </is>
      </c>
      <c r="B55" t="inlineStr">
        <is>
          <t>HTX</t>
        </is>
      </c>
      <c r="C55" t="n">
        <v>4</v>
      </c>
      <c r="E55" t="inlineStr">
        <is>
          <t>2021-051</t>
        </is>
      </c>
      <c r="F55" t="inlineStr">
        <is>
          <t>HTX</t>
        </is>
      </c>
      <c r="G55" t="n">
        <v>4</v>
      </c>
    </row>
    <row r="56">
      <c r="A56" t="inlineStr">
        <is>
          <t>2021-057</t>
        </is>
      </c>
      <c r="B56" t="inlineStr">
        <is>
          <t>HTX</t>
        </is>
      </c>
      <c r="C56" t="n">
        <v>4</v>
      </c>
      <c r="E56" t="inlineStr">
        <is>
          <t>2021-057</t>
        </is>
      </c>
      <c r="F56" t="inlineStr">
        <is>
          <t>HTX</t>
        </is>
      </c>
      <c r="G56" t="n">
        <v>4</v>
      </c>
    </row>
    <row r="57">
      <c r="A57" t="inlineStr">
        <is>
          <t>2022-040</t>
        </is>
      </c>
      <c r="B57" t="inlineStr">
        <is>
          <t>HTX</t>
        </is>
      </c>
      <c r="C57" t="n">
        <v>4</v>
      </c>
      <c r="E57" t="inlineStr">
        <is>
          <t>2022-040</t>
        </is>
      </c>
      <c r="F57" t="inlineStr">
        <is>
          <t>HTX</t>
        </is>
      </c>
      <c r="G57" t="n">
        <v>4</v>
      </c>
    </row>
    <row r="58">
      <c r="A58" t="inlineStr">
        <is>
          <t>2023-012</t>
        </is>
      </c>
      <c r="B58" t="inlineStr">
        <is>
          <t>HTX</t>
        </is>
      </c>
      <c r="C58" t="n">
        <v>4</v>
      </c>
      <c r="E58" t="inlineStr">
        <is>
          <t>2023-012</t>
        </is>
      </c>
      <c r="F58" t="inlineStr">
        <is>
          <t>HTX</t>
        </is>
      </c>
      <c r="G58" t="n">
        <v>4</v>
      </c>
    </row>
    <row r="59">
      <c r="A59" t="inlineStr">
        <is>
          <t>2023-026</t>
        </is>
      </c>
      <c r="B59" t="inlineStr">
        <is>
          <t>HTX</t>
        </is>
      </c>
      <c r="C59" t="n">
        <v>4</v>
      </c>
      <c r="E59" t="inlineStr">
        <is>
          <t>2023-026</t>
        </is>
      </c>
      <c r="F59" t="inlineStr">
        <is>
          <t>HTX</t>
        </is>
      </c>
      <c r="G59" t="n">
        <v>4</v>
      </c>
    </row>
    <row r="60">
      <c r="A60" t="inlineStr">
        <is>
          <t>2023-030</t>
        </is>
      </c>
      <c r="B60" t="inlineStr">
        <is>
          <t>HTX</t>
        </is>
      </c>
      <c r="C60" t="n">
        <v>4</v>
      </c>
      <c r="E60" t="inlineStr">
        <is>
          <t>2023-030</t>
        </is>
      </c>
      <c r="F60" t="inlineStr">
        <is>
          <t>HTX</t>
        </is>
      </c>
      <c r="G60" t="n">
        <v>4</v>
      </c>
    </row>
    <row r="61">
      <c r="A61" t="inlineStr">
        <is>
          <t>2023-030</t>
        </is>
      </c>
      <c r="B61" t="inlineStr">
        <is>
          <t>HTX</t>
        </is>
      </c>
      <c r="C61" t="n">
        <v>4</v>
      </c>
      <c r="E61" t="inlineStr">
        <is>
          <t>2023-030</t>
        </is>
      </c>
      <c r="F61" t="inlineStr">
        <is>
          <t>HTX</t>
        </is>
      </c>
      <c r="G61" t="n">
        <v>4</v>
      </c>
    </row>
    <row r="62">
      <c r="A62" t="inlineStr">
        <is>
          <t>2023-035</t>
        </is>
      </c>
      <c r="B62" t="inlineStr">
        <is>
          <t>HTX</t>
        </is>
      </c>
      <c r="C62" t="n">
        <v>4</v>
      </c>
      <c r="E62" t="inlineStr">
        <is>
          <t>2023-035</t>
        </is>
      </c>
      <c r="F62" t="inlineStr">
        <is>
          <t>HTX</t>
        </is>
      </c>
      <c r="G62" t="n">
        <v>4</v>
      </c>
    </row>
    <row r="63">
      <c r="A63" t="inlineStr">
        <is>
          <t>2023-035</t>
        </is>
      </c>
      <c r="B63" t="inlineStr">
        <is>
          <t>HTX</t>
        </is>
      </c>
      <c r="C63" t="n">
        <v>4</v>
      </c>
      <c r="E63" t="inlineStr">
        <is>
          <t>2023-035</t>
        </is>
      </c>
      <c r="F63" t="inlineStr">
        <is>
          <t>HTX</t>
        </is>
      </c>
      <c r="G63" t="n">
        <v>4</v>
      </c>
    </row>
    <row r="64">
      <c r="A64" t="inlineStr">
        <is>
          <t>2023-036</t>
        </is>
      </c>
      <c r="B64" t="inlineStr">
        <is>
          <t>HTX</t>
        </is>
      </c>
      <c r="C64" t="n">
        <v>4</v>
      </c>
      <c r="E64" t="inlineStr">
        <is>
          <t>2023-036</t>
        </is>
      </c>
      <c r="F64" t="inlineStr">
        <is>
          <t>HTX</t>
        </is>
      </c>
      <c r="G64" t="n">
        <v>4</v>
      </c>
    </row>
    <row r="65">
      <c r="A65" t="inlineStr">
        <is>
          <t>2023-036</t>
        </is>
      </c>
      <c r="B65" t="inlineStr">
        <is>
          <t>HTX</t>
        </is>
      </c>
      <c r="C65" t="n">
        <v>4</v>
      </c>
      <c r="E65" t="inlineStr">
        <is>
          <t>2023-036</t>
        </is>
      </c>
      <c r="F65" t="inlineStr">
        <is>
          <t>HTX</t>
        </is>
      </c>
      <c r="G65" t="n">
        <v>4</v>
      </c>
    </row>
    <row r="66">
      <c r="A66" t="inlineStr">
        <is>
          <t>2024-014</t>
        </is>
      </c>
      <c r="B66" t="inlineStr">
        <is>
          <t>HTX</t>
        </is>
      </c>
      <c r="C66" t="n">
        <v>4</v>
      </c>
      <c r="E66" t="inlineStr">
        <is>
          <t>2024-014</t>
        </is>
      </c>
      <c r="F66" t="inlineStr">
        <is>
          <t>HTX</t>
        </is>
      </c>
      <c r="G66" t="n">
        <v>4</v>
      </c>
    </row>
    <row r="67">
      <c r="A67" t="inlineStr">
        <is>
          <t>2024-017</t>
        </is>
      </c>
      <c r="B67" t="inlineStr">
        <is>
          <t>HTX</t>
        </is>
      </c>
      <c r="C67" t="n">
        <v>4</v>
      </c>
      <c r="E67" t="inlineStr">
        <is>
          <t>2024-017</t>
        </is>
      </c>
      <c r="F67" t="inlineStr">
        <is>
          <t>HTX</t>
        </is>
      </c>
      <c r="G67" t="n">
        <v>4</v>
      </c>
    </row>
    <row r="68">
      <c r="A68" t="inlineStr">
        <is>
          <t>2024-025</t>
        </is>
      </c>
      <c r="B68" t="inlineStr">
        <is>
          <t>HTX</t>
        </is>
      </c>
      <c r="C68" t="n">
        <v>4</v>
      </c>
      <c r="E68" t="inlineStr">
        <is>
          <t>2024-025</t>
        </is>
      </c>
      <c r="F68" t="inlineStr">
        <is>
          <t>HTX</t>
        </is>
      </c>
      <c r="G68" t="n">
        <v>4</v>
      </c>
    </row>
    <row r="69">
      <c r="A69" t="inlineStr">
        <is>
          <t>2024-026</t>
        </is>
      </c>
      <c r="B69" t="inlineStr">
        <is>
          <t>HTX</t>
        </is>
      </c>
      <c r="C69" t="n">
        <v>4</v>
      </c>
      <c r="E69" t="inlineStr">
        <is>
          <t>2024-026</t>
        </is>
      </c>
      <c r="F69" t="inlineStr">
        <is>
          <t>HTX</t>
        </is>
      </c>
      <c r="G69" t="n">
        <v>4</v>
      </c>
    </row>
    <row r="70">
      <c r="A70" t="inlineStr">
        <is>
          <t>2024-028</t>
        </is>
      </c>
      <c r="B70" t="inlineStr">
        <is>
          <t>HTX</t>
        </is>
      </c>
      <c r="C70" t="n">
        <v>4</v>
      </c>
      <c r="E70" t="inlineStr">
        <is>
          <t>2024-028</t>
        </is>
      </c>
      <c r="F70" t="inlineStr">
        <is>
          <t>HTX</t>
        </is>
      </c>
      <c r="G70" t="n">
        <v>4</v>
      </c>
    </row>
    <row r="71">
      <c r="A71" t="inlineStr">
        <is>
          <t>2024-030</t>
        </is>
      </c>
      <c r="B71" t="inlineStr">
        <is>
          <t>HTX</t>
        </is>
      </c>
      <c r="C71" t="n">
        <v>4</v>
      </c>
      <c r="E71" t="inlineStr">
        <is>
          <t>2024-030</t>
        </is>
      </c>
      <c r="F71" t="inlineStr">
        <is>
          <t>HTX</t>
        </is>
      </c>
      <c r="G71" t="n">
        <v>4</v>
      </c>
    </row>
    <row r="72">
      <c r="A72" t="inlineStr">
        <is>
          <t>EQUIP HOU</t>
        </is>
      </c>
      <c r="B72" t="inlineStr">
        <is>
          <t>HTX</t>
        </is>
      </c>
      <c r="C72" t="n">
        <v>4</v>
      </c>
      <c r="E72" t="inlineStr">
        <is>
          <t>EQUIP HOU</t>
        </is>
      </c>
      <c r="F72" t="inlineStr">
        <is>
          <t>HTX</t>
        </is>
      </c>
      <c r="G72" t="n">
        <v>4</v>
      </c>
    </row>
    <row r="73">
      <c r="A73" t="inlineStr">
        <is>
          <t>HOUOH-HH</t>
        </is>
      </c>
      <c r="B73" t="inlineStr">
        <is>
          <t>HTX</t>
        </is>
      </c>
      <c r="C73" t="n">
        <v>4</v>
      </c>
      <c r="E73" t="inlineStr">
        <is>
          <t>HOUOH-HH</t>
        </is>
      </c>
      <c r="F73" t="inlineStr">
        <is>
          <t>HTX</t>
        </is>
      </c>
      <c r="G73" t="n">
        <v>4</v>
      </c>
    </row>
    <row r="74">
      <c r="A74" t="inlineStr">
        <is>
          <t>SEL-HOU</t>
        </is>
      </c>
      <c r="B74" t="inlineStr">
        <is>
          <t>HTX</t>
        </is>
      </c>
      <c r="C74" t="n">
        <v>4</v>
      </c>
      <c r="E74" t="inlineStr">
        <is>
          <t>SEL-HOU</t>
        </is>
      </c>
      <c r="F74" t="inlineStr">
        <is>
          <t>HTX</t>
        </is>
      </c>
      <c r="G74" t="n">
        <v>4</v>
      </c>
    </row>
    <row r="75">
      <c r="A75" t="inlineStr">
        <is>
          <t>SSS-2025</t>
        </is>
      </c>
      <c r="B75" t="inlineStr">
        <is>
          <t>DFW</t>
        </is>
      </c>
      <c r="C75" t="n">
        <v>8</v>
      </c>
      <c r="E75" t="inlineStr">
        <is>
          <t>SSS-2025</t>
        </is>
      </c>
      <c r="F75" t="inlineStr">
        <is>
          <t>DFW</t>
        </is>
      </c>
      <c r="G75" t="n">
        <v>8</v>
      </c>
    </row>
    <row r="76">
      <c r="A76" t="inlineStr">
        <is>
          <t>TEXDIST</t>
        </is>
      </c>
      <c r="B76" t="inlineStr">
        <is>
          <t>DFW</t>
        </is>
      </c>
      <c r="C76" t="n">
        <v>8</v>
      </c>
      <c r="E76" t="inlineStr">
        <is>
          <t>TEXDIST</t>
        </is>
      </c>
      <c r="F76" t="inlineStr">
        <is>
          <t>DFW</t>
        </is>
      </c>
      <c r="G76" t="n">
        <v>8</v>
      </c>
    </row>
    <row r="77">
      <c r="A77" t="inlineStr">
        <is>
          <t>20-07</t>
        </is>
      </c>
      <c r="B77" t="inlineStr">
        <is>
          <t>DFW</t>
        </is>
      </c>
      <c r="C77" t="inlineStr">
        <is>
          <t>SELECT</t>
        </is>
      </c>
      <c r="E77" t="inlineStr">
        <is>
          <t>20-07</t>
        </is>
      </c>
      <c r="F77" t="inlineStr">
        <is>
          <t>DFW</t>
        </is>
      </c>
      <c r="G77" t="inlineStr">
        <is>
          <t>SELECT</t>
        </is>
      </c>
    </row>
    <row r="78">
      <c r="A78" t="inlineStr">
        <is>
          <t>21-01</t>
        </is>
      </c>
      <c r="B78" t="inlineStr">
        <is>
          <t>DFW</t>
        </is>
      </c>
      <c r="C78" t="inlineStr">
        <is>
          <t>SELECT</t>
        </is>
      </c>
      <c r="E78" t="inlineStr">
        <is>
          <t>21-01</t>
        </is>
      </c>
      <c r="F78" t="inlineStr">
        <is>
          <t>DFW</t>
        </is>
      </c>
      <c r="G78" t="inlineStr">
        <is>
          <t>SELECT</t>
        </is>
      </c>
    </row>
    <row r="79">
      <c r="A79" t="inlineStr">
        <is>
          <t>21-02</t>
        </is>
      </c>
      <c r="B79" t="inlineStr">
        <is>
          <t>DFW</t>
        </is>
      </c>
      <c r="C79" t="inlineStr">
        <is>
          <t>SELECT</t>
        </is>
      </c>
      <c r="E79" t="inlineStr">
        <is>
          <t>21-02</t>
        </is>
      </c>
      <c r="F79" t="inlineStr">
        <is>
          <t>DFW</t>
        </is>
      </c>
      <c r="G79" t="inlineStr">
        <is>
          <t>SELECT</t>
        </is>
      </c>
    </row>
    <row r="80">
      <c r="A80" t="inlineStr">
        <is>
          <t>21-06</t>
        </is>
      </c>
      <c r="B80" t="inlineStr">
        <is>
          <t>DFW</t>
        </is>
      </c>
      <c r="C80" t="inlineStr">
        <is>
          <t>SELECT</t>
        </is>
      </c>
      <c r="E80" t="inlineStr">
        <is>
          <t>21-06</t>
        </is>
      </c>
      <c r="F80" t="inlineStr">
        <is>
          <t>DFW</t>
        </is>
      </c>
      <c r="G80" t="inlineStr">
        <is>
          <t>SELECT</t>
        </is>
      </c>
    </row>
    <row r="81">
      <c r="A81" t="inlineStr">
        <is>
          <t>22-01</t>
        </is>
      </c>
      <c r="B81" t="inlineStr">
        <is>
          <t>HTX</t>
        </is>
      </c>
      <c r="C81" t="inlineStr">
        <is>
          <t>SELECT</t>
        </is>
      </c>
      <c r="E81" t="inlineStr">
        <is>
          <t>22-01</t>
        </is>
      </c>
      <c r="F81" t="inlineStr">
        <is>
          <t>HTX</t>
        </is>
      </c>
      <c r="G81" t="inlineStr">
        <is>
          <t>SELECT</t>
        </is>
      </c>
    </row>
    <row r="82">
      <c r="A82" t="inlineStr">
        <is>
          <t>22-02</t>
        </is>
      </c>
      <c r="B82" t="inlineStr">
        <is>
          <t>DFW</t>
        </is>
      </c>
      <c r="C82" t="inlineStr">
        <is>
          <t>SELECT</t>
        </is>
      </c>
      <c r="E82" t="inlineStr">
        <is>
          <t>22-02</t>
        </is>
      </c>
      <c r="F82" t="inlineStr">
        <is>
          <t>DFW</t>
        </is>
      </c>
      <c r="G82" t="inlineStr">
        <is>
          <t>SELECT</t>
        </is>
      </c>
    </row>
    <row r="83">
      <c r="A83" t="inlineStr">
        <is>
          <t>22-03</t>
        </is>
      </c>
      <c r="B83" t="inlineStr">
        <is>
          <t>HTX</t>
        </is>
      </c>
      <c r="C83" t="inlineStr">
        <is>
          <t>SELECT</t>
        </is>
      </c>
      <c r="E83" t="inlineStr">
        <is>
          <t>22-03</t>
        </is>
      </c>
      <c r="F83" t="inlineStr">
        <is>
          <t>HTX</t>
        </is>
      </c>
      <c r="G83" t="inlineStr">
        <is>
          <t>SELECT</t>
        </is>
      </c>
    </row>
    <row r="84">
      <c r="A84" t="inlineStr">
        <is>
          <t>22-04</t>
        </is>
      </c>
      <c r="B84" t="inlineStr">
        <is>
          <t>DFW</t>
        </is>
      </c>
      <c r="C84" t="inlineStr">
        <is>
          <t>SELECT</t>
        </is>
      </c>
      <c r="E84" t="inlineStr">
        <is>
          <t>22-04</t>
        </is>
      </c>
      <c r="F84" t="inlineStr">
        <is>
          <t>DFW</t>
        </is>
      </c>
      <c r="G84" t="inlineStr">
        <is>
          <t>SELECT</t>
        </is>
      </c>
    </row>
    <row r="85">
      <c r="A85" t="inlineStr">
        <is>
          <t>22-05</t>
        </is>
      </c>
      <c r="B85" t="inlineStr">
        <is>
          <t>HTX</t>
        </is>
      </c>
      <c r="C85" t="inlineStr">
        <is>
          <t>SELECT</t>
        </is>
      </c>
      <c r="E85" t="inlineStr">
        <is>
          <t>22-05</t>
        </is>
      </c>
      <c r="F85" t="inlineStr">
        <is>
          <t>HTX</t>
        </is>
      </c>
      <c r="G85" t="inlineStr">
        <is>
          <t>SELECT</t>
        </is>
      </c>
    </row>
    <row r="86">
      <c r="A86" t="inlineStr">
        <is>
          <t>23-01</t>
        </is>
      </c>
      <c r="B86" t="inlineStr">
        <is>
          <t>DFW</t>
        </is>
      </c>
      <c r="C86" t="inlineStr">
        <is>
          <t>SELECT</t>
        </is>
      </c>
      <c r="E86" t="inlineStr">
        <is>
          <t>23-01</t>
        </is>
      </c>
      <c r="F86" t="inlineStr">
        <is>
          <t>DFW</t>
        </is>
      </c>
      <c r="G86" t="inlineStr">
        <is>
          <t>SELECT</t>
        </is>
      </c>
    </row>
    <row r="87">
      <c r="A87" t="inlineStr">
        <is>
          <t>23-02</t>
        </is>
      </c>
      <c r="B87" t="inlineStr">
        <is>
          <t>DFW</t>
        </is>
      </c>
      <c r="C87" t="inlineStr">
        <is>
          <t>SELECT</t>
        </is>
      </c>
      <c r="E87" t="inlineStr">
        <is>
          <t>23-02</t>
        </is>
      </c>
      <c r="F87" t="inlineStr">
        <is>
          <t>DFW</t>
        </is>
      </c>
      <c r="G87" t="inlineStr">
        <is>
          <t>SELECT</t>
        </is>
      </c>
    </row>
    <row r="88">
      <c r="A88" t="inlineStr">
        <is>
          <t>24-01</t>
        </is>
      </c>
      <c r="B88" t="inlineStr">
        <is>
          <t>HTX</t>
        </is>
      </c>
      <c r="C88" t="inlineStr">
        <is>
          <t>SELECT</t>
        </is>
      </c>
      <c r="E88" t="inlineStr">
        <is>
          <t>24-01</t>
        </is>
      </c>
      <c r="F88" t="inlineStr">
        <is>
          <t>HTX</t>
        </is>
      </c>
      <c r="G88" t="inlineStr">
        <is>
          <t>SELECT</t>
        </is>
      </c>
    </row>
    <row r="89">
      <c r="A89" t="inlineStr">
        <is>
          <t>24-02</t>
        </is>
      </c>
      <c r="B89" t="inlineStr">
        <is>
          <t>HTX</t>
        </is>
      </c>
      <c r="C89" t="inlineStr">
        <is>
          <t>SELECT</t>
        </is>
      </c>
      <c r="E89" t="inlineStr">
        <is>
          <t>24-02</t>
        </is>
      </c>
      <c r="F89" t="inlineStr">
        <is>
          <t>HTX</t>
        </is>
      </c>
      <c r="G89" t="inlineStr">
        <is>
          <t>SELECT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U303"/>
  <sheetViews>
    <sheetView workbookViewId="0">
      <selection activeCell="A1" sqref="A1"/>
    </sheetView>
  </sheetViews>
  <sheetFormatPr baseColWidth="8" defaultRowHeight="15"/>
  <cols>
    <col width="12.28515625" customWidth="1" min="1" max="1"/>
    <col width="33.42578125" customWidth="1" min="2" max="2"/>
    <col width="14.42578125" customWidth="1" min="3" max="3"/>
    <col width="20.7109375" customWidth="1" min="4" max="4"/>
    <col width="12.28515625" customWidth="1" min="5" max="5"/>
    <col width="33.42578125" customWidth="1" min="6" max="6"/>
    <col width="24" customWidth="1" min="7" max="7"/>
    <col width="14.140625" customWidth="1" min="8" max="8"/>
    <col width="9.140625" customWidth="1" min="9" max="9"/>
    <col width="12.28515625" customWidth="1" min="10" max="10"/>
    <col width="33.42578125" customWidth="1" min="11" max="11"/>
    <col width="24" customWidth="1" min="12" max="12"/>
    <col width="17.5703125" customWidth="1" min="13" max="13"/>
    <col width="12" customWidth="1" min="14" max="14"/>
    <col width="18.7109375" customWidth="1" min="15" max="15"/>
    <col width="18" customWidth="1" min="16" max="16"/>
    <col width="33.42578125" customWidth="1" min="17" max="17"/>
    <col width="12.140625" customWidth="1" min="18" max="18"/>
    <col width="18" customWidth="1" min="19" max="19"/>
    <col width="33.42578125" customWidth="1" min="20" max="20"/>
    <col width="20.7109375" customWidth="1" min="21" max="21"/>
  </cols>
  <sheetData>
    <row r="1">
      <c r="A1" t="inlineStr">
        <is>
          <t>JOB #1</t>
        </is>
      </c>
      <c r="B1" t="inlineStr">
        <is>
          <t>JOB DESC</t>
        </is>
      </c>
      <c r="C1" t="inlineStr">
        <is>
          <t>COST CODE</t>
        </is>
      </c>
      <c r="D1" t="inlineStr">
        <is>
          <t>COST CODE 2</t>
        </is>
      </c>
      <c r="E1" t="inlineStr">
        <is>
          <t>JOB #2</t>
        </is>
      </c>
      <c r="F1" t="inlineStr">
        <is>
          <t>JOB DESC2</t>
        </is>
      </c>
      <c r="G1" t="inlineStr">
        <is>
          <t>Division</t>
        </is>
      </c>
      <c r="H1" t="inlineStr">
        <is>
          <t>DIVISION #</t>
        </is>
      </c>
      <c r="J1" t="inlineStr">
        <is>
          <t>Number</t>
        </is>
      </c>
      <c r="K1" t="inlineStr">
        <is>
          <t>Description</t>
        </is>
      </c>
      <c r="L1" t="inlineStr">
        <is>
          <t>Division</t>
        </is>
      </c>
      <c r="M1" t="inlineStr">
        <is>
          <t>Contract Amount</t>
        </is>
      </c>
      <c r="N1" t="inlineStr">
        <is>
          <t>Start Date</t>
        </is>
      </c>
      <c r="P1" t="inlineStr">
        <is>
          <t>JOB #1</t>
        </is>
      </c>
      <c r="Q1" t="inlineStr">
        <is>
          <t>JOB DESC</t>
        </is>
      </c>
      <c r="R1" t="inlineStr">
        <is>
          <t>COST CODE</t>
        </is>
      </c>
      <c r="S1" t="inlineStr">
        <is>
          <t>JOB #1</t>
        </is>
      </c>
      <c r="T1" t="inlineStr">
        <is>
          <t>JOB DESC</t>
        </is>
      </c>
      <c r="U1" t="inlineStr">
        <is>
          <t>COST CODE 2</t>
        </is>
      </c>
    </row>
    <row r="2">
      <c r="A2" t="inlineStr">
        <is>
          <t>2019-043</t>
        </is>
      </c>
      <c r="B2" t="inlineStr">
        <is>
          <t>Camp Wisdom Road</t>
        </is>
      </c>
      <c r="C2" t="inlineStr">
        <is>
          <t>2019 0043A</t>
        </is>
      </c>
      <c r="D2" t="inlineStr">
        <is>
          <t>9000 100M</t>
        </is>
      </c>
      <c r="E2">
        <f>Table13[[#This Row],[JOB '#1]]</f>
        <v/>
      </c>
      <c r="F2">
        <f>Table13[[#This Row],[JOB DESC]]</f>
        <v/>
      </c>
      <c r="G2" t="inlineStr">
        <is>
          <t>Dallas Heavy Highway</t>
        </is>
      </c>
      <c r="H2" t="n">
        <v>2</v>
      </c>
      <c r="J2" t="inlineStr">
        <is>
          <t>2019-044</t>
        </is>
      </c>
      <c r="K2" t="inlineStr">
        <is>
          <t>E. Long Avenue</t>
        </is>
      </c>
      <c r="L2" t="inlineStr">
        <is>
          <t>Dallas Heavy Highway</t>
        </is>
      </c>
      <c r="M2" t="n">
        <v>6950939.61</v>
      </c>
      <c r="N2" t="inlineStr">
        <is>
          <t>12/31/0001</t>
        </is>
      </c>
      <c r="P2" t="inlineStr">
        <is>
          <t>20-07</t>
        </is>
      </c>
      <c r="Q2" t="inlineStr">
        <is>
          <t>I 20 Elec Fiber Signs</t>
        </is>
      </c>
      <c r="R2" t="inlineStr">
        <is>
          <t>0020 0007</t>
        </is>
      </c>
      <c r="S2" t="inlineStr">
        <is>
          <t>20-07</t>
        </is>
      </c>
      <c r="T2" t="inlineStr">
        <is>
          <t>I 20 Elec Fiber Signs</t>
        </is>
      </c>
      <c r="U2" t="inlineStr">
        <is>
          <t>9000 100M</t>
        </is>
      </c>
    </row>
    <row r="3">
      <c r="A3" t="inlineStr">
        <is>
          <t>2019-044</t>
        </is>
      </c>
      <c r="B3" t="inlineStr">
        <is>
          <t>E. Long Avenue</t>
        </is>
      </c>
      <c r="C3" t="inlineStr">
        <is>
          <t>2019 0044A</t>
        </is>
      </c>
      <c r="D3" t="inlineStr">
        <is>
          <t>9000 100M</t>
        </is>
      </c>
      <c r="E3">
        <f>Table13[[#This Row],[JOB '#1]]</f>
        <v/>
      </c>
      <c r="F3">
        <f>Table13[[#This Row],[JOB DESC]]</f>
        <v/>
      </c>
      <c r="G3" t="inlineStr">
        <is>
          <t>Dallas Heavy Highway</t>
        </is>
      </c>
      <c r="H3" t="n">
        <v>2</v>
      </c>
      <c r="J3" t="inlineStr">
        <is>
          <t>2021-017</t>
        </is>
      </c>
      <c r="K3" t="inlineStr">
        <is>
          <t>Plano Collin Creek Culvert Imp</t>
        </is>
      </c>
      <c r="L3" t="inlineStr">
        <is>
          <t>Dallas Heavy Highway</t>
        </is>
      </c>
      <c r="M3" t="n">
        <v>22480670.86</v>
      </c>
      <c r="N3" t="inlineStr">
        <is>
          <t>12/31/0001</t>
        </is>
      </c>
      <c r="P3" t="inlineStr">
        <is>
          <t>2017-022</t>
        </is>
      </c>
      <c r="Q3" t="inlineStr">
        <is>
          <t>DENTON DR</t>
        </is>
      </c>
      <c r="R3" t="inlineStr">
        <is>
          <t>2017 0022A</t>
        </is>
      </c>
      <c r="S3" t="inlineStr">
        <is>
          <t>2017-022</t>
        </is>
      </c>
      <c r="T3" t="inlineStr">
        <is>
          <t>DENTON DR</t>
        </is>
      </c>
      <c r="U3" t="inlineStr">
        <is>
          <t>2017 0022A</t>
        </is>
      </c>
    </row>
    <row r="4">
      <c r="A4" t="inlineStr">
        <is>
          <t>2019-044</t>
        </is>
      </c>
      <c r="B4" t="inlineStr">
        <is>
          <t>E. Long Avenue</t>
        </is>
      </c>
      <c r="C4" t="inlineStr">
        <is>
          <t>2019 0044A</t>
        </is>
      </c>
      <c r="D4">
        <f>IF(RIGHT(Table13[[#This Row],[COST CODE]],1)="A", Table13[[#This Row],[COST CODE]], Table13[[#This Row],[COST CODE]] &amp; "A")</f>
        <v/>
      </c>
      <c r="E4">
        <f>Table13[[#This Row],[JOB '#1]]</f>
        <v/>
      </c>
      <c r="F4">
        <f>Table13[[#This Row],[JOB DESC]]</f>
        <v/>
      </c>
      <c r="G4" t="inlineStr">
        <is>
          <t>Dallas Heavy Highway</t>
        </is>
      </c>
      <c r="H4" t="n">
        <v>2</v>
      </c>
      <c r="J4" t="inlineStr">
        <is>
          <t>2021-072</t>
        </is>
      </c>
      <c r="K4" t="inlineStr">
        <is>
          <t>DFW Soil Slope Remediation</t>
        </is>
      </c>
      <c r="L4" t="inlineStr">
        <is>
          <t>Dallas Heavy Highway</t>
        </is>
      </c>
      <c r="M4" t="n">
        <v>4438591.15</v>
      </c>
      <c r="N4" t="inlineStr">
        <is>
          <t>12/31/0001</t>
        </is>
      </c>
      <c r="P4" t="inlineStr">
        <is>
          <t>2018-020</t>
        </is>
      </c>
      <c r="Q4" t="inlineStr">
        <is>
          <t>SH 6 Fort Bend- TX</t>
        </is>
      </c>
      <c r="R4" t="inlineStr">
        <is>
          <t>2018 0020A</t>
        </is>
      </c>
      <c r="S4" t="inlineStr">
        <is>
          <t>2018-020</t>
        </is>
      </c>
      <c r="T4" t="inlineStr">
        <is>
          <t>SH 6 Fort Bend- TX</t>
        </is>
      </c>
      <c r="U4" t="inlineStr">
        <is>
          <t>9000 100M</t>
        </is>
      </c>
    </row>
    <row r="5">
      <c r="A5" t="inlineStr">
        <is>
          <t>2020-020</t>
        </is>
      </c>
      <c r="B5" t="inlineStr">
        <is>
          <t>I 20 Road Widening</t>
        </is>
      </c>
      <c r="C5" t="inlineStr">
        <is>
          <t>2020 0020A</t>
        </is>
      </c>
      <c r="D5" t="inlineStr">
        <is>
          <t>9000 100M</t>
        </is>
      </c>
      <c r="E5">
        <f>Table13[[#This Row],[JOB '#1]]</f>
        <v/>
      </c>
      <c r="F5">
        <f>Table13[[#This Row],[JOB DESC]]</f>
        <v/>
      </c>
      <c r="G5" t="inlineStr">
        <is>
          <t>Dallas Heavy Highway</t>
        </is>
      </c>
      <c r="H5" t="n">
        <v>2</v>
      </c>
      <c r="J5" t="inlineStr">
        <is>
          <t>2022-003</t>
        </is>
      </c>
      <c r="K5" t="inlineStr">
        <is>
          <t>Rehab Runway 17L/35R Storm Dra</t>
        </is>
      </c>
      <c r="L5" t="inlineStr">
        <is>
          <t>Dallas Heavy Highway</t>
        </is>
      </c>
      <c r="M5" t="n">
        <v>15441978.1</v>
      </c>
      <c r="N5" t="inlineStr">
        <is>
          <t>12/31/0001</t>
        </is>
      </c>
      <c r="P5" t="inlineStr">
        <is>
          <t>2019-031</t>
        </is>
      </c>
      <c r="Q5" t="inlineStr">
        <is>
          <t>Calhoun Road at Brays Bayou</t>
        </is>
      </c>
      <c r="R5" t="inlineStr">
        <is>
          <t>2019 0031A</t>
        </is>
      </c>
      <c r="S5" t="inlineStr">
        <is>
          <t>2019-031</t>
        </is>
      </c>
      <c r="T5" t="inlineStr">
        <is>
          <t>Calhoun Road at Brays Bayou</t>
        </is>
      </c>
      <c r="U5" t="inlineStr">
        <is>
          <t>9000 100M</t>
        </is>
      </c>
    </row>
    <row r="6">
      <c r="A6" t="inlineStr">
        <is>
          <t>2020-027</t>
        </is>
      </c>
      <c r="B6" t="inlineStr">
        <is>
          <t>DENTON CO US 377</t>
        </is>
      </c>
      <c r="C6" t="inlineStr">
        <is>
          <t>2020 0027A</t>
        </is>
      </c>
      <c r="D6" t="inlineStr">
        <is>
          <t>9000 100M</t>
        </is>
      </c>
      <c r="E6">
        <f>Table13[[#This Row],[JOB '#1]]</f>
        <v/>
      </c>
      <c r="F6">
        <f>Table13[[#This Row],[JOB DESC]]</f>
        <v/>
      </c>
      <c r="G6" t="inlineStr">
        <is>
          <t>Dallas Heavy Highway</t>
        </is>
      </c>
      <c r="H6" t="n">
        <v>2</v>
      </c>
      <c r="J6" t="inlineStr">
        <is>
          <t>2022-008</t>
        </is>
      </c>
      <c r="K6" t="inlineStr">
        <is>
          <t>Gregg CS Bridge Replacement</t>
        </is>
      </c>
      <c r="L6" t="inlineStr">
        <is>
          <t>Dallas Heavy Highway</t>
        </is>
      </c>
      <c r="M6" t="n">
        <v>9313027.960000001</v>
      </c>
      <c r="N6" t="inlineStr">
        <is>
          <t>12/31/0001</t>
        </is>
      </c>
      <c r="P6" t="inlineStr">
        <is>
          <t>2019-043</t>
        </is>
      </c>
      <c r="Q6" t="inlineStr">
        <is>
          <t>Camp Wisdom Road</t>
        </is>
      </c>
      <c r="R6" t="inlineStr">
        <is>
          <t>2019 0043A</t>
        </is>
      </c>
      <c r="S6" t="inlineStr">
        <is>
          <t>2019-043</t>
        </is>
      </c>
      <c r="T6" t="inlineStr">
        <is>
          <t>Camp Wisdom Road</t>
        </is>
      </c>
      <c r="U6" t="inlineStr">
        <is>
          <t>9000 100M</t>
        </is>
      </c>
    </row>
    <row r="7">
      <c r="A7" t="inlineStr">
        <is>
          <t>2020-049</t>
        </is>
      </c>
      <c r="B7" t="inlineStr">
        <is>
          <t>BU 287 P Sidewalk Improvement</t>
        </is>
      </c>
      <c r="C7" t="inlineStr">
        <is>
          <t>2020 0049A</t>
        </is>
      </c>
      <c r="D7" t="inlineStr">
        <is>
          <t>9000 100M</t>
        </is>
      </c>
      <c r="E7">
        <f>Table13[[#This Row],[JOB '#1]]</f>
        <v/>
      </c>
      <c r="F7">
        <f>Table13[[#This Row],[JOB DESC]]</f>
        <v/>
      </c>
      <c r="G7" t="inlineStr">
        <is>
          <t>Dallas Heavy Highway</t>
        </is>
      </c>
      <c r="H7" t="n">
        <v>2</v>
      </c>
      <c r="J7" t="inlineStr">
        <is>
          <t>2022-023</t>
        </is>
      </c>
      <c r="K7" t="inlineStr">
        <is>
          <t>Dallas Riverfront &amp; Cadiz Brid</t>
        </is>
      </c>
      <c r="L7" t="inlineStr">
        <is>
          <t>Dallas Heavy Highway</t>
        </is>
      </c>
      <c r="M7" t="n">
        <v>22718717.84</v>
      </c>
      <c r="N7" t="inlineStr">
        <is>
          <t>12/31/0001</t>
        </is>
      </c>
      <c r="P7" t="inlineStr">
        <is>
          <t>2019-044</t>
        </is>
      </c>
      <c r="Q7" t="inlineStr">
        <is>
          <t>E. Long Avenue</t>
        </is>
      </c>
      <c r="R7" t="inlineStr">
        <is>
          <t>2019 0044A</t>
        </is>
      </c>
      <c r="S7" t="inlineStr">
        <is>
          <t>2019-044</t>
        </is>
      </c>
      <c r="T7" t="inlineStr">
        <is>
          <t>E. Long Avenue</t>
        </is>
      </c>
      <c r="U7" t="inlineStr">
        <is>
          <t>9000 100M</t>
        </is>
      </c>
    </row>
    <row r="8">
      <c r="A8" t="inlineStr">
        <is>
          <t>2021-010</t>
        </is>
      </c>
      <c r="B8" t="inlineStr">
        <is>
          <t>Dallas US 75 Pedestrian Bridge</t>
        </is>
      </c>
      <c r="C8" t="inlineStr">
        <is>
          <t>2021 0010A</t>
        </is>
      </c>
      <c r="D8" t="inlineStr">
        <is>
          <t>9000 100M</t>
        </is>
      </c>
      <c r="E8">
        <f>Table13[[#This Row],[JOB '#1]]</f>
        <v/>
      </c>
      <c r="F8">
        <f>Table13[[#This Row],[JOB DESC]]</f>
        <v/>
      </c>
      <c r="G8" t="inlineStr">
        <is>
          <t>Dallas Heavy Highway</t>
        </is>
      </c>
      <c r="H8" t="n">
        <v>2</v>
      </c>
      <c r="J8" t="inlineStr">
        <is>
          <t>2022-033</t>
        </is>
      </c>
      <c r="K8" t="inlineStr">
        <is>
          <t>Collin Mckinney Parkway Constr</t>
        </is>
      </c>
      <c r="L8" t="inlineStr">
        <is>
          <t>Dallas Heavy Highway</t>
        </is>
      </c>
      <c r="M8" t="n">
        <v>9642684.58</v>
      </c>
      <c r="N8" t="inlineStr">
        <is>
          <t>12/31/0001</t>
        </is>
      </c>
      <c r="P8" t="inlineStr">
        <is>
          <t>2020-020</t>
        </is>
      </c>
      <c r="Q8" t="inlineStr">
        <is>
          <t>I 20 Road Widening</t>
        </is>
      </c>
      <c r="R8" t="inlineStr">
        <is>
          <t>2020 0020A</t>
        </is>
      </c>
      <c r="S8" t="inlineStr">
        <is>
          <t>2020-020</t>
        </is>
      </c>
      <c r="T8" t="inlineStr">
        <is>
          <t>I 20 Road Widening</t>
        </is>
      </c>
      <c r="U8" t="inlineStr">
        <is>
          <t>9000 100M</t>
        </is>
      </c>
    </row>
    <row r="9">
      <c r="A9" t="inlineStr">
        <is>
          <t>2021-014</t>
        </is>
      </c>
      <c r="B9" t="inlineStr">
        <is>
          <t>Rehab Landside Pvmt Phase3A&amp;4B</t>
        </is>
      </c>
      <c r="C9" t="inlineStr">
        <is>
          <t>2021 0014A</t>
        </is>
      </c>
      <c r="D9" t="inlineStr">
        <is>
          <t>9000 100M</t>
        </is>
      </c>
      <c r="E9">
        <f>Table13[[#This Row],[JOB '#1]]</f>
        <v/>
      </c>
      <c r="F9">
        <f>Table13[[#This Row],[JOB DESC]]</f>
        <v/>
      </c>
      <c r="G9" t="inlineStr">
        <is>
          <t>Dallas Heavy Highway</t>
        </is>
      </c>
      <c r="H9" t="n">
        <v>2</v>
      </c>
      <c r="J9" t="inlineStr">
        <is>
          <t>2022-040</t>
        </is>
      </c>
      <c r="K9" t="inlineStr">
        <is>
          <t>Hardin Bridge Overlay/Repair</t>
        </is>
      </c>
      <c r="L9" t="inlineStr">
        <is>
          <t>Houston Heavy Highway</t>
        </is>
      </c>
      <c r="M9" t="n">
        <v>8587147.42</v>
      </c>
      <c r="N9" t="inlineStr">
        <is>
          <t>12/31/0001</t>
        </is>
      </c>
      <c r="P9" t="inlineStr">
        <is>
          <t>2020-027</t>
        </is>
      </c>
      <c r="Q9" t="inlineStr">
        <is>
          <t>DENTON CO US 377</t>
        </is>
      </c>
      <c r="R9" t="inlineStr">
        <is>
          <t>2020 0027A</t>
        </is>
      </c>
      <c r="S9" t="inlineStr">
        <is>
          <t>2020-027</t>
        </is>
      </c>
      <c r="T9" t="inlineStr">
        <is>
          <t>DENTON CO US 377</t>
        </is>
      </c>
      <c r="U9" t="inlineStr">
        <is>
          <t>9000 100M</t>
        </is>
      </c>
    </row>
    <row r="10">
      <c r="A10" t="inlineStr">
        <is>
          <t>2021-017</t>
        </is>
      </c>
      <c r="B10" t="inlineStr">
        <is>
          <t>Plano Collin Creek Culvert Imp</t>
        </is>
      </c>
      <c r="C10" t="inlineStr">
        <is>
          <t>2021 0017A</t>
        </is>
      </c>
      <c r="D10" t="inlineStr">
        <is>
          <t>9000 100M</t>
        </is>
      </c>
      <c r="E10">
        <f>Table13[[#This Row],[JOB '#1]]</f>
        <v/>
      </c>
      <c r="F10">
        <f>Table13[[#This Row],[JOB DESC]]</f>
        <v/>
      </c>
      <c r="G10" t="inlineStr">
        <is>
          <t>Dallas Heavy Highway</t>
        </is>
      </c>
      <c r="H10" t="n">
        <v>2</v>
      </c>
      <c r="J10" t="inlineStr">
        <is>
          <t>2023-004</t>
        </is>
      </c>
      <c r="K10" t="inlineStr">
        <is>
          <t>Rehab Lanside Storm Phase 2</t>
        </is>
      </c>
      <c r="L10" t="inlineStr">
        <is>
          <t>Dallas Heavy Highway</t>
        </is>
      </c>
      <c r="M10" t="n">
        <v>3370088</v>
      </c>
      <c r="N10" t="inlineStr">
        <is>
          <t>12/31/0001</t>
        </is>
      </c>
      <c r="P10" t="inlineStr">
        <is>
          <t>2020-037</t>
        </is>
      </c>
      <c r="Q10" t="inlineStr">
        <is>
          <t>SL 338 Brdg - Odessa Ector Co</t>
        </is>
      </c>
      <c r="R10" t="inlineStr">
        <is>
          <t>2020 0037A</t>
        </is>
      </c>
      <c r="S10" t="inlineStr">
        <is>
          <t>2020-037</t>
        </is>
      </c>
      <c r="T10" t="inlineStr">
        <is>
          <t>SL 338 Brdg - Odessa Ector Co</t>
        </is>
      </c>
      <c r="U10" t="inlineStr">
        <is>
          <t>9000 100M</t>
        </is>
      </c>
    </row>
    <row r="11">
      <c r="A11" t="inlineStr">
        <is>
          <t>2021-017</t>
        </is>
      </c>
      <c r="B11" t="inlineStr">
        <is>
          <t>Plano Collin Creek Culvert Imp</t>
        </is>
      </c>
      <c r="C11" t="inlineStr">
        <is>
          <t>2021 0017A</t>
        </is>
      </c>
      <c r="D11">
        <f>IF(RIGHT(Table13[[#This Row],[COST CODE]],1)="A", Table13[[#This Row],[COST CODE]], Table13[[#This Row],[COST CODE]] &amp; "A")</f>
        <v/>
      </c>
      <c r="E11">
        <f>Table13[[#This Row],[JOB '#1]]</f>
        <v/>
      </c>
      <c r="F11">
        <f>Table13[[#This Row],[JOB DESC]]</f>
        <v/>
      </c>
      <c r="G11" t="inlineStr">
        <is>
          <t>Dallas Heavy Highway</t>
        </is>
      </c>
      <c r="H11" t="n">
        <v>2</v>
      </c>
      <c r="J11" t="inlineStr">
        <is>
          <t>2023-006</t>
        </is>
      </c>
      <c r="K11" t="inlineStr">
        <is>
          <t>Tarrant SH183 Bridge</t>
        </is>
      </c>
      <c r="L11" t="inlineStr">
        <is>
          <t>Dallas Heavy Highway</t>
        </is>
      </c>
      <c r="M11" t="n">
        <v>26588576.56</v>
      </c>
      <c r="N11" t="inlineStr">
        <is>
          <t>12/31/0001</t>
        </is>
      </c>
      <c r="P11" t="inlineStr">
        <is>
          <t>2020-049</t>
        </is>
      </c>
      <c r="Q11" t="inlineStr">
        <is>
          <t>BU 287 P Sidewalk Improvement</t>
        </is>
      </c>
      <c r="R11" t="inlineStr">
        <is>
          <t>2020 0049A</t>
        </is>
      </c>
      <c r="S11" t="inlineStr">
        <is>
          <t>2020-049</t>
        </is>
      </c>
      <c r="T11" t="inlineStr">
        <is>
          <t>BU 287 P Sidewalk Improvement</t>
        </is>
      </c>
      <c r="U11" t="inlineStr">
        <is>
          <t>9000 100M</t>
        </is>
      </c>
    </row>
    <row r="12">
      <c r="A12" t="inlineStr">
        <is>
          <t>2021-068</t>
        </is>
      </c>
      <c r="B12" t="inlineStr">
        <is>
          <t>2021 Sidewalk &amp; Barrier Free R</t>
        </is>
      </c>
      <c r="C12" t="inlineStr">
        <is>
          <t>2021 0068A</t>
        </is>
      </c>
      <c r="D12" t="inlineStr">
        <is>
          <t>9000 100M</t>
        </is>
      </c>
      <c r="E12">
        <f>Table13[[#This Row],[JOB '#1]]</f>
        <v/>
      </c>
      <c r="F12">
        <f>Table13[[#This Row],[JOB DESC]]</f>
        <v/>
      </c>
      <c r="G12" t="inlineStr">
        <is>
          <t>Dallas Heavy Highway</t>
        </is>
      </c>
      <c r="H12" t="n">
        <v>2</v>
      </c>
      <c r="J12" t="inlineStr">
        <is>
          <t>2023-007</t>
        </is>
      </c>
      <c r="K12" t="inlineStr">
        <is>
          <t>Ector BI 20E Rehab Roadway</t>
        </is>
      </c>
      <c r="L12" t="inlineStr">
        <is>
          <t>West Texas</t>
        </is>
      </c>
      <c r="M12" t="n">
        <v>23137298.38</v>
      </c>
      <c r="N12" t="inlineStr">
        <is>
          <t>12/31/0001</t>
        </is>
      </c>
      <c r="P12" t="inlineStr">
        <is>
          <t>2021-010</t>
        </is>
      </c>
      <c r="Q12" t="inlineStr">
        <is>
          <t>Dallas US 75 Pedestrian Bridge</t>
        </is>
      </c>
      <c r="R12" t="inlineStr">
        <is>
          <t>2021 0010A</t>
        </is>
      </c>
      <c r="S12" t="inlineStr">
        <is>
          <t>2021-010</t>
        </is>
      </c>
      <c r="T12" t="inlineStr">
        <is>
          <t>Dallas US 75 Pedestrian Bridge</t>
        </is>
      </c>
      <c r="U12" t="inlineStr">
        <is>
          <t>9000 100M</t>
        </is>
      </c>
    </row>
    <row r="13">
      <c r="A13" t="inlineStr">
        <is>
          <t>2021-072</t>
        </is>
      </c>
      <c r="B13" t="inlineStr">
        <is>
          <t>DFW Soil Slope Remediation</t>
        </is>
      </c>
      <c r="C13" t="inlineStr">
        <is>
          <t>2021 0072A</t>
        </is>
      </c>
      <c r="D13" t="inlineStr">
        <is>
          <t>9000 100M</t>
        </is>
      </c>
      <c r="E13">
        <f>Table13[[#This Row],[JOB '#1]]</f>
        <v/>
      </c>
      <c r="F13">
        <f>Table13[[#This Row],[JOB DESC]]</f>
        <v/>
      </c>
      <c r="G13" t="inlineStr">
        <is>
          <t>Dallas Heavy Highway</t>
        </is>
      </c>
      <c r="H13" t="n">
        <v>2</v>
      </c>
      <c r="J13" t="inlineStr">
        <is>
          <t>2023-014</t>
        </is>
      </c>
      <c r="K13" t="inlineStr">
        <is>
          <t>Tarrant IH 20 US 81 Bridge Dec</t>
        </is>
      </c>
      <c r="L13" t="inlineStr">
        <is>
          <t>Dallas Heavy Highway</t>
        </is>
      </c>
      <c r="M13" t="n">
        <v>4830945</v>
      </c>
      <c r="N13" t="inlineStr">
        <is>
          <t>12/31/0001</t>
        </is>
      </c>
      <c r="P13" t="inlineStr">
        <is>
          <t>2021-014</t>
        </is>
      </c>
      <c r="Q13" t="inlineStr">
        <is>
          <t>Rehab Landside Pvmt Phase3A&amp;4B</t>
        </is>
      </c>
      <c r="R13" t="inlineStr">
        <is>
          <t>2021 0014A</t>
        </is>
      </c>
      <c r="S13" t="inlineStr">
        <is>
          <t>2021-014</t>
        </is>
      </c>
      <c r="T13" t="inlineStr">
        <is>
          <t>Rehab Landside Pvmt Phase3A&amp;4B</t>
        </is>
      </c>
      <c r="U13" t="inlineStr">
        <is>
          <t>9000 100M</t>
        </is>
      </c>
    </row>
    <row r="14">
      <c r="A14" t="inlineStr">
        <is>
          <t>2021-072</t>
        </is>
      </c>
      <c r="B14" t="inlineStr">
        <is>
          <t>DFW Soil Slope Remediation</t>
        </is>
      </c>
      <c r="C14" t="inlineStr">
        <is>
          <t>2021 0072A</t>
        </is>
      </c>
      <c r="D14">
        <f>IF(RIGHT(Table13[[#This Row],[COST CODE]],1)="A", Table13[[#This Row],[COST CODE]], Table13[[#This Row],[COST CODE]] &amp; "A")</f>
        <v/>
      </c>
      <c r="E14">
        <f>Table13[[#This Row],[JOB '#1]]</f>
        <v/>
      </c>
      <c r="F14">
        <f>Table13[[#This Row],[JOB DESC]]</f>
        <v/>
      </c>
      <c r="G14" t="inlineStr">
        <is>
          <t>Dallas Heavy Highway</t>
        </is>
      </c>
      <c r="H14" t="n">
        <v>2</v>
      </c>
      <c r="J14" t="inlineStr">
        <is>
          <t>2023-019</t>
        </is>
      </c>
      <c r="K14" t="inlineStr">
        <is>
          <t>Martin SH 176 Roadway Improvem</t>
        </is>
      </c>
      <c r="L14" t="inlineStr">
        <is>
          <t>West Texas</t>
        </is>
      </c>
      <c r="M14" t="n">
        <v>4613804.33</v>
      </c>
      <c r="N14" t="inlineStr">
        <is>
          <t>12/31/0001</t>
        </is>
      </c>
      <c r="P14" t="inlineStr">
        <is>
          <t>2021-017</t>
        </is>
      </c>
      <c r="Q14" t="inlineStr">
        <is>
          <t>Plano Collin Creek Culvert Imp</t>
        </is>
      </c>
      <c r="R14" t="inlineStr">
        <is>
          <t>2021 0017A</t>
        </is>
      </c>
      <c r="S14" t="inlineStr">
        <is>
          <t>2021-017</t>
        </is>
      </c>
      <c r="T14" t="inlineStr">
        <is>
          <t>Plano Collin Creek Culvert Imp</t>
        </is>
      </c>
      <c r="U14" t="inlineStr">
        <is>
          <t>9000 100M</t>
        </is>
      </c>
    </row>
    <row r="15">
      <c r="A15" t="inlineStr">
        <is>
          <t>2022-003</t>
        </is>
      </c>
      <c r="B15" t="inlineStr">
        <is>
          <t>Rehab Runway 17L/35R Storm Dra</t>
        </is>
      </c>
      <c r="C15" t="inlineStr">
        <is>
          <t>2022 0003A</t>
        </is>
      </c>
      <c r="D15" t="inlineStr">
        <is>
          <t>9000 100M</t>
        </is>
      </c>
      <c r="E15">
        <f>Table13[[#This Row],[JOB '#1]]</f>
        <v/>
      </c>
      <c r="F15">
        <f>Table13[[#This Row],[JOB DESC]]</f>
        <v/>
      </c>
      <c r="G15" t="inlineStr">
        <is>
          <t>Dallas Heavy Highway</t>
        </is>
      </c>
      <c r="H15" t="n">
        <v>2</v>
      </c>
      <c r="J15" t="inlineStr">
        <is>
          <t>2023-026</t>
        </is>
      </c>
      <c r="K15" t="inlineStr">
        <is>
          <t>Matagorda FM 521 Bridge Replac</t>
        </is>
      </c>
      <c r="L15" t="inlineStr">
        <is>
          <t>Houston Heavy Highway</t>
        </is>
      </c>
      <c r="M15" t="n">
        <v>6283882.19</v>
      </c>
      <c r="N15" t="inlineStr">
        <is>
          <t>12/31/0001</t>
        </is>
      </c>
      <c r="P15" t="inlineStr">
        <is>
          <t>2021-024</t>
        </is>
      </c>
      <c r="Q15" t="inlineStr">
        <is>
          <t>Midland-FM307 Intersection Imp</t>
        </is>
      </c>
      <c r="R15" t="inlineStr">
        <is>
          <t>2021 0024A</t>
        </is>
      </c>
      <c r="S15" t="inlineStr">
        <is>
          <t>2021-024</t>
        </is>
      </c>
      <c r="T15" t="inlineStr">
        <is>
          <t>Midland-FM307 Intersection Imp</t>
        </is>
      </c>
      <c r="U15" t="inlineStr">
        <is>
          <t>9000 100M</t>
        </is>
      </c>
    </row>
    <row r="16">
      <c r="A16" t="inlineStr">
        <is>
          <t>2022-003</t>
        </is>
      </c>
      <c r="B16" t="inlineStr">
        <is>
          <t>Rehab Runway 17L/35R Storm Dra</t>
        </is>
      </c>
      <c r="C16" t="inlineStr">
        <is>
          <t>2022 0003A</t>
        </is>
      </c>
      <c r="D16">
        <f>IF(RIGHT(Table13[[#This Row],[COST CODE]],1)="A", Table13[[#This Row],[COST CODE]], Table13[[#This Row],[COST CODE]] &amp; "A")</f>
        <v/>
      </c>
      <c r="E16">
        <f>Table13[[#This Row],[JOB '#1]]</f>
        <v/>
      </c>
      <c r="F16">
        <f>Table13[[#This Row],[JOB DESC]]</f>
        <v/>
      </c>
      <c r="G16" t="inlineStr">
        <is>
          <t>Dallas Heavy Highway</t>
        </is>
      </c>
      <c r="H16" t="n">
        <v>2</v>
      </c>
      <c r="J16" t="inlineStr">
        <is>
          <t>2023-027</t>
        </is>
      </c>
      <c r="K16" t="inlineStr">
        <is>
          <t>NTTA SRT Rail &amp; Shoulder Rehab</t>
        </is>
      </c>
      <c r="L16" t="inlineStr">
        <is>
          <t>Dallas Heavy Highway</t>
        </is>
      </c>
      <c r="M16" t="n">
        <v>2890289.9</v>
      </c>
      <c r="N16" t="inlineStr">
        <is>
          <t>12/31/0001</t>
        </is>
      </c>
      <c r="P16" t="inlineStr">
        <is>
          <t>2021-051</t>
        </is>
      </c>
      <c r="Q16" t="inlineStr">
        <is>
          <t>Fayette IH 10 Bridge Maintenan</t>
        </is>
      </c>
      <c r="R16" t="inlineStr">
        <is>
          <t>2021 0051A</t>
        </is>
      </c>
      <c r="S16" t="inlineStr">
        <is>
          <t>2021-051</t>
        </is>
      </c>
      <c r="T16" t="inlineStr">
        <is>
          <t>Fayette IH 10 Bridge Maintenan</t>
        </is>
      </c>
      <c r="U16" t="inlineStr">
        <is>
          <t>9000 100M</t>
        </is>
      </c>
    </row>
    <row r="17">
      <c r="A17" t="inlineStr">
        <is>
          <t>2022-008</t>
        </is>
      </c>
      <c r="B17" t="inlineStr">
        <is>
          <t>Gregg CS Bridge Replacement</t>
        </is>
      </c>
      <c r="C17" t="inlineStr">
        <is>
          <t>2022 0008A</t>
        </is>
      </c>
      <c r="D17" t="inlineStr">
        <is>
          <t>9000 100M</t>
        </is>
      </c>
      <c r="E17">
        <f>Table13[[#This Row],[JOB '#1]]</f>
        <v/>
      </c>
      <c r="F17">
        <f>Table13[[#This Row],[JOB DESC]]</f>
        <v/>
      </c>
      <c r="G17" t="inlineStr">
        <is>
          <t>Dallas Heavy Highway</t>
        </is>
      </c>
      <c r="H17" t="n">
        <v>2</v>
      </c>
      <c r="J17" t="inlineStr">
        <is>
          <t>2023-028</t>
        </is>
      </c>
      <c r="K17" t="inlineStr">
        <is>
          <t>Tarrant FM 157 Intersection Im</t>
        </is>
      </c>
      <c r="L17" t="inlineStr">
        <is>
          <t>Dallas Heavy Highway</t>
        </is>
      </c>
      <c r="M17" t="n">
        <v>2090441.55</v>
      </c>
      <c r="N17" t="inlineStr">
        <is>
          <t>12/31/0001</t>
        </is>
      </c>
      <c r="P17" t="inlineStr">
        <is>
          <t>2021-057</t>
        </is>
      </c>
      <c r="Q17" t="inlineStr">
        <is>
          <t>Austin Co FM 331 Bridge Replac</t>
        </is>
      </c>
      <c r="R17" t="inlineStr">
        <is>
          <t>2021 0057A</t>
        </is>
      </c>
      <c r="S17" t="inlineStr">
        <is>
          <t>2021-057</t>
        </is>
      </c>
      <c r="T17" t="inlineStr">
        <is>
          <t>Austin Co FM 331 Bridge Replac</t>
        </is>
      </c>
      <c r="U17" t="inlineStr">
        <is>
          <t>9000 100M</t>
        </is>
      </c>
    </row>
    <row r="18">
      <c r="A18" t="inlineStr">
        <is>
          <t>2022-008</t>
        </is>
      </c>
      <c r="B18" t="inlineStr">
        <is>
          <t>Gregg CS Bridge Replacement</t>
        </is>
      </c>
      <c r="C18" t="inlineStr">
        <is>
          <t>2022 0008A</t>
        </is>
      </c>
      <c r="D18">
        <f>IF(RIGHT(Table13[[#This Row],[COST CODE]],1)="A", Table13[[#This Row],[COST CODE]], Table13[[#This Row],[COST CODE]] &amp; "A")</f>
        <v/>
      </c>
      <c r="E18">
        <f>Table13[[#This Row],[JOB '#1]]</f>
        <v/>
      </c>
      <c r="F18">
        <f>Table13[[#This Row],[JOB DESC]]</f>
        <v/>
      </c>
      <c r="G18" t="inlineStr">
        <is>
          <t>Dallas Heavy Highway</t>
        </is>
      </c>
      <c r="H18" t="n">
        <v>2</v>
      </c>
      <c r="J18" t="inlineStr">
        <is>
          <t>2023-030</t>
        </is>
      </c>
      <c r="K18" t="inlineStr">
        <is>
          <t>Swing Bridge Change Order</t>
        </is>
      </c>
      <c r="L18" t="inlineStr">
        <is>
          <t>Houston Heavy Highway</t>
        </is>
      </c>
      <c r="M18" t="n">
        <v>539144.9</v>
      </c>
      <c r="N18" t="inlineStr">
        <is>
          <t>12/31/0001</t>
        </is>
      </c>
      <c r="P18" t="inlineStr">
        <is>
          <t>2021-068</t>
        </is>
      </c>
      <c r="Q18" t="inlineStr">
        <is>
          <t>2021 Sidewalk &amp; Barrier Free R</t>
        </is>
      </c>
      <c r="R18" t="inlineStr">
        <is>
          <t>2021 0068A</t>
        </is>
      </c>
      <c r="S18" t="inlineStr">
        <is>
          <t>2021-068</t>
        </is>
      </c>
      <c r="T18" t="inlineStr">
        <is>
          <t>2021 Sidewalk &amp; Barrier Free R</t>
        </is>
      </c>
      <c r="U18" t="inlineStr">
        <is>
          <t>9000 100M</t>
        </is>
      </c>
    </row>
    <row r="19">
      <c r="A19" t="inlineStr">
        <is>
          <t>2022-012</t>
        </is>
      </c>
      <c r="B19" t="inlineStr">
        <is>
          <t>NTTA PGBT Spur 303 Drain MSE</t>
        </is>
      </c>
      <c r="C19" t="inlineStr">
        <is>
          <t>2022 0012A</t>
        </is>
      </c>
      <c r="D19" t="inlineStr">
        <is>
          <t>9000 100M</t>
        </is>
      </c>
      <c r="E19">
        <f>Table13[[#This Row],[JOB '#1]]</f>
        <v/>
      </c>
      <c r="F19">
        <f>Table13[[#This Row],[JOB DESC]]</f>
        <v/>
      </c>
      <c r="G19" t="inlineStr">
        <is>
          <t>Dallas Heavy Highway</t>
        </is>
      </c>
      <c r="H19" t="n">
        <v>2</v>
      </c>
      <c r="J19" t="inlineStr">
        <is>
          <t>2023-032</t>
        </is>
      </c>
      <c r="K19" t="inlineStr">
        <is>
          <t>Dallas SH 345 Bridge Rehabilit</t>
        </is>
      </c>
      <c r="L19" t="inlineStr">
        <is>
          <t>Dallas Heavy Highway</t>
        </is>
      </c>
      <c r="M19" t="n">
        <v>21883782.8</v>
      </c>
      <c r="N19" t="inlineStr">
        <is>
          <t>12/31/0001</t>
        </is>
      </c>
      <c r="P19" t="inlineStr">
        <is>
          <t>2021-072</t>
        </is>
      </c>
      <c r="Q19" t="inlineStr">
        <is>
          <t>DFW Soil Slope Remediation</t>
        </is>
      </c>
      <c r="R19" t="inlineStr">
        <is>
          <t>2021 0072A</t>
        </is>
      </c>
      <c r="S19" t="inlineStr">
        <is>
          <t>2021-072</t>
        </is>
      </c>
      <c r="T19" t="inlineStr">
        <is>
          <t>DFW Soil Slope Remediation</t>
        </is>
      </c>
      <c r="U19" t="inlineStr">
        <is>
          <t>9000 100M</t>
        </is>
      </c>
    </row>
    <row r="20">
      <c r="A20" t="inlineStr">
        <is>
          <t>2022-023</t>
        </is>
      </c>
      <c r="B20" t="inlineStr">
        <is>
          <t>Dallas Riverfront &amp; Cadiz Brid</t>
        </is>
      </c>
      <c r="C20" t="inlineStr">
        <is>
          <t>2022 0023A</t>
        </is>
      </c>
      <c r="D20" t="inlineStr">
        <is>
          <t>9000 100M</t>
        </is>
      </c>
      <c r="E20">
        <f>Table13[[#This Row],[JOB '#1]]</f>
        <v/>
      </c>
      <c r="F20">
        <f>Table13[[#This Row],[JOB DESC]]</f>
        <v/>
      </c>
      <c r="G20" t="inlineStr">
        <is>
          <t>Dallas Heavy Highway</t>
        </is>
      </c>
      <c r="H20" t="n">
        <v>2</v>
      </c>
      <c r="J20" t="inlineStr">
        <is>
          <t>2023-034</t>
        </is>
      </c>
      <c r="K20" t="inlineStr">
        <is>
          <t>Dallas IH 45 Bridge Maintenanc</t>
        </is>
      </c>
      <c r="L20" t="inlineStr">
        <is>
          <t>Dallas Heavy Highway</t>
        </is>
      </c>
      <c r="M20" t="n">
        <v>7188411.94</v>
      </c>
      <c r="N20" t="inlineStr">
        <is>
          <t>12/31/0001</t>
        </is>
      </c>
      <c r="P20" t="inlineStr">
        <is>
          <t>2022-003</t>
        </is>
      </c>
      <c r="Q20" t="inlineStr">
        <is>
          <t>Rehab Runway 17L/35R Storm Dra</t>
        </is>
      </c>
      <c r="R20" t="inlineStr">
        <is>
          <t>2022 0003A</t>
        </is>
      </c>
      <c r="S20" t="inlineStr">
        <is>
          <t>2022-003</t>
        </is>
      </c>
      <c r="T20" t="inlineStr">
        <is>
          <t>Rehab Runway 17L/35R Storm Dra</t>
        </is>
      </c>
      <c r="U20" t="inlineStr">
        <is>
          <t>9000 100M</t>
        </is>
      </c>
    </row>
    <row r="21">
      <c r="A21" t="inlineStr">
        <is>
          <t>2022-023</t>
        </is>
      </c>
      <c r="B21" t="inlineStr">
        <is>
          <t>Dallas Riverfront &amp; Cadiz Brid</t>
        </is>
      </c>
      <c r="C21" t="inlineStr">
        <is>
          <t>2022 0023A</t>
        </is>
      </c>
      <c r="D21">
        <f>IF(RIGHT(Table13[[#This Row],[COST CODE]],1)="A", Table13[[#This Row],[COST CODE]], Table13[[#This Row],[COST CODE]] &amp; "A")</f>
        <v/>
      </c>
      <c r="E21">
        <f>Table13[[#This Row],[JOB '#1]]</f>
        <v/>
      </c>
      <c r="F21">
        <f>Table13[[#This Row],[JOB DESC]]</f>
        <v/>
      </c>
      <c r="G21" t="inlineStr">
        <is>
          <t>Dallas Heavy Highway</t>
        </is>
      </c>
      <c r="H21" t="n">
        <v>2</v>
      </c>
      <c r="J21" t="inlineStr">
        <is>
          <t>2023-035</t>
        </is>
      </c>
      <c r="K21" t="inlineStr">
        <is>
          <t>Harris VA Bridge Rehabs</t>
        </is>
      </c>
      <c r="L21" t="inlineStr">
        <is>
          <t>Houston Heavy Highway</t>
        </is>
      </c>
      <c r="M21" t="n">
        <v>4990800.71</v>
      </c>
      <c r="N21" s="1" t="n">
        <v>45522</v>
      </c>
      <c r="P21" t="inlineStr">
        <is>
          <t>2022-008</t>
        </is>
      </c>
      <c r="Q21" t="inlineStr">
        <is>
          <t>Gregg CS Bridge Replacement</t>
        </is>
      </c>
      <c r="R21" t="inlineStr">
        <is>
          <t>2022 0008A</t>
        </is>
      </c>
      <c r="S21" t="inlineStr">
        <is>
          <t>2022-008</t>
        </is>
      </c>
      <c r="T21" t="inlineStr">
        <is>
          <t>Gregg CS Bridge Replacement</t>
        </is>
      </c>
      <c r="U21" t="inlineStr">
        <is>
          <t>9000 100M</t>
        </is>
      </c>
    </row>
    <row r="22">
      <c r="A22" t="inlineStr">
        <is>
          <t>2022-033</t>
        </is>
      </c>
      <c r="B22" t="inlineStr">
        <is>
          <t>Collin Mckinney Parkway Constr</t>
        </is>
      </c>
      <c r="C22" t="inlineStr">
        <is>
          <t>2022 0033A</t>
        </is>
      </c>
      <c r="D22" t="inlineStr">
        <is>
          <t>9000 100M</t>
        </is>
      </c>
      <c r="E22">
        <f>Table13[[#This Row],[JOB '#1]]</f>
        <v/>
      </c>
      <c r="F22">
        <f>Table13[[#This Row],[JOB DESC]]</f>
        <v/>
      </c>
      <c r="G22" t="inlineStr">
        <is>
          <t>Dallas Heavy Highway</t>
        </is>
      </c>
      <c r="H22" t="n">
        <v>2</v>
      </c>
      <c r="J22" t="inlineStr">
        <is>
          <t>2023-036</t>
        </is>
      </c>
      <c r="K22" t="inlineStr">
        <is>
          <t>Galveston FM 517 Highway Impro</t>
        </is>
      </c>
      <c r="L22" t="inlineStr">
        <is>
          <t>Houston Heavy Highway</t>
        </is>
      </c>
      <c r="M22" t="n">
        <v>519247</v>
      </c>
      <c r="N22" s="1" t="n">
        <v>45321</v>
      </c>
      <c r="P22" t="inlineStr">
        <is>
          <t>2022-012</t>
        </is>
      </c>
      <c r="Q22" t="inlineStr">
        <is>
          <t>NTTA PGBT Spur 303 Drain MSE</t>
        </is>
      </c>
      <c r="R22" t="inlineStr">
        <is>
          <t>2022 0012A</t>
        </is>
      </c>
      <c r="S22" t="inlineStr">
        <is>
          <t>2022-012</t>
        </is>
      </c>
      <c r="T22" t="inlineStr">
        <is>
          <t>NTTA PGBT Spur 303 Drain MSE</t>
        </is>
      </c>
      <c r="U22" t="inlineStr">
        <is>
          <t>9000 100M</t>
        </is>
      </c>
    </row>
    <row r="23">
      <c r="A23" t="inlineStr">
        <is>
          <t>2022-033</t>
        </is>
      </c>
      <c r="B23" t="inlineStr">
        <is>
          <t>Collin Mckinney Parkway Constr</t>
        </is>
      </c>
      <c r="C23" t="inlineStr">
        <is>
          <t>2022 0033A</t>
        </is>
      </c>
      <c r="D23">
        <f>IF(RIGHT(Table13[[#This Row],[COST CODE]],1)="A", Table13[[#This Row],[COST CODE]], Table13[[#This Row],[COST CODE]] &amp; "A")</f>
        <v/>
      </c>
      <c r="E23">
        <f>Table13[[#This Row],[JOB '#1]]</f>
        <v/>
      </c>
      <c r="F23">
        <f>Table13[[#This Row],[JOB DESC]]</f>
        <v/>
      </c>
      <c r="G23" t="inlineStr">
        <is>
          <t>Dallas Heavy Highway</t>
        </is>
      </c>
      <c r="H23" t="n">
        <v>2</v>
      </c>
      <c r="J23" t="inlineStr">
        <is>
          <t>2024-003</t>
        </is>
      </c>
      <c r="K23" t="inlineStr">
        <is>
          <t>Dallas 635 Slope Stabilization</t>
        </is>
      </c>
      <c r="L23" t="inlineStr">
        <is>
          <t>Dallas Heavy Highway</t>
        </is>
      </c>
      <c r="M23" t="n">
        <v>3487274.77</v>
      </c>
      <c r="N23" t="inlineStr">
        <is>
          <t>12/31/0001</t>
        </is>
      </c>
      <c r="P23" t="inlineStr">
        <is>
          <t>2022-023</t>
        </is>
      </c>
      <c r="Q23" t="inlineStr">
        <is>
          <t>Dallas Riverfront &amp; Cadiz Brid</t>
        </is>
      </c>
      <c r="R23" t="inlineStr">
        <is>
          <t>2022 0023A</t>
        </is>
      </c>
      <c r="S23" t="inlineStr">
        <is>
          <t>2022-023</t>
        </is>
      </c>
      <c r="T23" t="inlineStr">
        <is>
          <t>Dallas Riverfront &amp; Cadiz Brid</t>
        </is>
      </c>
      <c r="U23" t="inlineStr">
        <is>
          <t>9000 100M</t>
        </is>
      </c>
    </row>
    <row r="24">
      <c r="A24" t="inlineStr">
        <is>
          <t>2022-041</t>
        </is>
      </c>
      <c r="B24" t="inlineStr">
        <is>
          <t>SH 183 Embankment Stabilizatio</t>
        </is>
      </c>
      <c r="C24" t="inlineStr">
        <is>
          <t>2022 0041A</t>
        </is>
      </c>
      <c r="D24" t="inlineStr">
        <is>
          <t>9000 100M</t>
        </is>
      </c>
      <c r="E24">
        <f>Table13[[#This Row],[JOB '#1]]</f>
        <v/>
      </c>
      <c r="F24">
        <f>Table13[[#This Row],[JOB DESC]]</f>
        <v/>
      </c>
      <c r="G24" t="inlineStr">
        <is>
          <t>Dallas Heavy Highway</t>
        </is>
      </c>
      <c r="H24" t="n">
        <v>2</v>
      </c>
      <c r="J24" t="inlineStr">
        <is>
          <t>2024-004</t>
        </is>
      </c>
      <c r="K24" t="inlineStr">
        <is>
          <t>City of Dallas Sidewalk 2024</t>
        </is>
      </c>
      <c r="L24" t="inlineStr">
        <is>
          <t>Dallas Heavy Highway</t>
        </is>
      </c>
      <c r="M24" t="n">
        <v>18613300</v>
      </c>
      <c r="N24" t="inlineStr">
        <is>
          <t>12/31/0001</t>
        </is>
      </c>
      <c r="P24" t="inlineStr">
        <is>
          <t>2022-033</t>
        </is>
      </c>
      <c r="Q24" t="inlineStr">
        <is>
          <t>Collin Mckinney Parkway Constr</t>
        </is>
      </c>
      <c r="R24" t="inlineStr">
        <is>
          <t>2022 0033A</t>
        </is>
      </c>
      <c r="S24" t="inlineStr">
        <is>
          <t>2022-033</t>
        </is>
      </c>
      <c r="T24" t="inlineStr">
        <is>
          <t>Collin Mckinney Parkway Constr</t>
        </is>
      </c>
      <c r="U24" t="inlineStr">
        <is>
          <t>9000 100M</t>
        </is>
      </c>
    </row>
    <row r="25">
      <c r="A25" t="inlineStr">
        <is>
          <t>2022-042</t>
        </is>
      </c>
      <c r="B25" t="inlineStr">
        <is>
          <t>SL 12 Overlay &amp; Concrete Repai</t>
        </is>
      </c>
      <c r="C25" t="inlineStr">
        <is>
          <t>2022 0042A</t>
        </is>
      </c>
      <c r="D25" t="inlineStr">
        <is>
          <t>9000 100M</t>
        </is>
      </c>
      <c r="E25">
        <f>Table13[[#This Row],[JOB '#1]]</f>
        <v/>
      </c>
      <c r="F25">
        <f>Table13[[#This Row],[JOB DESC]]</f>
        <v/>
      </c>
      <c r="G25" t="inlineStr">
        <is>
          <t>Dallas Heavy Highway</t>
        </is>
      </c>
      <c r="H25" t="n">
        <v>2</v>
      </c>
      <c r="J25" t="inlineStr">
        <is>
          <t>2024-012</t>
        </is>
      </c>
      <c r="K25" t="inlineStr">
        <is>
          <t>Dallas IH 635 U-Turn Bridge</t>
        </is>
      </c>
      <c r="L25" t="inlineStr">
        <is>
          <t>Dallas Heavy Highway</t>
        </is>
      </c>
      <c r="M25" t="n">
        <v>7861879.45</v>
      </c>
      <c r="N25" s="1" t="n">
        <v>45515</v>
      </c>
      <c r="P25" t="inlineStr">
        <is>
          <t>2022-040</t>
        </is>
      </c>
      <c r="Q25" t="inlineStr">
        <is>
          <t>Hardin Bridge Overlay/Repair</t>
        </is>
      </c>
      <c r="R25" t="inlineStr">
        <is>
          <t>2022 0040A</t>
        </is>
      </c>
      <c r="S25" t="inlineStr">
        <is>
          <t>2022-040</t>
        </is>
      </c>
      <c r="T25" t="inlineStr">
        <is>
          <t>Hardin Bridge Overlay/Repair</t>
        </is>
      </c>
      <c r="U25" t="inlineStr">
        <is>
          <t>9000 100M</t>
        </is>
      </c>
    </row>
    <row r="26">
      <c r="A26" t="inlineStr">
        <is>
          <t>2022-044</t>
        </is>
      </c>
      <c r="B26" t="inlineStr">
        <is>
          <t>Plano Erosion Control Improvem</t>
        </is>
      </c>
      <c r="C26" t="inlineStr">
        <is>
          <t>2022 0044A</t>
        </is>
      </c>
      <c r="D26" t="inlineStr">
        <is>
          <t>9000 100M</t>
        </is>
      </c>
      <c r="E26">
        <f>Table13[[#This Row],[JOB '#1]]</f>
        <v/>
      </c>
      <c r="F26">
        <f>Table13[[#This Row],[JOB DESC]]</f>
        <v/>
      </c>
      <c r="G26" t="inlineStr">
        <is>
          <t>Dallas Heavy Highway</t>
        </is>
      </c>
      <c r="H26" t="n">
        <v>2</v>
      </c>
      <c r="J26" t="inlineStr">
        <is>
          <t>2024-014</t>
        </is>
      </c>
      <c r="K26" t="inlineStr">
        <is>
          <t>SRB Sub SH 73 Barrier Install</t>
        </is>
      </c>
      <c r="L26" t="inlineStr">
        <is>
          <t>Houston Heavy Highway</t>
        </is>
      </c>
      <c r="M26" t="n">
        <v>1750715</v>
      </c>
      <c r="N26" t="inlineStr">
        <is>
          <t>12/31/0001</t>
        </is>
      </c>
      <c r="P26" t="inlineStr">
        <is>
          <t>2022-041</t>
        </is>
      </c>
      <c r="Q26" t="inlineStr">
        <is>
          <t>SH 183 Embankment Stabilizatio</t>
        </is>
      </c>
      <c r="R26" t="inlineStr">
        <is>
          <t>2022 0041A</t>
        </is>
      </c>
      <c r="S26" t="inlineStr">
        <is>
          <t>2022-041</t>
        </is>
      </c>
      <c r="T26" t="inlineStr">
        <is>
          <t>SH 183 Embankment Stabilizatio</t>
        </is>
      </c>
      <c r="U26" t="inlineStr">
        <is>
          <t>9000 100M</t>
        </is>
      </c>
    </row>
    <row r="27">
      <c r="A27" t="inlineStr">
        <is>
          <t>2023-004</t>
        </is>
      </c>
      <c r="B27" t="inlineStr">
        <is>
          <t>Rehab Lanside Storm Phase 2</t>
        </is>
      </c>
      <c r="C27" t="inlineStr">
        <is>
          <t>2023 0004A</t>
        </is>
      </c>
      <c r="D27" t="inlineStr">
        <is>
          <t>9000 100M</t>
        </is>
      </c>
      <c r="E27">
        <f>Table13[[#This Row],[JOB '#1]]</f>
        <v/>
      </c>
      <c r="F27">
        <f>Table13[[#This Row],[JOB DESC]]</f>
        <v/>
      </c>
      <c r="G27" t="inlineStr">
        <is>
          <t>Dallas Heavy Highway</t>
        </is>
      </c>
      <c r="H27" t="n">
        <v>2</v>
      </c>
      <c r="J27" t="inlineStr">
        <is>
          <t>2024-016</t>
        </is>
      </c>
      <c r="K27" t="inlineStr">
        <is>
          <t>Rockwall SH 66 Column Repair</t>
        </is>
      </c>
      <c r="L27" t="inlineStr">
        <is>
          <t>Dallas Heavy Highway</t>
        </is>
      </c>
      <c r="M27" t="n">
        <v>2188896</v>
      </c>
      <c r="N27" s="1" t="n">
        <v>45522</v>
      </c>
      <c r="P27" t="inlineStr">
        <is>
          <t>2022-042</t>
        </is>
      </c>
      <c r="Q27" t="inlineStr">
        <is>
          <t>SL 12 Overlay &amp; Concrete Repai</t>
        </is>
      </c>
      <c r="R27" t="inlineStr">
        <is>
          <t>2022 0042A</t>
        </is>
      </c>
      <c r="S27" t="inlineStr">
        <is>
          <t>2022-042</t>
        </is>
      </c>
      <c r="T27" t="inlineStr">
        <is>
          <t>SL 12 Overlay &amp; Concrete Repai</t>
        </is>
      </c>
      <c r="U27" t="inlineStr">
        <is>
          <t>9000 100M</t>
        </is>
      </c>
    </row>
    <row r="28">
      <c r="A28" t="inlineStr">
        <is>
          <t>2023-004</t>
        </is>
      </c>
      <c r="B28" t="inlineStr">
        <is>
          <t>Rehab Lanside Storm Phase 2</t>
        </is>
      </c>
      <c r="C28" t="inlineStr">
        <is>
          <t>2023 0004</t>
        </is>
      </c>
      <c r="D28">
        <f>IF(RIGHT(Table13[[#This Row],[COST CODE]],1)="A", Table13[[#This Row],[COST CODE]], Table13[[#This Row],[COST CODE]] &amp; "A")</f>
        <v/>
      </c>
      <c r="E28">
        <f>Table13[[#This Row],[JOB '#1]]</f>
        <v/>
      </c>
      <c r="F28">
        <f>Table13[[#This Row],[JOB DESC]]</f>
        <v/>
      </c>
      <c r="G28" t="inlineStr">
        <is>
          <t>Dallas Heavy Highway</t>
        </is>
      </c>
      <c r="H28" t="n">
        <v>2</v>
      </c>
      <c r="J28" t="inlineStr">
        <is>
          <t>2024-017</t>
        </is>
      </c>
      <c r="K28" t="inlineStr">
        <is>
          <t>Jefferson SH 73 Safety Improve</t>
        </is>
      </c>
      <c r="L28" t="inlineStr">
        <is>
          <t>Houston Heavy Highway</t>
        </is>
      </c>
      <c r="M28" t="n">
        <v>4485762.8</v>
      </c>
      <c r="N28" s="1" t="n">
        <v>45522</v>
      </c>
      <c r="P28" t="inlineStr">
        <is>
          <t>2022-044</t>
        </is>
      </c>
      <c r="Q28" t="inlineStr">
        <is>
          <t>Plano Erosion Control Improvem</t>
        </is>
      </c>
      <c r="R28" t="inlineStr">
        <is>
          <t>2022 0044A</t>
        </is>
      </c>
      <c r="S28" t="inlineStr">
        <is>
          <t>2022-044</t>
        </is>
      </c>
      <c r="T28" t="inlineStr">
        <is>
          <t>Plano Erosion Control Improvem</t>
        </is>
      </c>
      <c r="U28" t="inlineStr">
        <is>
          <t>9000 100M</t>
        </is>
      </c>
    </row>
    <row r="29">
      <c r="A29" t="inlineStr">
        <is>
          <t>2023-006</t>
        </is>
      </c>
      <c r="B29" t="inlineStr">
        <is>
          <t>Tarrant SH 183 Bridge Replacem</t>
        </is>
      </c>
      <c r="C29" t="inlineStr">
        <is>
          <t>2023 0006A</t>
        </is>
      </c>
      <c r="D29" t="inlineStr">
        <is>
          <t>9000 100M</t>
        </is>
      </c>
      <c r="E29">
        <f>Table13[[#This Row],[JOB '#1]]</f>
        <v/>
      </c>
      <c r="F29">
        <f>Table13[[#This Row],[JOB DESC]]</f>
        <v/>
      </c>
      <c r="G29" t="inlineStr">
        <is>
          <t>Dallas Heavy Highway</t>
        </is>
      </c>
      <c r="H29" t="n">
        <v>2</v>
      </c>
      <c r="J29" t="inlineStr">
        <is>
          <t>2024-019</t>
        </is>
      </c>
      <c r="K29" t="inlineStr">
        <is>
          <t>Tarrant VA Bridge Rehab</t>
        </is>
      </c>
      <c r="L29" t="inlineStr">
        <is>
          <t>Dallas Heavy Highway</t>
        </is>
      </c>
      <c r="M29" t="n">
        <v>7867584.55</v>
      </c>
      <c r="N29" s="1" t="n">
        <v>45600</v>
      </c>
      <c r="P29" t="inlineStr">
        <is>
          <t>2023-004</t>
        </is>
      </c>
      <c r="Q29" t="inlineStr">
        <is>
          <t>Rehab Lanside Storm Phase 2</t>
        </is>
      </c>
      <c r="R29" t="inlineStr">
        <is>
          <t>2023 0004A</t>
        </is>
      </c>
      <c r="S29" t="inlineStr">
        <is>
          <t>2023-004</t>
        </is>
      </c>
      <c r="T29" t="inlineStr">
        <is>
          <t>Rehab Lanside Storm Phase 2</t>
        </is>
      </c>
      <c r="U29" t="inlineStr">
        <is>
          <t>9000 100M</t>
        </is>
      </c>
    </row>
    <row r="30">
      <c r="A30" t="inlineStr">
        <is>
          <t>2023-006</t>
        </is>
      </c>
      <c r="B30" t="inlineStr">
        <is>
          <t>Tarrant SH183 Bridge</t>
        </is>
      </c>
      <c r="C30" t="inlineStr">
        <is>
          <t>2023 0006</t>
        </is>
      </c>
      <c r="D30">
        <f>IF(RIGHT(Table13[[#This Row],[COST CODE]],1)="A", Table13[[#This Row],[COST CODE]], Table13[[#This Row],[COST CODE]] &amp; "A")</f>
        <v/>
      </c>
      <c r="E30">
        <f>Table13[[#This Row],[JOB '#1]]</f>
        <v/>
      </c>
      <c r="F30">
        <f>Table13[[#This Row],[JOB DESC]]</f>
        <v/>
      </c>
      <c r="G30" t="inlineStr">
        <is>
          <t>Dallas Heavy Highway</t>
        </is>
      </c>
      <c r="H30" t="n">
        <v>2</v>
      </c>
      <c r="J30" t="inlineStr">
        <is>
          <t>2024-023</t>
        </is>
      </c>
      <c r="K30" t="inlineStr">
        <is>
          <t>Tarrant Riverside Bridge Rehab</t>
        </is>
      </c>
      <c r="L30" t="inlineStr">
        <is>
          <t>Dallas Heavy Highway</t>
        </is>
      </c>
      <c r="M30" t="n">
        <v>3188000.33</v>
      </c>
      <c r="N30" s="1" t="n">
        <v>45669</v>
      </c>
      <c r="P30" t="inlineStr">
        <is>
          <t>2023-006</t>
        </is>
      </c>
      <c r="Q30" t="inlineStr">
        <is>
          <t>Tarrant SH 183 Bridge Replacem</t>
        </is>
      </c>
      <c r="R30" t="inlineStr">
        <is>
          <t>2023 0006A</t>
        </is>
      </c>
      <c r="S30" t="inlineStr">
        <is>
          <t>2023-006</t>
        </is>
      </c>
      <c r="T30" t="inlineStr">
        <is>
          <t>Tarrant SH 183 Bridge Replacem</t>
        </is>
      </c>
      <c r="U30" t="inlineStr">
        <is>
          <t>9000 100M</t>
        </is>
      </c>
    </row>
    <row r="31">
      <c r="A31" t="inlineStr">
        <is>
          <t>2023-014</t>
        </is>
      </c>
      <c r="B31" t="inlineStr">
        <is>
          <t>Tarrant IH 20 US 81 Bridge Dec</t>
        </is>
      </c>
      <c r="C31" t="inlineStr">
        <is>
          <t>2023 0014A</t>
        </is>
      </c>
      <c r="E31">
        <f>Table13[[#This Row],[JOB '#1]]</f>
        <v/>
      </c>
      <c r="F31">
        <f>Table13[[#This Row],[JOB DESC]]</f>
        <v/>
      </c>
      <c r="G31" t="inlineStr">
        <is>
          <t>Dallas Heavy Highway</t>
        </is>
      </c>
      <c r="H31" t="n">
        <v>2</v>
      </c>
      <c r="J31" t="inlineStr">
        <is>
          <t>2024-024</t>
        </is>
      </c>
      <c r="K31" t="inlineStr">
        <is>
          <t>Tarrant CS Intersection Improv</t>
        </is>
      </c>
      <c r="L31" t="inlineStr">
        <is>
          <t>Dallas Heavy Highway</t>
        </is>
      </c>
      <c r="M31" t="n">
        <v>1933734.84</v>
      </c>
      <c r="N31" s="1" t="n">
        <v>45671</v>
      </c>
      <c r="P31" t="inlineStr">
        <is>
          <t>2023-007</t>
        </is>
      </c>
      <c r="Q31" t="inlineStr">
        <is>
          <t>Ector BI 20E Rehab Roadway</t>
        </is>
      </c>
      <c r="R31" t="inlineStr">
        <is>
          <t>2023 0007A</t>
        </is>
      </c>
      <c r="S31" t="inlineStr">
        <is>
          <t>2023-007</t>
        </is>
      </c>
      <c r="T31" t="inlineStr">
        <is>
          <t>Ector BI 20E Rehab Roadway</t>
        </is>
      </c>
      <c r="U31" t="inlineStr">
        <is>
          <t>9000 100M</t>
        </is>
      </c>
    </row>
    <row r="32">
      <c r="A32" t="inlineStr">
        <is>
          <t>2023-014</t>
        </is>
      </c>
      <c r="B32" t="inlineStr">
        <is>
          <t>Tarrant IH 20 US 81 Bridge Dec</t>
        </is>
      </c>
      <c r="C32" t="inlineStr">
        <is>
          <t>2023 0014</t>
        </is>
      </c>
      <c r="D32">
        <f>IF(RIGHT(Table13[[#This Row],[COST CODE]],1)="A", Table13[[#This Row],[COST CODE]], Table13[[#This Row],[COST CODE]] &amp; "A")</f>
        <v/>
      </c>
      <c r="E32">
        <f>Table13[[#This Row],[JOB '#1]]</f>
        <v/>
      </c>
      <c r="F32">
        <f>Table13[[#This Row],[JOB DESC]]</f>
        <v/>
      </c>
      <c r="G32" t="inlineStr">
        <is>
          <t>Dallas Heavy Highway</t>
        </is>
      </c>
      <c r="H32" t="n">
        <v>2</v>
      </c>
      <c r="J32" t="inlineStr">
        <is>
          <t>2024-025</t>
        </is>
      </c>
      <c r="K32" t="inlineStr">
        <is>
          <t>Liberty FM 787 EMC Bridge</t>
        </is>
      </c>
      <c r="L32" t="inlineStr">
        <is>
          <t>Houston Heavy Highway</t>
        </is>
      </c>
      <c r="M32" t="n">
        <v>11985429.9</v>
      </c>
      <c r="N32" s="1" t="n">
        <v>45550</v>
      </c>
      <c r="P32" t="inlineStr">
        <is>
          <t>2023-012</t>
        </is>
      </c>
      <c r="Q32" t="inlineStr">
        <is>
          <t>Galveston FM 1765 Safety Impro</t>
        </is>
      </c>
      <c r="R32" t="inlineStr">
        <is>
          <t>2023 0012A</t>
        </is>
      </c>
      <c r="S32" t="inlineStr">
        <is>
          <t>2023-012</t>
        </is>
      </c>
      <c r="T32" t="inlineStr">
        <is>
          <t>Galveston FM 1765 Safety Impro</t>
        </is>
      </c>
      <c r="U32" t="inlineStr">
        <is>
          <t>9000 100M</t>
        </is>
      </c>
    </row>
    <row r="33">
      <c r="A33" t="inlineStr">
        <is>
          <t>2023-027</t>
        </is>
      </c>
      <c r="B33" t="inlineStr">
        <is>
          <t>NTTA SRT Rail &amp; Shoulder Rehab</t>
        </is>
      </c>
      <c r="C33" t="inlineStr">
        <is>
          <t>2023 0027A</t>
        </is>
      </c>
      <c r="D33" t="inlineStr">
        <is>
          <t>ACTUAL COST CODES</t>
        </is>
      </c>
      <c r="E33">
        <f>Table13[[#This Row],[JOB '#1]]</f>
        <v/>
      </c>
      <c r="F33">
        <f>Table13[[#This Row],[JOB DESC]]</f>
        <v/>
      </c>
      <c r="G33" t="inlineStr">
        <is>
          <t>Dallas Heavy Highway</t>
        </is>
      </c>
      <c r="H33" t="n">
        <v>2</v>
      </c>
      <c r="J33" t="inlineStr">
        <is>
          <t>2024-026</t>
        </is>
      </c>
      <c r="K33" t="inlineStr">
        <is>
          <t>Sub Gulf Coast Hardin US 96</t>
        </is>
      </c>
      <c r="L33" t="inlineStr">
        <is>
          <t>Houston Heavy Highway</t>
        </is>
      </c>
      <c r="M33" t="n">
        <v>117500</v>
      </c>
      <c r="N33" t="inlineStr">
        <is>
          <t>12/31/0001</t>
        </is>
      </c>
      <c r="P33" t="inlineStr">
        <is>
          <t>2023-014</t>
        </is>
      </c>
      <c r="Q33" t="inlineStr">
        <is>
          <t>Tarrant IH 20 US 81 Bridge Dec</t>
        </is>
      </c>
      <c r="R33" t="inlineStr">
        <is>
          <t>2023 0014A</t>
        </is>
      </c>
      <c r="S33" t="inlineStr">
        <is>
          <t>2023-014</t>
        </is>
      </c>
      <c r="T33" t="inlineStr">
        <is>
          <t>Tarrant IH 20 US 81 Bridge Dec</t>
        </is>
      </c>
      <c r="U33" t="inlineStr">
        <is>
          <t>9000 100M</t>
        </is>
      </c>
    </row>
    <row r="34">
      <c r="A34" t="inlineStr">
        <is>
          <t>2023-027</t>
        </is>
      </c>
      <c r="B34" t="inlineStr">
        <is>
          <t>NTTA SRT Rail &amp; Shoulder Rehab</t>
        </is>
      </c>
      <c r="C34" t="inlineStr">
        <is>
          <t>2023 0027</t>
        </is>
      </c>
      <c r="D34">
        <f>IF(RIGHT(Table13[[#This Row],[COST CODE]],1)="A", Table13[[#This Row],[COST CODE]], Table13[[#This Row],[COST CODE]] &amp; "A")</f>
        <v/>
      </c>
      <c r="E34">
        <f>Table13[[#This Row],[JOB '#1]]</f>
        <v/>
      </c>
      <c r="F34">
        <f>Table13[[#This Row],[JOB DESC]]</f>
        <v/>
      </c>
      <c r="G34" t="inlineStr">
        <is>
          <t>Dallas Heavy Highway</t>
        </is>
      </c>
      <c r="H34" t="n">
        <v>2</v>
      </c>
      <c r="J34" t="inlineStr">
        <is>
          <t>2024-027</t>
        </is>
      </c>
      <c r="K34" t="inlineStr">
        <is>
          <t>NTTA Fracture Critical Bridge</t>
        </is>
      </c>
      <c r="L34" t="inlineStr">
        <is>
          <t>Dallas Heavy Highway</t>
        </is>
      </c>
      <c r="M34" t="n">
        <v>1374020</v>
      </c>
      <c r="N34" s="1" t="n">
        <v>45543</v>
      </c>
      <c r="P34" t="inlineStr">
        <is>
          <t>2023-019</t>
        </is>
      </c>
      <c r="Q34" t="inlineStr">
        <is>
          <t>Martin SH 176 Roadway Improvem</t>
        </is>
      </c>
      <c r="R34" t="inlineStr">
        <is>
          <t>2023 0019A</t>
        </is>
      </c>
      <c r="S34" t="inlineStr">
        <is>
          <t>2023-019</t>
        </is>
      </c>
      <c r="T34" t="inlineStr">
        <is>
          <t>Martin SH 176 Roadway Improvem</t>
        </is>
      </c>
      <c r="U34" t="inlineStr">
        <is>
          <t>ACTUAL COST CODES</t>
        </is>
      </c>
    </row>
    <row r="35">
      <c r="A35" t="inlineStr">
        <is>
          <t>2023-028</t>
        </is>
      </c>
      <c r="B35" t="inlineStr">
        <is>
          <t>Tarrant FM 157 Intersection Im</t>
        </is>
      </c>
      <c r="C35" t="inlineStr">
        <is>
          <t>2023 0028A</t>
        </is>
      </c>
      <c r="D35" t="inlineStr">
        <is>
          <t>9000 100M</t>
        </is>
      </c>
      <c r="E35">
        <f>Table13[[#This Row],[JOB '#1]]</f>
        <v/>
      </c>
      <c r="F35">
        <f>Table13[[#This Row],[JOB DESC]]</f>
        <v/>
      </c>
      <c r="G35" t="inlineStr">
        <is>
          <t>Dallas Heavy Highway</t>
        </is>
      </c>
      <c r="H35" t="n">
        <v>2</v>
      </c>
      <c r="J35" t="inlineStr">
        <is>
          <t>2024-028</t>
        </is>
      </c>
      <c r="K35" t="inlineStr">
        <is>
          <t>Harris VA Bearing Pad Replacem</t>
        </is>
      </c>
      <c r="L35" t="inlineStr">
        <is>
          <t>Houston Heavy Highway</t>
        </is>
      </c>
      <c r="M35" t="n">
        <v>3184595</v>
      </c>
      <c r="N35" t="inlineStr">
        <is>
          <t>12/31/0001</t>
        </is>
      </c>
      <c r="P35" t="inlineStr">
        <is>
          <t>2023-026</t>
        </is>
      </c>
      <c r="Q35" t="inlineStr">
        <is>
          <t>MATAGORDA</t>
        </is>
      </c>
      <c r="R35" t="inlineStr">
        <is>
          <t>2023 0026A</t>
        </is>
      </c>
      <c r="S35" t="inlineStr">
        <is>
          <t>2023-026</t>
        </is>
      </c>
      <c r="T35" t="inlineStr">
        <is>
          <t>MATAGORDA</t>
        </is>
      </c>
      <c r="U35" t="inlineStr">
        <is>
          <t>ACTUAL COST CODES</t>
        </is>
      </c>
    </row>
    <row r="36">
      <c r="A36" t="inlineStr">
        <is>
          <t>2023-028</t>
        </is>
      </c>
      <c r="B36" t="inlineStr">
        <is>
          <t>Tarrant FM 157 Intersection Im</t>
        </is>
      </c>
      <c r="C36" t="inlineStr">
        <is>
          <t>2023 0028</t>
        </is>
      </c>
      <c r="D36">
        <f>IF(RIGHT(Table13[[#This Row],[COST CODE]],1)="A", Table13[[#This Row],[COST CODE]], Table13[[#This Row],[COST CODE]] &amp; "A")</f>
        <v/>
      </c>
      <c r="E36">
        <f>Table13[[#This Row],[JOB '#1]]</f>
        <v/>
      </c>
      <c r="F36">
        <f>Table13[[#This Row],[JOB DESC]]</f>
        <v/>
      </c>
      <c r="G36" t="inlineStr">
        <is>
          <t>Dallas Heavy Highway</t>
        </is>
      </c>
      <c r="H36" t="n">
        <v>2</v>
      </c>
      <c r="J36" t="inlineStr">
        <is>
          <t>2024-030</t>
        </is>
      </c>
      <c r="K36" t="inlineStr">
        <is>
          <t>Matagorda SH 35 Bridge Replace</t>
        </is>
      </c>
      <c r="L36" t="inlineStr">
        <is>
          <t>Houston Heavy Highway</t>
        </is>
      </c>
      <c r="M36" t="n">
        <v>30981397.22</v>
      </c>
      <c r="N36" t="inlineStr">
        <is>
          <t>12/31/0001</t>
        </is>
      </c>
      <c r="P36" t="inlineStr">
        <is>
          <t>2023-027</t>
        </is>
      </c>
      <c r="Q36" t="inlineStr">
        <is>
          <t>NTTA SRT Rail &amp; Shoulder Rehab</t>
        </is>
      </c>
      <c r="R36" t="inlineStr">
        <is>
          <t>2023 0027A</t>
        </is>
      </c>
      <c r="S36" t="inlineStr">
        <is>
          <t>2023-027</t>
        </is>
      </c>
      <c r="T36" t="inlineStr">
        <is>
          <t>NTTA SRT Rail &amp; Shoulder Rehab</t>
        </is>
      </c>
      <c r="U36" t="inlineStr">
        <is>
          <t>ACTUAL COST CODES</t>
        </is>
      </c>
    </row>
    <row r="37">
      <c r="A37" t="inlineStr">
        <is>
          <t>2023-029</t>
        </is>
      </c>
      <c r="B37" t="inlineStr">
        <is>
          <t>SM-Tarrant IH 20 Rehad Road</t>
        </is>
      </c>
      <c r="C37" t="inlineStr">
        <is>
          <t>2023 0029A</t>
        </is>
      </c>
      <c r="D37" t="inlineStr">
        <is>
          <t>9000 100M</t>
        </is>
      </c>
      <c r="E37">
        <f>Table13[[#This Row],[JOB '#1]]</f>
        <v/>
      </c>
      <c r="F37">
        <f>Table13[[#This Row],[JOB DESC]]</f>
        <v/>
      </c>
      <c r="G37" t="inlineStr">
        <is>
          <t>Dallas Heavy Highway</t>
        </is>
      </c>
      <c r="H37" t="n">
        <v>2</v>
      </c>
      <c r="J37" t="inlineStr">
        <is>
          <t>2024-034</t>
        </is>
      </c>
      <c r="K37" t="inlineStr">
        <is>
          <t>NTTA DNT ML Deck Repair</t>
        </is>
      </c>
      <c r="L37" t="inlineStr">
        <is>
          <t>Dallas Heavy Highway</t>
        </is>
      </c>
      <c r="M37" t="n">
        <v>1857694.6</v>
      </c>
      <c r="N37" s="1" t="n">
        <v>45666</v>
      </c>
      <c r="P37" t="inlineStr">
        <is>
          <t>2023-028</t>
        </is>
      </c>
      <c r="Q37" t="inlineStr">
        <is>
          <t>Tarrant FM 157 Intersection Im</t>
        </is>
      </c>
      <c r="R37" t="inlineStr">
        <is>
          <t>2023 0028A</t>
        </is>
      </c>
      <c r="S37" t="inlineStr">
        <is>
          <t>2023-028</t>
        </is>
      </c>
      <c r="T37" t="inlineStr">
        <is>
          <t>Tarrant FM 157 Intersection Im</t>
        </is>
      </c>
      <c r="U37" t="inlineStr">
        <is>
          <t>9000 100M</t>
        </is>
      </c>
    </row>
    <row r="38">
      <c r="A38" t="inlineStr">
        <is>
          <t>2023-032</t>
        </is>
      </c>
      <c r="B38" t="inlineStr">
        <is>
          <t>Dallas SH 345 Bridge Rehabilit</t>
        </is>
      </c>
      <c r="C38" t="inlineStr">
        <is>
          <t>2023 0032A</t>
        </is>
      </c>
      <c r="D38" t="inlineStr">
        <is>
          <t>ACTUAL COST CODES</t>
        </is>
      </c>
      <c r="E38">
        <f>Table13[[#This Row],[JOB '#1]]</f>
        <v/>
      </c>
      <c r="F38">
        <f>Table13[[#This Row],[JOB DESC]]</f>
        <v/>
      </c>
      <c r="G38" t="inlineStr">
        <is>
          <t>Dallas Heavy Highway</t>
        </is>
      </c>
      <c r="H38" t="n">
        <v>2</v>
      </c>
      <c r="J38" t="inlineStr">
        <is>
          <t>2024-036</t>
        </is>
      </c>
      <c r="K38" t="inlineStr">
        <is>
          <t>Terminal F Civil Utility Packa</t>
        </is>
      </c>
      <c r="L38" t="inlineStr">
        <is>
          <t>Dallas Heavy Highway</t>
        </is>
      </c>
      <c r="M38" t="n">
        <v>125643362</v>
      </c>
      <c r="N38" t="inlineStr">
        <is>
          <t>12/31/0001</t>
        </is>
      </c>
      <c r="P38" t="inlineStr">
        <is>
          <t>2023-029</t>
        </is>
      </c>
      <c r="Q38" t="inlineStr">
        <is>
          <t>SM-Tarrant IH 20 Rehad Road</t>
        </is>
      </c>
      <c r="R38" t="inlineStr">
        <is>
          <t>2023 0029A</t>
        </is>
      </c>
      <c r="S38" t="inlineStr">
        <is>
          <t>2023-029</t>
        </is>
      </c>
      <c r="T38" t="inlineStr">
        <is>
          <t>SM-Tarrant IH 20 Rehad Road</t>
        </is>
      </c>
      <c r="U38" t="inlineStr">
        <is>
          <t>9000 100M</t>
        </is>
      </c>
    </row>
    <row r="39">
      <c r="A39" t="inlineStr">
        <is>
          <t>2023-032</t>
        </is>
      </c>
      <c r="B39" t="inlineStr">
        <is>
          <t>Dallas SH 345 Bridge Rehabilit</t>
        </is>
      </c>
      <c r="C39" t="inlineStr">
        <is>
          <t>2023 0032</t>
        </is>
      </c>
      <c r="D39">
        <f>IF(RIGHT(Table13[[#This Row],[COST CODE]],1)="A", Table13[[#This Row],[COST CODE]], Table13[[#This Row],[COST CODE]] &amp; "A")</f>
        <v/>
      </c>
      <c r="E39">
        <f>Table13[[#This Row],[JOB '#1]]</f>
        <v/>
      </c>
      <c r="F39">
        <f>Table13[[#This Row],[JOB DESC]]</f>
        <v/>
      </c>
      <c r="G39" t="inlineStr">
        <is>
          <t>Dallas Heavy Highway</t>
        </is>
      </c>
      <c r="H39" t="n">
        <v>2</v>
      </c>
      <c r="J39" t="inlineStr">
        <is>
          <t>2025-001</t>
        </is>
      </c>
      <c r="K39" t="inlineStr">
        <is>
          <t>Stevenson Station Water Main</t>
        </is>
      </c>
      <c r="M39" t="n">
        <v>53100</v>
      </c>
      <c r="N39" s="1" t="n">
        <v>45701</v>
      </c>
      <c r="P39" t="inlineStr">
        <is>
          <t>2023-030</t>
        </is>
      </c>
      <c r="Q39" t="inlineStr">
        <is>
          <t>Swing Bridge Change Order</t>
        </is>
      </c>
      <c r="R39" t="inlineStr">
        <is>
          <t>2023 0030A</t>
        </is>
      </c>
      <c r="S39" t="inlineStr">
        <is>
          <t>2023-030</t>
        </is>
      </c>
      <c r="T39" t="inlineStr">
        <is>
          <t>Swing Bridge Change Order</t>
        </is>
      </c>
      <c r="U39" t="inlineStr">
        <is>
          <t>9000 100M</t>
        </is>
      </c>
    </row>
    <row r="40">
      <c r="A40" t="inlineStr">
        <is>
          <t>2023-034</t>
        </is>
      </c>
      <c r="B40" t="inlineStr">
        <is>
          <t>Dallas IH 45 Bridge Maintenanc</t>
        </is>
      </c>
      <c r="C40" t="inlineStr">
        <is>
          <t>2023 0034A</t>
        </is>
      </c>
      <c r="D40" t="inlineStr">
        <is>
          <t>ACTUAL COST CODES</t>
        </is>
      </c>
      <c r="E40">
        <f>Table13[[#This Row],[JOB '#1]]</f>
        <v/>
      </c>
      <c r="F40">
        <f>Table13[[#This Row],[JOB DESC]]</f>
        <v/>
      </c>
      <c r="G40" t="inlineStr">
        <is>
          <t>Dallas Heavy Highway</t>
        </is>
      </c>
      <c r="H40" t="n">
        <v>2</v>
      </c>
      <c r="J40" t="inlineStr">
        <is>
          <t>2025-002</t>
        </is>
      </c>
      <c r="K40" t="inlineStr">
        <is>
          <t>VC25-01-02 Adler Road Bridge</t>
        </is>
      </c>
      <c r="M40" t="n">
        <v>923707.09</v>
      </c>
      <c r="N40" s="1" t="n">
        <v>45802</v>
      </c>
      <c r="P40" t="inlineStr">
        <is>
          <t>2023-032</t>
        </is>
      </c>
      <c r="Q40" t="inlineStr">
        <is>
          <t>Dallas SH 345 Bridge Rehabilit</t>
        </is>
      </c>
      <c r="R40" t="inlineStr">
        <is>
          <t>2023 0032A</t>
        </is>
      </c>
      <c r="S40" t="inlineStr">
        <is>
          <t>2023-032</t>
        </is>
      </c>
      <c r="T40" t="inlineStr">
        <is>
          <t>Dallas SH 345 Bridge Rehabilit</t>
        </is>
      </c>
      <c r="U40" t="inlineStr">
        <is>
          <t>ACTUAL COST CODES</t>
        </is>
      </c>
    </row>
    <row r="41">
      <c r="A41" t="inlineStr">
        <is>
          <t>2023-034</t>
        </is>
      </c>
      <c r="B41" t="inlineStr">
        <is>
          <t>Dallas IH 45 Bridge Maintenanc</t>
        </is>
      </c>
      <c r="C41" t="inlineStr">
        <is>
          <t>2023 0034</t>
        </is>
      </c>
      <c r="D41">
        <f>IF(RIGHT(Table13[[#This Row],[COST CODE]],1)="A", Table13[[#This Row],[COST CODE]], Table13[[#This Row],[COST CODE]] &amp; "A")</f>
        <v/>
      </c>
      <c r="E41">
        <f>Table13[[#This Row],[JOB '#1]]</f>
        <v/>
      </c>
      <c r="F41">
        <f>Table13[[#This Row],[JOB DESC]]</f>
        <v/>
      </c>
      <c r="G41" t="inlineStr">
        <is>
          <t>Dallas Heavy Highway</t>
        </is>
      </c>
      <c r="H41" t="n">
        <v>2</v>
      </c>
      <c r="J41" t="inlineStr">
        <is>
          <t>2025-003</t>
        </is>
      </c>
      <c r="K41" t="inlineStr">
        <is>
          <t>Black River Welcome Center SUB</t>
        </is>
      </c>
      <c r="M41" t="n">
        <v>121869.08</v>
      </c>
      <c r="N41" s="1" t="n">
        <v>45705</v>
      </c>
      <c r="P41" t="inlineStr">
        <is>
          <t>2023-034</t>
        </is>
      </c>
      <c r="Q41" t="inlineStr">
        <is>
          <t>Dallas IH 45 Bridge Maintenanc</t>
        </is>
      </c>
      <c r="R41" t="inlineStr">
        <is>
          <t>2023 0034A</t>
        </is>
      </c>
      <c r="S41" t="inlineStr">
        <is>
          <t>2023-034</t>
        </is>
      </c>
      <c r="T41" t="inlineStr">
        <is>
          <t>Dallas IH 45 Bridge Maintenanc</t>
        </is>
      </c>
      <c r="U41" t="inlineStr">
        <is>
          <t>ACTUAL COST CODES</t>
        </is>
      </c>
    </row>
    <row r="42">
      <c r="A42" t="inlineStr">
        <is>
          <t>2024-003</t>
        </is>
      </c>
      <c r="B42" t="inlineStr">
        <is>
          <t>Dallas 635 Slope Stabilization</t>
        </is>
      </c>
      <c r="C42" t="inlineStr">
        <is>
          <t>2024 0003</t>
        </is>
      </c>
      <c r="D42">
        <f>IF(RIGHT(Table13[[#This Row],[COST CODE]],1)="A", Table13[[#This Row],[COST CODE]], Table13[[#This Row],[COST CODE]] &amp; "A")</f>
        <v/>
      </c>
      <c r="E42">
        <f>Table13[[#This Row],[JOB '#1]]</f>
        <v/>
      </c>
      <c r="F42">
        <f>Table13[[#This Row],[JOB DESC]]</f>
        <v/>
      </c>
      <c r="G42" t="inlineStr">
        <is>
          <t>Dallas Heavy Highway</t>
        </is>
      </c>
      <c r="H42" t="n">
        <v>2</v>
      </c>
      <c r="J42" t="inlineStr">
        <is>
          <t>2025-004</t>
        </is>
      </c>
      <c r="K42" t="inlineStr">
        <is>
          <t>NTTA PGBT HMA Shouldere Rehab</t>
        </is>
      </c>
      <c r="L42" t="inlineStr">
        <is>
          <t>Dallas Heavy Highway</t>
        </is>
      </c>
      <c r="M42" t="n">
        <v>4786517.8</v>
      </c>
      <c r="N42" t="inlineStr">
        <is>
          <t>12/31/0001</t>
        </is>
      </c>
    </row>
    <row r="43">
      <c r="A43" t="inlineStr">
        <is>
          <t>2024-004</t>
        </is>
      </c>
      <c r="B43" t="inlineStr">
        <is>
          <t>City of Dallas Sidewalk 2024</t>
        </is>
      </c>
      <c r="C43" t="inlineStr">
        <is>
          <t>2024 0004</t>
        </is>
      </c>
      <c r="D43">
        <f>IF(RIGHT(Table13[[#This Row],[COST CODE]],1)="A", Table13[[#This Row],[COST CODE]], Table13[[#This Row],[COST CODE]] &amp; "A")</f>
        <v/>
      </c>
      <c r="E43">
        <f>Table13[[#This Row],[JOB '#1]]</f>
        <v/>
      </c>
      <c r="F43">
        <f>Table13[[#This Row],[JOB DESC]]</f>
        <v/>
      </c>
      <c r="G43" t="inlineStr">
        <is>
          <t>Dallas Heavy Highway</t>
        </is>
      </c>
      <c r="H43" t="n">
        <v>2</v>
      </c>
      <c r="J43" t="inlineStr">
        <is>
          <t>2025-005</t>
        </is>
      </c>
      <c r="K43" t="inlineStr">
        <is>
          <t>Howard IH 20 Bridge Replacemen</t>
        </is>
      </c>
      <c r="L43" t="inlineStr">
        <is>
          <t>West Texas</t>
        </is>
      </c>
      <c r="M43" t="n">
        <v>14287269.77</v>
      </c>
      <c r="N43" t="inlineStr">
        <is>
          <t>12/31/0001</t>
        </is>
      </c>
      <c r="P43" t="inlineStr">
        <is>
          <t>2023-035</t>
        </is>
      </c>
      <c r="Q43" t="inlineStr">
        <is>
          <t>Harris VA Bridge Rehabs</t>
        </is>
      </c>
      <c r="R43" t="inlineStr">
        <is>
          <t>2023 0035A</t>
        </is>
      </c>
      <c r="S43" t="inlineStr">
        <is>
          <t>2023-035</t>
        </is>
      </c>
      <c r="T43" t="inlineStr">
        <is>
          <t>Harris VA Bridge Rehabs</t>
        </is>
      </c>
      <c r="U43" t="inlineStr">
        <is>
          <t>ACTUAL COST CODES</t>
        </is>
      </c>
    </row>
    <row r="44">
      <c r="A44" t="inlineStr">
        <is>
          <t>2024-012</t>
        </is>
      </c>
      <c r="B44" t="inlineStr">
        <is>
          <t>Dallas IH 635 U-Turn Bridge</t>
        </is>
      </c>
      <c r="C44" t="inlineStr">
        <is>
          <t>2024 0012</t>
        </is>
      </c>
      <c r="D44">
        <f>IF(RIGHT(Table13[[#This Row],[COST CODE]],1)="A", Table13[[#This Row],[COST CODE]], Table13[[#This Row],[COST CODE]] &amp; "A")</f>
        <v/>
      </c>
      <c r="E44">
        <f>Table13[[#This Row],[JOB '#1]]</f>
        <v/>
      </c>
      <c r="F44">
        <f>Table13[[#This Row],[JOB DESC]]</f>
        <v/>
      </c>
      <c r="G44" t="inlineStr">
        <is>
          <t>Dallas Heavy Highway</t>
        </is>
      </c>
      <c r="H44" t="n">
        <v>2</v>
      </c>
      <c r="J44" t="inlineStr">
        <is>
          <t>2025-006</t>
        </is>
      </c>
      <c r="K44" t="inlineStr">
        <is>
          <t>NTTA PGBT Sholder Improvements</t>
        </is>
      </c>
      <c r="L44" t="inlineStr">
        <is>
          <t>Dallas Heavy Highway</t>
        </is>
      </c>
      <c r="M44" t="n">
        <v>1425313.25</v>
      </c>
      <c r="N44" t="inlineStr">
        <is>
          <t>12/31/0001</t>
        </is>
      </c>
      <c r="P44" t="inlineStr">
        <is>
          <t>2023-036</t>
        </is>
      </c>
      <c r="Q44" t="inlineStr">
        <is>
          <t>Galveston FM 517 Highway Impro</t>
        </is>
      </c>
      <c r="R44" t="inlineStr">
        <is>
          <t>2023 0036A</t>
        </is>
      </c>
      <c r="S44" t="inlineStr">
        <is>
          <t>2023-036</t>
        </is>
      </c>
      <c r="T44" t="inlineStr">
        <is>
          <t>Galveston FM 517 Highway Impro</t>
        </is>
      </c>
      <c r="U44" t="inlineStr">
        <is>
          <t>ACTUAL COST CODES</t>
        </is>
      </c>
    </row>
    <row r="45">
      <c r="A45" t="inlineStr">
        <is>
          <t>2024-016</t>
        </is>
      </c>
      <c r="B45" t="inlineStr">
        <is>
          <t>Rockwall SH 66 Column Repair</t>
        </is>
      </c>
      <c r="C45" t="inlineStr">
        <is>
          <t>2024 0016</t>
        </is>
      </c>
      <c r="D45">
        <f>IF(RIGHT(Table13[[#This Row],[COST CODE]],1)="A", Table13[[#This Row],[COST CODE]], Table13[[#This Row],[COST CODE]] &amp; "A")</f>
        <v/>
      </c>
      <c r="E45">
        <f>Table13[[#This Row],[JOB '#1]]</f>
        <v/>
      </c>
      <c r="F45">
        <f>Table13[[#This Row],[JOB DESC]]</f>
        <v/>
      </c>
      <c r="G45" t="inlineStr">
        <is>
          <t>Dallas Heavy Highway</t>
        </is>
      </c>
      <c r="H45" t="n">
        <v>2</v>
      </c>
      <c r="J45" t="inlineStr">
        <is>
          <t>DALOH-HH</t>
        </is>
      </c>
      <c r="K45" t="inlineStr">
        <is>
          <t>Dallas OH Heavy Highway</t>
        </is>
      </c>
      <c r="L45" t="inlineStr">
        <is>
          <t>Dallas Heavy Highway</t>
        </is>
      </c>
      <c r="M45" t="n">
        <v>0</v>
      </c>
      <c r="N45" t="inlineStr">
        <is>
          <t>12/31/0001</t>
        </is>
      </c>
      <c r="P45" t="inlineStr">
        <is>
          <t>2024-003</t>
        </is>
      </c>
      <c r="Q45" t="inlineStr">
        <is>
          <t>Dallas 635 Slope Stabilization</t>
        </is>
      </c>
      <c r="R45" t="inlineStr">
        <is>
          <t>2024 0003A</t>
        </is>
      </c>
      <c r="S45" t="inlineStr">
        <is>
          <t>2024-003</t>
        </is>
      </c>
      <c r="T45" t="inlineStr">
        <is>
          <t>Dallas 635 Slope Stabilization</t>
        </is>
      </c>
    </row>
    <row r="46">
      <c r="A46" t="inlineStr">
        <is>
          <t>2024-019</t>
        </is>
      </c>
      <c r="B46" t="inlineStr">
        <is>
          <t>Tarrant VA Bridge Rehab</t>
        </is>
      </c>
      <c r="C46" t="inlineStr">
        <is>
          <t>2024 0019</t>
        </is>
      </c>
      <c r="D46">
        <f>IF(RIGHT(Table13[[#This Row],[COST CODE]],1)="A", Table13[[#This Row],[COST CODE]], Table13[[#This Row],[COST CODE]] &amp; "A")</f>
        <v/>
      </c>
      <c r="E46">
        <f>Table13[[#This Row],[JOB '#1]]</f>
        <v/>
      </c>
      <c r="F46">
        <f>Table13[[#This Row],[JOB DESC]]</f>
        <v/>
      </c>
      <c r="G46" t="inlineStr">
        <is>
          <t>Dallas Heavy Highway</t>
        </is>
      </c>
      <c r="H46" t="n">
        <v>2</v>
      </c>
      <c r="J46" t="inlineStr">
        <is>
          <t>EQUIP DFW</t>
        </is>
      </c>
      <c r="K46" t="inlineStr">
        <is>
          <t>Equipment DFW Division</t>
        </is>
      </c>
      <c r="L46" t="inlineStr">
        <is>
          <t>Dallas Heavy Highway</t>
        </is>
      </c>
      <c r="M46" t="n">
        <v>0</v>
      </c>
      <c r="N46" t="inlineStr">
        <is>
          <t>12/31/0001</t>
        </is>
      </c>
      <c r="P46" t="inlineStr">
        <is>
          <t>2024-004</t>
        </is>
      </c>
      <c r="Q46" t="inlineStr">
        <is>
          <t>City of Dallas Sidewalk 2024</t>
        </is>
      </c>
      <c r="R46" t="inlineStr">
        <is>
          <t>2024 0004A</t>
        </is>
      </c>
      <c r="S46" t="inlineStr">
        <is>
          <t>2024-004</t>
        </is>
      </c>
      <c r="T46" t="inlineStr">
        <is>
          <t>City of Dallas Sidewalk 2024</t>
        </is>
      </c>
    </row>
    <row r="47">
      <c r="A47" t="inlineStr">
        <is>
          <t>2024-023</t>
        </is>
      </c>
      <c r="B47" t="inlineStr">
        <is>
          <t>Tarrant Riverside Bridge Rehab</t>
        </is>
      </c>
      <c r="C47" t="inlineStr">
        <is>
          <t>2024 0023</t>
        </is>
      </c>
      <c r="D47">
        <f>IF(RIGHT(Table13[[#This Row],[COST CODE]],1)="A", Table13[[#This Row],[COST CODE]], Table13[[#This Row],[COST CODE]] &amp; "A")</f>
        <v/>
      </c>
      <c r="E47">
        <f>Table13[[#This Row],[JOB '#1]]</f>
        <v/>
      </c>
      <c r="F47">
        <f>Table13[[#This Row],[JOB DESC]]</f>
        <v/>
      </c>
      <c r="G47" t="inlineStr">
        <is>
          <t>Dallas Heavy Highway</t>
        </is>
      </c>
      <c r="H47" t="n">
        <v>2</v>
      </c>
      <c r="J47" t="inlineStr">
        <is>
          <t>EQUIP HOU</t>
        </is>
      </c>
      <c r="K47" t="inlineStr">
        <is>
          <t>Equipment Houston Division</t>
        </is>
      </c>
      <c r="L47" t="inlineStr">
        <is>
          <t>Houston Heavy Highway</t>
        </is>
      </c>
      <c r="M47" t="n">
        <v>0</v>
      </c>
      <c r="N47" t="inlineStr">
        <is>
          <t>12/31/0001</t>
        </is>
      </c>
      <c r="P47" t="inlineStr">
        <is>
          <t>2024-012</t>
        </is>
      </c>
      <c r="Q47" t="inlineStr">
        <is>
          <t>Dallas IH 635 U-Turn Bridge</t>
        </is>
      </c>
      <c r="R47" t="inlineStr">
        <is>
          <t>2024 0012A</t>
        </is>
      </c>
      <c r="S47" t="inlineStr">
        <is>
          <t>2024-012</t>
        </is>
      </c>
      <c r="T47" t="inlineStr">
        <is>
          <t>Dallas IH 635 U-Turn Bridge</t>
        </is>
      </c>
    </row>
    <row r="48">
      <c r="A48" t="inlineStr">
        <is>
          <t>2024-024</t>
        </is>
      </c>
      <c r="B48" t="inlineStr">
        <is>
          <t>Tarrant CS Intersection Improv</t>
        </is>
      </c>
      <c r="C48" t="inlineStr">
        <is>
          <t>2024 0024</t>
        </is>
      </c>
      <c r="D48">
        <f>IF(RIGHT(Table13[[#This Row],[COST CODE]],1)="A", Table13[[#This Row],[COST CODE]], Table13[[#This Row],[COST CODE]] &amp; "A")</f>
        <v/>
      </c>
      <c r="E48">
        <f>Table13[[#This Row],[JOB '#1]]</f>
        <v/>
      </c>
      <c r="F48">
        <f>Table13[[#This Row],[JOB DESC]]</f>
        <v/>
      </c>
      <c r="G48" t="inlineStr">
        <is>
          <t>Dallas Heavy Highway</t>
        </is>
      </c>
      <c r="H48" t="n">
        <v>2</v>
      </c>
      <c r="J48" t="inlineStr">
        <is>
          <t>EQUIP WT</t>
        </is>
      </c>
      <c r="K48" t="inlineStr">
        <is>
          <t>Equipment West Texas Division</t>
        </is>
      </c>
      <c r="L48" t="inlineStr">
        <is>
          <t>West Texas</t>
        </is>
      </c>
      <c r="M48" t="n">
        <v>0</v>
      </c>
      <c r="N48" t="inlineStr">
        <is>
          <t>12/31/0001</t>
        </is>
      </c>
      <c r="P48" t="inlineStr">
        <is>
          <t>2024-014</t>
        </is>
      </c>
      <c r="Q48" t="inlineStr">
        <is>
          <t>SRB Sub SH 73 Barrier Install</t>
        </is>
      </c>
      <c r="R48" t="inlineStr">
        <is>
          <t>2024 0014A</t>
        </is>
      </c>
      <c r="S48" t="inlineStr">
        <is>
          <t>2024-014</t>
        </is>
      </c>
      <c r="T48">
        <f>Q48</f>
        <v/>
      </c>
    </row>
    <row r="49">
      <c r="A49" t="inlineStr">
        <is>
          <t>2024-027</t>
        </is>
      </c>
      <c r="B49" t="inlineStr">
        <is>
          <t>NTTA Fracture Critical Bridge</t>
        </is>
      </c>
      <c r="C49" t="inlineStr">
        <is>
          <t>2024 0027</t>
        </is>
      </c>
      <c r="D49">
        <f>IF(RIGHT(Table13[[#This Row],[COST CODE]],1)="A", Table13[[#This Row],[COST CODE]], Table13[[#This Row],[COST CODE]] &amp; "A")</f>
        <v/>
      </c>
      <c r="E49">
        <f>Table13[[#This Row],[JOB '#1]]</f>
        <v/>
      </c>
      <c r="F49">
        <f>Table13[[#This Row],[JOB DESC]]</f>
        <v/>
      </c>
      <c r="G49" t="inlineStr">
        <is>
          <t>Dallas Heavy Highway</t>
        </is>
      </c>
      <c r="H49" t="n">
        <v>2</v>
      </c>
      <c r="J49" t="inlineStr">
        <is>
          <t>HOUOH-HH</t>
        </is>
      </c>
      <c r="K49" t="inlineStr">
        <is>
          <t>Houston OH - Heavy Highway</t>
        </is>
      </c>
      <c r="L49" t="inlineStr">
        <is>
          <t>Houston Heavy Highway</t>
        </is>
      </c>
      <c r="M49" t="n">
        <v>0</v>
      </c>
      <c r="N49" t="inlineStr">
        <is>
          <t>12/31/0001</t>
        </is>
      </c>
      <c r="P49" t="inlineStr">
        <is>
          <t>2024-016</t>
        </is>
      </c>
      <c r="Q49" t="inlineStr">
        <is>
          <t>Rockwall SH 66 Column Repair</t>
        </is>
      </c>
      <c r="R49" t="inlineStr">
        <is>
          <t>2024 0016A</t>
        </is>
      </c>
      <c r="S49" t="inlineStr">
        <is>
          <t>2024-016</t>
        </is>
      </c>
      <c r="T49">
        <f>Q49</f>
        <v/>
      </c>
    </row>
    <row r="50">
      <c r="A50" t="inlineStr">
        <is>
          <t>2024-034</t>
        </is>
      </c>
      <c r="B50" t="inlineStr">
        <is>
          <t>NTTA DNT ML Deck Repair</t>
        </is>
      </c>
      <c r="C50" t="inlineStr">
        <is>
          <t>2024 0034</t>
        </is>
      </c>
      <c r="D50">
        <f>IF(RIGHT(Table13[[#This Row],[COST CODE]],1)="A", Table13[[#This Row],[COST CODE]], Table13[[#This Row],[COST CODE]] &amp; "A")</f>
        <v/>
      </c>
      <c r="E50">
        <f>Table13[[#This Row],[JOB '#1]]</f>
        <v/>
      </c>
      <c r="F50">
        <f>Table13[[#This Row],[JOB DESC]]</f>
        <v/>
      </c>
      <c r="G50" t="inlineStr">
        <is>
          <t>Dallas Heavy Highway</t>
        </is>
      </c>
      <c r="H50" t="n">
        <v>2</v>
      </c>
      <c r="J50" t="inlineStr">
        <is>
          <t>RGH-2025</t>
        </is>
      </c>
      <c r="K50" t="inlineStr">
        <is>
          <t>Ragle Group Holdings</t>
        </is>
      </c>
      <c r="M50" t="n">
        <v>2</v>
      </c>
      <c r="N50" t="inlineStr">
        <is>
          <t>12/31/0001</t>
        </is>
      </c>
      <c r="P50" t="inlineStr">
        <is>
          <t>2024-017</t>
        </is>
      </c>
      <c r="Q50" t="inlineStr">
        <is>
          <t>Jefferson SH 73 Safety Improve</t>
        </is>
      </c>
      <c r="R50" t="inlineStr">
        <is>
          <t>2024 0017A</t>
        </is>
      </c>
      <c r="S50" t="inlineStr">
        <is>
          <t>2024-017</t>
        </is>
      </c>
      <c r="T50" t="inlineStr">
        <is>
          <t>Jefferson SH 73 Safety Improve</t>
        </is>
      </c>
    </row>
    <row r="51">
      <c r="A51" t="inlineStr">
        <is>
          <t>2024-036</t>
        </is>
      </c>
      <c r="B51" t="inlineStr">
        <is>
          <t>Airport Terminal F</t>
        </is>
      </c>
      <c r="C51" t="inlineStr">
        <is>
          <t>2024 0036A</t>
        </is>
      </c>
      <c r="D51" t="inlineStr">
        <is>
          <t>ACTUAL COST CODES</t>
        </is>
      </c>
      <c r="E51">
        <f>Table13[[#This Row],[JOB '#1]]</f>
        <v/>
      </c>
      <c r="F51">
        <f>Table13[[#This Row],[JOB DESC]]</f>
        <v/>
      </c>
      <c r="G51" t="inlineStr">
        <is>
          <t>DFW Area</t>
        </is>
      </c>
      <c r="H51" t="n">
        <v>2</v>
      </c>
      <c r="J51" t="inlineStr">
        <is>
          <t>SEL-2025</t>
        </is>
      </c>
      <c r="K51" t="inlineStr">
        <is>
          <t>Select Maintenance 2025</t>
        </is>
      </c>
      <c r="L51" t="inlineStr">
        <is>
          <t>Dallas Heavy Highway</t>
        </is>
      </c>
      <c r="M51" t="n">
        <v>0</v>
      </c>
      <c r="N51" t="inlineStr">
        <is>
          <t>12/31/0001</t>
        </is>
      </c>
      <c r="P51" t="inlineStr">
        <is>
          <t>2024-019</t>
        </is>
      </c>
      <c r="Q51" t="inlineStr">
        <is>
          <t>Tarrant VA Bridge Rehab</t>
        </is>
      </c>
      <c r="R51" t="inlineStr">
        <is>
          <t>2024 0019A</t>
        </is>
      </c>
      <c r="S51" t="inlineStr">
        <is>
          <t>2024-019</t>
        </is>
      </c>
      <c r="T51">
        <f>Q51</f>
        <v/>
      </c>
    </row>
    <row r="52">
      <c r="A52" t="inlineStr">
        <is>
          <t>2024-036</t>
        </is>
      </c>
      <c r="B52" t="inlineStr">
        <is>
          <t>Terminal F Civil Utility Packa</t>
        </is>
      </c>
      <c r="C52" t="inlineStr">
        <is>
          <t>2024 0036</t>
        </is>
      </c>
      <c r="D52">
        <f>IF(RIGHT(Table13[[#This Row],[COST CODE]],1)="A", Table13[[#This Row],[COST CODE]], Table13[[#This Row],[COST CODE]] &amp; "A")</f>
        <v/>
      </c>
      <c r="E52">
        <f>Table13[[#This Row],[JOB '#1]]</f>
        <v/>
      </c>
      <c r="F52">
        <f>Table13[[#This Row],[JOB DESC]]</f>
        <v/>
      </c>
      <c r="G52" t="inlineStr">
        <is>
          <t>Dallas Heavy Highway</t>
        </is>
      </c>
      <c r="H52" t="n">
        <v>2</v>
      </c>
      <c r="J52" t="inlineStr">
        <is>
          <t>SSS-2025</t>
        </is>
      </c>
      <c r="K52" t="inlineStr">
        <is>
          <t>Southern Sourcing 2025</t>
        </is>
      </c>
      <c r="L52" t="inlineStr">
        <is>
          <t>Texas District</t>
        </is>
      </c>
      <c r="M52" t="n">
        <v>2</v>
      </c>
      <c r="N52" t="inlineStr">
        <is>
          <t>12/31/0001</t>
        </is>
      </c>
      <c r="P52" t="inlineStr">
        <is>
          <t>2024-023</t>
        </is>
      </c>
      <c r="Q52" t="inlineStr">
        <is>
          <t>Tarrant Riverside Bridge Rehab</t>
        </is>
      </c>
      <c r="R52" t="inlineStr">
        <is>
          <t>2024 0023A</t>
        </is>
      </c>
      <c r="S52">
        <f>P52</f>
        <v/>
      </c>
      <c r="T52">
        <f>Q52</f>
        <v/>
      </c>
    </row>
    <row r="53">
      <c r="A53" t="inlineStr">
        <is>
          <t>2025-004</t>
        </is>
      </c>
      <c r="B53" t="inlineStr">
        <is>
          <t>NTTA PGBT HMA Shouldere Rehab</t>
        </is>
      </c>
      <c r="C53" t="inlineStr">
        <is>
          <t>2025 0004</t>
        </is>
      </c>
      <c r="D53">
        <f>IF(RIGHT(Table13[[#This Row],[COST CODE]],1)="A", Table13[[#This Row],[COST CODE]], Table13[[#This Row],[COST CODE]] &amp; "A")</f>
        <v/>
      </c>
      <c r="E53">
        <f>Table13[[#This Row],[JOB '#1]]</f>
        <v/>
      </c>
      <c r="F53">
        <f>Table13[[#This Row],[JOB DESC]]</f>
        <v/>
      </c>
      <c r="G53" t="inlineStr">
        <is>
          <t>Dallas Heavy Highway</t>
        </is>
      </c>
      <c r="H53" t="n">
        <v>2</v>
      </c>
      <c r="J53" t="inlineStr">
        <is>
          <t>TEXDIST</t>
        </is>
      </c>
      <c r="K53" t="inlineStr">
        <is>
          <t>Texas District Office</t>
        </is>
      </c>
      <c r="L53" t="inlineStr">
        <is>
          <t>Texas District</t>
        </is>
      </c>
      <c r="M53" t="n">
        <v>0</v>
      </c>
      <c r="N53" t="inlineStr">
        <is>
          <t>12/31/0001</t>
        </is>
      </c>
      <c r="P53" t="inlineStr">
        <is>
          <t>2024-024</t>
        </is>
      </c>
      <c r="Q53" t="inlineStr">
        <is>
          <t>Tarrant CS Intersection Improv</t>
        </is>
      </c>
      <c r="R53" t="inlineStr">
        <is>
          <t>2024 0024A</t>
        </is>
      </c>
      <c r="S53">
        <f>P53</f>
        <v/>
      </c>
      <c r="T53">
        <f>Q53</f>
        <v/>
      </c>
    </row>
    <row r="54">
      <c r="A54" t="inlineStr">
        <is>
          <t>2025-006</t>
        </is>
      </c>
      <c r="B54" t="inlineStr">
        <is>
          <t>NTTA PGBT Sholder Improvements</t>
        </is>
      </c>
      <c r="C54" t="inlineStr">
        <is>
          <t>2025 0006</t>
        </is>
      </c>
      <c r="D54">
        <f>IF(RIGHT(Table13[[#This Row],[COST CODE]],1)="A", Table13[[#This Row],[COST CODE]], Table13[[#This Row],[COST CODE]] &amp; "A")</f>
        <v/>
      </c>
      <c r="E54">
        <f>Table13[[#This Row],[JOB '#1]]</f>
        <v/>
      </c>
      <c r="F54">
        <f>Table13[[#This Row],[JOB DESC]]</f>
        <v/>
      </c>
      <c r="G54" t="inlineStr">
        <is>
          <t>Dallas Heavy Highway</t>
        </is>
      </c>
      <c r="H54" t="n">
        <v>2</v>
      </c>
      <c r="J54" t="inlineStr">
        <is>
          <t>UNI-2025</t>
        </is>
      </c>
      <c r="K54" t="inlineStr">
        <is>
          <t>Unified Specialties</t>
        </is>
      </c>
      <c r="M54" t="n">
        <v>2</v>
      </c>
      <c r="N54" t="inlineStr">
        <is>
          <t>12/31/0001</t>
        </is>
      </c>
      <c r="P54" t="inlineStr">
        <is>
          <t>2024-025</t>
        </is>
      </c>
      <c r="Q54" t="inlineStr">
        <is>
          <t>Liberty FM 787 EMC Bridge</t>
        </is>
      </c>
      <c r="R54" t="inlineStr">
        <is>
          <t>2024 0025A</t>
        </is>
      </c>
      <c r="S54">
        <f>P54</f>
        <v/>
      </c>
      <c r="T54">
        <f>Q54</f>
        <v/>
      </c>
    </row>
    <row r="55">
      <c r="A55" t="inlineStr">
        <is>
          <t>DALOH-HH</t>
        </is>
      </c>
      <c r="B55" t="inlineStr">
        <is>
          <t>Dallas OH Heavy Highway</t>
        </is>
      </c>
      <c r="E55">
        <f>Table13[[#This Row],[JOB '#1]]</f>
        <v/>
      </c>
      <c r="F55">
        <f>Table13[[#This Row],[JOB DESC]]</f>
        <v/>
      </c>
      <c r="G55" t="inlineStr">
        <is>
          <t>Dallas Heavy Highway</t>
        </is>
      </c>
      <c r="H55" t="n">
        <v>2</v>
      </c>
      <c r="J55" t="inlineStr">
        <is>
          <t>WTOH-HH</t>
        </is>
      </c>
      <c r="K55" t="inlineStr">
        <is>
          <t>West Texas OH Heavy Highway</t>
        </is>
      </c>
      <c r="L55" t="inlineStr">
        <is>
          <t>West Texas</t>
        </is>
      </c>
      <c r="M55" t="n">
        <v>0</v>
      </c>
      <c r="N55" t="inlineStr">
        <is>
          <t>12/31/0001</t>
        </is>
      </c>
      <c r="P55" t="inlineStr">
        <is>
          <t>2024-030</t>
        </is>
      </c>
      <c r="Q55" t="inlineStr">
        <is>
          <t>Matagorda SH 35 Bridge Replace</t>
        </is>
      </c>
      <c r="R55" t="inlineStr">
        <is>
          <t>2024 0030A</t>
        </is>
      </c>
      <c r="S55" t="inlineStr">
        <is>
          <t>2024-030</t>
        </is>
      </c>
      <c r="T55">
        <f>Q55</f>
        <v/>
      </c>
    </row>
    <row r="56">
      <c r="A56" t="inlineStr">
        <is>
          <t>DALOH-HH</t>
        </is>
      </c>
      <c r="B56" t="inlineStr">
        <is>
          <t>Dallas OH Heavy Highway</t>
        </is>
      </c>
      <c r="C56" t="inlineStr">
        <is>
          <t>DALOH 0HH</t>
        </is>
      </c>
      <c r="E56">
        <f>Table13[[#This Row],[JOB '#1]]</f>
        <v/>
      </c>
      <c r="F56">
        <f>Table13[[#This Row],[JOB DESC]]</f>
        <v/>
      </c>
      <c r="G56" t="inlineStr">
        <is>
          <t>Dallas Heavy Highway</t>
        </is>
      </c>
      <c r="H56" t="n">
        <v>2</v>
      </c>
      <c r="P56" t="inlineStr">
        <is>
          <t>2024-027</t>
        </is>
      </c>
      <c r="Q56" t="inlineStr">
        <is>
          <t>NTTA Fracture Critical Bridge</t>
        </is>
      </c>
      <c r="R56" t="inlineStr">
        <is>
          <t>2024 0027A</t>
        </is>
      </c>
      <c r="S56" t="inlineStr">
        <is>
          <t>2024-027</t>
        </is>
      </c>
    </row>
    <row r="57">
      <c r="A57" t="inlineStr">
        <is>
          <t>EQUIP DFW</t>
        </is>
      </c>
      <c r="B57" t="inlineStr">
        <is>
          <t>Equipment DFW Division</t>
        </is>
      </c>
      <c r="E57">
        <f>Table13[[#This Row],[JOB '#1]]</f>
        <v/>
      </c>
      <c r="F57">
        <f>Table13[[#This Row],[JOB DESC]]</f>
        <v/>
      </c>
      <c r="G57" t="inlineStr">
        <is>
          <t>Dallas Heavy Highway</t>
        </is>
      </c>
      <c r="H57" t="n">
        <v>2</v>
      </c>
      <c r="P57" t="inlineStr">
        <is>
          <t>2024-028</t>
        </is>
      </c>
      <c r="Q57" t="inlineStr">
        <is>
          <t>Harris VA Bearing Pad Replacem</t>
        </is>
      </c>
      <c r="R57" t="inlineStr">
        <is>
          <t>2024 0028A</t>
        </is>
      </c>
      <c r="S57" t="inlineStr">
        <is>
          <t>2024-028</t>
        </is>
      </c>
    </row>
    <row r="58">
      <c r="A58" t="inlineStr">
        <is>
          <t>EQUIP DFW</t>
        </is>
      </c>
      <c r="B58" t="inlineStr">
        <is>
          <t>Equipment DFW Division</t>
        </is>
      </c>
      <c r="C58" t="inlineStr">
        <is>
          <t>EQUIP DFW</t>
        </is>
      </c>
      <c r="E58">
        <f>Table13[[#This Row],[JOB '#1]]</f>
        <v/>
      </c>
      <c r="F58">
        <f>Table13[[#This Row],[JOB DESC]]</f>
        <v/>
      </c>
      <c r="G58" t="inlineStr">
        <is>
          <t>Dallas Heavy Highway</t>
        </is>
      </c>
      <c r="H58" t="n">
        <v>2</v>
      </c>
      <c r="P58" t="inlineStr">
        <is>
          <t>SEL-2025</t>
        </is>
      </c>
      <c r="Q58" t="inlineStr">
        <is>
          <t>SELECT MAINTENANCE</t>
        </is>
      </c>
    </row>
    <row r="59">
      <c r="A59" t="inlineStr">
        <is>
          <t>SEL-2025</t>
        </is>
      </c>
      <c r="B59" t="inlineStr">
        <is>
          <t>Select Maintenance 2025</t>
        </is>
      </c>
      <c r="C59" t="inlineStr">
        <is>
          <t>SEL 02025</t>
        </is>
      </c>
      <c r="E59">
        <f>Table13[[#This Row],[JOB '#1]]</f>
        <v/>
      </c>
      <c r="F59">
        <f>Table13[[#This Row],[JOB DESC]]</f>
        <v/>
      </c>
      <c r="G59" t="inlineStr">
        <is>
          <t>Dallas Heavy Highway</t>
        </is>
      </c>
      <c r="H59" t="n">
        <v>2</v>
      </c>
      <c r="P59" t="inlineStr">
        <is>
          <t>2024-036</t>
        </is>
      </c>
      <c r="Q59" t="inlineStr">
        <is>
          <t>Airport Terminal F</t>
        </is>
      </c>
      <c r="R59" t="inlineStr">
        <is>
          <t>2024 0036A</t>
        </is>
      </c>
      <c r="S59" t="inlineStr">
        <is>
          <t>2024-036</t>
        </is>
      </c>
      <c r="T59" t="inlineStr">
        <is>
          <t>Airport Terminal F</t>
        </is>
      </c>
      <c r="U59" t="inlineStr">
        <is>
          <t>ACTUAL COST CODES</t>
        </is>
      </c>
    </row>
    <row r="60">
      <c r="A60" t="inlineStr">
        <is>
          <t>SEL-DALHH</t>
        </is>
      </c>
      <c r="B60" t="inlineStr">
        <is>
          <t>Texas Dallas</t>
        </is>
      </c>
      <c r="E60">
        <f>Table13[[#This Row],[JOB '#1]]</f>
        <v/>
      </c>
      <c r="F60">
        <f>Table13[[#This Row],[JOB DESC]]</f>
        <v/>
      </c>
      <c r="G60" t="inlineStr">
        <is>
          <t>Dallas Heavy Highway</t>
        </is>
      </c>
      <c r="H60" t="n">
        <v>2</v>
      </c>
    </row>
    <row r="61">
      <c r="A61" t="inlineStr">
        <is>
          <t>2020-037</t>
        </is>
      </c>
      <c r="B61" t="inlineStr">
        <is>
          <t>SL 338 Brdg - Odessa Ector Co</t>
        </is>
      </c>
      <c r="C61" t="inlineStr">
        <is>
          <t>2020 0037A</t>
        </is>
      </c>
      <c r="D61" t="inlineStr">
        <is>
          <t>9000 100M</t>
        </is>
      </c>
      <c r="E61">
        <f>Table13[[#This Row],[JOB '#1]]</f>
        <v/>
      </c>
      <c r="F61">
        <f>Table13[[#This Row],[JOB DESC]]</f>
        <v/>
      </c>
      <c r="G61" t="inlineStr">
        <is>
          <t>West Texas</t>
        </is>
      </c>
      <c r="H61" t="n">
        <v>3</v>
      </c>
    </row>
    <row r="62">
      <c r="A62" t="inlineStr">
        <is>
          <t>2021-024</t>
        </is>
      </c>
      <c r="B62" t="inlineStr">
        <is>
          <t>Midland-FM307 Intersection Imp</t>
        </is>
      </c>
      <c r="C62" t="inlineStr">
        <is>
          <t>2021 0024A</t>
        </is>
      </c>
      <c r="D62" t="inlineStr">
        <is>
          <t>9000 100M</t>
        </is>
      </c>
      <c r="E62">
        <f>Table13[[#This Row],[JOB '#1]]</f>
        <v/>
      </c>
      <c r="F62">
        <f>Table13[[#This Row],[JOB DESC]]</f>
        <v/>
      </c>
      <c r="G62" t="inlineStr">
        <is>
          <t>West Texas</t>
        </is>
      </c>
      <c r="H62" t="n">
        <v>3</v>
      </c>
    </row>
    <row r="63">
      <c r="A63" t="inlineStr">
        <is>
          <t>2023-007</t>
        </is>
      </c>
      <c r="B63" t="inlineStr">
        <is>
          <t>Ector BI 20E Rehab Roadway</t>
        </is>
      </c>
      <c r="C63" t="inlineStr">
        <is>
          <t>2023 0007A</t>
        </is>
      </c>
      <c r="E63">
        <f>Table13[[#This Row],[JOB '#1]]</f>
        <v/>
      </c>
      <c r="F63">
        <f>Table13[[#This Row],[JOB DESC]]</f>
        <v/>
      </c>
      <c r="G63" t="inlineStr">
        <is>
          <t>West Texas</t>
        </is>
      </c>
      <c r="H63" t="n">
        <v>3</v>
      </c>
    </row>
    <row r="64">
      <c r="A64" t="inlineStr">
        <is>
          <t>2023-007</t>
        </is>
      </c>
      <c r="B64" t="inlineStr">
        <is>
          <t>Ector BI 20E Rehab Roadway</t>
        </is>
      </c>
      <c r="C64" t="inlineStr">
        <is>
          <t>2023 0007</t>
        </is>
      </c>
      <c r="D64">
        <f>IF(RIGHT(Table13[[#This Row],[COST CODE]],1)="A", Table13[[#This Row],[COST CODE]], Table13[[#This Row],[COST CODE]] &amp; "A")</f>
        <v/>
      </c>
      <c r="E64">
        <f>Table13[[#This Row],[JOB '#1]]</f>
        <v/>
      </c>
      <c r="F64">
        <f>Table13[[#This Row],[JOB DESC]]</f>
        <v/>
      </c>
      <c r="G64" t="inlineStr">
        <is>
          <t>West Texas</t>
        </is>
      </c>
      <c r="H64" t="n">
        <v>3</v>
      </c>
    </row>
    <row r="65">
      <c r="A65" t="inlineStr">
        <is>
          <t>2023-019</t>
        </is>
      </c>
      <c r="B65" t="inlineStr">
        <is>
          <t>Martin SH 176 Roadway Improvem</t>
        </is>
      </c>
      <c r="C65" t="inlineStr">
        <is>
          <t>2023 0019A</t>
        </is>
      </c>
      <c r="D65" t="inlineStr">
        <is>
          <t>ACTUAL COST CODES</t>
        </is>
      </c>
      <c r="E65">
        <f>Table13[[#This Row],[JOB '#1]]</f>
        <v/>
      </c>
      <c r="F65">
        <f>Table13[[#This Row],[JOB DESC]]</f>
        <v/>
      </c>
      <c r="G65" t="inlineStr">
        <is>
          <t>West Texas</t>
        </is>
      </c>
      <c r="H65" t="n">
        <v>3</v>
      </c>
    </row>
    <row r="66">
      <c r="A66" t="inlineStr">
        <is>
          <t>2023-019</t>
        </is>
      </c>
      <c r="B66" t="inlineStr">
        <is>
          <t>Martin SH 176 Roadway Improvem</t>
        </is>
      </c>
      <c r="C66" t="inlineStr">
        <is>
          <t>2023 0019</t>
        </is>
      </c>
      <c r="D66">
        <f>IF(RIGHT(Table13[[#This Row],[COST CODE]],1)="A", Table13[[#This Row],[COST CODE]], Table13[[#This Row],[COST CODE]] &amp; "A")</f>
        <v/>
      </c>
      <c r="E66">
        <f>Table13[[#This Row],[JOB '#1]]</f>
        <v/>
      </c>
      <c r="F66">
        <f>Table13[[#This Row],[JOB DESC]]</f>
        <v/>
      </c>
      <c r="G66" t="inlineStr">
        <is>
          <t>West Texas</t>
        </is>
      </c>
      <c r="H66" t="n">
        <v>3</v>
      </c>
    </row>
    <row r="67">
      <c r="A67" t="inlineStr">
        <is>
          <t>2025-005</t>
        </is>
      </c>
      <c r="B67" t="inlineStr">
        <is>
          <t>Howard IH 20 Bridge Replacemen</t>
        </is>
      </c>
      <c r="C67" t="inlineStr">
        <is>
          <t>2025 0005</t>
        </is>
      </c>
      <c r="D67">
        <f>IF(RIGHT(Table13[[#This Row],[COST CODE]],1)="A", Table13[[#This Row],[COST CODE]], Table13[[#This Row],[COST CODE]] &amp; "A")</f>
        <v/>
      </c>
      <c r="E67">
        <f>Table13[[#This Row],[JOB '#1]]</f>
        <v/>
      </c>
      <c r="F67">
        <f>Table13[[#This Row],[JOB DESC]]</f>
        <v/>
      </c>
      <c r="G67" t="inlineStr">
        <is>
          <t>West Texas</t>
        </is>
      </c>
      <c r="H67" t="n">
        <v>3</v>
      </c>
    </row>
    <row r="68">
      <c r="A68" t="inlineStr">
        <is>
          <t>EQUIP WT</t>
        </is>
      </c>
      <c r="B68" t="inlineStr">
        <is>
          <t>Equipment West Texas Division</t>
        </is>
      </c>
      <c r="E68">
        <f>Table13[[#This Row],[JOB '#1]]</f>
        <v/>
      </c>
      <c r="F68">
        <f>Table13[[#This Row],[JOB DESC]]</f>
        <v/>
      </c>
      <c r="G68" t="inlineStr">
        <is>
          <t>West Texas</t>
        </is>
      </c>
      <c r="H68" t="n">
        <v>3</v>
      </c>
    </row>
    <row r="69">
      <c r="A69" t="inlineStr">
        <is>
          <t>EQUIP WT</t>
        </is>
      </c>
      <c r="B69" t="inlineStr">
        <is>
          <t>Equipment West Texas Division</t>
        </is>
      </c>
      <c r="C69" t="inlineStr">
        <is>
          <t>EQUIP WT</t>
        </is>
      </c>
      <c r="E69">
        <f>Table13[[#This Row],[JOB '#1]]</f>
        <v/>
      </c>
      <c r="F69">
        <f>Table13[[#This Row],[JOB DESC]]</f>
        <v/>
      </c>
      <c r="G69" t="inlineStr">
        <is>
          <t>West Texas</t>
        </is>
      </c>
      <c r="H69" t="n">
        <v>3</v>
      </c>
    </row>
    <row r="70">
      <c r="A70" t="inlineStr">
        <is>
          <t>WTOH-HH</t>
        </is>
      </c>
      <c r="B70" t="inlineStr">
        <is>
          <t>West Texas OH Heavy Highway</t>
        </is>
      </c>
      <c r="E70">
        <f>Table13[[#This Row],[JOB '#1]]</f>
        <v/>
      </c>
      <c r="F70">
        <f>Table13[[#This Row],[JOB DESC]]</f>
        <v/>
      </c>
      <c r="G70" t="inlineStr">
        <is>
          <t>West Texas</t>
        </is>
      </c>
      <c r="H70" t="n">
        <v>3</v>
      </c>
    </row>
    <row r="71">
      <c r="A71" t="inlineStr">
        <is>
          <t>WTOH-HH</t>
        </is>
      </c>
      <c r="B71" t="inlineStr">
        <is>
          <t>West Texas OH Heavy Highway</t>
        </is>
      </c>
      <c r="C71" t="inlineStr">
        <is>
          <t>WTOH 0HH</t>
        </is>
      </c>
      <c r="E71">
        <f>Table13[[#This Row],[JOB '#1]]</f>
        <v/>
      </c>
      <c r="F71">
        <f>Table13[[#This Row],[JOB DESC]]</f>
        <v/>
      </c>
      <c r="G71" t="inlineStr">
        <is>
          <t>West Texas</t>
        </is>
      </c>
      <c r="H71" t="n">
        <v>3</v>
      </c>
      <c r="P71" t="inlineStr">
        <is>
          <t>21-01</t>
        </is>
      </c>
      <c r="Q71" t="inlineStr">
        <is>
          <t>Signals City of Dallas Group 7</t>
        </is>
      </c>
      <c r="R71" t="inlineStr">
        <is>
          <t>9000 100M</t>
        </is>
      </c>
      <c r="S71" t="inlineStr">
        <is>
          <t>21-01</t>
        </is>
      </c>
      <c r="T71" t="inlineStr">
        <is>
          <t>Signals City of Dallas Group 7</t>
        </is>
      </c>
      <c r="U71" t="inlineStr">
        <is>
          <t>0021 0001</t>
        </is>
      </c>
    </row>
    <row r="72">
      <c r="A72" t="inlineStr">
        <is>
          <t>2018-020</t>
        </is>
      </c>
      <c r="B72" t="inlineStr">
        <is>
          <t>SH 6 Fort Bend- TX</t>
        </is>
      </c>
      <c r="C72" t="inlineStr">
        <is>
          <t>2018 0020A</t>
        </is>
      </c>
      <c r="E72">
        <f>Table13[[#This Row],[JOB '#1]]</f>
        <v/>
      </c>
      <c r="F72">
        <f>Table13[[#This Row],[JOB DESC]]</f>
        <v/>
      </c>
      <c r="G72" t="inlineStr">
        <is>
          <t>Houston Heavy Highway</t>
        </is>
      </c>
      <c r="H72" t="n">
        <v>4</v>
      </c>
      <c r="P72" t="inlineStr">
        <is>
          <t>21-02</t>
        </is>
      </c>
      <c r="Q72" t="inlineStr">
        <is>
          <t>NRH-Signal &amp; Trail Signs</t>
        </is>
      </c>
      <c r="R72" t="inlineStr">
        <is>
          <t>9000 100M</t>
        </is>
      </c>
      <c r="S72" t="inlineStr">
        <is>
          <t>21-02</t>
        </is>
      </c>
      <c r="T72" t="inlineStr">
        <is>
          <t>NRH-Signal &amp; Trail Signs</t>
        </is>
      </c>
      <c r="U72" t="inlineStr">
        <is>
          <t>0021 0002</t>
        </is>
      </c>
    </row>
    <row r="73">
      <c r="A73" t="inlineStr">
        <is>
          <t>2019-031</t>
        </is>
      </c>
      <c r="B73" t="inlineStr">
        <is>
          <t>Calhoun Road at Brays Bayou</t>
        </is>
      </c>
      <c r="C73" t="inlineStr">
        <is>
          <t>2019 0031A</t>
        </is>
      </c>
      <c r="E73">
        <f>Table13[[#This Row],[JOB '#1]]</f>
        <v/>
      </c>
      <c r="F73">
        <f>Table13[[#This Row],[JOB DESC]]</f>
        <v/>
      </c>
      <c r="G73" t="inlineStr">
        <is>
          <t>Houston Heavy Highway</t>
        </is>
      </c>
      <c r="H73" t="n">
        <v>4</v>
      </c>
      <c r="P73" t="inlineStr">
        <is>
          <t>21-06</t>
        </is>
      </c>
      <c r="Q73" t="inlineStr">
        <is>
          <t>IH35 Green Ribbon Program</t>
        </is>
      </c>
      <c r="R73" t="inlineStr">
        <is>
          <t>9000 100M</t>
        </is>
      </c>
      <c r="S73" t="inlineStr">
        <is>
          <t>21-06</t>
        </is>
      </c>
      <c r="T73" t="inlineStr">
        <is>
          <t>IH35 Green Ribbon Program</t>
        </is>
      </c>
      <c r="U73" t="inlineStr">
        <is>
          <t>0021 0006</t>
        </is>
      </c>
    </row>
    <row r="74">
      <c r="A74" t="inlineStr">
        <is>
          <t>2021-051</t>
        </is>
      </c>
      <c r="B74" t="inlineStr">
        <is>
          <t>Fayette IH 10 Bridge Maintenan</t>
        </is>
      </c>
      <c r="C74" t="inlineStr">
        <is>
          <t>2021 0051A</t>
        </is>
      </c>
      <c r="D74" t="inlineStr">
        <is>
          <t>9000 100M</t>
        </is>
      </c>
      <c r="E74">
        <f>Table13[[#This Row],[JOB '#1]]</f>
        <v/>
      </c>
      <c r="F74">
        <f>Table13[[#This Row],[JOB DESC]]</f>
        <v/>
      </c>
      <c r="G74" t="inlineStr">
        <is>
          <t>Houston Heavy Highway</t>
        </is>
      </c>
      <c r="H74" t="n">
        <v>4</v>
      </c>
      <c r="P74" t="inlineStr">
        <is>
          <t>22-01</t>
        </is>
      </c>
      <c r="Q74" t="inlineStr">
        <is>
          <t>Jefferson SH 124 Full Depth Rp</t>
        </is>
      </c>
      <c r="R74" t="inlineStr">
        <is>
          <t>9000 100M</t>
        </is>
      </c>
      <c r="S74" t="inlineStr">
        <is>
          <t>22-01</t>
        </is>
      </c>
      <c r="T74" t="inlineStr">
        <is>
          <t>Jefferson SH 124 Full Depth Rp</t>
        </is>
      </c>
      <c r="U74" t="inlineStr">
        <is>
          <t>0022 0001</t>
        </is>
      </c>
    </row>
    <row r="75">
      <c r="A75" t="inlineStr">
        <is>
          <t>2021-057</t>
        </is>
      </c>
      <c r="B75" t="inlineStr">
        <is>
          <t>Austin Co FM 331 Bridge Replac</t>
        </is>
      </c>
      <c r="C75" t="inlineStr">
        <is>
          <t>2021 0057A</t>
        </is>
      </c>
      <c r="D75" t="inlineStr">
        <is>
          <t>9000 100M</t>
        </is>
      </c>
      <c r="E75">
        <f>Table13[[#This Row],[JOB '#1]]</f>
        <v/>
      </c>
      <c r="F75">
        <f>Table13[[#This Row],[JOB DESC]]</f>
        <v/>
      </c>
      <c r="G75" t="inlineStr">
        <is>
          <t>Houston Heavy Highway</t>
        </is>
      </c>
      <c r="H75" t="n">
        <v>4</v>
      </c>
      <c r="P75" t="inlineStr">
        <is>
          <t>22-02</t>
        </is>
      </c>
      <c r="Q75" t="inlineStr">
        <is>
          <t>SRT Frontage Joint Crack Seal</t>
        </is>
      </c>
      <c r="R75" t="inlineStr">
        <is>
          <t>9000 100M</t>
        </is>
      </c>
      <c r="S75" t="inlineStr">
        <is>
          <t>22-02</t>
        </is>
      </c>
      <c r="T75" t="inlineStr">
        <is>
          <t>SRT Frontage Joint Crack Seal</t>
        </is>
      </c>
      <c r="U75" t="inlineStr">
        <is>
          <t>0022 0002</t>
        </is>
      </c>
    </row>
    <row r="76">
      <c r="A76" t="inlineStr">
        <is>
          <t>2022-040</t>
        </is>
      </c>
      <c r="B76" t="inlineStr">
        <is>
          <t>Hardin Bridge Overlay/Repair</t>
        </is>
      </c>
      <c r="C76" t="inlineStr">
        <is>
          <t>2022 0040A</t>
        </is>
      </c>
      <c r="D76" t="inlineStr">
        <is>
          <t>9000 100M</t>
        </is>
      </c>
      <c r="E76">
        <f>Table13[[#This Row],[JOB '#1]]</f>
        <v/>
      </c>
      <c r="F76">
        <f>Table13[[#This Row],[JOB DESC]]</f>
        <v/>
      </c>
      <c r="G76" t="inlineStr">
        <is>
          <t>Houston Heavy Highway</t>
        </is>
      </c>
      <c r="H76" t="n">
        <v>4</v>
      </c>
      <c r="P76" t="inlineStr">
        <is>
          <t>22-03</t>
        </is>
      </c>
      <c r="Q76" t="inlineStr">
        <is>
          <t>VA Safety Improvement Projects</t>
        </is>
      </c>
      <c r="R76" t="inlineStr">
        <is>
          <t>9000 100M</t>
        </is>
      </c>
      <c r="S76" t="inlineStr">
        <is>
          <t>22-03</t>
        </is>
      </c>
      <c r="T76" t="inlineStr">
        <is>
          <t>VA Safety Improvement Projects</t>
        </is>
      </c>
      <c r="U76" t="inlineStr">
        <is>
          <t>0022 0003</t>
        </is>
      </c>
    </row>
    <row r="77">
      <c r="A77" t="inlineStr">
        <is>
          <t>2022-040</t>
        </is>
      </c>
      <c r="B77" t="inlineStr">
        <is>
          <t>Hardin Bridge Overlay/Repair</t>
        </is>
      </c>
      <c r="C77" t="inlineStr">
        <is>
          <t>2022 0040</t>
        </is>
      </c>
      <c r="D77">
        <f>IF(RIGHT(Table13[[#This Row],[COST CODE]],1)="A", Table13[[#This Row],[COST CODE]], Table13[[#This Row],[COST CODE]] &amp; "A")</f>
        <v/>
      </c>
      <c r="E77">
        <f>Table13[[#This Row],[JOB '#1]]</f>
        <v/>
      </c>
      <c r="F77">
        <f>Table13[[#This Row],[JOB DESC]]</f>
        <v/>
      </c>
      <c r="G77" t="inlineStr">
        <is>
          <t>Houston Heavy Highway</t>
        </is>
      </c>
      <c r="H77" t="n">
        <v>4</v>
      </c>
      <c r="P77" t="inlineStr">
        <is>
          <t>22-04</t>
        </is>
      </c>
      <c r="Q77" t="inlineStr">
        <is>
          <t>Addison Airport Tunnel Lightin</t>
        </is>
      </c>
      <c r="R77" t="inlineStr">
        <is>
          <t>9000 100M</t>
        </is>
      </c>
      <c r="S77" t="inlineStr">
        <is>
          <t>22-04</t>
        </is>
      </c>
      <c r="T77" t="inlineStr">
        <is>
          <t>Addison Airport Tunnel Lightin</t>
        </is>
      </c>
      <c r="U77" t="inlineStr">
        <is>
          <t>0022 0004</t>
        </is>
      </c>
    </row>
    <row r="78">
      <c r="A78" t="inlineStr">
        <is>
          <t>2023-012</t>
        </is>
      </c>
      <c r="B78" t="inlineStr">
        <is>
          <t>Galveston FM 1765 Safety Impro</t>
        </is>
      </c>
      <c r="C78" t="inlineStr">
        <is>
          <t>2023 0012A</t>
        </is>
      </c>
      <c r="E78">
        <f>Table13[[#This Row],[JOB '#1]]</f>
        <v/>
      </c>
      <c r="F78">
        <f>Table13[[#This Row],[JOB DESC]]</f>
        <v/>
      </c>
      <c r="G78" t="inlineStr">
        <is>
          <t>Houston Heavy Highway</t>
        </is>
      </c>
      <c r="H78" t="n">
        <v>4</v>
      </c>
      <c r="P78" t="inlineStr">
        <is>
          <t>22-05</t>
        </is>
      </c>
      <c r="Q78" t="inlineStr">
        <is>
          <t>Jefferson SS 215 Rehab Roadway</t>
        </is>
      </c>
      <c r="R78" t="inlineStr">
        <is>
          <t>9000 100M</t>
        </is>
      </c>
      <c r="S78" t="inlineStr">
        <is>
          <t>22-05</t>
        </is>
      </c>
      <c r="T78" t="inlineStr">
        <is>
          <t>Jefferson SS 215 Rehab Roadway</t>
        </is>
      </c>
      <c r="U78" t="inlineStr">
        <is>
          <t>0022 0005</t>
        </is>
      </c>
    </row>
    <row r="79">
      <c r="A79" t="inlineStr">
        <is>
          <t>2023-026</t>
        </is>
      </c>
      <c r="B79" t="inlineStr">
        <is>
          <t>Matagorda FM 521 Bridge Replac</t>
        </is>
      </c>
      <c r="C79" t="inlineStr">
        <is>
          <t>2023 0026</t>
        </is>
      </c>
      <c r="D79">
        <f>IF(RIGHT(Table13[[#This Row],[COST CODE]],1)="A", Table13[[#This Row],[COST CODE]], Table13[[#This Row],[COST CODE]] &amp; "A")</f>
        <v/>
      </c>
      <c r="E79">
        <f>Table13[[#This Row],[JOB '#1]]</f>
        <v/>
      </c>
      <c r="F79">
        <f>Table13[[#This Row],[JOB DESC]]</f>
        <v/>
      </c>
      <c r="G79" t="inlineStr">
        <is>
          <t>Houston Heavy Highway</t>
        </is>
      </c>
      <c r="H79" t="n">
        <v>4</v>
      </c>
      <c r="P79" t="inlineStr">
        <is>
          <t>23-03</t>
        </is>
      </c>
      <c r="Q79" t="inlineStr">
        <is>
          <t>NTTA DNT Ramp Repairs</t>
        </is>
      </c>
      <c r="R79" t="inlineStr">
        <is>
          <t>9000 100M</t>
        </is>
      </c>
      <c r="S79" t="inlineStr">
        <is>
          <t>23-03</t>
        </is>
      </c>
      <c r="T79" t="inlineStr">
        <is>
          <t>NTTA DNT Ramp Repairs</t>
        </is>
      </c>
      <c r="U79" t="inlineStr">
        <is>
          <t>0023 0003</t>
        </is>
      </c>
    </row>
    <row r="80">
      <c r="A80" t="inlineStr">
        <is>
          <t>2023-030</t>
        </is>
      </c>
      <c r="B80" t="inlineStr">
        <is>
          <t>Swing Bridge Change Order</t>
        </is>
      </c>
      <c r="C80" t="inlineStr">
        <is>
          <t>2023 0030A</t>
        </is>
      </c>
      <c r="E80">
        <f>Table13[[#This Row],[JOB '#1]]</f>
        <v/>
      </c>
      <c r="F80">
        <f>Table13[[#This Row],[JOB DESC]]</f>
        <v/>
      </c>
      <c r="G80" t="inlineStr">
        <is>
          <t>HOUSTON AREA</t>
        </is>
      </c>
      <c r="H80" t="n">
        <v>4</v>
      </c>
      <c r="P80" t="inlineStr">
        <is>
          <t>24-99</t>
        </is>
      </c>
      <c r="Q80" t="inlineStr">
        <is>
          <t>ON CALL FOR RAGLE</t>
        </is>
      </c>
      <c r="R80" t="inlineStr">
        <is>
          <t>2019 0043A</t>
        </is>
      </c>
      <c r="S80" t="inlineStr">
        <is>
          <t>24-99</t>
        </is>
      </c>
      <c r="T80" t="inlineStr">
        <is>
          <t>ON CALL FOR RAGLE</t>
        </is>
      </c>
    </row>
    <row r="81">
      <c r="A81" t="inlineStr">
        <is>
          <t>2023-030</t>
        </is>
      </c>
      <c r="B81" t="inlineStr">
        <is>
          <t>Swing Bridge Change Order</t>
        </is>
      </c>
      <c r="C81" t="inlineStr">
        <is>
          <t>2023 0030</t>
        </is>
      </c>
      <c r="D81">
        <f>IF(RIGHT(Table13[[#This Row],[COST CODE]],1)="A", Table13[[#This Row],[COST CODE]], Table13[[#This Row],[COST CODE]] &amp; "A")</f>
        <v/>
      </c>
      <c r="E81">
        <f>Table13[[#This Row],[JOB '#1]]</f>
        <v/>
      </c>
      <c r="F81">
        <f>Table13[[#This Row],[JOB DESC]]</f>
        <v/>
      </c>
      <c r="G81" t="inlineStr">
        <is>
          <t>Houston Heavy Highway</t>
        </is>
      </c>
      <c r="H81" t="n">
        <v>4</v>
      </c>
      <c r="P81" t="inlineStr">
        <is>
          <t>24-99</t>
        </is>
      </c>
      <c r="Q81" t="inlineStr">
        <is>
          <t>ON CALL FOR RAGLE</t>
        </is>
      </c>
      <c r="R81" t="inlineStr">
        <is>
          <t>2019 0044A</t>
        </is>
      </c>
      <c r="S81" t="inlineStr">
        <is>
          <t>24-99</t>
        </is>
      </c>
      <c r="T81" t="inlineStr">
        <is>
          <t>ON CALL FOR RAGLE</t>
        </is>
      </c>
    </row>
    <row r="82">
      <c r="A82" t="inlineStr">
        <is>
          <t>2023-035</t>
        </is>
      </c>
      <c r="B82" t="inlineStr">
        <is>
          <t>Harris VA Bridge Rehabs</t>
        </is>
      </c>
      <c r="C82" t="inlineStr">
        <is>
          <t>2023 0035A</t>
        </is>
      </c>
      <c r="D82" t="inlineStr">
        <is>
          <t>ACTUAL COST CODES</t>
        </is>
      </c>
      <c r="E82">
        <f>Table13[[#This Row],[JOB '#1]]</f>
        <v/>
      </c>
      <c r="F82">
        <f>Table13[[#This Row],[JOB DESC]]</f>
        <v/>
      </c>
      <c r="G82" t="inlineStr">
        <is>
          <t>HOUSTON AREA</t>
        </is>
      </c>
      <c r="H82" t="n">
        <v>4</v>
      </c>
      <c r="P82" t="inlineStr">
        <is>
          <t>24-99</t>
        </is>
      </c>
      <c r="Q82" t="inlineStr">
        <is>
          <t>ON CALL FOR RAGLE</t>
        </is>
      </c>
      <c r="R82" t="inlineStr">
        <is>
          <t>2020 0027A</t>
        </is>
      </c>
      <c r="S82" t="inlineStr">
        <is>
          <t>24-99</t>
        </is>
      </c>
      <c r="T82" t="inlineStr">
        <is>
          <t>ON CALL FOR RAGLE</t>
        </is>
      </c>
    </row>
    <row r="83">
      <c r="A83" t="inlineStr">
        <is>
          <t>2023-035</t>
        </is>
      </c>
      <c r="B83" t="inlineStr">
        <is>
          <t>Harris VA Bridge Rehabs</t>
        </is>
      </c>
      <c r="C83" t="inlineStr">
        <is>
          <t>2023 0035</t>
        </is>
      </c>
      <c r="D83">
        <f>IF(RIGHT(Table13[[#This Row],[COST CODE]],1)="A", Table13[[#This Row],[COST CODE]], Table13[[#This Row],[COST CODE]] &amp; "A")</f>
        <v/>
      </c>
      <c r="E83">
        <f>Table13[[#This Row],[JOB '#1]]</f>
        <v/>
      </c>
      <c r="F83">
        <f>Table13[[#This Row],[JOB DESC]]</f>
        <v/>
      </c>
      <c r="G83" t="inlineStr">
        <is>
          <t>Houston Heavy Highway</t>
        </is>
      </c>
      <c r="H83" t="n">
        <v>4</v>
      </c>
      <c r="P83" t="inlineStr">
        <is>
          <t>24-99</t>
        </is>
      </c>
      <c r="Q83" t="inlineStr">
        <is>
          <t>ON CALL FOR RAGLE</t>
        </is>
      </c>
      <c r="R83" t="inlineStr">
        <is>
          <t>2020 0037A</t>
        </is>
      </c>
      <c r="S83" t="inlineStr">
        <is>
          <t>24-99</t>
        </is>
      </c>
      <c r="T83" t="inlineStr">
        <is>
          <t>ON CALL FOR RAGLE</t>
        </is>
      </c>
    </row>
    <row r="84">
      <c r="A84" t="inlineStr">
        <is>
          <t>2023-036</t>
        </is>
      </c>
      <c r="B84" t="inlineStr">
        <is>
          <t>Galveston FM 517 Highway Impro</t>
        </is>
      </c>
      <c r="C84" t="inlineStr">
        <is>
          <t>2023 0036A</t>
        </is>
      </c>
      <c r="D84" t="inlineStr">
        <is>
          <t>ACTUAL COST CODES</t>
        </is>
      </c>
      <c r="E84">
        <f>Table13[[#This Row],[JOB '#1]]</f>
        <v/>
      </c>
      <c r="F84">
        <f>Table13[[#This Row],[JOB DESC]]</f>
        <v/>
      </c>
      <c r="G84" t="inlineStr">
        <is>
          <t>HOUSTON AREA</t>
        </is>
      </c>
      <c r="H84" t="n">
        <v>4</v>
      </c>
      <c r="P84" t="inlineStr">
        <is>
          <t>24-99</t>
        </is>
      </c>
      <c r="Q84" t="inlineStr">
        <is>
          <t>ON CALL FOR RAGLE</t>
        </is>
      </c>
      <c r="R84" t="inlineStr">
        <is>
          <t>2020 0049A</t>
        </is>
      </c>
      <c r="S84" t="inlineStr">
        <is>
          <t>24-99</t>
        </is>
      </c>
      <c r="T84" t="inlineStr">
        <is>
          <t>ON CALL FOR RAGLE</t>
        </is>
      </c>
    </row>
    <row r="85">
      <c r="A85" t="inlineStr">
        <is>
          <t>2023-036</t>
        </is>
      </c>
      <c r="B85" t="inlineStr">
        <is>
          <t>Galveston FM 517 Highway Impro</t>
        </is>
      </c>
      <c r="C85" t="inlineStr">
        <is>
          <t>2023 0036</t>
        </is>
      </c>
      <c r="D85">
        <f>IF(RIGHT(Table13[[#This Row],[COST CODE]],1)="A", Table13[[#This Row],[COST CODE]], Table13[[#This Row],[COST CODE]] &amp; "A")</f>
        <v/>
      </c>
      <c r="E85">
        <f>Table13[[#This Row],[JOB '#1]]</f>
        <v/>
      </c>
      <c r="F85">
        <f>Table13[[#This Row],[JOB DESC]]</f>
        <v/>
      </c>
      <c r="G85" t="inlineStr">
        <is>
          <t>Houston Heavy Highway</t>
        </is>
      </c>
      <c r="H85" t="n">
        <v>4</v>
      </c>
      <c r="P85" t="inlineStr">
        <is>
          <t>24-99</t>
        </is>
      </c>
      <c r="Q85" t="inlineStr">
        <is>
          <t>ON CALL FOR RAGLE</t>
        </is>
      </c>
      <c r="R85" t="inlineStr">
        <is>
          <t>2021 0017A</t>
        </is>
      </c>
      <c r="S85" t="inlineStr">
        <is>
          <t>24-99</t>
        </is>
      </c>
      <c r="T85" t="inlineStr">
        <is>
          <t>ON CALL FOR RAGLE</t>
        </is>
      </c>
    </row>
    <row r="86">
      <c r="A86" t="inlineStr">
        <is>
          <t>2024-014</t>
        </is>
      </c>
      <c r="B86" t="inlineStr">
        <is>
          <t>SRB Sub SH 73 Barrier Install</t>
        </is>
      </c>
      <c r="C86" t="inlineStr">
        <is>
          <t>2024 0014</t>
        </is>
      </c>
      <c r="D86">
        <f>IF(RIGHT(Table13[[#This Row],[COST CODE]],1)="A", Table13[[#This Row],[COST CODE]], Table13[[#This Row],[COST CODE]] &amp; "A")</f>
        <v/>
      </c>
      <c r="E86">
        <f>Table13[[#This Row],[JOB '#1]]</f>
        <v/>
      </c>
      <c r="F86">
        <f>Table13[[#This Row],[JOB DESC]]</f>
        <v/>
      </c>
      <c r="G86" t="inlineStr">
        <is>
          <t>Houston Heavy Highway</t>
        </is>
      </c>
      <c r="H86" t="n">
        <v>4</v>
      </c>
      <c r="P86" t="inlineStr">
        <is>
          <t>24-99</t>
        </is>
      </c>
      <c r="Q86" t="inlineStr">
        <is>
          <t>ON CALL FOR RAGLE</t>
        </is>
      </c>
      <c r="R86" t="inlineStr">
        <is>
          <t>2022 0003A</t>
        </is>
      </c>
      <c r="S86" t="inlineStr">
        <is>
          <t>24-99</t>
        </is>
      </c>
      <c r="T86" t="inlineStr">
        <is>
          <t>ON CALL FOR RAGLE</t>
        </is>
      </c>
    </row>
    <row r="87">
      <c r="A87" t="inlineStr">
        <is>
          <t>2024-017</t>
        </is>
      </c>
      <c r="B87" t="inlineStr">
        <is>
          <t>Jefferson SH 73 Safety Improve</t>
        </is>
      </c>
      <c r="C87" t="inlineStr">
        <is>
          <t>2024 0017</t>
        </is>
      </c>
      <c r="D87">
        <f>IF(RIGHT(Table13[[#This Row],[COST CODE]],1)="A", Table13[[#This Row],[COST CODE]], Table13[[#This Row],[COST CODE]] &amp; "A")</f>
        <v/>
      </c>
      <c r="E87">
        <f>Table13[[#This Row],[JOB '#1]]</f>
        <v/>
      </c>
      <c r="F87">
        <f>Table13[[#This Row],[JOB DESC]]</f>
        <v/>
      </c>
      <c r="G87" t="inlineStr">
        <is>
          <t>Houston Heavy Highway</t>
        </is>
      </c>
      <c r="H87" t="n">
        <v>4</v>
      </c>
      <c r="P87" t="inlineStr">
        <is>
          <t>24-99</t>
        </is>
      </c>
      <c r="Q87" t="inlineStr">
        <is>
          <t>ON CALL FOR RAGLE</t>
        </is>
      </c>
      <c r="R87" t="inlineStr">
        <is>
          <t>2022 0008A</t>
        </is>
      </c>
      <c r="S87" t="inlineStr">
        <is>
          <t>24-99</t>
        </is>
      </c>
      <c r="T87" t="inlineStr">
        <is>
          <t>ON CALL FOR RAGLE</t>
        </is>
      </c>
    </row>
    <row r="88">
      <c r="A88" t="inlineStr">
        <is>
          <t>2024-025</t>
        </is>
      </c>
      <c r="B88" t="inlineStr">
        <is>
          <t>Liberty FM 787 EMC Bridge</t>
        </is>
      </c>
      <c r="C88" t="inlineStr">
        <is>
          <t>2024 0025</t>
        </is>
      </c>
      <c r="D88">
        <f>IF(RIGHT(Table13[[#This Row],[COST CODE]],1)="A", Table13[[#This Row],[COST CODE]], Table13[[#This Row],[COST CODE]] &amp; "A")</f>
        <v/>
      </c>
      <c r="E88">
        <f>Table13[[#This Row],[JOB '#1]]</f>
        <v/>
      </c>
      <c r="F88">
        <f>Table13[[#This Row],[JOB DESC]]</f>
        <v/>
      </c>
      <c r="G88" t="inlineStr">
        <is>
          <t>Houston Heavy Highway</t>
        </is>
      </c>
      <c r="H88" t="n">
        <v>4</v>
      </c>
      <c r="P88" t="inlineStr">
        <is>
          <t>24-99</t>
        </is>
      </c>
      <c r="Q88" t="inlineStr">
        <is>
          <t>ON CALL FOR RAGLE</t>
        </is>
      </c>
      <c r="R88" t="inlineStr">
        <is>
          <t>2022 0023A</t>
        </is>
      </c>
      <c r="S88" t="inlineStr">
        <is>
          <t>24-99</t>
        </is>
      </c>
      <c r="T88" t="inlineStr">
        <is>
          <t>ON CALL FOR RAGLE</t>
        </is>
      </c>
    </row>
    <row r="89">
      <c r="A89" t="inlineStr">
        <is>
          <t>2024-026</t>
        </is>
      </c>
      <c r="B89" t="inlineStr">
        <is>
          <t>Sub Gulf Coast Hardin US 96</t>
        </is>
      </c>
      <c r="C89" t="inlineStr">
        <is>
          <t>2024 0026</t>
        </is>
      </c>
      <c r="D89">
        <f>IF(RIGHT(Table13[[#This Row],[COST CODE]],1)="A", Table13[[#This Row],[COST CODE]], Table13[[#This Row],[COST CODE]] &amp; "A")</f>
        <v/>
      </c>
      <c r="E89">
        <f>Table13[[#This Row],[JOB '#1]]</f>
        <v/>
      </c>
      <c r="F89">
        <f>Table13[[#This Row],[JOB DESC]]</f>
        <v/>
      </c>
      <c r="G89" t="inlineStr">
        <is>
          <t>Houston Heavy Highway</t>
        </is>
      </c>
      <c r="H89" t="n">
        <v>4</v>
      </c>
      <c r="P89" t="inlineStr">
        <is>
          <t>24-99</t>
        </is>
      </c>
      <c r="Q89" t="inlineStr">
        <is>
          <t>ON CALL FOR RAGLE</t>
        </is>
      </c>
      <c r="R89" t="inlineStr">
        <is>
          <t>2022 0033A</t>
        </is>
      </c>
      <c r="S89" t="inlineStr">
        <is>
          <t>24-99</t>
        </is>
      </c>
      <c r="T89" t="inlineStr">
        <is>
          <t>ON CALL FOR RAGLE</t>
        </is>
      </c>
    </row>
    <row r="90">
      <c r="A90" t="inlineStr">
        <is>
          <t>2024-028</t>
        </is>
      </c>
      <c r="B90" t="inlineStr">
        <is>
          <t>Harris VA Bearing Pad Replacem</t>
        </is>
      </c>
      <c r="C90" t="inlineStr">
        <is>
          <t>2024 0028</t>
        </is>
      </c>
      <c r="D90">
        <f>IF(RIGHT(Table13[[#This Row],[COST CODE]],1)="A", Table13[[#This Row],[COST CODE]], Table13[[#This Row],[COST CODE]] &amp; "A")</f>
        <v/>
      </c>
      <c r="E90">
        <f>Table13[[#This Row],[JOB '#1]]</f>
        <v/>
      </c>
      <c r="F90">
        <f>Table13[[#This Row],[JOB DESC]]</f>
        <v/>
      </c>
      <c r="G90" t="inlineStr">
        <is>
          <t>Houston Heavy Highway</t>
        </is>
      </c>
      <c r="H90" t="n">
        <v>4</v>
      </c>
      <c r="P90" t="inlineStr">
        <is>
          <t>24-99</t>
        </is>
      </c>
      <c r="Q90" t="inlineStr">
        <is>
          <t>ON CALL FOR RAGLE</t>
        </is>
      </c>
      <c r="R90" t="inlineStr">
        <is>
          <t>2022 0040A</t>
        </is>
      </c>
      <c r="S90" t="inlineStr">
        <is>
          <t>24-99</t>
        </is>
      </c>
      <c r="T90" t="inlineStr">
        <is>
          <t>ON CALL FOR RAGLE</t>
        </is>
      </c>
    </row>
    <row r="91">
      <c r="A91" t="inlineStr">
        <is>
          <t>2024-030</t>
        </is>
      </c>
      <c r="B91" t="inlineStr">
        <is>
          <t>Matagorda SH 35 Bridge Replace</t>
        </is>
      </c>
      <c r="C91" t="inlineStr">
        <is>
          <t>2024 0030</t>
        </is>
      </c>
      <c r="D91">
        <f>IF(RIGHT(Table13[[#This Row],[COST CODE]],1)="A", Table13[[#This Row],[COST CODE]], Table13[[#This Row],[COST CODE]] &amp; "A")</f>
        <v/>
      </c>
      <c r="E91">
        <f>Table13[[#This Row],[JOB '#1]]</f>
        <v/>
      </c>
      <c r="F91">
        <f>Table13[[#This Row],[JOB DESC]]</f>
        <v/>
      </c>
      <c r="G91" t="inlineStr">
        <is>
          <t>Houston Heavy Highway</t>
        </is>
      </c>
      <c r="H91" t="n">
        <v>4</v>
      </c>
      <c r="P91" t="inlineStr">
        <is>
          <t>24-99</t>
        </is>
      </c>
      <c r="Q91" t="inlineStr">
        <is>
          <t>ON CALL FOR RAGLE</t>
        </is>
      </c>
      <c r="R91" t="inlineStr">
        <is>
          <t>2022 0042A</t>
        </is>
      </c>
      <c r="S91" t="inlineStr">
        <is>
          <t>24-99</t>
        </is>
      </c>
      <c r="T91" t="inlineStr">
        <is>
          <t>ON CALL FOR RAGLE</t>
        </is>
      </c>
    </row>
    <row r="92">
      <c r="A92" t="inlineStr">
        <is>
          <t>EQUIP HOU</t>
        </is>
      </c>
      <c r="B92" t="inlineStr">
        <is>
          <t>Equipment Houston Division</t>
        </is>
      </c>
      <c r="E92">
        <f>Table13[[#This Row],[JOB '#1]]</f>
        <v/>
      </c>
      <c r="F92">
        <f>Table13[[#This Row],[JOB DESC]]</f>
        <v/>
      </c>
      <c r="G92" t="inlineStr">
        <is>
          <t>Houston Heavy Highway</t>
        </is>
      </c>
      <c r="H92" t="n">
        <v>4</v>
      </c>
      <c r="P92" t="inlineStr">
        <is>
          <t>24-99</t>
        </is>
      </c>
      <c r="Q92" t="inlineStr">
        <is>
          <t>ON CALL FOR RAGLE</t>
        </is>
      </c>
      <c r="R92" t="inlineStr">
        <is>
          <t>2023 0006A</t>
        </is>
      </c>
      <c r="S92" t="inlineStr">
        <is>
          <t>24-99</t>
        </is>
      </c>
      <c r="T92" t="inlineStr">
        <is>
          <t>ON CALL FOR RAGLE</t>
        </is>
      </c>
    </row>
    <row r="93">
      <c r="A93" t="inlineStr">
        <is>
          <t>EQUIP HOU</t>
        </is>
      </c>
      <c r="B93" t="inlineStr">
        <is>
          <t>Equipment Houston Division</t>
        </is>
      </c>
      <c r="C93" t="inlineStr">
        <is>
          <t>EQUIP HOU</t>
        </is>
      </c>
      <c r="E93">
        <f>Table13[[#This Row],[JOB '#1]]</f>
        <v/>
      </c>
      <c r="F93">
        <f>Table13[[#This Row],[JOB DESC]]</f>
        <v/>
      </c>
      <c r="G93" t="inlineStr">
        <is>
          <t>Houston Heavy Highway</t>
        </is>
      </c>
      <c r="H93" t="n">
        <v>4</v>
      </c>
      <c r="P93" t="inlineStr">
        <is>
          <t>24-99</t>
        </is>
      </c>
      <c r="Q93" t="inlineStr">
        <is>
          <t>ON CALL FOR RAGLE</t>
        </is>
      </c>
      <c r="R93" t="inlineStr">
        <is>
          <t>2023 0007A</t>
        </is>
      </c>
      <c r="S93" t="inlineStr">
        <is>
          <t>24-99</t>
        </is>
      </c>
      <c r="T93" t="inlineStr">
        <is>
          <t>ON CALL FOR RAGLE</t>
        </is>
      </c>
    </row>
    <row r="94">
      <c r="A94" t="inlineStr">
        <is>
          <t>HOUOH-HH</t>
        </is>
      </c>
      <c r="B94" t="inlineStr">
        <is>
          <t>Houston OH - Heavy Highway</t>
        </is>
      </c>
      <c r="E94">
        <f>Table13[[#This Row],[JOB '#1]]</f>
        <v/>
      </c>
      <c r="F94">
        <f>Table13[[#This Row],[JOB DESC]]</f>
        <v/>
      </c>
      <c r="G94" t="inlineStr">
        <is>
          <t>Houston Heavy Highway</t>
        </is>
      </c>
      <c r="H94" t="n">
        <v>4</v>
      </c>
      <c r="P94" t="inlineStr">
        <is>
          <t>24-99</t>
        </is>
      </c>
      <c r="Q94" t="inlineStr">
        <is>
          <t>ON CALL FOR RAGLE</t>
        </is>
      </c>
      <c r="R94" t="inlineStr">
        <is>
          <t>2023 0014A</t>
        </is>
      </c>
      <c r="S94" t="inlineStr">
        <is>
          <t>24-99</t>
        </is>
      </c>
      <c r="T94" t="inlineStr">
        <is>
          <t>ON CALL FOR RAGLE</t>
        </is>
      </c>
    </row>
    <row r="95">
      <c r="A95" t="inlineStr">
        <is>
          <t>HOUOH-HH</t>
        </is>
      </c>
      <c r="B95" t="inlineStr">
        <is>
          <t>Houston OH - Heavy Highway</t>
        </is>
      </c>
      <c r="C95" t="inlineStr">
        <is>
          <t>HOUOH 0HH</t>
        </is>
      </c>
      <c r="E95">
        <f>Table13[[#This Row],[JOB '#1]]</f>
        <v/>
      </c>
      <c r="F95">
        <f>Table13[[#This Row],[JOB DESC]]</f>
        <v/>
      </c>
      <c r="G95" t="inlineStr">
        <is>
          <t>Houston Heavy Highway</t>
        </is>
      </c>
      <c r="H95" t="n">
        <v>4</v>
      </c>
      <c r="P95" t="inlineStr">
        <is>
          <t>24-99</t>
        </is>
      </c>
      <c r="Q95" t="inlineStr">
        <is>
          <t>ON CALL FOR RAGLE</t>
        </is>
      </c>
      <c r="R95" t="inlineStr">
        <is>
          <t>2023 0027A</t>
        </is>
      </c>
      <c r="S95" t="inlineStr">
        <is>
          <t>24-99</t>
        </is>
      </c>
      <c r="T95" t="inlineStr">
        <is>
          <t>ON CALL FOR RAGLE</t>
        </is>
      </c>
    </row>
    <row r="96">
      <c r="A96" t="inlineStr">
        <is>
          <t>SEL-HOU</t>
        </is>
      </c>
      <c r="B96" t="inlineStr">
        <is>
          <t>Texas Houston</t>
        </is>
      </c>
      <c r="E96">
        <f>Table13[[#This Row],[JOB '#1]]</f>
        <v/>
      </c>
      <c r="F96">
        <f>Table13[[#This Row],[JOB DESC]]</f>
        <v/>
      </c>
      <c r="G96" t="inlineStr">
        <is>
          <t>Houston Heavy Highway</t>
        </is>
      </c>
      <c r="H96" t="n">
        <v>4</v>
      </c>
      <c r="P96" t="inlineStr">
        <is>
          <t>24-99</t>
        </is>
      </c>
      <c r="Q96" t="inlineStr">
        <is>
          <t>ON CALL FOR RAGLE</t>
        </is>
      </c>
      <c r="R96" t="inlineStr">
        <is>
          <t>2023 0028A</t>
        </is>
      </c>
      <c r="S96" t="inlineStr">
        <is>
          <t>24-99</t>
        </is>
      </c>
      <c r="T96" t="inlineStr">
        <is>
          <t>ON CALL FOR RAGLE</t>
        </is>
      </c>
    </row>
    <row r="97">
      <c r="A97" t="inlineStr">
        <is>
          <t>SSS-2025</t>
        </is>
      </c>
      <c r="B97" t="inlineStr">
        <is>
          <t>Southern Sourcing 2025</t>
        </is>
      </c>
      <c r="C97" t="inlineStr">
        <is>
          <t>SSS 02025</t>
        </is>
      </c>
      <c r="E97">
        <f>Table13[[#This Row],[JOB '#1]]</f>
        <v/>
      </c>
      <c r="F97">
        <f>Table13[[#This Row],[JOB DESC]]</f>
        <v/>
      </c>
      <c r="G97" t="inlineStr">
        <is>
          <t>Texas District</t>
        </is>
      </c>
      <c r="H97" t="n">
        <v>8</v>
      </c>
      <c r="P97" t="inlineStr">
        <is>
          <t>24-99</t>
        </is>
      </c>
      <c r="Q97" t="inlineStr">
        <is>
          <t>ON CALL FOR RAGLE</t>
        </is>
      </c>
      <c r="R97" t="inlineStr">
        <is>
          <t>2023 0029A</t>
        </is>
      </c>
      <c r="S97" t="inlineStr">
        <is>
          <t>24-99</t>
        </is>
      </c>
      <c r="T97" t="inlineStr">
        <is>
          <t>ON CALL FOR RAGLE</t>
        </is>
      </c>
    </row>
    <row r="98">
      <c r="A98" t="inlineStr">
        <is>
          <t>TEXDIST</t>
        </is>
      </c>
      <c r="B98" t="inlineStr">
        <is>
          <t>Texas District Office</t>
        </is>
      </c>
      <c r="E98">
        <f>Table13[[#This Row],[JOB '#1]]</f>
        <v/>
      </c>
      <c r="F98">
        <f>Table13[[#This Row],[JOB DESC]]</f>
        <v/>
      </c>
      <c r="G98" t="inlineStr">
        <is>
          <t>Texas District</t>
        </is>
      </c>
      <c r="H98" t="n">
        <v>8</v>
      </c>
      <c r="P98" t="inlineStr">
        <is>
          <t>24-99</t>
        </is>
      </c>
      <c r="Q98" t="inlineStr">
        <is>
          <t>ON CALL FOR RAGLE</t>
        </is>
      </c>
      <c r="R98" t="inlineStr">
        <is>
          <t>2023 0032A</t>
        </is>
      </c>
      <c r="S98" t="inlineStr">
        <is>
          <t>24-99</t>
        </is>
      </c>
      <c r="T98" t="inlineStr">
        <is>
          <t>ON CALL FOR RAGLE</t>
        </is>
      </c>
    </row>
    <row r="99">
      <c r="A99" t="inlineStr">
        <is>
          <t>TEXDIST</t>
        </is>
      </c>
      <c r="B99" t="inlineStr">
        <is>
          <t>Texas District Office</t>
        </is>
      </c>
      <c r="C99" t="inlineStr">
        <is>
          <t>TEXDIST</t>
        </is>
      </c>
      <c r="E99">
        <f>Table13[[#This Row],[JOB '#1]]</f>
        <v/>
      </c>
      <c r="F99">
        <f>Table13[[#This Row],[JOB DESC]]</f>
        <v/>
      </c>
      <c r="G99" t="inlineStr">
        <is>
          <t>Texas District</t>
        </is>
      </c>
      <c r="H99" t="n">
        <v>8</v>
      </c>
      <c r="P99" t="inlineStr">
        <is>
          <t>23-01</t>
        </is>
      </c>
      <c r="Q99" t="inlineStr">
        <is>
          <t>IH820 &amp; Clifford</t>
        </is>
      </c>
      <c r="R99" t="inlineStr">
        <is>
          <t>9000 100M</t>
        </is>
      </c>
      <c r="S99" t="inlineStr">
        <is>
          <t>23-01</t>
        </is>
      </c>
      <c r="T99" t="inlineStr">
        <is>
          <t>IH820 &amp; Clifford</t>
        </is>
      </c>
      <c r="U99" t="inlineStr">
        <is>
          <t>0023 0001</t>
        </is>
      </c>
    </row>
    <row r="100">
      <c r="A100" t="inlineStr">
        <is>
          <t>20-07</t>
        </is>
      </c>
      <c r="B100" t="inlineStr">
        <is>
          <t>I 20 Elec Fiber Signs</t>
        </is>
      </c>
      <c r="C100" t="inlineStr">
        <is>
          <t>0020 0007</t>
        </is>
      </c>
      <c r="D100" t="inlineStr">
        <is>
          <t>9000 100M</t>
        </is>
      </c>
      <c r="E100">
        <f>Table13[[#This Row],[JOB '#1]]</f>
        <v/>
      </c>
      <c r="F100">
        <f>Table13[[#This Row],[JOB DESC]]</f>
        <v/>
      </c>
      <c r="G100" t="inlineStr">
        <is>
          <t>DFW Area</t>
        </is>
      </c>
      <c r="H100" t="inlineStr">
        <is>
          <t>SELECT</t>
        </is>
      </c>
      <c r="P100" t="inlineStr">
        <is>
          <t>23-02</t>
        </is>
      </c>
      <c r="Q100" t="inlineStr">
        <is>
          <t>Tarrant IH 20 Rehab Exist Road</t>
        </is>
      </c>
      <c r="R100" t="inlineStr">
        <is>
          <t>9000 100M</t>
        </is>
      </c>
      <c r="S100" t="inlineStr">
        <is>
          <t>23-02</t>
        </is>
      </c>
      <c r="T100" t="inlineStr">
        <is>
          <t>Tarrant IH 20 Rehab Exist Road</t>
        </is>
      </c>
      <c r="U100" t="inlineStr">
        <is>
          <t>0023 0002</t>
        </is>
      </c>
    </row>
    <row r="101">
      <c r="A101" t="inlineStr">
        <is>
          <t>21-01</t>
        </is>
      </c>
      <c r="B101" t="inlineStr">
        <is>
          <t>Signals City of Dallas Group 7</t>
        </is>
      </c>
      <c r="C101" t="inlineStr">
        <is>
          <t>0021 0001</t>
        </is>
      </c>
      <c r="D101" t="inlineStr">
        <is>
          <t>9000 100M</t>
        </is>
      </c>
      <c r="E101">
        <f>Table13[[#This Row],[JOB '#1]]</f>
        <v/>
      </c>
      <c r="F101">
        <f>Table13[[#This Row],[JOB DESC]]</f>
        <v/>
      </c>
      <c r="G101" t="inlineStr">
        <is>
          <t>DFW Area</t>
        </is>
      </c>
      <c r="H101" t="inlineStr">
        <is>
          <t>SELECT</t>
        </is>
      </c>
      <c r="P101" t="inlineStr">
        <is>
          <t>24-01</t>
        </is>
      </c>
      <c r="Q101" t="inlineStr">
        <is>
          <t>Jefferson SH 87 Restoration</t>
        </is>
      </c>
      <c r="R101" t="inlineStr">
        <is>
          <t>9000 100M</t>
        </is>
      </c>
      <c r="S101" t="inlineStr">
        <is>
          <t>24-01</t>
        </is>
      </c>
      <c r="T101" t="inlineStr">
        <is>
          <t>Jefferson SH 87 Restoration</t>
        </is>
      </c>
      <c r="U101" t="inlineStr">
        <is>
          <t>0024 0001</t>
        </is>
      </c>
    </row>
    <row r="102">
      <c r="A102" t="inlineStr">
        <is>
          <t>21-02</t>
        </is>
      </c>
      <c r="B102" t="inlineStr">
        <is>
          <t>NRH-Signal &amp; Trail Signs</t>
        </is>
      </c>
      <c r="C102" t="inlineStr">
        <is>
          <t>0021 0002</t>
        </is>
      </c>
      <c r="D102" t="inlineStr">
        <is>
          <t>9000 100M</t>
        </is>
      </c>
      <c r="E102">
        <f>Table13[[#This Row],[JOB '#1]]</f>
        <v/>
      </c>
      <c r="F102">
        <f>Table13[[#This Row],[JOB DESC]]</f>
        <v/>
      </c>
      <c r="G102" t="inlineStr">
        <is>
          <t>DFW Area</t>
        </is>
      </c>
      <c r="H102" t="inlineStr">
        <is>
          <t>SELECT</t>
        </is>
      </c>
      <c r="P102" t="inlineStr">
        <is>
          <t>24-02</t>
        </is>
      </c>
      <c r="Q102" t="inlineStr">
        <is>
          <t>Harris VA Solar Lighting</t>
        </is>
      </c>
      <c r="R102" t="inlineStr">
        <is>
          <t>9000 100M</t>
        </is>
      </c>
      <c r="S102" t="inlineStr">
        <is>
          <t>24-02</t>
        </is>
      </c>
      <c r="T102" t="inlineStr">
        <is>
          <t>Harris VA Solar Lighting</t>
        </is>
      </c>
      <c r="U102" t="inlineStr">
        <is>
          <t>0024 0002</t>
        </is>
      </c>
    </row>
    <row r="103">
      <c r="A103" t="inlineStr">
        <is>
          <t>21-06</t>
        </is>
      </c>
      <c r="B103" t="inlineStr">
        <is>
          <t>IH35 Green Ribbon Program</t>
        </is>
      </c>
      <c r="C103" t="inlineStr">
        <is>
          <t>0021 0006</t>
        </is>
      </c>
      <c r="D103" t="inlineStr">
        <is>
          <t>9000 100M</t>
        </is>
      </c>
      <c r="E103">
        <f>Table13[[#This Row],[JOB '#1]]</f>
        <v/>
      </c>
      <c r="F103">
        <f>Table13[[#This Row],[JOB DESC]]</f>
        <v/>
      </c>
      <c r="G103" t="inlineStr">
        <is>
          <t>Dallas Heavy Highway</t>
        </is>
      </c>
      <c r="H103" t="inlineStr">
        <is>
          <t>SELECT</t>
        </is>
      </c>
      <c r="P103" t="inlineStr">
        <is>
          <t>SEL-2024</t>
        </is>
      </c>
      <c r="Q103" t="inlineStr">
        <is>
          <t>SELECT MAINTENANCE</t>
        </is>
      </c>
      <c r="R103" t="inlineStr">
        <is>
          <t>9000 100M</t>
        </is>
      </c>
      <c r="S103" t="inlineStr">
        <is>
          <t>SEL-2024</t>
        </is>
      </c>
      <c r="T103" t="inlineStr">
        <is>
          <t>SELECT MAINTENANCE</t>
        </is>
      </c>
    </row>
    <row r="104">
      <c r="A104" t="inlineStr">
        <is>
          <t>22-01</t>
        </is>
      </c>
      <c r="B104" t="inlineStr">
        <is>
          <t>Jefferson SH 124 Full Depth Rp</t>
        </is>
      </c>
      <c r="C104" t="inlineStr">
        <is>
          <t>0022 0001</t>
        </is>
      </c>
      <c r="D104" t="inlineStr">
        <is>
          <t>9000 100M</t>
        </is>
      </c>
      <c r="E104">
        <f>Table13[[#This Row],[JOB '#1]]</f>
        <v/>
      </c>
      <c r="F104">
        <f>Table13[[#This Row],[JOB DESC]]</f>
        <v/>
      </c>
      <c r="G104" t="inlineStr">
        <is>
          <t>Houston Area</t>
        </is>
      </c>
      <c r="H104" t="inlineStr">
        <is>
          <t>SELECT</t>
        </is>
      </c>
      <c r="P104" t="inlineStr">
        <is>
          <t>DALOH-HH</t>
        </is>
      </c>
      <c r="Q104" t="inlineStr">
        <is>
          <t>Dallas OH Heavy Highway</t>
        </is>
      </c>
      <c r="R104" t="inlineStr">
        <is>
          <t>N/B</t>
        </is>
      </c>
      <c r="S104" t="inlineStr">
        <is>
          <t>DALOH-HH</t>
        </is>
      </c>
      <c r="T104" t="inlineStr">
        <is>
          <t>Dallas OH Heavy Highway</t>
        </is>
      </c>
      <c r="U104" t="inlineStr">
        <is>
          <t>N/B</t>
        </is>
      </c>
    </row>
    <row r="105">
      <c r="A105" t="inlineStr">
        <is>
          <t>22-02</t>
        </is>
      </c>
      <c r="B105" t="inlineStr">
        <is>
          <t>SRT Frontage Joint Crack Seal</t>
        </is>
      </c>
      <c r="C105" t="inlineStr">
        <is>
          <t>0022 0002</t>
        </is>
      </c>
      <c r="D105" t="inlineStr">
        <is>
          <t>9000 100M</t>
        </is>
      </c>
      <c r="E105">
        <f>Table13[[#This Row],[JOB '#1]]</f>
        <v/>
      </c>
      <c r="F105">
        <f>Table13[[#This Row],[JOB DESC]]</f>
        <v/>
      </c>
      <c r="G105" t="inlineStr">
        <is>
          <t>DFW Area</t>
        </is>
      </c>
      <c r="H105" t="inlineStr">
        <is>
          <t>SELECT</t>
        </is>
      </c>
      <c r="P105" t="inlineStr">
        <is>
          <t>EQUIP DFW</t>
        </is>
      </c>
      <c r="Q105" t="inlineStr">
        <is>
          <t>Equipment DFW Division</t>
        </is>
      </c>
      <c r="R105" t="inlineStr">
        <is>
          <t>N/B</t>
        </is>
      </c>
      <c r="S105" t="inlineStr">
        <is>
          <t>EQUIP DFW</t>
        </is>
      </c>
      <c r="T105" t="inlineStr">
        <is>
          <t>Equipment DFW Division</t>
        </is>
      </c>
      <c r="U105" t="inlineStr">
        <is>
          <t>N/B</t>
        </is>
      </c>
    </row>
    <row r="106">
      <c r="A106" t="inlineStr">
        <is>
          <t>22-03</t>
        </is>
      </c>
      <c r="B106" t="inlineStr">
        <is>
          <t>VA Safety Improvement Projects</t>
        </is>
      </c>
      <c r="C106" t="inlineStr">
        <is>
          <t>0022 0003</t>
        </is>
      </c>
      <c r="D106" t="inlineStr">
        <is>
          <t>9000 100M</t>
        </is>
      </c>
      <c r="E106">
        <f>Table13[[#This Row],[JOB '#1]]</f>
        <v/>
      </c>
      <c r="F106">
        <f>Table13[[#This Row],[JOB DESC]]</f>
        <v/>
      </c>
      <c r="G106" t="inlineStr">
        <is>
          <t>Houston Area</t>
        </is>
      </c>
      <c r="H106" t="inlineStr">
        <is>
          <t>SELECT</t>
        </is>
      </c>
      <c r="P106" t="inlineStr">
        <is>
          <t>EQUIP HOU</t>
        </is>
      </c>
      <c r="Q106" t="inlineStr">
        <is>
          <t>Equipment Houston Division</t>
        </is>
      </c>
      <c r="R106" t="inlineStr">
        <is>
          <t>N/B</t>
        </is>
      </c>
      <c r="S106" t="inlineStr">
        <is>
          <t>EQUIP HOU</t>
        </is>
      </c>
      <c r="T106" t="inlineStr">
        <is>
          <t>Equipment Houston Division</t>
        </is>
      </c>
      <c r="U106" t="inlineStr">
        <is>
          <t>N/B</t>
        </is>
      </c>
    </row>
    <row r="107">
      <c r="A107" t="inlineStr">
        <is>
          <t>22-04</t>
        </is>
      </c>
      <c r="B107" t="inlineStr">
        <is>
          <t>Addison Airport Tunnel Lightin</t>
        </is>
      </c>
      <c r="C107" t="inlineStr">
        <is>
          <t>0022 0004</t>
        </is>
      </c>
      <c r="D107" t="inlineStr">
        <is>
          <t>9000 100M</t>
        </is>
      </c>
      <c r="E107">
        <f>Table13[[#This Row],[JOB '#1]]</f>
        <v/>
      </c>
      <c r="F107">
        <f>Table13[[#This Row],[JOB DESC]]</f>
        <v/>
      </c>
      <c r="G107" t="inlineStr">
        <is>
          <t>DFW Area</t>
        </is>
      </c>
      <c r="H107" t="inlineStr">
        <is>
          <t>SELECT</t>
        </is>
      </c>
      <c r="P107" t="inlineStr">
        <is>
          <t>EQUIP WT</t>
        </is>
      </c>
      <c r="Q107" t="inlineStr">
        <is>
          <t>Equipment West Texas Division</t>
        </is>
      </c>
      <c r="R107" t="inlineStr">
        <is>
          <t>N/B</t>
        </is>
      </c>
      <c r="S107" t="inlineStr">
        <is>
          <t>EQUIP WT</t>
        </is>
      </c>
      <c r="T107" t="inlineStr">
        <is>
          <t>Equipment West Texas Division</t>
        </is>
      </c>
      <c r="U107" t="inlineStr">
        <is>
          <t>N/B</t>
        </is>
      </c>
    </row>
    <row r="108">
      <c r="A108" t="inlineStr">
        <is>
          <t>22-05</t>
        </is>
      </c>
      <c r="B108" t="inlineStr">
        <is>
          <t>Jefferson SS 215 Rehab Roadway</t>
        </is>
      </c>
      <c r="C108" t="inlineStr">
        <is>
          <t>0022 0005</t>
        </is>
      </c>
      <c r="D108" t="inlineStr">
        <is>
          <t>9000 100M</t>
        </is>
      </c>
      <c r="E108">
        <f>Table13[[#This Row],[JOB '#1]]</f>
        <v/>
      </c>
      <c r="F108">
        <f>Table13[[#This Row],[JOB DESC]]</f>
        <v/>
      </c>
      <c r="G108" t="inlineStr">
        <is>
          <t>Houston Area</t>
        </is>
      </c>
      <c r="H108" t="inlineStr">
        <is>
          <t>SELECT</t>
        </is>
      </c>
      <c r="P108" t="inlineStr">
        <is>
          <t>HOUOH-HH</t>
        </is>
      </c>
      <c r="Q108" t="inlineStr">
        <is>
          <t>Houston OH - Heavy Highway</t>
        </is>
      </c>
      <c r="R108" t="inlineStr">
        <is>
          <t>N/B</t>
        </is>
      </c>
      <c r="S108" t="inlineStr">
        <is>
          <t>HOUOH-HH</t>
        </is>
      </c>
      <c r="T108" t="inlineStr">
        <is>
          <t>Houston OH - Heavy Highway</t>
        </is>
      </c>
      <c r="U108" t="inlineStr">
        <is>
          <t>N/B</t>
        </is>
      </c>
    </row>
    <row r="109">
      <c r="A109" t="inlineStr">
        <is>
          <t>23-01</t>
        </is>
      </c>
      <c r="B109" t="inlineStr">
        <is>
          <t>IH820 &amp; Clifford</t>
        </is>
      </c>
      <c r="C109" t="inlineStr">
        <is>
          <t>0023 0001</t>
        </is>
      </c>
      <c r="D109" t="inlineStr">
        <is>
          <t>9000 100M</t>
        </is>
      </c>
      <c r="E109">
        <f>Table13[[#This Row],[JOB '#1]]</f>
        <v/>
      </c>
      <c r="F109">
        <f>Table13[[#This Row],[JOB DESC]]</f>
        <v/>
      </c>
      <c r="H109" t="inlineStr">
        <is>
          <t>SELECT</t>
        </is>
      </c>
      <c r="P109" t="inlineStr">
        <is>
          <t>OVERHEAD</t>
        </is>
      </c>
      <c r="Q109" t="inlineStr">
        <is>
          <t>Overhead</t>
        </is>
      </c>
      <c r="R109" t="inlineStr">
        <is>
          <t>N/B</t>
        </is>
      </c>
      <c r="S109" t="inlineStr">
        <is>
          <t>OVERHEAD</t>
        </is>
      </c>
      <c r="T109" t="inlineStr">
        <is>
          <t>Overhead</t>
        </is>
      </c>
      <c r="U109" t="inlineStr">
        <is>
          <t>N/B</t>
        </is>
      </c>
    </row>
    <row r="110">
      <c r="A110" t="inlineStr">
        <is>
          <t>23-02</t>
        </is>
      </c>
      <c r="B110" t="inlineStr">
        <is>
          <t>Tarrant IH 20 Rehab Exist Road</t>
        </is>
      </c>
      <c r="C110" t="inlineStr">
        <is>
          <t>0023 0002</t>
        </is>
      </c>
      <c r="D110" t="inlineStr">
        <is>
          <t>9000 100M</t>
        </is>
      </c>
      <c r="E110">
        <f>Table13[[#This Row],[JOB '#1]]</f>
        <v/>
      </c>
      <c r="F110">
        <f>Table13[[#This Row],[JOB DESC]]</f>
        <v/>
      </c>
      <c r="G110" t="inlineStr">
        <is>
          <t>DFW Area</t>
        </is>
      </c>
      <c r="H110" t="inlineStr">
        <is>
          <t>SELECT</t>
        </is>
      </c>
      <c r="P110" t="inlineStr">
        <is>
          <t>BEAUMONT YARD</t>
        </is>
      </c>
      <c r="Q110" t="inlineStr">
        <is>
          <t>BEAUMONT YARD</t>
        </is>
      </c>
      <c r="R110" t="inlineStr">
        <is>
          <t>N/B</t>
        </is>
      </c>
      <c r="S110" t="inlineStr">
        <is>
          <t>BEAUMONT YARD</t>
        </is>
      </c>
      <c r="T110" t="inlineStr">
        <is>
          <t>BEAUMONT YARD</t>
        </is>
      </c>
      <c r="U110" t="inlineStr">
        <is>
          <t>N/B</t>
        </is>
      </c>
    </row>
    <row r="111">
      <c r="A111" t="inlineStr">
        <is>
          <t>24-01</t>
        </is>
      </c>
      <c r="B111" t="inlineStr">
        <is>
          <t>Jefferson SH 87 Restoration</t>
        </is>
      </c>
      <c r="C111" t="inlineStr">
        <is>
          <t>0024 0001</t>
        </is>
      </c>
      <c r="D111" t="inlineStr">
        <is>
          <t>9000 100M</t>
        </is>
      </c>
      <c r="E111">
        <f>Table13[[#This Row],[JOB '#1]]</f>
        <v/>
      </c>
      <c r="F111">
        <f>Table13[[#This Row],[JOB DESC]]</f>
        <v/>
      </c>
      <c r="G111" t="inlineStr">
        <is>
          <t>HOUSTON AREA</t>
        </is>
      </c>
      <c r="H111" t="inlineStr">
        <is>
          <t>SELECT</t>
        </is>
      </c>
      <c r="P111" t="inlineStr">
        <is>
          <t>TRAFFIC YARD</t>
        </is>
      </c>
      <c r="Q111" t="inlineStr">
        <is>
          <t>TRAFFIC YARD</t>
        </is>
      </c>
      <c r="R111" t="inlineStr">
        <is>
          <t>N/B</t>
        </is>
      </c>
      <c r="S111" t="inlineStr">
        <is>
          <t>TRAFFIC YARD</t>
        </is>
      </c>
      <c r="T111" t="inlineStr">
        <is>
          <t>TRAFFIC YARD</t>
        </is>
      </c>
      <c r="U111" t="inlineStr">
        <is>
          <t>N/B</t>
        </is>
      </c>
    </row>
    <row r="112">
      <c r="A112" t="inlineStr">
        <is>
          <t>24-02</t>
        </is>
      </c>
      <c r="B112" t="inlineStr">
        <is>
          <t>Harris VA Solar Lighting</t>
        </is>
      </c>
      <c r="C112" t="inlineStr">
        <is>
          <t>0024 0002</t>
        </is>
      </c>
      <c r="D112" t="inlineStr">
        <is>
          <t>9000 100M</t>
        </is>
      </c>
      <c r="E112">
        <f>Table13[[#This Row],[JOB '#1]]</f>
        <v/>
      </c>
      <c r="F112">
        <f>Table13[[#This Row],[JOB DESC]]</f>
        <v/>
      </c>
      <c r="G112" t="inlineStr">
        <is>
          <t>HOUSTON AREA</t>
        </is>
      </c>
      <c r="H112" t="inlineStr">
        <is>
          <t>SELECT</t>
        </is>
      </c>
      <c r="P112" t="inlineStr">
        <is>
          <t>TEXDIST</t>
        </is>
      </c>
      <c r="Q112" t="inlineStr">
        <is>
          <t>TEXAS DISTRICT OFFICE</t>
        </is>
      </c>
      <c r="R112" t="inlineStr">
        <is>
          <t>N/B</t>
        </is>
      </c>
      <c r="S112" t="inlineStr">
        <is>
          <t>TEXDIST</t>
        </is>
      </c>
      <c r="T112" t="inlineStr">
        <is>
          <t>TEXAS DISTRICT OFFICE</t>
        </is>
      </c>
      <c r="U112" t="inlineStr">
        <is>
          <t>N/B</t>
        </is>
      </c>
    </row>
    <row r="113">
      <c r="A113" t="inlineStr">
        <is>
          <t>OVERHEAD</t>
        </is>
      </c>
      <c r="B113" t="inlineStr">
        <is>
          <t>Overhead</t>
        </is>
      </c>
      <c r="E113">
        <f>Table13[[#This Row],[JOB '#1]]</f>
        <v/>
      </c>
      <c r="F113">
        <f>Table13[[#This Row],[JOB DESC]]</f>
        <v/>
      </c>
      <c r="G113" t="inlineStr">
        <is>
          <t>DFW Area</t>
        </is>
      </c>
      <c r="H113" t="inlineStr">
        <is>
          <t>SELECT</t>
        </is>
      </c>
    </row>
    <row r="114">
      <c r="A114" t="inlineStr">
        <is>
          <t>RAG-DAL</t>
        </is>
      </c>
      <c r="B114" t="inlineStr">
        <is>
          <t>Ragle Dallas</t>
        </is>
      </c>
      <c r="E114">
        <f>Table13[[#This Row],[JOB '#1]]</f>
        <v/>
      </c>
      <c r="F114">
        <f>Table13[[#This Row],[JOB DESC]]</f>
        <v/>
      </c>
      <c r="G114" t="inlineStr">
        <is>
          <t>DFW Area</t>
        </is>
      </c>
      <c r="H114" t="inlineStr">
        <is>
          <t>SELECT</t>
        </is>
      </c>
    </row>
    <row r="115">
      <c r="A115" t="inlineStr">
        <is>
          <t>RAG-HOU</t>
        </is>
      </c>
      <c r="B115" t="inlineStr">
        <is>
          <t>Ragle Houston</t>
        </is>
      </c>
      <c r="E115">
        <f>Table13[[#This Row],[JOB '#1]]</f>
        <v/>
      </c>
      <c r="F115">
        <f>Table13[[#This Row],[JOB DESC]]</f>
        <v/>
      </c>
      <c r="G115" t="inlineStr">
        <is>
          <t>Houston Area</t>
        </is>
      </c>
      <c r="H115" t="inlineStr">
        <is>
          <t>SELECT</t>
        </is>
      </c>
    </row>
    <row r="116">
      <c r="A116" t="inlineStr">
        <is>
          <t>SEL-2024</t>
        </is>
      </c>
      <c r="B116" t="inlineStr">
        <is>
          <t>SELECT MAINTENANCE 2024</t>
        </is>
      </c>
      <c r="C116" t="inlineStr">
        <is>
          <t>0021 0001</t>
        </is>
      </c>
      <c r="E116">
        <f>Table13[[#This Row],[JOB '#1]]</f>
        <v/>
      </c>
      <c r="F116" t="inlineStr">
        <is>
          <t>Signals City of Dallas Group 7</t>
        </is>
      </c>
      <c r="H116" t="inlineStr">
        <is>
          <t>SELECT</t>
        </is>
      </c>
    </row>
    <row r="117">
      <c r="A117" t="inlineStr">
        <is>
          <t>SEL-2024</t>
        </is>
      </c>
      <c r="B117" t="inlineStr">
        <is>
          <t>SELECT MAINTENANCE 2024</t>
        </is>
      </c>
      <c r="C117" t="inlineStr">
        <is>
          <t>0022 0003</t>
        </is>
      </c>
      <c r="E117">
        <f>Table13[[#This Row],[JOB '#1]]</f>
        <v/>
      </c>
      <c r="F117" t="inlineStr">
        <is>
          <t>VA Safety Improvement Projects</t>
        </is>
      </c>
      <c r="H117" t="inlineStr">
        <is>
          <t>SELECT</t>
        </is>
      </c>
    </row>
    <row r="118">
      <c r="A118" t="inlineStr">
        <is>
          <t>SEL-2024</t>
        </is>
      </c>
      <c r="B118" t="inlineStr">
        <is>
          <t>SELECT MAINTENANCE 2024</t>
        </is>
      </c>
      <c r="C118" t="inlineStr">
        <is>
          <t>0022 0004</t>
        </is>
      </c>
      <c r="E118">
        <f>Table13[[#This Row],[JOB '#1]]</f>
        <v/>
      </c>
      <c r="F118" t="inlineStr">
        <is>
          <t>Addison Airport Tunnel Lightin</t>
        </is>
      </c>
      <c r="H118" t="inlineStr">
        <is>
          <t>SELECT</t>
        </is>
      </c>
    </row>
    <row r="119">
      <c r="A119" t="inlineStr">
        <is>
          <t>SEL-2024</t>
        </is>
      </c>
      <c r="B119" t="inlineStr">
        <is>
          <t>SELECT MAINTENANCE 2024</t>
        </is>
      </c>
      <c r="C119" t="inlineStr">
        <is>
          <t>0023 0002</t>
        </is>
      </c>
      <c r="E119">
        <f>Table13[[#This Row],[JOB '#1]]</f>
        <v/>
      </c>
      <c r="F119" t="inlineStr">
        <is>
          <t>Tarrant IH 20 Rehab Exist Road</t>
        </is>
      </c>
      <c r="H119" t="inlineStr">
        <is>
          <t>SELECT</t>
        </is>
      </c>
    </row>
    <row r="120">
      <c r="A120" t="inlineStr">
        <is>
          <t>SEL-2025</t>
        </is>
      </c>
      <c r="B120" t="inlineStr">
        <is>
          <t>SELECT MAINTENANCE 2025</t>
        </is>
      </c>
      <c r="H120" t="inlineStr">
        <is>
          <t>SELECT</t>
        </is>
      </c>
    </row>
    <row r="121">
      <c r="A121" t="inlineStr">
        <is>
          <t>2024-003</t>
        </is>
      </c>
      <c r="B121" t="inlineStr">
        <is>
          <t>Dallas 635 Slope Stabilization</t>
        </is>
      </c>
      <c r="C121" t="inlineStr">
        <is>
          <t>2024 0003A</t>
        </is>
      </c>
      <c r="E121">
        <f>Table13[[#This Row],[JOB '#1]]</f>
        <v/>
      </c>
      <c r="F121">
        <f>Table13[[#This Row],[JOB DESC]]</f>
        <v/>
      </c>
      <c r="H121" t="n">
        <v>2</v>
      </c>
    </row>
    <row r="122">
      <c r="A122" t="inlineStr">
        <is>
          <t>2024-004</t>
        </is>
      </c>
      <c r="B122" t="inlineStr">
        <is>
          <t>City of Dallas Sidewalk 2024</t>
        </is>
      </c>
      <c r="C122" t="inlineStr">
        <is>
          <t>2024 0004A</t>
        </is>
      </c>
      <c r="E122">
        <f>Table13[[#This Row],[JOB '#1]]</f>
        <v/>
      </c>
      <c r="F122">
        <f>Table13[[#This Row],[JOB DESC]]</f>
        <v/>
      </c>
      <c r="H122" t="n">
        <v>2</v>
      </c>
    </row>
    <row r="123">
      <c r="A123" t="inlineStr">
        <is>
          <t>2024-012</t>
        </is>
      </c>
      <c r="B123" t="inlineStr">
        <is>
          <t>Dallas IH 635 U-Turn Bridge</t>
        </is>
      </c>
      <c r="C123" t="inlineStr">
        <is>
          <t>2024 0012A</t>
        </is>
      </c>
      <c r="E123">
        <f>Table13[[#This Row],[JOB '#1]]</f>
        <v/>
      </c>
      <c r="F123">
        <f>Table13[[#This Row],[JOB DESC]]</f>
        <v/>
      </c>
      <c r="H123" t="n">
        <v>2</v>
      </c>
    </row>
    <row r="124">
      <c r="A124" t="inlineStr">
        <is>
          <t>2024-014</t>
        </is>
      </c>
      <c r="B124" t="inlineStr">
        <is>
          <t>SRB Sub SH 73 Barrier Install</t>
        </is>
      </c>
      <c r="C124" t="inlineStr">
        <is>
          <t>2024 0014A</t>
        </is>
      </c>
      <c r="E124">
        <f>Table13[[#This Row],[JOB '#1]]</f>
        <v/>
      </c>
      <c r="F124">
        <f>Table13[[#This Row],[JOB DESC]]</f>
        <v/>
      </c>
      <c r="H124" t="n">
        <v>4</v>
      </c>
    </row>
    <row r="125">
      <c r="A125" t="inlineStr">
        <is>
          <t>2024-016</t>
        </is>
      </c>
      <c r="B125" t="inlineStr">
        <is>
          <t>Rockwall SH 66 Column Repair</t>
        </is>
      </c>
      <c r="C125" t="inlineStr">
        <is>
          <t>2024 0016A</t>
        </is>
      </c>
      <c r="E125">
        <f>Table13[[#This Row],[JOB '#1]]</f>
        <v/>
      </c>
      <c r="F125">
        <f>Table13[[#This Row],[JOB DESC]]</f>
        <v/>
      </c>
      <c r="H125" t="n">
        <v>2</v>
      </c>
    </row>
    <row r="126">
      <c r="A126" t="inlineStr">
        <is>
          <t>2024-017</t>
        </is>
      </c>
      <c r="B126" t="inlineStr">
        <is>
          <t>Jefferson SH 73 Safety Improve</t>
        </is>
      </c>
      <c r="C126" t="inlineStr">
        <is>
          <t>2024 0017A</t>
        </is>
      </c>
      <c r="E126">
        <f>Table13[[#This Row],[JOB '#1]]</f>
        <v/>
      </c>
      <c r="F126">
        <f>Table13[[#This Row],[JOB DESC]]</f>
        <v/>
      </c>
      <c r="H126" t="n">
        <v>4</v>
      </c>
    </row>
    <row r="127">
      <c r="A127" t="inlineStr">
        <is>
          <t>2024-019</t>
        </is>
      </c>
      <c r="B127" t="inlineStr">
        <is>
          <t>Tarrant VA Bridge Rehab</t>
        </is>
      </c>
      <c r="C127" t="inlineStr">
        <is>
          <t>2024 0019A</t>
        </is>
      </c>
      <c r="E127">
        <f>Table13[[#This Row],[JOB '#1]]</f>
        <v/>
      </c>
      <c r="F127">
        <f>Table13[[#This Row],[JOB DESC]]</f>
        <v/>
      </c>
      <c r="H127" t="n">
        <v>2</v>
      </c>
    </row>
    <row r="128">
      <c r="A128" t="inlineStr">
        <is>
          <t>2024-023</t>
        </is>
      </c>
      <c r="B128" t="inlineStr">
        <is>
          <t>Tarrant Riverside Bridge Rehab</t>
        </is>
      </c>
      <c r="C128" t="inlineStr">
        <is>
          <t>2024 0023A</t>
        </is>
      </c>
      <c r="E128">
        <f>Table13[[#This Row],[JOB '#1]]</f>
        <v/>
      </c>
      <c r="F128">
        <f>Table13[[#This Row],[JOB DESC]]</f>
        <v/>
      </c>
      <c r="H128" t="n">
        <v>2</v>
      </c>
    </row>
    <row r="129">
      <c r="A129" t="inlineStr">
        <is>
          <t>2024-024</t>
        </is>
      </c>
      <c r="B129" t="inlineStr">
        <is>
          <t>Tarrant CS Intersection Improv</t>
        </is>
      </c>
      <c r="C129" t="inlineStr">
        <is>
          <t>2024 0024A</t>
        </is>
      </c>
      <c r="E129">
        <f>Table13[[#This Row],[JOB '#1]]</f>
        <v/>
      </c>
      <c r="F129">
        <f>Table13[[#This Row],[JOB DESC]]</f>
        <v/>
      </c>
      <c r="H129" t="n">
        <v>2</v>
      </c>
    </row>
    <row r="130">
      <c r="A130" t="inlineStr">
        <is>
          <t>2024-025</t>
        </is>
      </c>
      <c r="B130" t="inlineStr">
        <is>
          <t>Liberty FM 787 EMC Bridge</t>
        </is>
      </c>
      <c r="C130" t="inlineStr">
        <is>
          <t>2024 0025A</t>
        </is>
      </c>
      <c r="E130">
        <f>Table13[[#This Row],[JOB '#1]]</f>
        <v/>
      </c>
      <c r="F130">
        <f>Table13[[#This Row],[JOB DESC]]</f>
        <v/>
      </c>
      <c r="H130" t="n">
        <v>4</v>
      </c>
    </row>
    <row r="131">
      <c r="A131" t="inlineStr">
        <is>
          <t>2024-027</t>
        </is>
      </c>
      <c r="B131" t="inlineStr">
        <is>
          <t>NTTA Fracture Critical Bridge</t>
        </is>
      </c>
      <c r="C131" t="inlineStr">
        <is>
          <t>2024 0027A</t>
        </is>
      </c>
      <c r="E131">
        <f>Table13[[#This Row],[JOB '#1]]</f>
        <v/>
      </c>
      <c r="F131">
        <f>Table13[[#This Row],[JOB DESC]]</f>
        <v/>
      </c>
      <c r="H131" t="n">
        <v>2</v>
      </c>
    </row>
    <row r="132">
      <c r="A132" t="inlineStr">
        <is>
          <t>2024-028</t>
        </is>
      </c>
      <c r="B132" t="inlineStr">
        <is>
          <t>Harris VA Bearing Pad Replacem</t>
        </is>
      </c>
      <c r="C132" t="inlineStr">
        <is>
          <t>2024 0028A</t>
        </is>
      </c>
      <c r="E132">
        <f>Table13[[#This Row],[JOB '#1]]</f>
        <v/>
      </c>
      <c r="F132">
        <f>Table13[[#This Row],[JOB DESC]]</f>
        <v/>
      </c>
      <c r="H132" t="n">
        <v>4</v>
      </c>
    </row>
    <row r="133">
      <c r="A133" t="inlineStr">
        <is>
          <t>2024-030</t>
        </is>
      </c>
      <c r="B133" t="inlineStr">
        <is>
          <t>Matagorda SH 35 Bridge Replace</t>
        </is>
      </c>
      <c r="C133" t="inlineStr">
        <is>
          <t>2024 0030A</t>
        </is>
      </c>
      <c r="E133">
        <f>Table13[[#This Row],[JOB '#1]]</f>
        <v/>
      </c>
      <c r="F133">
        <f>Table13[[#This Row],[JOB DESC]]</f>
        <v/>
      </c>
      <c r="H133" t="n">
        <v>4</v>
      </c>
    </row>
    <row r="134">
      <c r="A134" t="inlineStr">
        <is>
          <t>2024-034</t>
        </is>
      </c>
      <c r="B134" t="inlineStr">
        <is>
          <t>NTTA DNT ML Deck Repair</t>
        </is>
      </c>
      <c r="C134" t="inlineStr">
        <is>
          <t>2024 0034A</t>
        </is>
      </c>
      <c r="E134">
        <f>Table13[[#This Row],[JOB '#1]]</f>
        <v/>
      </c>
      <c r="F134">
        <f>Table13[[#This Row],[JOB DESC]]</f>
        <v/>
      </c>
    </row>
    <row r="135">
      <c r="A135" t="inlineStr">
        <is>
          <t>2024-036</t>
        </is>
      </c>
      <c r="B135" t="inlineStr">
        <is>
          <t>Terminal F Civil Utility Packa</t>
        </is>
      </c>
      <c r="C135" t="inlineStr">
        <is>
          <t>2024 0036A</t>
        </is>
      </c>
      <c r="E135">
        <f>Table13[[#This Row],[JOB '#1]]</f>
        <v/>
      </c>
      <c r="F135">
        <f>Table13[[#This Row],[JOB DESC]]</f>
        <v/>
      </c>
    </row>
    <row r="136">
      <c r="A136" t="inlineStr">
        <is>
          <t>2025-005</t>
        </is>
      </c>
      <c r="B136" t="e">
        <v>#N/A</v>
      </c>
      <c r="E136">
        <f>Table13[[#This Row],[JOB '#1]]</f>
        <v/>
      </c>
      <c r="F136">
        <f>Table13[[#This Row],[JOB DESC]]</f>
        <v/>
      </c>
    </row>
    <row r="137">
      <c r="A137" t="inlineStr">
        <is>
          <t>24-99</t>
        </is>
      </c>
      <c r="B137" t="inlineStr">
        <is>
          <t>ON CALL FOR RAGLE</t>
        </is>
      </c>
      <c r="C137" t="inlineStr">
        <is>
          <t>2019 0043A</t>
        </is>
      </c>
      <c r="E137">
        <f>Table13[[#This Row],[JOB '#1]]</f>
        <v/>
      </c>
      <c r="F137" t="inlineStr">
        <is>
          <t>Camp Wisdom Road</t>
        </is>
      </c>
    </row>
    <row r="138">
      <c r="A138" t="inlineStr">
        <is>
          <t>24-99</t>
        </is>
      </c>
      <c r="B138" t="inlineStr">
        <is>
          <t>ON CALL FOR RAGLE</t>
        </is>
      </c>
      <c r="C138" t="inlineStr">
        <is>
          <t>2019 0044A</t>
        </is>
      </c>
      <c r="E138">
        <f>Table13[[#This Row],[JOB '#1]]</f>
        <v/>
      </c>
      <c r="F138" t="inlineStr">
        <is>
          <t>E. Long Avenue</t>
        </is>
      </c>
    </row>
    <row r="139">
      <c r="A139" t="inlineStr">
        <is>
          <t>24-99</t>
        </is>
      </c>
      <c r="B139" t="inlineStr">
        <is>
          <t>ON CALL FOR RAGLE</t>
        </is>
      </c>
      <c r="C139" t="inlineStr">
        <is>
          <t>2020 0027A</t>
        </is>
      </c>
      <c r="E139">
        <f>Table13[[#This Row],[JOB '#1]]</f>
        <v/>
      </c>
      <c r="F139" t="inlineStr">
        <is>
          <t>Denton CO US 377</t>
        </is>
      </c>
    </row>
    <row r="140">
      <c r="A140" t="inlineStr">
        <is>
          <t>24-99</t>
        </is>
      </c>
      <c r="B140" t="inlineStr">
        <is>
          <t>ON CALL FOR RAGLE</t>
        </is>
      </c>
      <c r="C140" t="inlineStr">
        <is>
          <t>2020 0037A</t>
        </is>
      </c>
      <c r="E140">
        <f>Table13[[#This Row],[JOB '#1]]</f>
        <v/>
      </c>
      <c r="F140" t="inlineStr">
        <is>
          <t>SL 338 Brdg - Odessa Ector Co</t>
        </is>
      </c>
    </row>
    <row r="141">
      <c r="A141" t="inlineStr">
        <is>
          <t>24-99</t>
        </is>
      </c>
      <c r="B141" t="inlineStr">
        <is>
          <t>ON CALL FOR RAGLE</t>
        </is>
      </c>
      <c r="C141" t="inlineStr">
        <is>
          <t>2020 0049A</t>
        </is>
      </c>
      <c r="E141">
        <f>Table13[[#This Row],[JOB '#1]]</f>
        <v/>
      </c>
      <c r="F141" t="inlineStr">
        <is>
          <t>BU 287 P Sidewalk Improvement</t>
        </is>
      </c>
    </row>
    <row r="142">
      <c r="A142" t="inlineStr">
        <is>
          <t>24-99</t>
        </is>
      </c>
      <c r="B142" t="inlineStr">
        <is>
          <t>ON CALL FOR RAGLE</t>
        </is>
      </c>
      <c r="C142" t="inlineStr">
        <is>
          <t>2021 0017A</t>
        </is>
      </c>
      <c r="E142">
        <f>Table13[[#This Row],[JOB '#1]]</f>
        <v/>
      </c>
      <c r="F142" t="inlineStr">
        <is>
          <t>Plano Collin Creek Culvert Imp</t>
        </is>
      </c>
    </row>
    <row r="143">
      <c r="A143" t="inlineStr">
        <is>
          <t>24-99</t>
        </is>
      </c>
      <c r="B143" t="inlineStr">
        <is>
          <t>ON CALL FOR RAGLE</t>
        </is>
      </c>
      <c r="C143" t="inlineStr">
        <is>
          <t>2022 0003A</t>
        </is>
      </c>
      <c r="E143">
        <f>Table13[[#This Row],[JOB '#1]]</f>
        <v/>
      </c>
      <c r="F143" t="inlineStr">
        <is>
          <t>Rehab Runway 17L/35R Storm Dra</t>
        </is>
      </c>
    </row>
    <row r="144">
      <c r="A144" t="inlineStr">
        <is>
          <t>24-99</t>
        </is>
      </c>
      <c r="B144" t="inlineStr">
        <is>
          <t>ON CALL FOR RAGLE</t>
        </is>
      </c>
      <c r="C144" t="inlineStr">
        <is>
          <t>2022 0008A</t>
        </is>
      </c>
      <c r="E144">
        <f>Table13[[#This Row],[JOB '#1]]</f>
        <v/>
      </c>
      <c r="F144" t="inlineStr">
        <is>
          <t>Gregg CS Bridge Replacement</t>
        </is>
      </c>
    </row>
    <row r="145">
      <c r="A145" t="inlineStr">
        <is>
          <t>24-99</t>
        </is>
      </c>
      <c r="B145" t="inlineStr">
        <is>
          <t>ON CALL FOR RAGLE</t>
        </is>
      </c>
      <c r="C145" t="inlineStr">
        <is>
          <t>2022 0023A</t>
        </is>
      </c>
      <c r="E145">
        <f>Table13[[#This Row],[JOB '#1]]</f>
        <v/>
      </c>
      <c r="F145" t="inlineStr">
        <is>
          <t>Dallas Riverfront &amp; Cadiz Brid</t>
        </is>
      </c>
    </row>
    <row r="146">
      <c r="A146" t="inlineStr">
        <is>
          <t>24-99</t>
        </is>
      </c>
      <c r="B146" t="inlineStr">
        <is>
          <t>ON CALL FOR RAGLE</t>
        </is>
      </c>
      <c r="C146" t="inlineStr">
        <is>
          <t>2022 0033A</t>
        </is>
      </c>
      <c r="E146">
        <f>Table13[[#This Row],[JOB '#1]]</f>
        <v/>
      </c>
      <c r="F146" t="inlineStr">
        <is>
          <t>Collin Mckinney Parkway</t>
        </is>
      </c>
    </row>
    <row r="147">
      <c r="A147" t="inlineStr">
        <is>
          <t>24-99</t>
        </is>
      </c>
      <c r="B147" t="inlineStr">
        <is>
          <t>ON CALL FOR RAGLE</t>
        </is>
      </c>
      <c r="C147" t="inlineStr">
        <is>
          <t>2022 0040A</t>
        </is>
      </c>
      <c r="E147">
        <f>Table13[[#This Row],[JOB '#1]]</f>
        <v/>
      </c>
      <c r="F147" t="inlineStr">
        <is>
          <t>Hardin Bridge Overlay/Repair</t>
        </is>
      </c>
    </row>
    <row r="148">
      <c r="A148" t="inlineStr">
        <is>
          <t>24-99</t>
        </is>
      </c>
      <c r="B148" t="inlineStr">
        <is>
          <t>ON CALL FOR RAGLE</t>
        </is>
      </c>
      <c r="C148" t="inlineStr">
        <is>
          <t>2022 0042A</t>
        </is>
      </c>
      <c r="E148">
        <f>Table13[[#This Row],[JOB '#1]]</f>
        <v/>
      </c>
      <c r="F148" t="inlineStr">
        <is>
          <t>SL 12 Overlay &amp; Concrete Rep</t>
        </is>
      </c>
    </row>
    <row r="149">
      <c r="A149" t="inlineStr">
        <is>
          <t>24-99</t>
        </is>
      </c>
      <c r="B149" t="inlineStr">
        <is>
          <t>ON CALL FOR RAGLE</t>
        </is>
      </c>
      <c r="C149" t="inlineStr">
        <is>
          <t>2023 0006A</t>
        </is>
      </c>
      <c r="E149">
        <f>Table13[[#This Row],[JOB '#1]]</f>
        <v/>
      </c>
      <c r="F149" t="inlineStr">
        <is>
          <t>Tarrant SH 183 Bridge Replacem</t>
        </is>
      </c>
    </row>
    <row r="150">
      <c r="A150" t="inlineStr">
        <is>
          <t>24-99</t>
        </is>
      </c>
      <c r="B150" t="inlineStr">
        <is>
          <t>ON CALL FOR RAGLE</t>
        </is>
      </c>
      <c r="C150" t="inlineStr">
        <is>
          <t>2023 0007A</t>
        </is>
      </c>
      <c r="E150">
        <f>Table13[[#This Row],[JOB '#1]]</f>
        <v/>
      </c>
      <c r="F150" t="inlineStr">
        <is>
          <t>Ector BI 20E Rehab Roadway</t>
        </is>
      </c>
    </row>
    <row r="151">
      <c r="A151" t="inlineStr">
        <is>
          <t>24-99</t>
        </is>
      </c>
      <c r="B151" t="inlineStr">
        <is>
          <t>ON CALL FOR RAGLE</t>
        </is>
      </c>
      <c r="C151" t="inlineStr">
        <is>
          <t>2023 0014A</t>
        </is>
      </c>
      <c r="E151">
        <f>Table13[[#This Row],[JOB '#1]]</f>
        <v/>
      </c>
      <c r="F151" t="inlineStr">
        <is>
          <t>Tarrant IH 20 - US81 Bridge Re</t>
        </is>
      </c>
    </row>
    <row r="152">
      <c r="A152" t="inlineStr">
        <is>
          <t>24-99</t>
        </is>
      </c>
      <c r="B152" t="inlineStr">
        <is>
          <t>ON CALL FOR RAGLE</t>
        </is>
      </c>
      <c r="C152" t="inlineStr">
        <is>
          <t>2023 0027A</t>
        </is>
      </c>
      <c r="E152">
        <f>Table13[[#This Row],[JOB '#1]]</f>
        <v/>
      </c>
      <c r="F152" t="inlineStr">
        <is>
          <t>NTTA SRT Rail &amp; Shoulder Rehab</t>
        </is>
      </c>
    </row>
    <row r="153">
      <c r="A153" t="inlineStr">
        <is>
          <t>24-99</t>
        </is>
      </c>
      <c r="B153" t="inlineStr">
        <is>
          <t>ON CALL FOR RAGLE</t>
        </is>
      </c>
      <c r="C153" t="inlineStr">
        <is>
          <t>2023 0028A</t>
        </is>
      </c>
      <c r="E153">
        <f>Table13[[#This Row],[JOB '#1]]</f>
        <v/>
      </c>
      <c r="F153" t="inlineStr">
        <is>
          <t>Tarrant FM 157 Intersection Im</t>
        </is>
      </c>
    </row>
    <row r="154">
      <c r="A154" t="inlineStr">
        <is>
          <t>24-99</t>
        </is>
      </c>
      <c r="B154" t="inlineStr">
        <is>
          <t>ON CALL FOR RAGLE</t>
        </is>
      </c>
      <c r="C154" t="inlineStr">
        <is>
          <t>2023 0029A</t>
        </is>
      </c>
      <c r="E154">
        <f>Table13[[#This Row],[JOB '#1]]</f>
        <v/>
      </c>
      <c r="F154" t="inlineStr">
        <is>
          <t>Tarrant IH 20 Rehab Existing R</t>
        </is>
      </c>
    </row>
    <row r="155">
      <c r="A155" t="inlineStr">
        <is>
          <t>24-99</t>
        </is>
      </c>
      <c r="B155" t="inlineStr">
        <is>
          <t>ON CALL FOR RAGLE</t>
        </is>
      </c>
      <c r="C155" t="inlineStr">
        <is>
          <t>2023 0032A</t>
        </is>
      </c>
      <c r="E155">
        <f>Table13[[#This Row],[JOB '#1]]</f>
        <v/>
      </c>
      <c r="F155" t="inlineStr">
        <is>
          <t>IH 345 Bridge Rehabilitation</t>
        </is>
      </c>
    </row>
    <row r="156">
      <c r="A156" t="inlineStr">
        <is>
          <t>RGH-2025</t>
        </is>
      </c>
      <c r="B156" t="inlineStr">
        <is>
          <t>Ragle Group Holdings</t>
        </is>
      </c>
      <c r="C156" t="inlineStr">
        <is>
          <t>RGH 02025</t>
        </is>
      </c>
      <c r="E156">
        <f>Table13[[#This Row],[JOB '#1]]</f>
        <v/>
      </c>
      <c r="F156">
        <f>Table13[[#This Row],[JOB DESC]]</f>
        <v/>
      </c>
    </row>
    <row r="157">
      <c r="A157" t="inlineStr">
        <is>
          <t>SEL-2025</t>
        </is>
      </c>
      <c r="B157" t="inlineStr">
        <is>
          <t>SELECT MAINTENANCE</t>
        </is>
      </c>
      <c r="E157">
        <f>Table13[[#This Row],[JOB '#1]]</f>
        <v/>
      </c>
      <c r="F157">
        <f>Table13[[#This Row],[JOB DESC]]</f>
        <v/>
      </c>
    </row>
    <row r="158">
      <c r="A158" t="inlineStr">
        <is>
          <t>UNI-2025</t>
        </is>
      </c>
      <c r="B158" t="inlineStr">
        <is>
          <t>Unified Specialties</t>
        </is>
      </c>
      <c r="C158" t="inlineStr">
        <is>
          <t>UNI 02025</t>
        </is>
      </c>
      <c r="E158">
        <f>Table13[[#This Row],[JOB '#1]]</f>
        <v/>
      </c>
      <c r="F158">
        <f>Table13[[#This Row],[JOB DESC]]</f>
        <v/>
      </c>
    </row>
    <row r="159">
      <c r="A159" t="inlineStr">
        <is>
          <t>2025-004</t>
        </is>
      </c>
      <c r="B159" t="inlineStr">
        <is>
          <t>NTTA PGBT HMA Shoulder Rehab</t>
        </is>
      </c>
      <c r="C159" t="inlineStr">
        <is>
          <t>2025 0004A</t>
        </is>
      </c>
      <c r="E159">
        <f>Table13[[#This Row],[JOB '#1]]</f>
        <v/>
      </c>
      <c r="F159">
        <f>Table13[[#This Row],[JOB DESC]]</f>
        <v/>
      </c>
      <c r="H159" t="n">
        <v>2</v>
      </c>
    </row>
    <row r="160">
      <c r="A160" t="inlineStr">
        <is>
          <t>2025-005</t>
        </is>
      </c>
      <c r="B160" t="inlineStr">
        <is>
          <t>Howard IH 20 Bridge Replacemen</t>
        </is>
      </c>
      <c r="C160" t="inlineStr">
        <is>
          <t>2025 0005A</t>
        </is>
      </c>
      <c r="E160">
        <f>Table13[[#This Row],[JOB '#1]]</f>
        <v/>
      </c>
      <c r="F160">
        <f>Table13[[#This Row],[JOB DESC]]</f>
        <v/>
      </c>
      <c r="H160" t="n">
        <v>3</v>
      </c>
    </row>
    <row r="161">
      <c r="A161" t="inlineStr">
        <is>
          <t>2025-006</t>
        </is>
      </c>
      <c r="B161" t="inlineStr">
        <is>
          <t>NTTA PGBT Shoulder Improvement</t>
        </is>
      </c>
      <c r="C161" t="inlineStr">
        <is>
          <t>2025 0006A</t>
        </is>
      </c>
      <c r="E161">
        <f>Table13[[#This Row],[JOB '#1]]</f>
        <v/>
      </c>
      <c r="F161">
        <f>Table13[[#This Row],[JOB DESC]]</f>
        <v/>
      </c>
      <c r="H161" t="n">
        <v>2</v>
      </c>
    </row>
    <row r="162">
      <c r="A162" t="inlineStr">
        <is>
          <t>2025-007</t>
        </is>
      </c>
      <c r="B162" t="inlineStr">
        <is>
          <t>SM-Dallas SH 310 Intersection</t>
        </is>
      </c>
      <c r="C162" t="inlineStr">
        <is>
          <t>2025 0007A</t>
        </is>
      </c>
      <c r="E162">
        <f>Table13[[#This Row],[JOB '#1]]</f>
        <v/>
      </c>
      <c r="F162">
        <f>Table13[[#This Row],[JOB DESC]]</f>
        <v/>
      </c>
      <c r="H162" t="n">
        <v>2</v>
      </c>
    </row>
    <row r="163">
      <c r="A163" t="inlineStr">
        <is>
          <t>2025-008</t>
        </is>
      </c>
      <c r="B163" t="inlineStr">
        <is>
          <t>NTTA CTP Southbound Mainlanes</t>
        </is>
      </c>
      <c r="C163" t="inlineStr">
        <is>
          <t>2025 0008A</t>
        </is>
      </c>
      <c r="E163">
        <f>Table13[[#This Row],[JOB '#1]]</f>
        <v/>
      </c>
      <c r="F163">
        <f>Table13[[#This Row],[JOB DESC]]</f>
        <v/>
      </c>
      <c r="H163" t="n">
        <v>2</v>
      </c>
    </row>
    <row r="164">
      <c r="E164">
        <f>Table13[[#This Row],[JOB '#1]]</f>
        <v/>
      </c>
      <c r="F164">
        <f>Table13[[#This Row],[JOB DESC]]</f>
        <v/>
      </c>
    </row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1504"/>
  <sheetViews>
    <sheetView workbookViewId="0">
      <selection activeCell="A1" sqref="A1"/>
    </sheetView>
  </sheetViews>
  <sheetFormatPr baseColWidth="8" defaultRowHeight="15"/>
  <cols>
    <col width="12.42578125" customWidth="1" min="1" max="1"/>
    <col width="34.7109375" customWidth="1" min="2" max="2"/>
  </cols>
  <sheetData>
    <row r="1">
      <c r="A1" t="inlineStr">
        <is>
          <t>EMPLOYEE ID</t>
        </is>
      </c>
      <c r="B1" t="inlineStr">
        <is>
          <t>EMPLOYEE</t>
        </is>
      </c>
    </row>
    <row r="2">
      <c r="A2" t="n">
        <v>200001</v>
      </c>
      <c r="B2" t="inlineStr">
        <is>
          <t>Vasquez, Kimberly Y.</t>
        </is>
      </c>
    </row>
    <row r="3">
      <c r="A3" t="n">
        <v>200002</v>
      </c>
      <c r="B3" t="inlineStr">
        <is>
          <t>Lopez, Vanessa J.</t>
        </is>
      </c>
    </row>
    <row r="4">
      <c r="A4" t="n">
        <v>200003</v>
      </c>
      <c r="B4" t="inlineStr">
        <is>
          <t>Patten, Alana L.</t>
        </is>
      </c>
    </row>
    <row r="5">
      <c r="A5" t="n">
        <v>200004</v>
      </c>
      <c r="B5" t="inlineStr">
        <is>
          <t>Blake, Cade Q.</t>
        </is>
      </c>
    </row>
    <row r="6">
      <c r="A6" t="n">
        <v>200005</v>
      </c>
      <c r="B6" t="inlineStr">
        <is>
          <t>Carl Jr, Scot A.</t>
        </is>
      </c>
    </row>
    <row r="7">
      <c r="A7" t="n">
        <v>200006</v>
      </c>
      <c r="B7" t="inlineStr">
        <is>
          <t>Salazar, Hilda</t>
        </is>
      </c>
    </row>
    <row r="8">
      <c r="A8" t="n">
        <v>200007</v>
      </c>
      <c r="B8" t="inlineStr">
        <is>
          <t>Lopez, Claudia</t>
        </is>
      </c>
    </row>
    <row r="9">
      <c r="A9" t="n">
        <v>200008</v>
      </c>
      <c r="B9" t="inlineStr">
        <is>
          <t>Reyes, Karla P.</t>
        </is>
      </c>
    </row>
    <row r="10">
      <c r="A10" t="n">
        <v>200009</v>
      </c>
      <c r="B10" t="inlineStr">
        <is>
          <t>Chavez, Cynthia Y.</t>
        </is>
      </c>
    </row>
    <row r="11">
      <c r="A11" t="n">
        <v>200010</v>
      </c>
      <c r="B11" t="inlineStr">
        <is>
          <t>Montez, Vicky</t>
        </is>
      </c>
    </row>
    <row r="12">
      <c r="A12" t="n">
        <v>200011</v>
      </c>
      <c r="B12" t="inlineStr">
        <is>
          <t>Pinzon, Tristan E.</t>
        </is>
      </c>
    </row>
    <row r="13">
      <c r="A13" t="n">
        <v>200012</v>
      </c>
      <c r="B13" t="inlineStr">
        <is>
          <t>Rodriguez, Rachel</t>
        </is>
      </c>
    </row>
    <row r="14">
      <c r="A14" t="n">
        <v>200013</v>
      </c>
      <c r="B14" t="inlineStr">
        <is>
          <t>Noe, Christine</t>
        </is>
      </c>
    </row>
    <row r="15">
      <c r="A15" t="n">
        <v>200014</v>
      </c>
      <c r="B15" t="inlineStr">
        <is>
          <t>Benitez, Yenci M.</t>
        </is>
      </c>
    </row>
    <row r="16">
      <c r="A16" t="n">
        <v>200015</v>
      </c>
      <c r="B16" t="inlineStr">
        <is>
          <t>Alexander, Austin A.</t>
        </is>
      </c>
    </row>
    <row r="17">
      <c r="A17" t="n">
        <v>200016</v>
      </c>
      <c r="B17" t="inlineStr">
        <is>
          <t>Khanmohammadi, Nader</t>
        </is>
      </c>
    </row>
    <row r="18">
      <c r="A18" t="n">
        <v>200017</v>
      </c>
      <c r="B18" t="inlineStr">
        <is>
          <t>Vazquez-Gonzalez, Ana J.</t>
        </is>
      </c>
    </row>
    <row r="19">
      <c r="A19" t="n">
        <v>200018</v>
      </c>
      <c r="B19" t="inlineStr">
        <is>
          <t>Llanas, Hortencia E.</t>
        </is>
      </c>
    </row>
    <row r="20">
      <c r="A20" t="n">
        <v>210001</v>
      </c>
      <c r="B20" t="inlineStr">
        <is>
          <t>Buckner, Brad C.</t>
        </is>
      </c>
    </row>
    <row r="21">
      <c r="A21" t="n">
        <v>210002</v>
      </c>
      <c r="B21" t="inlineStr">
        <is>
          <t>Bonilla, Hector J.</t>
        </is>
      </c>
    </row>
    <row r="22">
      <c r="A22" t="n">
        <v>210003</v>
      </c>
      <c r="B22" t="inlineStr">
        <is>
          <t>Elhamad, Ammar I.</t>
        </is>
      </c>
    </row>
    <row r="23">
      <c r="A23" t="n">
        <v>210004</v>
      </c>
      <c r="B23" t="inlineStr">
        <is>
          <t>Gupta, Nishant</t>
        </is>
      </c>
    </row>
    <row r="24">
      <c r="A24" t="n">
        <v>210005</v>
      </c>
      <c r="B24" t="inlineStr">
        <is>
          <t>Kocer, Zabih</t>
        </is>
      </c>
    </row>
    <row r="25">
      <c r="A25" t="n">
        <v>210006</v>
      </c>
      <c r="B25" t="inlineStr">
        <is>
          <t>Patil, Rahul S.</t>
        </is>
      </c>
    </row>
    <row r="26">
      <c r="A26" t="n">
        <v>210007</v>
      </c>
      <c r="B26" t="inlineStr">
        <is>
          <t>Romo, Eric</t>
        </is>
      </c>
    </row>
    <row r="27">
      <c r="A27" t="n">
        <v>210008</v>
      </c>
      <c r="B27" t="inlineStr">
        <is>
          <t>Sienkiewicz, Jeffrey A.</t>
        </is>
      </c>
    </row>
    <row r="28">
      <c r="A28" t="n">
        <v>210009</v>
      </c>
      <c r="B28" t="inlineStr">
        <is>
          <t>Terashima, Tyler K.</t>
        </is>
      </c>
    </row>
    <row r="29">
      <c r="A29" t="n">
        <v>210010</v>
      </c>
      <c r="B29" t="inlineStr">
        <is>
          <t>Bobba, Ramesh</t>
        </is>
      </c>
    </row>
    <row r="30">
      <c r="A30" t="n">
        <v>210011</v>
      </c>
      <c r="B30" t="inlineStr">
        <is>
          <t>Fresnillo, Hector</t>
        </is>
      </c>
    </row>
    <row r="31">
      <c r="A31" t="n">
        <v>210012</v>
      </c>
      <c r="B31" t="inlineStr">
        <is>
          <t>Pachipulusu Sreedhar, Nagesh Kumar</t>
        </is>
      </c>
    </row>
    <row r="32">
      <c r="A32" t="n">
        <v>210013</v>
      </c>
      <c r="B32" t="inlineStr">
        <is>
          <t>Shaylor, Matthew C.</t>
        </is>
      </c>
    </row>
    <row r="33">
      <c r="A33" t="n">
        <v>210014</v>
      </c>
      <c r="B33" t="inlineStr">
        <is>
          <t>Nimpa-Lonlack, Ramses D.</t>
        </is>
      </c>
    </row>
    <row r="34">
      <c r="A34" t="n">
        <v>210015</v>
      </c>
      <c r="B34" t="inlineStr">
        <is>
          <t>Whisnant, Jonathon R.</t>
        </is>
      </c>
    </row>
    <row r="35">
      <c r="A35" t="n">
        <v>210016</v>
      </c>
      <c r="B35" t="inlineStr">
        <is>
          <t>Franks, Jay</t>
        </is>
      </c>
    </row>
    <row r="36">
      <c r="A36" t="n">
        <v>210017</v>
      </c>
      <c r="B36" t="inlineStr">
        <is>
          <t>Franklin, Terry Z.</t>
        </is>
      </c>
    </row>
    <row r="37">
      <c r="A37" t="n">
        <v>210018</v>
      </c>
      <c r="B37" t="inlineStr">
        <is>
          <t>Bach, Samuel A.</t>
        </is>
      </c>
    </row>
    <row r="38">
      <c r="A38" t="n">
        <v>210019</v>
      </c>
      <c r="B38" t="inlineStr">
        <is>
          <t>Quarve, Daniel J.</t>
        </is>
      </c>
    </row>
    <row r="39">
      <c r="A39" t="n">
        <v>210020</v>
      </c>
      <c r="B39" t="inlineStr">
        <is>
          <t>Vega-Rayas, Oscar</t>
        </is>
      </c>
    </row>
    <row r="40">
      <c r="A40" t="n">
        <v>210021</v>
      </c>
      <c r="B40" t="inlineStr">
        <is>
          <t>Gonzalez, Edgar</t>
        </is>
      </c>
    </row>
    <row r="41">
      <c r="A41" t="n">
        <v>210022</v>
      </c>
      <c r="B41" t="inlineStr">
        <is>
          <t>Patil, Sangramsingh K.</t>
        </is>
      </c>
    </row>
    <row r="42">
      <c r="A42" t="n">
        <v>210023</v>
      </c>
      <c r="B42" t="inlineStr">
        <is>
          <t>Robson, Lewis C.</t>
        </is>
      </c>
    </row>
    <row r="43">
      <c r="A43" t="n">
        <v>210024</v>
      </c>
      <c r="B43" t="inlineStr">
        <is>
          <t>Gadhok, Nipun</t>
        </is>
      </c>
    </row>
    <row r="44">
      <c r="A44" t="n">
        <v>210025</v>
      </c>
      <c r="B44" t="inlineStr">
        <is>
          <t>Erazo-Pineda, Victor M.</t>
        </is>
      </c>
    </row>
    <row r="45">
      <c r="A45" t="n">
        <v>210026</v>
      </c>
      <c r="B45" t="inlineStr">
        <is>
          <t>Samara, Laith H.</t>
        </is>
      </c>
    </row>
    <row r="46">
      <c r="A46" t="n">
        <v>210027</v>
      </c>
      <c r="B46" t="inlineStr">
        <is>
          <t>Danaher Jr, Jeffrey A.</t>
        </is>
      </c>
    </row>
    <row r="47">
      <c r="A47" t="n">
        <v>210028</v>
      </c>
      <c r="B47" t="inlineStr">
        <is>
          <t>Oseguera Adame, Mauricio</t>
        </is>
      </c>
    </row>
    <row r="48">
      <c r="A48" t="n">
        <v>210029</v>
      </c>
      <c r="B48" t="inlineStr">
        <is>
          <t>Omar, Akram H.</t>
        </is>
      </c>
    </row>
    <row r="49">
      <c r="A49" t="n">
        <v>210030</v>
      </c>
      <c r="B49" t="inlineStr">
        <is>
          <t>Vega-Maldonado, Jose F.</t>
        </is>
      </c>
    </row>
    <row r="50">
      <c r="A50" t="n">
        <v>210031</v>
      </c>
      <c r="B50" t="inlineStr">
        <is>
          <t>Zuniga, Alberto</t>
        </is>
      </c>
    </row>
    <row r="51">
      <c r="A51" t="n">
        <v>210032</v>
      </c>
      <c r="B51" t="inlineStr">
        <is>
          <t>Shoaib, Syed</t>
        </is>
      </c>
    </row>
    <row r="52">
      <c r="A52" t="n">
        <v>210033</v>
      </c>
      <c r="B52" t="inlineStr">
        <is>
          <t>Gammon, Russell S.</t>
        </is>
      </c>
    </row>
    <row r="53">
      <c r="A53" t="n">
        <v>210034</v>
      </c>
      <c r="B53" t="inlineStr">
        <is>
          <t>Diwan, Ghassan A.</t>
        </is>
      </c>
    </row>
    <row r="54">
      <c r="A54" t="n">
        <v>210035</v>
      </c>
      <c r="B54" t="inlineStr">
        <is>
          <t>Gonzalez Rincon, Andres J.</t>
        </is>
      </c>
    </row>
    <row r="55">
      <c r="A55" t="n">
        <v>210036</v>
      </c>
      <c r="B55" t="inlineStr">
        <is>
          <t>Ramirez, Jose C.</t>
        </is>
      </c>
    </row>
    <row r="56">
      <c r="A56" t="n">
        <v>210037</v>
      </c>
      <c r="B56" t="inlineStr">
        <is>
          <t>Piland, Samuel R.</t>
        </is>
      </c>
    </row>
    <row r="57">
      <c r="A57" t="n">
        <v>210038</v>
      </c>
      <c r="B57" t="inlineStr">
        <is>
          <t>Beltran Jr, Ricardo E.</t>
        </is>
      </c>
    </row>
    <row r="58">
      <c r="A58" t="n">
        <v>210039</v>
      </c>
      <c r="B58" t="inlineStr">
        <is>
          <t>Mutwali, Wail Ali Abdel F.</t>
        </is>
      </c>
    </row>
    <row r="59">
      <c r="A59" t="n">
        <v>210040</v>
      </c>
      <c r="B59" t="inlineStr">
        <is>
          <t>Larson, Tynor J.</t>
        </is>
      </c>
    </row>
    <row r="60">
      <c r="A60" t="n">
        <v>210041</v>
      </c>
      <c r="B60" t="inlineStr">
        <is>
          <t>Thomas, Deziree L.</t>
        </is>
      </c>
    </row>
    <row r="61">
      <c r="A61" t="n">
        <v>210042</v>
      </c>
      <c r="B61" t="inlineStr">
        <is>
          <t>Escorza, Darian G.</t>
        </is>
      </c>
    </row>
    <row r="62">
      <c r="A62" t="n">
        <v>210044</v>
      </c>
      <c r="B62" t="inlineStr">
        <is>
          <t>Negrete, Alexis</t>
        </is>
      </c>
    </row>
    <row r="63">
      <c r="A63" t="n">
        <v>210046</v>
      </c>
      <c r="B63" t="inlineStr">
        <is>
          <t>Yourkoski, Joseph W.</t>
        </is>
      </c>
    </row>
    <row r="64">
      <c r="A64" t="n">
        <v>210047</v>
      </c>
      <c r="B64" t="inlineStr">
        <is>
          <t>Martinez, Edwin D.</t>
        </is>
      </c>
    </row>
    <row r="65">
      <c r="A65" t="n">
        <v>210048</v>
      </c>
      <c r="B65" t="inlineStr">
        <is>
          <t>Berjes Ruiz, Juan C.</t>
        </is>
      </c>
    </row>
    <row r="66">
      <c r="A66" t="n">
        <v>210049</v>
      </c>
      <c r="B66" t="inlineStr">
        <is>
          <t>Judkins, Cory A.</t>
        </is>
      </c>
    </row>
    <row r="67">
      <c r="A67" t="n">
        <v>210050</v>
      </c>
      <c r="B67" t="inlineStr">
        <is>
          <t>Garcia, Mark E.</t>
        </is>
      </c>
    </row>
    <row r="68">
      <c r="A68" t="n">
        <v>210051</v>
      </c>
      <c r="B68" t="inlineStr">
        <is>
          <t>Escobedo Jr, Martin</t>
        </is>
      </c>
    </row>
    <row r="69">
      <c r="A69" t="n">
        <v>210052</v>
      </c>
      <c r="B69" t="inlineStr">
        <is>
          <t>Hernandez, Christopher J.</t>
        </is>
      </c>
    </row>
    <row r="70">
      <c r="A70" t="n">
        <v>210053</v>
      </c>
      <c r="B70" t="inlineStr">
        <is>
          <t>Ruhrup, Jared K.</t>
        </is>
      </c>
    </row>
    <row r="71">
      <c r="A71" t="n">
        <v>210054</v>
      </c>
      <c r="B71" t="inlineStr">
        <is>
          <t>Montez, Eladio P.</t>
        </is>
      </c>
    </row>
    <row r="72">
      <c r="A72" t="n">
        <v>210055</v>
      </c>
      <c r="B72" t="inlineStr">
        <is>
          <t>Goode, Adam H.</t>
        </is>
      </c>
    </row>
    <row r="73">
      <c r="A73" t="n">
        <v>210056</v>
      </c>
      <c r="B73" t="inlineStr">
        <is>
          <t>Manning, Rontez L.</t>
        </is>
      </c>
    </row>
    <row r="74">
      <c r="A74" t="n">
        <v>210057</v>
      </c>
      <c r="B74" t="inlineStr">
        <is>
          <t>Costa, Hector D.</t>
        </is>
      </c>
    </row>
    <row r="75">
      <c r="A75" t="n">
        <v>210058</v>
      </c>
      <c r="B75" t="inlineStr">
        <is>
          <t>Belt, Evan L.</t>
        </is>
      </c>
    </row>
    <row r="76">
      <c r="A76" t="n">
        <v>210059</v>
      </c>
      <c r="B76" t="inlineStr">
        <is>
          <t>Baquier Carrillo, Jorge A.</t>
        </is>
      </c>
    </row>
    <row r="77">
      <c r="A77" t="n">
        <v>210060</v>
      </c>
      <c r="B77" t="inlineStr">
        <is>
          <t>Borunda Jr, Rene</t>
        </is>
      </c>
    </row>
    <row r="78">
      <c r="A78" t="n">
        <v>210061</v>
      </c>
      <c r="B78" t="inlineStr">
        <is>
          <t>Hicks, Timothy A.</t>
        </is>
      </c>
    </row>
    <row r="79">
      <c r="A79" t="n">
        <v>210062</v>
      </c>
      <c r="B79" t="inlineStr">
        <is>
          <t>Merilan, Stevens J.</t>
        </is>
      </c>
    </row>
    <row r="80">
      <c r="A80" t="n">
        <v>210063</v>
      </c>
      <c r="B80" t="inlineStr">
        <is>
          <t>Saldana, Audrey D.</t>
        </is>
      </c>
    </row>
    <row r="81">
      <c r="A81" t="n">
        <v>210064</v>
      </c>
      <c r="B81" t="inlineStr">
        <is>
          <t>Rodriguez-Ayala, Alejandro J.</t>
        </is>
      </c>
    </row>
    <row r="82">
      <c r="A82" t="n">
        <v>210065</v>
      </c>
      <c r="B82" t="inlineStr">
        <is>
          <t>Rhodes, Ana V.</t>
        </is>
      </c>
    </row>
    <row r="83">
      <c r="A83" t="n">
        <v>210066</v>
      </c>
      <c r="B83" t="inlineStr">
        <is>
          <t>Asencio, Heber</t>
        </is>
      </c>
    </row>
    <row r="84">
      <c r="A84" t="n">
        <v>210068</v>
      </c>
      <c r="B84" t="inlineStr">
        <is>
          <t>Martinez, Jorge L.</t>
        </is>
      </c>
    </row>
    <row r="85">
      <c r="A85" t="n">
        <v>210069</v>
      </c>
      <c r="B85" t="inlineStr">
        <is>
          <t>Terrazas Melendez, Jose R.</t>
        </is>
      </c>
    </row>
    <row r="86">
      <c r="A86" t="n">
        <v>210070</v>
      </c>
      <c r="B86" t="inlineStr">
        <is>
          <t>Hilario, Teresa</t>
        </is>
      </c>
    </row>
    <row r="87">
      <c r="A87" t="n">
        <v>210071</v>
      </c>
      <c r="B87" t="inlineStr">
        <is>
          <t>Ehimhen, Gerald A.</t>
        </is>
      </c>
    </row>
    <row r="88">
      <c r="A88" t="n">
        <v>210072</v>
      </c>
      <c r="B88" t="inlineStr">
        <is>
          <t>Scasta, Courtney B.</t>
        </is>
      </c>
    </row>
    <row r="89">
      <c r="A89" t="n">
        <v>210073</v>
      </c>
      <c r="B89" t="inlineStr">
        <is>
          <t>Adhikari, Bikhyat</t>
        </is>
      </c>
    </row>
    <row r="90">
      <c r="A90" t="n">
        <v>210074</v>
      </c>
      <c r="B90" t="inlineStr">
        <is>
          <t>Martinez Alvarez, Saul</t>
        </is>
      </c>
    </row>
    <row r="91">
      <c r="A91" t="n">
        <v>210075</v>
      </c>
      <c r="B91" t="inlineStr">
        <is>
          <t>Obrador Riera, Jofre</t>
        </is>
      </c>
    </row>
    <row r="92">
      <c r="A92" t="n">
        <v>210076</v>
      </c>
      <c r="B92" t="inlineStr">
        <is>
          <t>Kocmick, Caleb S.</t>
        </is>
      </c>
    </row>
    <row r="93">
      <c r="A93" t="n">
        <v>210077</v>
      </c>
      <c r="B93" t="inlineStr">
        <is>
          <t>RIEDER, MICHAEL A.</t>
        </is>
      </c>
    </row>
    <row r="94">
      <c r="A94" t="n">
        <v>210078</v>
      </c>
      <c r="B94" t="inlineStr">
        <is>
          <t>Padgett, Caleb L.</t>
        </is>
      </c>
    </row>
    <row r="95">
      <c r="A95" t="n">
        <v>210079</v>
      </c>
      <c r="B95" t="inlineStr">
        <is>
          <t>Woods, Amber H.</t>
        </is>
      </c>
    </row>
    <row r="96">
      <c r="A96" t="n">
        <v>210080</v>
      </c>
      <c r="B96" t="inlineStr">
        <is>
          <t>Sumbera, Clay J.</t>
        </is>
      </c>
    </row>
    <row r="97">
      <c r="A97" t="n">
        <v>210081</v>
      </c>
      <c r="B97" t="inlineStr">
        <is>
          <t>Cardenas, Emily L.</t>
        </is>
      </c>
    </row>
    <row r="98">
      <c r="A98" t="n">
        <v>210082</v>
      </c>
      <c r="B98" t="inlineStr">
        <is>
          <t>Hernandez, Eduardo</t>
        </is>
      </c>
    </row>
    <row r="99">
      <c r="A99" t="n">
        <v>210083</v>
      </c>
      <c r="B99" t="inlineStr">
        <is>
          <t>Weiss, Jantzen W.</t>
        </is>
      </c>
    </row>
    <row r="100">
      <c r="A100" t="n">
        <v>210084</v>
      </c>
      <c r="B100" t="inlineStr">
        <is>
          <t>Hanna, Patrichia N.</t>
        </is>
      </c>
    </row>
    <row r="101">
      <c r="A101" t="n">
        <v>210085</v>
      </c>
      <c r="B101" t="inlineStr">
        <is>
          <t>Ramirez, Luis F.</t>
        </is>
      </c>
    </row>
    <row r="102">
      <c r="A102" t="n">
        <v>210086</v>
      </c>
      <c r="B102" t="inlineStr">
        <is>
          <t>Mena, Diego R.</t>
        </is>
      </c>
    </row>
    <row r="103">
      <c r="A103" t="n">
        <v>210087</v>
      </c>
      <c r="B103" t="inlineStr">
        <is>
          <t>Austin, Aaron</t>
        </is>
      </c>
    </row>
    <row r="104">
      <c r="A104" t="n">
        <v>210088</v>
      </c>
      <c r="B104" t="inlineStr">
        <is>
          <t>Giebelhaus, Eric</t>
        </is>
      </c>
    </row>
    <row r="105">
      <c r="A105" t="n">
        <v>210089</v>
      </c>
      <c r="B105" t="inlineStr">
        <is>
          <t>Guerrero Jr, Roberto</t>
        </is>
      </c>
    </row>
    <row r="106">
      <c r="A106" t="n">
        <v>210090</v>
      </c>
      <c r="B106" t="inlineStr">
        <is>
          <t>HAYS, PAXTON C.</t>
        </is>
      </c>
    </row>
    <row r="107">
      <c r="A107" t="n">
        <v>210091</v>
      </c>
      <c r="B107" t="inlineStr">
        <is>
          <t>HARDIMON, ANTHONY J.</t>
        </is>
      </c>
    </row>
    <row r="108">
      <c r="A108" t="n">
        <v>230001</v>
      </c>
      <c r="B108" t="inlineStr">
        <is>
          <t>McCoy, Daniel W.</t>
        </is>
      </c>
    </row>
    <row r="109">
      <c r="A109" t="n">
        <v>230002</v>
      </c>
      <c r="B109" t="inlineStr">
        <is>
          <t>Villanueva, Moses</t>
        </is>
      </c>
    </row>
    <row r="110">
      <c r="A110" t="n">
        <v>230003</v>
      </c>
      <c r="B110" t="inlineStr">
        <is>
          <t>Gonzalez, Samuel</t>
        </is>
      </c>
    </row>
    <row r="111">
      <c r="A111" t="n">
        <v>230004</v>
      </c>
      <c r="B111" t="inlineStr">
        <is>
          <t>McCann, Dylan C.</t>
        </is>
      </c>
    </row>
    <row r="112">
      <c r="A112" t="n">
        <v>240019</v>
      </c>
      <c r="B112" t="inlineStr">
        <is>
          <t>Aguillon, Salvador</t>
        </is>
      </c>
    </row>
    <row r="113">
      <c r="A113" t="n">
        <v>230006</v>
      </c>
      <c r="B113" t="inlineStr">
        <is>
          <t>Bautista Sr., Jose E.</t>
        </is>
      </c>
    </row>
    <row r="114">
      <c r="A114" t="n">
        <v>230007</v>
      </c>
      <c r="B114" t="inlineStr">
        <is>
          <t>Tshiendele, Gedeon K.</t>
        </is>
      </c>
    </row>
    <row r="115">
      <c r="A115" t="n">
        <v>230008</v>
      </c>
      <c r="B115" t="inlineStr">
        <is>
          <t>Casey, Michael K.</t>
        </is>
      </c>
    </row>
    <row r="116">
      <c r="A116" t="n">
        <v>230009</v>
      </c>
      <c r="B116" t="inlineStr">
        <is>
          <t>Norris, Timothy S.</t>
        </is>
      </c>
    </row>
    <row r="117">
      <c r="A117" t="n">
        <v>230010</v>
      </c>
      <c r="B117" t="inlineStr">
        <is>
          <t>Schultz, Jaime M.</t>
        </is>
      </c>
    </row>
    <row r="118">
      <c r="A118" t="n">
        <v>230011</v>
      </c>
      <c r="B118" t="inlineStr">
        <is>
          <t>Garcia, Juan M.</t>
        </is>
      </c>
    </row>
    <row r="119">
      <c r="A119" t="n">
        <v>230012</v>
      </c>
      <c r="B119" t="inlineStr">
        <is>
          <t>Chavarria, Alexandro</t>
        </is>
      </c>
    </row>
    <row r="120">
      <c r="A120" t="n">
        <v>230013</v>
      </c>
      <c r="B120" t="inlineStr">
        <is>
          <t>Zamora, Francisco M.</t>
        </is>
      </c>
    </row>
    <row r="121">
      <c r="A121" t="n">
        <v>230014</v>
      </c>
      <c r="B121" t="inlineStr">
        <is>
          <t>Keller, Max H.</t>
        </is>
      </c>
    </row>
    <row r="122">
      <c r="A122" t="n">
        <v>230015</v>
      </c>
      <c r="B122" t="inlineStr">
        <is>
          <t>Torres, Ivan</t>
        </is>
      </c>
    </row>
    <row r="123">
      <c r="A123" t="n">
        <v>230016</v>
      </c>
      <c r="B123" t="inlineStr">
        <is>
          <t>Torgerson, Corey A.</t>
        </is>
      </c>
    </row>
    <row r="124">
      <c r="A124" t="n">
        <v>230017</v>
      </c>
      <c r="B124" t="inlineStr">
        <is>
          <t>Aparicio, Lorenzo</t>
        </is>
      </c>
    </row>
    <row r="125">
      <c r="A125" t="n">
        <v>240028</v>
      </c>
      <c r="B125" t="inlineStr">
        <is>
          <t>Claudio, Hector J.</t>
        </is>
      </c>
    </row>
    <row r="126">
      <c r="A126" t="n">
        <v>230019</v>
      </c>
      <c r="B126" t="inlineStr">
        <is>
          <t>Gee, Korbin E.</t>
        </is>
      </c>
    </row>
    <row r="127">
      <c r="A127" t="n">
        <v>240001</v>
      </c>
      <c r="B127" t="inlineStr">
        <is>
          <t>Cornejo Rosales, Juan P.</t>
        </is>
      </c>
    </row>
    <row r="128">
      <c r="A128" t="n">
        <v>240002</v>
      </c>
      <c r="B128" t="inlineStr">
        <is>
          <t>Alaniz, Guillermo</t>
        </is>
      </c>
    </row>
    <row r="129">
      <c r="A129" t="n">
        <v>240003</v>
      </c>
      <c r="B129" t="inlineStr">
        <is>
          <t>Ambrosio, Victor H.</t>
        </is>
      </c>
    </row>
    <row r="130">
      <c r="A130" t="n">
        <v>240004</v>
      </c>
      <c r="B130" t="inlineStr">
        <is>
          <t>Celerino, Espinosa</t>
        </is>
      </c>
    </row>
    <row r="131">
      <c r="A131" t="n">
        <v>240006</v>
      </c>
      <c r="B131" t="inlineStr">
        <is>
          <t>Corona, Jose M.</t>
        </is>
      </c>
    </row>
    <row r="132">
      <c r="A132" t="n">
        <v>240007</v>
      </c>
      <c r="B132" t="inlineStr">
        <is>
          <t>Gonzalez, Julio</t>
        </is>
      </c>
    </row>
    <row r="133">
      <c r="A133" t="n">
        <v>240008</v>
      </c>
      <c r="B133" t="inlineStr">
        <is>
          <t>Hernandez, Eliam</t>
        </is>
      </c>
    </row>
    <row r="134">
      <c r="A134" t="n">
        <v>240009</v>
      </c>
      <c r="B134" t="inlineStr">
        <is>
          <t>Lojero Olvera, Carlos E.</t>
        </is>
      </c>
    </row>
    <row r="135">
      <c r="A135" t="n">
        <v>240010</v>
      </c>
      <c r="B135" t="inlineStr">
        <is>
          <t>Paredes-Trejo, Sandro T.</t>
        </is>
      </c>
    </row>
    <row r="136">
      <c r="A136" t="n">
        <v>240011</v>
      </c>
      <c r="B136" t="inlineStr">
        <is>
          <t>Paulin, Edgar C.</t>
        </is>
      </c>
    </row>
    <row r="137">
      <c r="A137" t="n">
        <v>240012</v>
      </c>
      <c r="B137" t="inlineStr">
        <is>
          <t>Perez Sr, Ramon</t>
        </is>
      </c>
    </row>
    <row r="138">
      <c r="A138" t="n">
        <v>240013</v>
      </c>
      <c r="B138" t="inlineStr">
        <is>
          <t>Rios, Juan C.</t>
        </is>
      </c>
    </row>
    <row r="139">
      <c r="A139" t="n">
        <v>240014</v>
      </c>
      <c r="B139" t="inlineStr">
        <is>
          <t>Rodriguez, Hector O.</t>
        </is>
      </c>
    </row>
    <row r="140">
      <c r="A140" t="n">
        <v>240015</v>
      </c>
      <c r="B140" t="inlineStr">
        <is>
          <t>Salinas, Mauro</t>
        </is>
      </c>
    </row>
    <row r="141">
      <c r="A141" t="n">
        <v>240016</v>
      </c>
      <c r="B141" t="inlineStr">
        <is>
          <t>Torres, Vidal</t>
        </is>
      </c>
    </row>
    <row r="142">
      <c r="A142" t="n">
        <v>240017</v>
      </c>
      <c r="B142" t="inlineStr">
        <is>
          <t>Aguillon, Benito</t>
        </is>
      </c>
    </row>
    <row r="143">
      <c r="A143" t="n">
        <v>240018</v>
      </c>
      <c r="B143" t="inlineStr">
        <is>
          <t>Aguillon, Librado</t>
        </is>
      </c>
    </row>
    <row r="144">
      <c r="A144" t="n">
        <v>240057</v>
      </c>
      <c r="B144" t="inlineStr">
        <is>
          <t>Munoz, Leonel</t>
        </is>
      </c>
    </row>
    <row r="145">
      <c r="A145" t="n">
        <v>240068</v>
      </c>
      <c r="B145" t="inlineStr">
        <is>
          <t>Reyes Diaz, Juan C.</t>
        </is>
      </c>
    </row>
    <row r="146">
      <c r="A146" t="n">
        <v>240021</v>
      </c>
      <c r="B146" t="inlineStr">
        <is>
          <t>Bautista, Rene S.</t>
        </is>
      </c>
    </row>
    <row r="147">
      <c r="A147" t="n">
        <v>240022</v>
      </c>
      <c r="B147" t="inlineStr">
        <is>
          <t>Mendoza-Benitez, Miguel A.</t>
        </is>
      </c>
    </row>
    <row r="148">
      <c r="A148" t="n">
        <v>240024</v>
      </c>
      <c r="B148" t="inlineStr">
        <is>
          <t>Cabrera, Nemesio</t>
        </is>
      </c>
    </row>
    <row r="149">
      <c r="A149" t="n">
        <v>240025</v>
      </c>
      <c r="B149" t="inlineStr">
        <is>
          <t>Candelaria, Juan C.</t>
        </is>
      </c>
    </row>
    <row r="150">
      <c r="A150" t="n">
        <v>240026</v>
      </c>
      <c r="B150" t="inlineStr">
        <is>
          <t>Cardoso, Jose M.</t>
        </is>
      </c>
    </row>
    <row r="151">
      <c r="A151" t="n">
        <v>240027</v>
      </c>
      <c r="B151" t="inlineStr">
        <is>
          <t>Clare, Kevin K.</t>
        </is>
      </c>
    </row>
    <row r="152">
      <c r="A152" t="n">
        <v>240075</v>
      </c>
      <c r="B152" t="inlineStr">
        <is>
          <t>Rodriguez, Juan P.</t>
        </is>
      </c>
    </row>
    <row r="153">
      <c r="A153" t="n">
        <v>240080</v>
      </c>
      <c r="B153" t="inlineStr">
        <is>
          <t>Ruiz, Juan L.</t>
        </is>
      </c>
    </row>
    <row r="154">
      <c r="A154" t="n">
        <v>240030</v>
      </c>
      <c r="B154" t="inlineStr">
        <is>
          <t>Crain, James D.</t>
        </is>
      </c>
    </row>
    <row r="155">
      <c r="A155" t="n">
        <v>240031</v>
      </c>
      <c r="B155" t="inlineStr">
        <is>
          <t>Paulin Cruz, Francisco J.</t>
        </is>
      </c>
    </row>
    <row r="156">
      <c r="A156" t="n">
        <v>240032</v>
      </c>
      <c r="B156" t="inlineStr">
        <is>
          <t>Cuna, Alejandro</t>
        </is>
      </c>
    </row>
    <row r="157">
      <c r="A157" t="n">
        <v>240033</v>
      </c>
      <c r="B157" t="inlineStr">
        <is>
          <t>Deanda, Ramon</t>
        </is>
      </c>
    </row>
    <row r="158">
      <c r="A158" t="n">
        <v>240034</v>
      </c>
      <c r="B158" t="inlineStr">
        <is>
          <t>Favela, Martin A.</t>
        </is>
      </c>
    </row>
    <row r="159">
      <c r="A159" t="n">
        <v>240035</v>
      </c>
      <c r="B159" t="inlineStr">
        <is>
          <t>Felix, Octavio</t>
        </is>
      </c>
    </row>
    <row r="160">
      <c r="A160" t="n">
        <v>240083</v>
      </c>
      <c r="B160" t="inlineStr">
        <is>
          <t>Sanchez, Hector</t>
        </is>
      </c>
    </row>
    <row r="161">
      <c r="A161" t="n">
        <v>240122</v>
      </c>
      <c r="B161" t="inlineStr">
        <is>
          <t>Lopez, Juan</t>
        </is>
      </c>
    </row>
    <row r="162">
      <c r="A162" t="n">
        <v>240038</v>
      </c>
      <c r="B162" t="inlineStr">
        <is>
          <t>Flores, Amner J.</t>
        </is>
      </c>
    </row>
    <row r="163">
      <c r="A163" t="n">
        <v>240039</v>
      </c>
      <c r="B163" t="inlineStr">
        <is>
          <t>Frayre Rodriguez, Humberto</t>
        </is>
      </c>
    </row>
    <row r="164">
      <c r="A164" t="n">
        <v>240040</v>
      </c>
      <c r="B164" t="inlineStr">
        <is>
          <t>Frayre, Manuel</t>
        </is>
      </c>
    </row>
    <row r="165">
      <c r="A165" t="n">
        <v>240042</v>
      </c>
      <c r="B165" t="inlineStr">
        <is>
          <t>Garcia, Artemio</t>
        </is>
      </c>
    </row>
    <row r="166">
      <c r="A166" t="n">
        <v>240044</v>
      </c>
      <c r="B166" t="inlineStr">
        <is>
          <t>Govea, Floriberto</t>
        </is>
      </c>
    </row>
    <row r="167">
      <c r="A167" t="n">
        <v>240045</v>
      </c>
      <c r="B167" t="inlineStr">
        <is>
          <t>Hamm, Leif T.</t>
        </is>
      </c>
    </row>
    <row r="168">
      <c r="A168" t="n">
        <v>240046</v>
      </c>
      <c r="B168" t="inlineStr">
        <is>
          <t>Huerta, Salvador A.</t>
        </is>
      </c>
    </row>
    <row r="169">
      <c r="A169" t="n">
        <v>240047</v>
      </c>
      <c r="B169" t="inlineStr">
        <is>
          <t>Johnson, Christopher W.</t>
        </is>
      </c>
    </row>
    <row r="170">
      <c r="A170" t="n">
        <v>240442</v>
      </c>
      <c r="B170" t="inlineStr">
        <is>
          <t>Miramontes, Alonso</t>
        </is>
      </c>
    </row>
    <row r="171">
      <c r="A171" t="n">
        <v>240444</v>
      </c>
      <c r="B171" t="inlineStr">
        <is>
          <t>Martinez Salazar, Josue</t>
        </is>
      </c>
    </row>
    <row r="172">
      <c r="A172" t="n">
        <v>240624</v>
      </c>
      <c r="B172" t="inlineStr">
        <is>
          <t>Vazquez De La Cruz, Ramiro</t>
        </is>
      </c>
    </row>
    <row r="173">
      <c r="A173" t="n">
        <v>240052</v>
      </c>
      <c r="B173" t="inlineStr">
        <is>
          <t>Lopez, Francisco</t>
        </is>
      </c>
    </row>
    <row r="174">
      <c r="A174" t="n">
        <v>240053</v>
      </c>
      <c r="B174" t="inlineStr">
        <is>
          <t>Lopez, Jose G.</t>
        </is>
      </c>
    </row>
    <row r="175">
      <c r="A175" t="n">
        <v>440061</v>
      </c>
      <c r="B175" t="inlineStr">
        <is>
          <t>Garcia-Andrade, Uriel</t>
        </is>
      </c>
    </row>
    <row r="176">
      <c r="A176" t="n">
        <v>240056</v>
      </c>
      <c r="B176" t="inlineStr">
        <is>
          <t>MONCADA PUGA, SALVADOR</t>
        </is>
      </c>
    </row>
    <row r="177">
      <c r="A177" t="n">
        <v>440072</v>
      </c>
      <c r="B177" t="inlineStr">
        <is>
          <t>Gonzalez, Alonzo</t>
        </is>
      </c>
    </row>
    <row r="178">
      <c r="A178" t="n">
        <v>240058</v>
      </c>
      <c r="B178" t="inlineStr">
        <is>
          <t>Munoz, Michael P.</t>
        </is>
      </c>
    </row>
    <row r="179">
      <c r="A179" t="n">
        <v>240059</v>
      </c>
      <c r="B179" t="inlineStr">
        <is>
          <t>Murillo, Jose A.</t>
        </is>
      </c>
    </row>
    <row r="180">
      <c r="A180" t="n">
        <v>240060</v>
      </c>
      <c r="B180" t="inlineStr">
        <is>
          <t>Nino, Mauricio</t>
        </is>
      </c>
    </row>
    <row r="181">
      <c r="A181" t="n">
        <v>240061</v>
      </c>
      <c r="B181" t="inlineStr">
        <is>
          <t>Ortiz, Gaudencio O.</t>
        </is>
      </c>
    </row>
    <row r="182">
      <c r="A182" t="n">
        <v>240062</v>
      </c>
      <c r="B182" t="inlineStr">
        <is>
          <t>Osorio-Ortiz, Roberto</t>
        </is>
      </c>
    </row>
    <row r="183">
      <c r="A183" t="n">
        <v>240063</v>
      </c>
      <c r="B183" t="inlineStr">
        <is>
          <t>Perez, Ramon</t>
        </is>
      </c>
    </row>
    <row r="184">
      <c r="A184" t="n">
        <v>240064</v>
      </c>
      <c r="B184" t="inlineStr">
        <is>
          <t>Perez, Jose M.</t>
        </is>
      </c>
    </row>
    <row r="185">
      <c r="A185" t="n">
        <v>240065</v>
      </c>
      <c r="B185" t="inlineStr">
        <is>
          <t>Perez, Luis F.</t>
        </is>
      </c>
    </row>
    <row r="186">
      <c r="A186" t="n">
        <v>240066</v>
      </c>
      <c r="B186" t="inlineStr">
        <is>
          <t>Ramirez, Jose I.</t>
        </is>
      </c>
    </row>
    <row r="187">
      <c r="A187" t="n">
        <v>440082</v>
      </c>
      <c r="B187" t="inlineStr">
        <is>
          <t>Blanco, Andres E.</t>
        </is>
      </c>
    </row>
    <row r="188">
      <c r="A188" t="n">
        <v>440273</v>
      </c>
      <c r="B188" t="inlineStr">
        <is>
          <t>Reyes, Aureliano</t>
        </is>
      </c>
    </row>
    <row r="189">
      <c r="A189" t="n">
        <v>240069</v>
      </c>
      <c r="B189" t="inlineStr">
        <is>
          <t>Reyes, Hector</t>
        </is>
      </c>
    </row>
    <row r="190">
      <c r="A190" t="n">
        <v>240070</v>
      </c>
      <c r="B190" t="inlineStr">
        <is>
          <t>Reyes, Ramon</t>
        </is>
      </c>
    </row>
    <row r="191">
      <c r="A191" t="n">
        <v>240071</v>
      </c>
      <c r="B191" t="inlineStr">
        <is>
          <t>Rios, Manuel O.</t>
        </is>
      </c>
    </row>
    <row r="192">
      <c r="A192" t="n">
        <v>240085</v>
      </c>
      <c r="B192" t="inlineStr">
        <is>
          <t>Sanchez, Martin</t>
        </is>
      </c>
    </row>
    <row r="193">
      <c r="A193" t="n">
        <v>240441</v>
      </c>
      <c r="B193" t="inlineStr">
        <is>
          <t>Miramontes Jr, Juan C.</t>
        </is>
      </c>
    </row>
    <row r="194">
      <c r="A194" t="n">
        <v>240074</v>
      </c>
      <c r="B194" t="inlineStr">
        <is>
          <t>Rodriguez Flores, Daniel</t>
        </is>
      </c>
    </row>
    <row r="195">
      <c r="A195" t="n">
        <v>240005</v>
      </c>
      <c r="B195" t="inlineStr">
        <is>
          <t>Concha, Aaron</t>
        </is>
      </c>
    </row>
    <row r="196">
      <c r="A196" t="n">
        <v>240076</v>
      </c>
      <c r="B196" t="inlineStr">
        <is>
          <t>Rodriguez, Miguel</t>
        </is>
      </c>
    </row>
    <row r="197">
      <c r="A197" t="n">
        <v>240077</v>
      </c>
      <c r="B197" t="inlineStr">
        <is>
          <t>Romo-Mendez, Fernando</t>
        </is>
      </c>
    </row>
    <row r="198">
      <c r="A198" t="n">
        <v>240078</v>
      </c>
      <c r="B198" t="inlineStr">
        <is>
          <t>Romo, Jose A.</t>
        </is>
      </c>
    </row>
    <row r="199">
      <c r="A199" t="n">
        <v>240079</v>
      </c>
      <c r="B199" t="inlineStr">
        <is>
          <t>Romo, Marco A.</t>
        </is>
      </c>
    </row>
    <row r="200">
      <c r="A200" t="n">
        <v>240049</v>
      </c>
      <c r="B200" t="inlineStr">
        <is>
          <t>Lopez Lira, Jose P.</t>
        </is>
      </c>
    </row>
    <row r="201">
      <c r="A201" t="n">
        <v>240081</v>
      </c>
      <c r="B201" t="inlineStr">
        <is>
          <t>Salazar, Gardley</t>
        </is>
      </c>
    </row>
    <row r="202">
      <c r="A202" t="n">
        <v>240082</v>
      </c>
      <c r="B202" t="inlineStr">
        <is>
          <t>Sanchez, Alejandro</t>
        </is>
      </c>
    </row>
    <row r="203">
      <c r="A203" t="n">
        <v>240050</v>
      </c>
      <c r="B203" t="inlineStr">
        <is>
          <t>Lopez Soto, Jesus</t>
        </is>
      </c>
    </row>
    <row r="204">
      <c r="A204" t="n">
        <v>240084</v>
      </c>
      <c r="B204" t="inlineStr">
        <is>
          <t>Sanchez, Juvenal</t>
        </is>
      </c>
    </row>
    <row r="205">
      <c r="A205" t="n">
        <v>240051</v>
      </c>
      <c r="B205" t="inlineStr">
        <is>
          <t>Lopez, Daniel</t>
        </is>
      </c>
    </row>
    <row r="206">
      <c r="A206" t="n">
        <v>240086</v>
      </c>
      <c r="B206" t="inlineStr">
        <is>
          <t>Garcia Sandoval, Martin</t>
        </is>
      </c>
    </row>
    <row r="207">
      <c r="A207" t="n">
        <v>240088</v>
      </c>
      <c r="B207" t="inlineStr">
        <is>
          <t>Silva, Javier</t>
        </is>
      </c>
    </row>
    <row r="208">
      <c r="A208" t="n">
        <v>240089</v>
      </c>
      <c r="B208" t="inlineStr">
        <is>
          <t>Sotelo, Miguel A.</t>
        </is>
      </c>
    </row>
    <row r="209">
      <c r="A209" t="n">
        <v>240090</v>
      </c>
      <c r="B209" t="inlineStr">
        <is>
          <t>TinaJero, Julio A.</t>
        </is>
      </c>
    </row>
    <row r="210">
      <c r="A210" t="n">
        <v>240054</v>
      </c>
      <c r="B210" t="inlineStr">
        <is>
          <t>Lopez, Valentin</t>
        </is>
      </c>
    </row>
    <row r="211">
      <c r="A211" t="n">
        <v>240092</v>
      </c>
      <c r="B211" t="inlineStr">
        <is>
          <t>Vazquez, Ismael I.</t>
        </is>
      </c>
    </row>
    <row r="212">
      <c r="A212" t="n">
        <v>240094</v>
      </c>
      <c r="B212" t="inlineStr">
        <is>
          <t>Villanueva, Francisco R.</t>
        </is>
      </c>
    </row>
    <row r="213">
      <c r="A213" t="n">
        <v>240095</v>
      </c>
      <c r="B213" t="inlineStr">
        <is>
          <t>Solis, Abel</t>
        </is>
      </c>
    </row>
    <row r="214">
      <c r="A214" t="n">
        <v>240096</v>
      </c>
      <c r="B214" t="inlineStr">
        <is>
          <t>Macias, Fernando</t>
        </is>
      </c>
    </row>
    <row r="215">
      <c r="A215" t="n">
        <v>240097</v>
      </c>
      <c r="B215" t="inlineStr">
        <is>
          <t>Salazar-Garcia, Rafael</t>
        </is>
      </c>
    </row>
    <row r="216">
      <c r="A216" t="n">
        <v>240098</v>
      </c>
      <c r="B216" t="inlineStr">
        <is>
          <t>Dominguez, Agustin J.</t>
        </is>
      </c>
    </row>
    <row r="217">
      <c r="A217" t="n">
        <v>240099</v>
      </c>
      <c r="B217" t="inlineStr">
        <is>
          <t>Arreola, Jose F.</t>
        </is>
      </c>
    </row>
    <row r="218">
      <c r="A218" t="n">
        <v>240100</v>
      </c>
      <c r="B218" t="inlineStr">
        <is>
          <t>Garcia, Arnulfo</t>
        </is>
      </c>
    </row>
    <row r="219">
      <c r="A219" t="n">
        <v>240101</v>
      </c>
      <c r="B219" t="inlineStr">
        <is>
          <t>Cedillo, Fabian</t>
        </is>
      </c>
    </row>
    <row r="220">
      <c r="A220" t="n">
        <v>240102</v>
      </c>
      <c r="B220" t="inlineStr">
        <is>
          <t>Daniels-Rivera, Edwardo B.</t>
        </is>
      </c>
    </row>
    <row r="221">
      <c r="A221" t="n">
        <v>240067</v>
      </c>
      <c r="B221" t="inlineStr">
        <is>
          <t>Rangel, Jose M.</t>
        </is>
      </c>
    </row>
    <row r="222">
      <c r="A222" t="n">
        <v>240104</v>
      </c>
      <c r="B222" t="inlineStr">
        <is>
          <t>Alanis, Carlos J.</t>
        </is>
      </c>
    </row>
    <row r="223">
      <c r="A223" t="n">
        <v>240105</v>
      </c>
      <c r="B223" t="inlineStr">
        <is>
          <t>Winland, Xavier D.</t>
        </is>
      </c>
    </row>
    <row r="224">
      <c r="A224" t="n">
        <v>240106</v>
      </c>
      <c r="B224" t="inlineStr">
        <is>
          <t>Valdez, Gerardo</t>
        </is>
      </c>
    </row>
    <row r="225">
      <c r="A225" t="n">
        <v>240107</v>
      </c>
      <c r="B225" t="inlineStr">
        <is>
          <t>Sigala Munoz, Alejandro</t>
        </is>
      </c>
    </row>
    <row r="226">
      <c r="A226" t="n">
        <v>240108</v>
      </c>
      <c r="B226" t="inlineStr">
        <is>
          <t>Duckett, Marvin A.</t>
        </is>
      </c>
    </row>
    <row r="227">
      <c r="A227" t="n">
        <v>240109</v>
      </c>
      <c r="B227" t="inlineStr">
        <is>
          <t>Meza Torres, Alan A.</t>
        </is>
      </c>
    </row>
    <row r="228">
      <c r="A228" t="n">
        <v>240110</v>
      </c>
      <c r="B228" t="inlineStr">
        <is>
          <t>Hernandez, Gregorio B.</t>
        </is>
      </c>
    </row>
    <row r="229">
      <c r="A229" t="n">
        <v>240111</v>
      </c>
      <c r="B229" t="inlineStr">
        <is>
          <t>Vasquez Chavez, Juan J.</t>
        </is>
      </c>
    </row>
    <row r="230">
      <c r="A230" t="n">
        <v>240112</v>
      </c>
      <c r="B230" t="inlineStr">
        <is>
          <t>Castro, Gumaro</t>
        </is>
      </c>
    </row>
    <row r="231">
      <c r="A231" t="n">
        <v>240113</v>
      </c>
      <c r="B231" t="inlineStr">
        <is>
          <t>Garcia, Juan C.</t>
        </is>
      </c>
    </row>
    <row r="232">
      <c r="A232" t="n">
        <v>240114</v>
      </c>
      <c r="B232" t="inlineStr">
        <is>
          <t>Garcia, J Carlos</t>
        </is>
      </c>
    </row>
    <row r="233">
      <c r="A233" t="n">
        <v>240115</v>
      </c>
      <c r="B233" t="inlineStr">
        <is>
          <t>Collins, Melton D.</t>
        </is>
      </c>
    </row>
    <row r="234">
      <c r="A234" t="n">
        <v>240116</v>
      </c>
      <c r="B234" t="inlineStr">
        <is>
          <t>Gonzalez, Ismael M.</t>
        </is>
      </c>
    </row>
    <row r="235">
      <c r="A235" t="n">
        <v>240117</v>
      </c>
      <c r="B235" t="inlineStr">
        <is>
          <t>Fraire, Rodolfo A.</t>
        </is>
      </c>
    </row>
    <row r="236">
      <c r="A236" t="n">
        <v>240118</v>
      </c>
      <c r="B236" t="inlineStr">
        <is>
          <t>Lara, Jason</t>
        </is>
      </c>
    </row>
    <row r="237">
      <c r="A237" t="n">
        <v>240119</v>
      </c>
      <c r="B237" t="inlineStr">
        <is>
          <t>Diego, Micheal T.</t>
        </is>
      </c>
    </row>
    <row r="238">
      <c r="A238" t="n">
        <v>240120</v>
      </c>
      <c r="B238" t="inlineStr">
        <is>
          <t>Moran Dominguez, Ivan F.</t>
        </is>
      </c>
    </row>
    <row r="239">
      <c r="A239" t="n">
        <v>240121</v>
      </c>
      <c r="B239" t="inlineStr">
        <is>
          <t>Garduno-Noguez, Gerardo</t>
        </is>
      </c>
    </row>
    <row r="240">
      <c r="A240" t="n">
        <v>240072</v>
      </c>
      <c r="B240" t="inlineStr">
        <is>
          <t>Rivera, Jose J.</t>
        </is>
      </c>
    </row>
    <row r="241">
      <c r="A241" t="n">
        <v>240123</v>
      </c>
      <c r="B241" t="inlineStr">
        <is>
          <t>Vasquez, Alex</t>
        </is>
      </c>
    </row>
    <row r="242">
      <c r="A242" t="n">
        <v>240124</v>
      </c>
      <c r="B242" t="inlineStr">
        <is>
          <t>Padron, Abel L.</t>
        </is>
      </c>
    </row>
    <row r="243">
      <c r="A243" t="n">
        <v>240125</v>
      </c>
      <c r="B243" t="inlineStr">
        <is>
          <t>Amie, Jerry J.</t>
        </is>
      </c>
    </row>
    <row r="244">
      <c r="A244" t="n">
        <v>240126</v>
      </c>
      <c r="B244" t="inlineStr">
        <is>
          <t>Rodriguez, Cesar D.</t>
        </is>
      </c>
    </row>
    <row r="245">
      <c r="A245" t="n">
        <v>240127</v>
      </c>
      <c r="B245" t="inlineStr">
        <is>
          <t>Harris, Derek C.</t>
        </is>
      </c>
    </row>
    <row r="246">
      <c r="A246" t="n">
        <v>240128</v>
      </c>
      <c r="B246" t="inlineStr">
        <is>
          <t>Sigala, Gabriel</t>
        </is>
      </c>
    </row>
    <row r="247">
      <c r="A247" t="n">
        <v>240129</v>
      </c>
      <c r="B247" t="inlineStr">
        <is>
          <t>Carbajal, Miguel A.</t>
        </is>
      </c>
    </row>
    <row r="248">
      <c r="A248" t="n">
        <v>240130</v>
      </c>
      <c r="B248" t="inlineStr">
        <is>
          <t>Garrison, Jason P.</t>
        </is>
      </c>
    </row>
    <row r="249">
      <c r="A249" t="n">
        <v>240131</v>
      </c>
      <c r="B249" t="inlineStr">
        <is>
          <t>Bautista, Jose A.</t>
        </is>
      </c>
    </row>
    <row r="250">
      <c r="A250" t="n">
        <v>240132</v>
      </c>
      <c r="B250" t="inlineStr">
        <is>
          <t>Aguirre, Nestor</t>
        </is>
      </c>
    </row>
    <row r="251">
      <c r="A251" t="n">
        <v>240133</v>
      </c>
      <c r="B251" t="inlineStr">
        <is>
          <t>Marron, Adrian</t>
        </is>
      </c>
    </row>
    <row r="252">
      <c r="A252" t="n">
        <v>240134</v>
      </c>
      <c r="B252" t="inlineStr">
        <is>
          <t>Flores, Joe</t>
        </is>
      </c>
    </row>
    <row r="253">
      <c r="A253" t="n">
        <v>240135</v>
      </c>
      <c r="B253" t="inlineStr">
        <is>
          <t>Vasquez Jr, Roberto</t>
        </is>
      </c>
    </row>
    <row r="254">
      <c r="A254" t="n">
        <v>240136</v>
      </c>
      <c r="B254" t="inlineStr">
        <is>
          <t>Calixto-Garcia, Martin</t>
        </is>
      </c>
    </row>
    <row r="255">
      <c r="A255" t="n">
        <v>240137</v>
      </c>
      <c r="B255" t="inlineStr">
        <is>
          <t>Brookshire, William D.</t>
        </is>
      </c>
    </row>
    <row r="256">
      <c r="A256" t="n">
        <v>240138</v>
      </c>
      <c r="B256" t="inlineStr">
        <is>
          <t>Vega, Jesus</t>
        </is>
      </c>
    </row>
    <row r="257">
      <c r="A257" t="n">
        <v>240139</v>
      </c>
      <c r="B257" t="inlineStr">
        <is>
          <t>Galarza, Xavier S.</t>
        </is>
      </c>
    </row>
    <row r="258">
      <c r="A258" t="n">
        <v>240140</v>
      </c>
      <c r="B258" t="inlineStr">
        <is>
          <t>Olmedo Blas, Albert M.</t>
        </is>
      </c>
    </row>
    <row r="259">
      <c r="A259" t="n">
        <v>240141</v>
      </c>
      <c r="B259" t="inlineStr">
        <is>
          <t>Watkins, James H.</t>
        </is>
      </c>
    </row>
    <row r="260">
      <c r="A260" t="n">
        <v>240142</v>
      </c>
      <c r="B260" t="inlineStr">
        <is>
          <t>Claudio, Anthony P.</t>
        </is>
      </c>
    </row>
    <row r="261">
      <c r="A261" t="n">
        <v>240143</v>
      </c>
      <c r="B261" t="inlineStr">
        <is>
          <t>Harper, Jordan M.</t>
        </is>
      </c>
    </row>
    <row r="262">
      <c r="A262" t="n">
        <v>240144</v>
      </c>
      <c r="B262" t="inlineStr">
        <is>
          <t>Sias-Garcia, Juan</t>
        </is>
      </c>
    </row>
    <row r="263">
      <c r="A263" t="n">
        <v>240145</v>
      </c>
      <c r="B263" t="inlineStr">
        <is>
          <t>Acosta-Marquez, Gustavo A.</t>
        </is>
      </c>
    </row>
    <row r="264">
      <c r="A264" t="n">
        <v>240146</v>
      </c>
      <c r="B264" t="inlineStr">
        <is>
          <t>Valengcia-Escogido, Manuel</t>
        </is>
      </c>
    </row>
    <row r="265">
      <c r="A265" t="n">
        <v>240147</v>
      </c>
      <c r="B265" t="inlineStr">
        <is>
          <t>Dominguez, Victor C.</t>
        </is>
      </c>
    </row>
    <row r="266">
      <c r="A266" t="n">
        <v>240148</v>
      </c>
      <c r="B266" t="inlineStr">
        <is>
          <t>Parra, David R.</t>
        </is>
      </c>
    </row>
    <row r="267">
      <c r="A267" t="n">
        <v>240149</v>
      </c>
      <c r="B267" t="inlineStr">
        <is>
          <t>Castro, Jose A.</t>
        </is>
      </c>
    </row>
    <row r="268">
      <c r="A268" t="n">
        <v>240150</v>
      </c>
      <c r="B268" t="inlineStr">
        <is>
          <t>Chairez, Heriberto</t>
        </is>
      </c>
    </row>
    <row r="269">
      <c r="A269" t="n">
        <v>240151</v>
      </c>
      <c r="B269" t="inlineStr">
        <is>
          <t>Velasquez-Bonilla, Carlos A.</t>
        </is>
      </c>
    </row>
    <row r="270">
      <c r="A270" t="n">
        <v>240152</v>
      </c>
      <c r="B270" t="inlineStr">
        <is>
          <t>Perez-Aguilar, Eusebio</t>
        </is>
      </c>
    </row>
    <row r="271">
      <c r="A271" t="n">
        <v>240153</v>
      </c>
      <c r="B271" t="inlineStr">
        <is>
          <t>Myers, Mark S.</t>
        </is>
      </c>
    </row>
    <row r="272">
      <c r="A272" t="n">
        <v>240154</v>
      </c>
      <c r="B272" t="inlineStr">
        <is>
          <t>Perez Jr, Melesio</t>
        </is>
      </c>
    </row>
    <row r="273">
      <c r="A273" t="n">
        <v>240155</v>
      </c>
      <c r="B273" t="inlineStr">
        <is>
          <t>Perez, Eduardo</t>
        </is>
      </c>
    </row>
    <row r="274">
      <c r="A274" t="n">
        <v>240156</v>
      </c>
      <c r="B274" t="inlineStr">
        <is>
          <t>Estrada, Noel</t>
        </is>
      </c>
    </row>
    <row r="275">
      <c r="A275" t="n">
        <v>240157</v>
      </c>
      <c r="B275" t="inlineStr">
        <is>
          <t>Dorsey, Troy M.</t>
        </is>
      </c>
    </row>
    <row r="276">
      <c r="A276" t="n">
        <v>240158</v>
      </c>
      <c r="B276" t="inlineStr">
        <is>
          <t>Lopez, Kristopher L.</t>
        </is>
      </c>
    </row>
    <row r="277">
      <c r="A277" t="n">
        <v>240159</v>
      </c>
      <c r="B277" t="inlineStr">
        <is>
          <t>Webb, Brandon J.</t>
        </is>
      </c>
    </row>
    <row r="278">
      <c r="A278" t="n">
        <v>240160</v>
      </c>
      <c r="B278" t="inlineStr">
        <is>
          <t>Aguilar Rico, Miguel</t>
        </is>
      </c>
    </row>
    <row r="279">
      <c r="A279" t="n">
        <v>240161</v>
      </c>
      <c r="B279" t="inlineStr">
        <is>
          <t>Smith Jr, Reynaldo M.</t>
        </is>
      </c>
    </row>
    <row r="280">
      <c r="A280" t="n">
        <v>240162</v>
      </c>
      <c r="B280" t="inlineStr">
        <is>
          <t>Garcia, Francisco J.</t>
        </is>
      </c>
    </row>
    <row r="281">
      <c r="A281" t="n">
        <v>240163</v>
      </c>
      <c r="B281" t="inlineStr">
        <is>
          <t>Flores, Carlos</t>
        </is>
      </c>
    </row>
    <row r="282">
      <c r="A282" t="n">
        <v>240164</v>
      </c>
      <c r="B282" t="inlineStr">
        <is>
          <t>Lumbreras, Roberto</t>
        </is>
      </c>
    </row>
    <row r="283">
      <c r="A283" t="n">
        <v>240165</v>
      </c>
      <c r="B283" t="inlineStr">
        <is>
          <t>Murcia Orellana, Luis E.</t>
        </is>
      </c>
    </row>
    <row r="284">
      <c r="A284" t="n">
        <v>240166</v>
      </c>
      <c r="B284" t="inlineStr">
        <is>
          <t>Suarez-Osornio, Bernardino</t>
        </is>
      </c>
    </row>
    <row r="285">
      <c r="A285" t="n">
        <v>240167</v>
      </c>
      <c r="B285" t="inlineStr">
        <is>
          <t>Gomez Jr, Juan M.</t>
        </is>
      </c>
    </row>
    <row r="286">
      <c r="A286" t="n">
        <v>240169</v>
      </c>
      <c r="B286" t="inlineStr">
        <is>
          <t>Perez Jr, Jesus J.</t>
        </is>
      </c>
    </row>
    <row r="287">
      <c r="A287" t="n">
        <v>240170</v>
      </c>
      <c r="B287" t="inlineStr">
        <is>
          <t>Vigil, Diego S.</t>
        </is>
      </c>
    </row>
    <row r="288">
      <c r="A288" t="n">
        <v>240171</v>
      </c>
      <c r="B288" t="inlineStr">
        <is>
          <t>Prado-Muniz, Jose J.</t>
        </is>
      </c>
    </row>
    <row r="289">
      <c r="A289" t="n">
        <v>240172</v>
      </c>
      <c r="B289" t="inlineStr">
        <is>
          <t>Chavez-Arrellano, Isaac</t>
        </is>
      </c>
    </row>
    <row r="290">
      <c r="A290" t="n">
        <v>240173</v>
      </c>
      <c r="B290" t="inlineStr">
        <is>
          <t>Anguiano, Emilian</t>
        </is>
      </c>
    </row>
    <row r="291">
      <c r="A291" t="n">
        <v>240174</v>
      </c>
      <c r="B291" t="inlineStr">
        <is>
          <t>Romero, Isaac F.</t>
        </is>
      </c>
    </row>
    <row r="292">
      <c r="A292" t="n">
        <v>240175</v>
      </c>
      <c r="B292" t="inlineStr">
        <is>
          <t>Soto-Puentes, Angel</t>
        </is>
      </c>
    </row>
    <row r="293">
      <c r="A293" t="n">
        <v>240176</v>
      </c>
      <c r="B293" t="inlineStr">
        <is>
          <t>Lopez, Adolfo</t>
        </is>
      </c>
    </row>
    <row r="294">
      <c r="A294" t="n">
        <v>240177</v>
      </c>
      <c r="B294" t="inlineStr">
        <is>
          <t>Acosta-Gonzalez, Javier</t>
        </is>
      </c>
    </row>
    <row r="295">
      <c r="A295" t="n">
        <v>240178</v>
      </c>
      <c r="B295" t="inlineStr">
        <is>
          <t>Barrera, Martin</t>
        </is>
      </c>
    </row>
    <row r="296">
      <c r="A296" t="n">
        <v>240179</v>
      </c>
      <c r="B296" t="inlineStr">
        <is>
          <t>Alvarenga, Jose R.</t>
        </is>
      </c>
    </row>
    <row r="297">
      <c r="A297" t="n">
        <v>240180</v>
      </c>
      <c r="B297" t="inlineStr">
        <is>
          <t>Valles, Angel D.</t>
        </is>
      </c>
    </row>
    <row r="298">
      <c r="A298" t="n">
        <v>240181</v>
      </c>
      <c r="B298" t="inlineStr">
        <is>
          <t>Rodriguez-Segovia, Gerardo</t>
        </is>
      </c>
    </row>
    <row r="299">
      <c r="A299" t="n">
        <v>240182</v>
      </c>
      <c r="B299" t="inlineStr">
        <is>
          <t>Becerra, Alfredo</t>
        </is>
      </c>
    </row>
    <row r="300">
      <c r="A300" t="n">
        <v>240183</v>
      </c>
      <c r="B300" t="inlineStr">
        <is>
          <t>Robinson, James R.</t>
        </is>
      </c>
    </row>
    <row r="301">
      <c r="A301" t="n">
        <v>240184</v>
      </c>
      <c r="B301" t="inlineStr">
        <is>
          <t>Amaya, Mark A.</t>
        </is>
      </c>
    </row>
    <row r="302">
      <c r="A302" t="n">
        <v>240185</v>
      </c>
      <c r="B302" t="inlineStr">
        <is>
          <t>Flores, Louis</t>
        </is>
      </c>
    </row>
    <row r="303">
      <c r="A303" t="n">
        <v>240186</v>
      </c>
      <c r="B303" t="inlineStr">
        <is>
          <t>Cruz, Hector R.</t>
        </is>
      </c>
    </row>
    <row r="304">
      <c r="A304" t="n">
        <v>240187</v>
      </c>
      <c r="B304" t="inlineStr">
        <is>
          <t>Martinez, Gerardo</t>
        </is>
      </c>
    </row>
    <row r="305">
      <c r="A305" t="n">
        <v>240188</v>
      </c>
      <c r="B305" t="inlineStr">
        <is>
          <t>Lee, Cameron J.</t>
        </is>
      </c>
    </row>
    <row r="306">
      <c r="A306" t="n">
        <v>240189</v>
      </c>
      <c r="B306" t="inlineStr">
        <is>
          <t>Washington, Jaylen A.</t>
        </is>
      </c>
    </row>
    <row r="307">
      <c r="A307" t="n">
        <v>240190</v>
      </c>
      <c r="B307" t="inlineStr">
        <is>
          <t>Rodriguez, Felix</t>
        </is>
      </c>
    </row>
    <row r="308">
      <c r="A308" t="n">
        <v>240191</v>
      </c>
      <c r="B308" t="inlineStr">
        <is>
          <t>Raymundo, Hugo M.</t>
        </is>
      </c>
    </row>
    <row r="309">
      <c r="A309" t="n">
        <v>240192</v>
      </c>
      <c r="B309" t="inlineStr">
        <is>
          <t>Acevedo, Jeremiah</t>
        </is>
      </c>
    </row>
    <row r="310">
      <c r="A310" t="n">
        <v>240193</v>
      </c>
      <c r="B310" t="inlineStr">
        <is>
          <t>Aguilar-Morales, Max A.</t>
        </is>
      </c>
    </row>
    <row r="311">
      <c r="A311" t="n">
        <v>240194</v>
      </c>
      <c r="B311" t="inlineStr">
        <is>
          <t>Arechar-Navarro, Luis A.</t>
        </is>
      </c>
    </row>
    <row r="312">
      <c r="A312" t="n">
        <v>240195</v>
      </c>
      <c r="B312" t="inlineStr">
        <is>
          <t>Flores, Fidel</t>
        </is>
      </c>
    </row>
    <row r="313">
      <c r="A313" t="n">
        <v>240196</v>
      </c>
      <c r="B313" t="inlineStr">
        <is>
          <t>Torres, Jose A.</t>
        </is>
      </c>
    </row>
    <row r="314">
      <c r="A314" t="n">
        <v>240197</v>
      </c>
      <c r="B314" t="inlineStr">
        <is>
          <t>Silva-Reyes, Oscar L.</t>
        </is>
      </c>
    </row>
    <row r="315">
      <c r="A315" t="n">
        <v>240198</v>
      </c>
      <c r="B315" t="inlineStr">
        <is>
          <t>Skinner, Harvey S.</t>
        </is>
      </c>
    </row>
    <row r="316">
      <c r="A316" t="n">
        <v>240199</v>
      </c>
      <c r="B316" t="inlineStr">
        <is>
          <t>Torres, Jose J.</t>
        </is>
      </c>
    </row>
    <row r="317">
      <c r="A317" t="n">
        <v>240200</v>
      </c>
      <c r="B317" t="inlineStr">
        <is>
          <t>Arechar-Navarro, Francisco I.</t>
        </is>
      </c>
    </row>
    <row r="318">
      <c r="A318" t="n">
        <v>240201</v>
      </c>
      <c r="B318" t="inlineStr">
        <is>
          <t>Torres, Carlos</t>
        </is>
      </c>
    </row>
    <row r="319">
      <c r="A319" t="n">
        <v>240202</v>
      </c>
      <c r="B319" t="inlineStr">
        <is>
          <t>Ipina Jr, Jose G.</t>
        </is>
      </c>
    </row>
    <row r="320">
      <c r="A320" t="n">
        <v>240203</v>
      </c>
      <c r="B320" t="inlineStr">
        <is>
          <t>Velazquez, Carlos D.</t>
        </is>
      </c>
    </row>
    <row r="321">
      <c r="A321" t="n">
        <v>240205</v>
      </c>
      <c r="B321" t="inlineStr">
        <is>
          <t>Lopez, Oscar J.</t>
        </is>
      </c>
    </row>
    <row r="322">
      <c r="A322" t="n">
        <v>240206</v>
      </c>
      <c r="B322" t="inlineStr">
        <is>
          <t>Garcia-Segovia, Richard N.</t>
        </is>
      </c>
    </row>
    <row r="323">
      <c r="A323" t="n">
        <v>240207</v>
      </c>
      <c r="B323" t="inlineStr">
        <is>
          <t>Orona, Alden A.</t>
        </is>
      </c>
    </row>
    <row r="324">
      <c r="A324" t="n">
        <v>240208</v>
      </c>
      <c r="B324" t="inlineStr">
        <is>
          <t>Alfaro-Sanchez, Jesus</t>
        </is>
      </c>
    </row>
    <row r="325">
      <c r="A325" t="n">
        <v>240209</v>
      </c>
      <c r="B325" t="inlineStr">
        <is>
          <t>McCoy, Phillip M.</t>
        </is>
      </c>
    </row>
    <row r="326">
      <c r="A326" t="n">
        <v>240210</v>
      </c>
      <c r="B326" t="inlineStr">
        <is>
          <t>Gonzales, Alfredo</t>
        </is>
      </c>
    </row>
    <row r="327">
      <c r="A327" t="n">
        <v>240211</v>
      </c>
      <c r="B327" t="inlineStr">
        <is>
          <t>Bonilla, Luis A.</t>
        </is>
      </c>
    </row>
    <row r="328">
      <c r="A328" t="n">
        <v>240212</v>
      </c>
      <c r="B328" t="inlineStr">
        <is>
          <t>Gonzalez, Jesus A.</t>
        </is>
      </c>
    </row>
    <row r="329">
      <c r="A329" t="n">
        <v>240213</v>
      </c>
      <c r="B329" t="inlineStr">
        <is>
          <t>Diaz, Eduardo</t>
        </is>
      </c>
    </row>
    <row r="330">
      <c r="A330" t="n">
        <v>240214</v>
      </c>
      <c r="B330" t="inlineStr">
        <is>
          <t>Sanchez, Horacio</t>
        </is>
      </c>
    </row>
    <row r="331">
      <c r="A331" t="n">
        <v>240215</v>
      </c>
      <c r="B331" t="inlineStr">
        <is>
          <t>Garcia-Garcia, Jose A.</t>
        </is>
      </c>
    </row>
    <row r="332">
      <c r="A332" t="n">
        <v>240216</v>
      </c>
      <c r="B332" t="inlineStr">
        <is>
          <t>Gomez, Oscar A.</t>
        </is>
      </c>
    </row>
    <row r="333">
      <c r="A333" t="n">
        <v>240217</v>
      </c>
      <c r="B333" t="inlineStr">
        <is>
          <t>Mendez Jr, Alberto</t>
        </is>
      </c>
    </row>
    <row r="334">
      <c r="A334" t="n">
        <v>240218</v>
      </c>
      <c r="B334" t="inlineStr">
        <is>
          <t>Fabela, Roberto C.</t>
        </is>
      </c>
    </row>
    <row r="335">
      <c r="A335" t="n">
        <v>240219</v>
      </c>
      <c r="B335" t="inlineStr">
        <is>
          <t>Peres-Rangel, J Trinidad</t>
        </is>
      </c>
    </row>
    <row r="336">
      <c r="A336" t="n">
        <v>240220</v>
      </c>
      <c r="B336" t="inlineStr">
        <is>
          <t>Aguirre, Jesus A.</t>
        </is>
      </c>
    </row>
    <row r="337">
      <c r="A337" t="n">
        <v>240221</v>
      </c>
      <c r="B337" t="inlineStr">
        <is>
          <t>Lincoln, Pralon G.</t>
        </is>
      </c>
    </row>
    <row r="338">
      <c r="A338" t="n">
        <v>240222</v>
      </c>
      <c r="B338" t="inlineStr">
        <is>
          <t>Skellen, Kristian D.</t>
        </is>
      </c>
    </row>
    <row r="339">
      <c r="A339" t="n">
        <v>240223</v>
      </c>
      <c r="B339" t="inlineStr">
        <is>
          <t>Galindo Carranza, Rojelio</t>
        </is>
      </c>
    </row>
    <row r="340">
      <c r="A340" t="n">
        <v>240224</v>
      </c>
      <c r="B340" t="inlineStr">
        <is>
          <t>Gonzalez, Raul M.</t>
        </is>
      </c>
    </row>
    <row r="341">
      <c r="A341" t="n">
        <v>240225</v>
      </c>
      <c r="B341" t="inlineStr">
        <is>
          <t>Canelo, Brayan F.</t>
        </is>
      </c>
    </row>
    <row r="342">
      <c r="A342" t="n">
        <v>240226</v>
      </c>
      <c r="B342" t="inlineStr">
        <is>
          <t>Ramirez-Hernandez, Joel</t>
        </is>
      </c>
    </row>
    <row r="343">
      <c r="A343" t="n">
        <v>240227</v>
      </c>
      <c r="B343" t="inlineStr">
        <is>
          <t>Galvan-Hernandez, Jose I.</t>
        </is>
      </c>
    </row>
    <row r="344">
      <c r="A344" t="n">
        <v>240228</v>
      </c>
      <c r="B344" t="inlineStr">
        <is>
          <t>Galvan, Ignacio A.</t>
        </is>
      </c>
    </row>
    <row r="345">
      <c r="A345" t="n">
        <v>240229</v>
      </c>
      <c r="B345" t="inlineStr">
        <is>
          <t>Garcia, Demetrio</t>
        </is>
      </c>
    </row>
    <row r="346">
      <c r="A346" t="n">
        <v>240230</v>
      </c>
      <c r="B346" t="inlineStr">
        <is>
          <t>Guevara, Brayan</t>
        </is>
      </c>
    </row>
    <row r="347">
      <c r="A347" t="n">
        <v>240231</v>
      </c>
      <c r="B347" t="inlineStr">
        <is>
          <t>Callaway, Joshua D.</t>
        </is>
      </c>
    </row>
    <row r="348">
      <c r="A348" t="n">
        <v>240232</v>
      </c>
      <c r="B348" t="inlineStr">
        <is>
          <t>Huerta, Noel A.</t>
        </is>
      </c>
    </row>
    <row r="349">
      <c r="A349" t="n">
        <v>240233</v>
      </c>
      <c r="B349" t="inlineStr">
        <is>
          <t>Herrera-Rosas, Jesus</t>
        </is>
      </c>
    </row>
    <row r="350">
      <c r="A350" t="n">
        <v>240234</v>
      </c>
      <c r="B350" t="inlineStr">
        <is>
          <t>Hernandez, Bryan A.</t>
        </is>
      </c>
    </row>
    <row r="351">
      <c r="A351" t="n">
        <v>240235</v>
      </c>
      <c r="B351" t="inlineStr">
        <is>
          <t>Hernandez, Jose M.</t>
        </is>
      </c>
    </row>
    <row r="352">
      <c r="A352" t="n">
        <v>240236</v>
      </c>
      <c r="B352" t="inlineStr">
        <is>
          <t>Garcia, Kevin</t>
        </is>
      </c>
    </row>
    <row r="353">
      <c r="A353" t="n">
        <v>240237</v>
      </c>
      <c r="B353" t="inlineStr">
        <is>
          <t>Romero-Morales, Roy A.</t>
        </is>
      </c>
    </row>
    <row r="354">
      <c r="A354" t="n">
        <v>240238</v>
      </c>
      <c r="B354" t="inlineStr">
        <is>
          <t>Guia-Lopez, Lizandro E.</t>
        </is>
      </c>
    </row>
    <row r="355">
      <c r="A355" t="n">
        <v>240239</v>
      </c>
      <c r="B355" t="inlineStr">
        <is>
          <t>Guzman-Rosiles, Jesus I.</t>
        </is>
      </c>
    </row>
    <row r="356">
      <c r="A356" t="n">
        <v>240240</v>
      </c>
      <c r="B356" t="inlineStr">
        <is>
          <t>Moreno, Jaime</t>
        </is>
      </c>
    </row>
    <row r="357">
      <c r="A357" t="n">
        <v>240241</v>
      </c>
      <c r="B357" t="inlineStr">
        <is>
          <t>El hamad, Rakan I.</t>
        </is>
      </c>
    </row>
    <row r="358">
      <c r="A358" t="n">
        <v>240242</v>
      </c>
      <c r="B358" t="inlineStr">
        <is>
          <t>Torres, Efrain</t>
        </is>
      </c>
    </row>
    <row r="359">
      <c r="A359" t="n">
        <v>240243</v>
      </c>
      <c r="B359" t="inlineStr">
        <is>
          <t>Calderon-Zavala, Jorge M.</t>
        </is>
      </c>
    </row>
    <row r="360">
      <c r="A360" t="n">
        <v>240244</v>
      </c>
      <c r="B360" t="inlineStr">
        <is>
          <t>Moreno, Francisco</t>
        </is>
      </c>
    </row>
    <row r="361">
      <c r="A361" t="n">
        <v>240245</v>
      </c>
      <c r="B361" t="inlineStr">
        <is>
          <t>Fuentes, Andrew J.</t>
        </is>
      </c>
    </row>
    <row r="362">
      <c r="A362" t="n">
        <v>240246</v>
      </c>
      <c r="B362" t="inlineStr">
        <is>
          <t>Flores, Jonathan</t>
        </is>
      </c>
    </row>
    <row r="363">
      <c r="A363" t="n">
        <v>240247</v>
      </c>
      <c r="B363" t="inlineStr">
        <is>
          <t>Rios, Jesus M.</t>
        </is>
      </c>
    </row>
    <row r="364">
      <c r="A364" t="n">
        <v>240248</v>
      </c>
      <c r="B364" t="inlineStr">
        <is>
          <t>Alvarez, Michael</t>
        </is>
      </c>
    </row>
    <row r="365">
      <c r="A365" t="n">
        <v>240348</v>
      </c>
      <c r="B365" t="inlineStr">
        <is>
          <t>Ibarra, Sabino</t>
        </is>
      </c>
    </row>
    <row r="366">
      <c r="A366" t="n">
        <v>240250</v>
      </c>
      <c r="B366" t="inlineStr">
        <is>
          <t>Rebolledo, Angel R.</t>
        </is>
      </c>
    </row>
    <row r="367">
      <c r="A367" t="n">
        <v>240251</v>
      </c>
      <c r="B367" t="inlineStr">
        <is>
          <t>Castillo, Daniel</t>
        </is>
      </c>
    </row>
    <row r="368">
      <c r="A368" t="n">
        <v>240252</v>
      </c>
      <c r="B368" t="inlineStr">
        <is>
          <t>Valles-Cordero, Jose I.</t>
        </is>
      </c>
    </row>
    <row r="369">
      <c r="A369" t="n">
        <v>240253</v>
      </c>
      <c r="B369" t="inlineStr">
        <is>
          <t>Rangel Jr, Jose M.</t>
        </is>
      </c>
    </row>
    <row r="370">
      <c r="A370" t="n">
        <v>240254</v>
      </c>
      <c r="B370" t="inlineStr">
        <is>
          <t>Rodriguez Jr, Salvador</t>
        </is>
      </c>
    </row>
    <row r="371">
      <c r="A371" t="n">
        <v>240448</v>
      </c>
      <c r="B371" t="inlineStr">
        <is>
          <t>Lozano Acosta, Alejandro</t>
        </is>
      </c>
    </row>
    <row r="372">
      <c r="A372" t="n">
        <v>240256</v>
      </c>
      <c r="B372" t="inlineStr">
        <is>
          <t>Salazar, J Guadalupe</t>
        </is>
      </c>
    </row>
    <row r="373">
      <c r="A373" t="n">
        <v>240257</v>
      </c>
      <c r="B373" t="inlineStr">
        <is>
          <t>Skinner, Vic D.</t>
        </is>
      </c>
    </row>
    <row r="374">
      <c r="A374" t="n">
        <v>240258</v>
      </c>
      <c r="B374" t="inlineStr">
        <is>
          <t>Dunn, Bryant</t>
        </is>
      </c>
    </row>
    <row r="375">
      <c r="A375" t="n">
        <v>240260</v>
      </c>
      <c r="B375" t="inlineStr">
        <is>
          <t>Hernandez, Victor M.</t>
        </is>
      </c>
    </row>
    <row r="376">
      <c r="A376" t="n">
        <v>240261</v>
      </c>
      <c r="B376" t="inlineStr">
        <is>
          <t>Tafolla, Jose G.</t>
        </is>
      </c>
    </row>
    <row r="377">
      <c r="A377" t="n">
        <v>240262</v>
      </c>
      <c r="B377" t="inlineStr">
        <is>
          <t>Lopez-Rosa, Francisco</t>
        </is>
      </c>
    </row>
    <row r="378">
      <c r="A378" t="n">
        <v>240263</v>
      </c>
      <c r="B378" t="inlineStr">
        <is>
          <t>Lemon Jr, Ernest S.</t>
        </is>
      </c>
    </row>
    <row r="379">
      <c r="A379" t="n">
        <v>240264</v>
      </c>
      <c r="B379" t="inlineStr">
        <is>
          <t>Hernandez-Espinoza, Salvador</t>
        </is>
      </c>
    </row>
    <row r="380">
      <c r="A380" t="n">
        <v>240265</v>
      </c>
      <c r="B380" t="inlineStr">
        <is>
          <t>Salazar-Palma, Paolo Phillip Derek</t>
        </is>
      </c>
    </row>
    <row r="381">
      <c r="A381" t="n">
        <v>240266</v>
      </c>
      <c r="B381" t="inlineStr">
        <is>
          <t>Salazar-Palma, Edwin</t>
        </is>
      </c>
    </row>
    <row r="382">
      <c r="A382" t="n">
        <v>240267</v>
      </c>
      <c r="B382" t="inlineStr">
        <is>
          <t>Angeles, Salomon</t>
        </is>
      </c>
    </row>
    <row r="383">
      <c r="A383" t="n">
        <v>240268</v>
      </c>
      <c r="B383" t="inlineStr">
        <is>
          <t>Yanez, Luis H.</t>
        </is>
      </c>
    </row>
    <row r="384">
      <c r="A384" t="n">
        <v>240269</v>
      </c>
      <c r="B384" t="inlineStr">
        <is>
          <t>Maldonado Jr., Astolfo</t>
        </is>
      </c>
    </row>
    <row r="385">
      <c r="A385" t="n">
        <v>240270</v>
      </c>
      <c r="B385" t="inlineStr">
        <is>
          <t>Montenegro, Jesus E.</t>
        </is>
      </c>
    </row>
    <row r="386">
      <c r="A386" t="n">
        <v>240271</v>
      </c>
      <c r="B386" t="inlineStr">
        <is>
          <t>Skellen, Joshua D.</t>
        </is>
      </c>
    </row>
    <row r="387">
      <c r="A387" t="n">
        <v>240272</v>
      </c>
      <c r="B387" t="inlineStr">
        <is>
          <t>Weil, Jeffrey A.</t>
        </is>
      </c>
    </row>
    <row r="388">
      <c r="A388" t="n">
        <v>240273</v>
      </c>
      <c r="B388" t="inlineStr">
        <is>
          <t>Jimenez, Antonio R.</t>
        </is>
      </c>
    </row>
    <row r="389">
      <c r="A389" t="n">
        <v>240274</v>
      </c>
      <c r="B389" t="inlineStr">
        <is>
          <t>Esparza-Lopez, Ignacio S.</t>
        </is>
      </c>
    </row>
    <row r="390">
      <c r="A390" t="n">
        <v>240275</v>
      </c>
      <c r="B390" t="inlineStr">
        <is>
          <t>Garcia Jr., Cesar</t>
        </is>
      </c>
    </row>
    <row r="391">
      <c r="A391" t="n">
        <v>240276</v>
      </c>
      <c r="B391" t="inlineStr">
        <is>
          <t>Esparza-Camos, Humberto</t>
        </is>
      </c>
    </row>
    <row r="392">
      <c r="A392" t="n">
        <v>240277</v>
      </c>
      <c r="B392" t="inlineStr">
        <is>
          <t>Torres, Juan M.</t>
        </is>
      </c>
    </row>
    <row r="393">
      <c r="A393" t="n">
        <v>240278</v>
      </c>
      <c r="B393" t="inlineStr">
        <is>
          <t>Oliva, George</t>
        </is>
      </c>
    </row>
    <row r="394">
      <c r="A394" t="n">
        <v>240279</v>
      </c>
      <c r="B394" t="inlineStr">
        <is>
          <t>Poteet, Jacob A.</t>
        </is>
      </c>
    </row>
    <row r="395">
      <c r="A395" t="n">
        <v>240280</v>
      </c>
      <c r="B395" t="inlineStr">
        <is>
          <t>Smith, Andre D.</t>
        </is>
      </c>
    </row>
    <row r="396">
      <c r="A396" t="n">
        <v>240281</v>
      </c>
      <c r="B396" t="inlineStr">
        <is>
          <t>Onofre-Alas, Otoniel A.</t>
        </is>
      </c>
    </row>
    <row r="397">
      <c r="A397" t="n">
        <v>240282</v>
      </c>
      <c r="B397" t="inlineStr">
        <is>
          <t>Sotelo, Alfredo</t>
        </is>
      </c>
    </row>
    <row r="398">
      <c r="A398" t="n">
        <v>240283</v>
      </c>
      <c r="B398" t="inlineStr">
        <is>
          <t>Avina-Talavera, Alfredo</t>
        </is>
      </c>
    </row>
    <row r="399">
      <c r="A399" t="n">
        <v>240284</v>
      </c>
      <c r="B399" t="inlineStr">
        <is>
          <t>Martinez-Ramirez, Celio</t>
        </is>
      </c>
    </row>
    <row r="400">
      <c r="A400" t="n">
        <v>240285</v>
      </c>
      <c r="B400" t="inlineStr">
        <is>
          <t>Ochoa, Jose M.</t>
        </is>
      </c>
    </row>
    <row r="401">
      <c r="A401" t="n">
        <v>240286</v>
      </c>
      <c r="B401" t="inlineStr">
        <is>
          <t>Sosa, Leopoldo</t>
        </is>
      </c>
    </row>
    <row r="402">
      <c r="A402" t="n">
        <v>240287</v>
      </c>
      <c r="B402" t="inlineStr">
        <is>
          <t>Sosa, Salvador</t>
        </is>
      </c>
    </row>
    <row r="403">
      <c r="A403" t="n">
        <v>240288</v>
      </c>
      <c r="B403" t="inlineStr">
        <is>
          <t>Moore, Alex T.</t>
        </is>
      </c>
    </row>
    <row r="404">
      <c r="A404" t="n">
        <v>240289</v>
      </c>
      <c r="B404" t="inlineStr">
        <is>
          <t>Moore III, John C.</t>
        </is>
      </c>
    </row>
    <row r="405">
      <c r="A405" t="n">
        <v>240290</v>
      </c>
      <c r="B405" t="inlineStr">
        <is>
          <t>Terry, Michael E.</t>
        </is>
      </c>
    </row>
    <row r="406">
      <c r="A406" t="n">
        <v>240291</v>
      </c>
      <c r="B406" t="inlineStr">
        <is>
          <t>Joseph, Allan</t>
        </is>
      </c>
    </row>
    <row r="407">
      <c r="A407" t="n">
        <v>240292</v>
      </c>
      <c r="B407" t="inlineStr">
        <is>
          <t>Claudio-Martinez, Arturo</t>
        </is>
      </c>
    </row>
    <row r="408">
      <c r="A408" t="n">
        <v>240293</v>
      </c>
      <c r="B408" t="inlineStr">
        <is>
          <t>Armadillo-Arias, Jose A.</t>
        </is>
      </c>
    </row>
    <row r="409">
      <c r="A409" t="n">
        <v>240294</v>
      </c>
      <c r="B409" t="inlineStr">
        <is>
          <t>Gomez, Christopher C.</t>
        </is>
      </c>
    </row>
    <row r="410">
      <c r="A410" t="n">
        <v>240295</v>
      </c>
      <c r="B410" t="inlineStr">
        <is>
          <t>Amador-Zubieta, Esteban L.</t>
        </is>
      </c>
    </row>
    <row r="411">
      <c r="A411" t="n">
        <v>240296</v>
      </c>
      <c r="B411" t="inlineStr">
        <is>
          <t>Garza, Julio C.</t>
        </is>
      </c>
    </row>
    <row r="412">
      <c r="A412" t="n">
        <v>240297</v>
      </c>
      <c r="B412" t="inlineStr">
        <is>
          <t>Caamal, Isaac</t>
        </is>
      </c>
    </row>
    <row r="413">
      <c r="A413" t="n">
        <v>240298</v>
      </c>
      <c r="B413" t="inlineStr">
        <is>
          <t>Cuba, Victor A.</t>
        </is>
      </c>
    </row>
    <row r="414">
      <c r="A414" t="n">
        <v>240299</v>
      </c>
      <c r="B414" t="inlineStr">
        <is>
          <t>Jowdy, Joshua D.</t>
        </is>
      </c>
    </row>
    <row r="415">
      <c r="A415" t="n">
        <v>240300</v>
      </c>
      <c r="B415" t="inlineStr">
        <is>
          <t>Gonzalez, David</t>
        </is>
      </c>
    </row>
    <row r="416">
      <c r="A416" t="n">
        <v>240301</v>
      </c>
      <c r="B416" t="inlineStr">
        <is>
          <t>Lipina, Brian T.</t>
        </is>
      </c>
    </row>
    <row r="417">
      <c r="A417" t="n">
        <v>240302</v>
      </c>
      <c r="B417" t="inlineStr">
        <is>
          <t>Jackson, Christopher J.</t>
        </is>
      </c>
    </row>
    <row r="418">
      <c r="A418" t="n">
        <v>240303</v>
      </c>
      <c r="B418" t="inlineStr">
        <is>
          <t>Salazar-Sorto, Carlos Y.</t>
        </is>
      </c>
    </row>
    <row r="419">
      <c r="A419" t="n">
        <v>240304</v>
      </c>
      <c r="B419" t="inlineStr">
        <is>
          <t>Murphy, Brent A.</t>
        </is>
      </c>
    </row>
    <row r="420">
      <c r="A420" t="n">
        <v>240305</v>
      </c>
      <c r="B420" t="inlineStr">
        <is>
          <t>San Juan-Ramirez, Erasmo</t>
        </is>
      </c>
    </row>
    <row r="421">
      <c r="A421" t="n">
        <v>240306</v>
      </c>
      <c r="B421" t="inlineStr">
        <is>
          <t>Medina, Daniel M.</t>
        </is>
      </c>
    </row>
    <row r="422">
      <c r="A422" t="n">
        <v>240307</v>
      </c>
      <c r="B422" t="inlineStr">
        <is>
          <t>Garcia, Jesus</t>
        </is>
      </c>
    </row>
    <row r="423">
      <c r="A423" t="n">
        <v>240308</v>
      </c>
      <c r="B423" t="inlineStr">
        <is>
          <t>Sorio-Anguiano, Vicente A.</t>
        </is>
      </c>
    </row>
    <row r="424">
      <c r="A424" t="n">
        <v>240309</v>
      </c>
      <c r="B424" t="inlineStr">
        <is>
          <t>Oviedo, Francisco J.</t>
        </is>
      </c>
    </row>
    <row r="425">
      <c r="A425" t="n">
        <v>240310</v>
      </c>
      <c r="B425" t="inlineStr">
        <is>
          <t>Manzo-Martinez, Manuel</t>
        </is>
      </c>
    </row>
    <row r="426">
      <c r="A426" t="n">
        <v>240311</v>
      </c>
      <c r="B426" t="inlineStr">
        <is>
          <t>Manzo Torres, Zeferino</t>
        </is>
      </c>
    </row>
    <row r="427">
      <c r="A427" t="n">
        <v>240312</v>
      </c>
      <c r="B427" t="inlineStr">
        <is>
          <t>Valdez-Reivera, Armando</t>
        </is>
      </c>
    </row>
    <row r="428">
      <c r="A428" t="n">
        <v>240313</v>
      </c>
      <c r="B428" t="inlineStr">
        <is>
          <t>Arellano-Aguilar, Roberto</t>
        </is>
      </c>
    </row>
    <row r="429">
      <c r="A429" t="n">
        <v>240314</v>
      </c>
      <c r="B429" t="inlineStr">
        <is>
          <t>Luna-Cisneros, Erasmo</t>
        </is>
      </c>
    </row>
    <row r="430">
      <c r="A430" t="n">
        <v>240315</v>
      </c>
      <c r="B430" t="inlineStr">
        <is>
          <t>McCarthy, James F.</t>
        </is>
      </c>
    </row>
    <row r="431">
      <c r="A431" t="n">
        <v>240316</v>
      </c>
      <c r="B431" t="inlineStr">
        <is>
          <t>Hernandez-Gonzalez, Jesus</t>
        </is>
      </c>
    </row>
    <row r="432">
      <c r="A432" t="n">
        <v>240317</v>
      </c>
      <c r="B432" t="inlineStr">
        <is>
          <t>Pintor-Guzman, Oscar</t>
        </is>
      </c>
    </row>
    <row r="433">
      <c r="A433" t="n">
        <v>240318</v>
      </c>
      <c r="B433" t="inlineStr">
        <is>
          <t>Guajardo, Peter A.</t>
        </is>
      </c>
    </row>
    <row r="434">
      <c r="A434" t="n">
        <v>240319</v>
      </c>
      <c r="B434" t="inlineStr">
        <is>
          <t>Rodriguez, Victor</t>
        </is>
      </c>
    </row>
    <row r="435">
      <c r="A435" t="n">
        <v>240320</v>
      </c>
      <c r="B435" t="inlineStr">
        <is>
          <t>Adame, Juan E.</t>
        </is>
      </c>
    </row>
    <row r="436">
      <c r="A436" t="n">
        <v>240321</v>
      </c>
      <c r="B436" t="inlineStr">
        <is>
          <t>Balthrope, William C.</t>
        </is>
      </c>
    </row>
    <row r="437">
      <c r="A437" t="n">
        <v>240322</v>
      </c>
      <c r="B437" t="inlineStr">
        <is>
          <t>Munoz-Ortiz, Jose L.</t>
        </is>
      </c>
    </row>
    <row r="438">
      <c r="A438" t="n">
        <v>240323</v>
      </c>
      <c r="B438" t="inlineStr">
        <is>
          <t>Torres, Fabian</t>
        </is>
      </c>
    </row>
    <row r="439">
      <c r="A439" t="n">
        <v>240324</v>
      </c>
      <c r="B439" t="inlineStr">
        <is>
          <t>Brooks, Tyler J.</t>
        </is>
      </c>
    </row>
    <row r="440">
      <c r="A440" t="n">
        <v>240325</v>
      </c>
      <c r="B440" t="inlineStr">
        <is>
          <t>Pecina, Jose G.</t>
        </is>
      </c>
    </row>
    <row r="441">
      <c r="A441" t="n">
        <v>240326</v>
      </c>
      <c r="B441" t="inlineStr">
        <is>
          <t>Pesina-Acosta, Moises</t>
        </is>
      </c>
    </row>
    <row r="442">
      <c r="A442" t="n">
        <v>240327</v>
      </c>
      <c r="B442" t="inlineStr">
        <is>
          <t>Rodriguez, Victor H.</t>
        </is>
      </c>
    </row>
    <row r="443">
      <c r="A443" t="n">
        <v>240328</v>
      </c>
      <c r="B443" t="inlineStr">
        <is>
          <t>Esparza, Everardo</t>
        </is>
      </c>
    </row>
    <row r="444">
      <c r="A444" t="n">
        <v>240329</v>
      </c>
      <c r="B444" t="inlineStr">
        <is>
          <t>Rubio, Luis L.</t>
        </is>
      </c>
    </row>
    <row r="445">
      <c r="A445" t="n">
        <v>240330</v>
      </c>
      <c r="B445" t="inlineStr">
        <is>
          <t>Ramirez Jr., Armando</t>
        </is>
      </c>
    </row>
    <row r="446">
      <c r="A446" t="n">
        <v>240331</v>
      </c>
      <c r="B446" t="inlineStr">
        <is>
          <t>Vera-Ramos, Juan M.</t>
        </is>
      </c>
    </row>
    <row r="447">
      <c r="A447" t="n">
        <v>240332</v>
      </c>
      <c r="B447" t="inlineStr">
        <is>
          <t>Sanchez, Giovanni</t>
        </is>
      </c>
    </row>
    <row r="448">
      <c r="A448" t="n">
        <v>240333</v>
      </c>
      <c r="B448" t="inlineStr">
        <is>
          <t>Chavez, David A.</t>
        </is>
      </c>
    </row>
    <row r="449">
      <c r="A449" t="n">
        <v>240334</v>
      </c>
      <c r="B449" t="inlineStr">
        <is>
          <t>Cardoso-Cardoso, Victor</t>
        </is>
      </c>
    </row>
    <row r="450">
      <c r="A450" t="n">
        <v>240335</v>
      </c>
      <c r="B450" t="inlineStr">
        <is>
          <t>Prado-Soto, Eduardo</t>
        </is>
      </c>
    </row>
    <row r="451">
      <c r="A451" t="n">
        <v>240336</v>
      </c>
      <c r="B451" t="inlineStr">
        <is>
          <t>Torres Jr., Reynaldo</t>
        </is>
      </c>
    </row>
    <row r="452">
      <c r="A452" t="n">
        <v>240337</v>
      </c>
      <c r="B452" t="inlineStr">
        <is>
          <t>Torres, Jose D.</t>
        </is>
      </c>
    </row>
    <row r="453">
      <c r="A453" t="n">
        <v>240338</v>
      </c>
      <c r="B453" t="inlineStr">
        <is>
          <t>Ortega, Brian L.</t>
        </is>
      </c>
    </row>
    <row r="454">
      <c r="A454" t="n">
        <v>240339</v>
      </c>
      <c r="B454" t="inlineStr">
        <is>
          <t>Ramirez-Padron, Martin</t>
        </is>
      </c>
    </row>
    <row r="455">
      <c r="A455" t="n">
        <v>240340</v>
      </c>
      <c r="B455" t="inlineStr">
        <is>
          <t>Torres, Nicantro</t>
        </is>
      </c>
    </row>
    <row r="456">
      <c r="A456" t="n">
        <v>240341</v>
      </c>
      <c r="B456" t="inlineStr">
        <is>
          <t>Medaries, Joshua A.</t>
        </is>
      </c>
    </row>
    <row r="457">
      <c r="A457" t="n">
        <v>240342</v>
      </c>
      <c r="B457" t="inlineStr">
        <is>
          <t>Lazo-McGarry, German D.</t>
        </is>
      </c>
    </row>
    <row r="458">
      <c r="A458" t="n">
        <v>240343</v>
      </c>
      <c r="B458" t="inlineStr">
        <is>
          <t>Scott, James J.</t>
        </is>
      </c>
    </row>
    <row r="459">
      <c r="A459" t="n">
        <v>240344</v>
      </c>
      <c r="B459" t="inlineStr">
        <is>
          <t>Cadena-Barcenas, Ivan</t>
        </is>
      </c>
    </row>
    <row r="460">
      <c r="A460" t="n">
        <v>240345</v>
      </c>
      <c r="B460" t="inlineStr">
        <is>
          <t>Ramirez-Rivera, Luis A.</t>
        </is>
      </c>
    </row>
    <row r="461">
      <c r="A461" t="n">
        <v>240346</v>
      </c>
      <c r="B461" t="inlineStr">
        <is>
          <t>Ibarra, Ramiro G.</t>
        </is>
      </c>
    </row>
    <row r="462">
      <c r="A462" t="n">
        <v>240347</v>
      </c>
      <c r="B462" t="inlineStr">
        <is>
          <t>Bueno-Ibarra, Manuel</t>
        </is>
      </c>
    </row>
    <row r="463">
      <c r="A463" t="n">
        <v>240349</v>
      </c>
      <c r="B463" t="inlineStr">
        <is>
          <t>Bueno-Lozano, Rolando</t>
        </is>
      </c>
    </row>
    <row r="464">
      <c r="A464" t="n">
        <v>240350</v>
      </c>
      <c r="B464" t="inlineStr">
        <is>
          <t>Oliva, Julian</t>
        </is>
      </c>
    </row>
    <row r="465">
      <c r="A465" t="n">
        <v>240351</v>
      </c>
      <c r="B465" t="inlineStr">
        <is>
          <t>Negrete-Herrera, Timoteo</t>
        </is>
      </c>
    </row>
    <row r="466">
      <c r="A466" t="n">
        <v>240352</v>
      </c>
      <c r="B466" t="inlineStr">
        <is>
          <t>Ibarra-Guzman, Jose E.</t>
        </is>
      </c>
    </row>
    <row r="467">
      <c r="A467" t="n">
        <v>240353</v>
      </c>
      <c r="B467" t="inlineStr">
        <is>
          <t>Rios, Refugio</t>
        </is>
      </c>
    </row>
    <row r="468">
      <c r="A468" t="n">
        <v>240354</v>
      </c>
      <c r="B468" t="inlineStr">
        <is>
          <t>Ibarra-Avila, Juan M.</t>
        </is>
      </c>
    </row>
    <row r="469">
      <c r="A469" t="n">
        <v>240355</v>
      </c>
      <c r="B469" t="inlineStr">
        <is>
          <t>Gonzalez-Ibarra, Jose M.</t>
        </is>
      </c>
    </row>
    <row r="470">
      <c r="A470" t="n">
        <v>240356</v>
      </c>
      <c r="B470" t="inlineStr">
        <is>
          <t>Henry, Thomas A.</t>
        </is>
      </c>
    </row>
    <row r="471">
      <c r="A471" t="n">
        <v>240357</v>
      </c>
      <c r="B471" t="inlineStr">
        <is>
          <t>Rivera-Zamora, Jose</t>
        </is>
      </c>
    </row>
    <row r="472">
      <c r="A472" t="n">
        <v>240358</v>
      </c>
      <c r="B472" t="inlineStr">
        <is>
          <t>Garcia, Hector</t>
        </is>
      </c>
    </row>
    <row r="473">
      <c r="A473" t="n">
        <v>240359</v>
      </c>
      <c r="B473" t="inlineStr">
        <is>
          <t>Contreras, Juan C.</t>
        </is>
      </c>
    </row>
    <row r="474">
      <c r="A474" t="n">
        <v>240360</v>
      </c>
      <c r="B474" t="inlineStr">
        <is>
          <t>Weil, Trevor J.</t>
        </is>
      </c>
    </row>
    <row r="475">
      <c r="A475" t="n">
        <v>240361</v>
      </c>
      <c r="B475" t="inlineStr">
        <is>
          <t>Gonzalez Ibarra, Hector J.</t>
        </is>
      </c>
    </row>
    <row r="476">
      <c r="A476" t="n">
        <v>240362</v>
      </c>
      <c r="B476" t="inlineStr">
        <is>
          <t>Rangel Rodriguez, Luz A.</t>
        </is>
      </c>
    </row>
    <row r="477">
      <c r="A477" t="n">
        <v>240363</v>
      </c>
      <c r="B477" t="inlineStr">
        <is>
          <t>Zuniga Contreras, Alfonso</t>
        </is>
      </c>
    </row>
    <row r="478">
      <c r="A478" t="n">
        <v>240364</v>
      </c>
      <c r="B478" t="inlineStr">
        <is>
          <t>Barco Perez, Luis E.</t>
        </is>
      </c>
    </row>
    <row r="479">
      <c r="A479" t="n">
        <v>240365</v>
      </c>
      <c r="B479" t="inlineStr">
        <is>
          <t>Vitela, Arturo</t>
        </is>
      </c>
    </row>
    <row r="480">
      <c r="A480" t="n">
        <v>240367</v>
      </c>
      <c r="B480" t="inlineStr">
        <is>
          <t>Zamora-Espinoza, Jose E.</t>
        </is>
      </c>
    </row>
    <row r="481">
      <c r="A481" t="n">
        <v>240368</v>
      </c>
      <c r="B481" t="inlineStr">
        <is>
          <t>Salas-Espinoza, Jose F.</t>
        </is>
      </c>
    </row>
    <row r="482">
      <c r="A482" t="n">
        <v>240369</v>
      </c>
      <c r="B482" t="inlineStr">
        <is>
          <t>Samot Arce, Nelson J.</t>
        </is>
      </c>
    </row>
    <row r="483">
      <c r="A483" t="n">
        <v>240370</v>
      </c>
      <c r="B483" t="inlineStr">
        <is>
          <t>Villa, Emmanuel F.</t>
        </is>
      </c>
    </row>
    <row r="484">
      <c r="A484" t="n">
        <v>240371</v>
      </c>
      <c r="B484" t="inlineStr">
        <is>
          <t>Ramirez, J De Jesus</t>
        </is>
      </c>
    </row>
    <row r="485">
      <c r="A485" t="n">
        <v>240372</v>
      </c>
      <c r="B485" t="inlineStr">
        <is>
          <t>Rodriguez, Jesus E.</t>
        </is>
      </c>
    </row>
    <row r="486">
      <c r="A486" t="n">
        <v>240373</v>
      </c>
      <c r="B486" t="inlineStr">
        <is>
          <t>Del Toro, Jaime</t>
        </is>
      </c>
    </row>
    <row r="487">
      <c r="A487" t="n">
        <v>240374</v>
      </c>
      <c r="B487" t="inlineStr">
        <is>
          <t>Flores, Angel J.</t>
        </is>
      </c>
    </row>
    <row r="488">
      <c r="A488" t="n">
        <v>240375</v>
      </c>
      <c r="B488" t="inlineStr">
        <is>
          <t>Martinez, Damian</t>
        </is>
      </c>
    </row>
    <row r="489">
      <c r="A489" t="n">
        <v>240376</v>
      </c>
      <c r="B489" t="inlineStr">
        <is>
          <t>Miramontes, Abel</t>
        </is>
      </c>
    </row>
    <row r="490">
      <c r="A490" t="n">
        <v>240377</v>
      </c>
      <c r="B490" t="inlineStr">
        <is>
          <t>Calcanas Cisneros, Antonio J.</t>
        </is>
      </c>
    </row>
    <row r="491">
      <c r="A491" t="n">
        <v>240378</v>
      </c>
      <c r="B491" t="inlineStr">
        <is>
          <t>Ibarra, Hector G.</t>
        </is>
      </c>
    </row>
    <row r="492">
      <c r="A492" t="n">
        <v>240379</v>
      </c>
      <c r="B492" t="inlineStr">
        <is>
          <t>Flores-Oliva, Raul</t>
        </is>
      </c>
    </row>
    <row r="493">
      <c r="A493" t="n">
        <v>240381</v>
      </c>
      <c r="B493" t="inlineStr">
        <is>
          <t>Montoya Morales, Fausto F.</t>
        </is>
      </c>
    </row>
    <row r="494">
      <c r="A494" t="n">
        <v>240382</v>
      </c>
      <c r="B494" t="inlineStr">
        <is>
          <t>Cuevas, Fabian A.</t>
        </is>
      </c>
    </row>
    <row r="495">
      <c r="A495" t="n">
        <v>240383</v>
      </c>
      <c r="B495" t="inlineStr">
        <is>
          <t>Del Toro Ontiveros, Alan</t>
        </is>
      </c>
    </row>
    <row r="496">
      <c r="A496" t="n">
        <v>240384</v>
      </c>
      <c r="B496" t="inlineStr">
        <is>
          <t>Gonzalez, Manuel</t>
        </is>
      </c>
    </row>
    <row r="497">
      <c r="A497" t="n">
        <v>240385</v>
      </c>
      <c r="B497" t="inlineStr">
        <is>
          <t>Thomas, Jason L.</t>
        </is>
      </c>
    </row>
    <row r="498">
      <c r="A498" t="n">
        <v>240386</v>
      </c>
      <c r="B498" t="inlineStr">
        <is>
          <t>Carbajal, Roberto D.</t>
        </is>
      </c>
    </row>
    <row r="499">
      <c r="A499" t="n">
        <v>240387</v>
      </c>
      <c r="B499" t="inlineStr">
        <is>
          <t>Perez Escalera, Armando</t>
        </is>
      </c>
    </row>
    <row r="500">
      <c r="A500" t="n">
        <v>240388</v>
      </c>
      <c r="B500" t="inlineStr">
        <is>
          <t>Montes Torres, Jesus A.</t>
        </is>
      </c>
    </row>
    <row r="501">
      <c r="A501" t="n">
        <v>240389</v>
      </c>
      <c r="B501" t="inlineStr">
        <is>
          <t>Calcanas Cisneros, Oscar D.</t>
        </is>
      </c>
    </row>
    <row r="502">
      <c r="A502" t="n">
        <v>240390</v>
      </c>
      <c r="B502" t="inlineStr">
        <is>
          <t>Dubose, Jay D.</t>
        </is>
      </c>
    </row>
    <row r="503">
      <c r="A503" t="n">
        <v>240391</v>
      </c>
      <c r="B503" t="inlineStr">
        <is>
          <t>Munoz, Jesus A.</t>
        </is>
      </c>
    </row>
    <row r="504">
      <c r="A504" t="n">
        <v>240392</v>
      </c>
      <c r="B504" t="inlineStr">
        <is>
          <t>Del Toro, Valentin N.</t>
        </is>
      </c>
    </row>
    <row r="505">
      <c r="A505" t="n">
        <v>240393</v>
      </c>
      <c r="B505" t="inlineStr">
        <is>
          <t>Perez Martinez, Ernesto A.</t>
        </is>
      </c>
    </row>
    <row r="506">
      <c r="A506" t="n">
        <v>240394</v>
      </c>
      <c r="B506" t="inlineStr">
        <is>
          <t>Melendez, Juan M.</t>
        </is>
      </c>
    </row>
    <row r="507">
      <c r="A507" t="n">
        <v>240395</v>
      </c>
      <c r="B507" t="inlineStr">
        <is>
          <t>Torres Rivera, Angel A.</t>
        </is>
      </c>
    </row>
    <row r="508">
      <c r="A508" t="n">
        <v>240396</v>
      </c>
      <c r="B508" t="inlineStr">
        <is>
          <t>Roman, Leonel</t>
        </is>
      </c>
    </row>
    <row r="509">
      <c r="A509" t="n">
        <v>240397</v>
      </c>
      <c r="B509" t="inlineStr">
        <is>
          <t>Rodriguez Perez, Miguel</t>
        </is>
      </c>
    </row>
    <row r="510">
      <c r="A510" t="n">
        <v>240398</v>
      </c>
      <c r="B510" t="inlineStr">
        <is>
          <t>Rios, Gregorio</t>
        </is>
      </c>
    </row>
    <row r="511">
      <c r="A511" t="n">
        <v>240399</v>
      </c>
      <c r="B511" t="inlineStr">
        <is>
          <t>Hull, Steven E.</t>
        </is>
      </c>
    </row>
    <row r="512">
      <c r="A512" t="n">
        <v>240400</v>
      </c>
      <c r="B512" t="inlineStr">
        <is>
          <t>Workman, Thomas G.</t>
        </is>
      </c>
    </row>
    <row r="513">
      <c r="A513" t="n">
        <v>240401</v>
      </c>
      <c r="B513" t="inlineStr">
        <is>
          <t>Alba, Jose M.</t>
        </is>
      </c>
    </row>
    <row r="514">
      <c r="A514" t="n">
        <v>240402</v>
      </c>
      <c r="B514" t="inlineStr">
        <is>
          <t>Mendoza, Acel</t>
        </is>
      </c>
    </row>
    <row r="515">
      <c r="A515" t="n">
        <v>240403</v>
      </c>
      <c r="B515" t="inlineStr">
        <is>
          <t>Herrera, Natividad J.</t>
        </is>
      </c>
    </row>
    <row r="516">
      <c r="A516" t="n">
        <v>240404</v>
      </c>
      <c r="B516" t="inlineStr">
        <is>
          <t>Juarez Monjaras, Jose C.</t>
        </is>
      </c>
    </row>
    <row r="517">
      <c r="A517" t="n">
        <v>240405</v>
      </c>
      <c r="B517" t="inlineStr">
        <is>
          <t>Guevara Bolanos, Martin</t>
        </is>
      </c>
    </row>
    <row r="518">
      <c r="A518" t="n">
        <v>240406</v>
      </c>
      <c r="B518" t="inlineStr">
        <is>
          <t>Guevara Bustos, Gilberto</t>
        </is>
      </c>
    </row>
    <row r="519">
      <c r="A519" t="n">
        <v>240407</v>
      </c>
      <c r="B519" t="inlineStr">
        <is>
          <t>Alvarado, Jesus L.</t>
        </is>
      </c>
    </row>
    <row r="520">
      <c r="A520" t="n">
        <v>240408</v>
      </c>
      <c r="B520" t="inlineStr">
        <is>
          <t>Acosta Marquez, Pedro E.</t>
        </is>
      </c>
    </row>
    <row r="521">
      <c r="A521" t="n">
        <v>240743</v>
      </c>
      <c r="B521" t="inlineStr">
        <is>
          <t>Vasquez, Juan C.</t>
        </is>
      </c>
    </row>
    <row r="522">
      <c r="A522" t="n">
        <v>240411</v>
      </c>
      <c r="B522" t="inlineStr">
        <is>
          <t>Vasquez, Mario A.</t>
        </is>
      </c>
    </row>
    <row r="523">
      <c r="A523" t="n">
        <v>240412</v>
      </c>
      <c r="B523" t="inlineStr">
        <is>
          <t>Rodriguez Perez, Francisco</t>
        </is>
      </c>
    </row>
    <row r="524">
      <c r="A524" t="n">
        <v>240413</v>
      </c>
      <c r="B524" t="inlineStr">
        <is>
          <t>Gallardo, Juan V.</t>
        </is>
      </c>
    </row>
    <row r="525">
      <c r="A525" t="n">
        <v>240415</v>
      </c>
      <c r="B525" t="inlineStr">
        <is>
          <t>Ortega, Erit B.</t>
        </is>
      </c>
    </row>
    <row r="526">
      <c r="A526" t="n">
        <v>240416</v>
      </c>
      <c r="B526" t="inlineStr">
        <is>
          <t>Molina Arteaga, Jose D.</t>
        </is>
      </c>
    </row>
    <row r="527">
      <c r="A527" t="n">
        <v>240417</v>
      </c>
      <c r="B527" t="inlineStr">
        <is>
          <t>Murray, Richard A.</t>
        </is>
      </c>
    </row>
    <row r="528">
      <c r="A528" t="n">
        <v>240418</v>
      </c>
      <c r="B528" t="inlineStr">
        <is>
          <t>Garcia, Cecilio M.</t>
        </is>
      </c>
    </row>
    <row r="529">
      <c r="A529" t="n">
        <v>240419</v>
      </c>
      <c r="B529" t="inlineStr">
        <is>
          <t>Garcia Jr, Cecilio M.</t>
        </is>
      </c>
    </row>
    <row r="530">
      <c r="A530" t="n">
        <v>240420</v>
      </c>
      <c r="B530" t="inlineStr">
        <is>
          <t>Tremillo, Jason A.</t>
        </is>
      </c>
    </row>
    <row r="531">
      <c r="A531" t="n">
        <v>240421</v>
      </c>
      <c r="B531" t="inlineStr">
        <is>
          <t>Perez Ramirez, Miguel A.</t>
        </is>
      </c>
    </row>
    <row r="532">
      <c r="A532" t="n">
        <v>240422</v>
      </c>
      <c r="B532" t="inlineStr">
        <is>
          <t>Diaz Rosas, Ancelmo</t>
        </is>
      </c>
    </row>
    <row r="533">
      <c r="A533" t="n">
        <v>240423</v>
      </c>
      <c r="B533" t="inlineStr">
        <is>
          <t>Diaz Jr, Abelino</t>
        </is>
      </c>
    </row>
    <row r="534">
      <c r="A534" t="n">
        <v>240424</v>
      </c>
      <c r="B534" t="inlineStr">
        <is>
          <t>Padilla, Elier</t>
        </is>
      </c>
    </row>
    <row r="535">
      <c r="A535" t="n">
        <v>240425</v>
      </c>
      <c r="B535" t="inlineStr">
        <is>
          <t>Hernandez-Santos, Domingo</t>
        </is>
      </c>
    </row>
    <row r="536">
      <c r="A536" t="n">
        <v>240426</v>
      </c>
      <c r="B536" t="inlineStr">
        <is>
          <t>Casco, Felipe</t>
        </is>
      </c>
    </row>
    <row r="537">
      <c r="A537" t="n">
        <v>240427</v>
      </c>
      <c r="B537" t="inlineStr">
        <is>
          <t>Rodriguez-Alvarado, Sergio</t>
        </is>
      </c>
    </row>
    <row r="538">
      <c r="A538" t="n">
        <v>240428</v>
      </c>
      <c r="B538" t="inlineStr">
        <is>
          <t>Ramirez-Gonzalez, Eduardo</t>
        </is>
      </c>
    </row>
    <row r="539">
      <c r="A539" t="n">
        <v>240429</v>
      </c>
      <c r="B539" t="inlineStr">
        <is>
          <t>Rodriguez, Jary R.</t>
        </is>
      </c>
    </row>
    <row r="540">
      <c r="A540" t="n">
        <v>240430</v>
      </c>
      <c r="B540" t="inlineStr">
        <is>
          <t>Vejar Jr, Jose L.</t>
        </is>
      </c>
    </row>
    <row r="541">
      <c r="A541" t="n">
        <v>240431</v>
      </c>
      <c r="B541" t="inlineStr">
        <is>
          <t>Vences Tavira, Juan</t>
        </is>
      </c>
    </row>
    <row r="542">
      <c r="A542" t="n">
        <v>240432</v>
      </c>
      <c r="B542" t="inlineStr">
        <is>
          <t>McCormick, Billy J.</t>
        </is>
      </c>
    </row>
    <row r="543">
      <c r="A543" t="n">
        <v>240433</v>
      </c>
      <c r="B543" t="inlineStr">
        <is>
          <t>Claudio Martinez, Carlos</t>
        </is>
      </c>
    </row>
    <row r="544">
      <c r="A544" t="n">
        <v>240434</v>
      </c>
      <c r="B544" t="inlineStr">
        <is>
          <t>Martinez Lozano, Luis E.</t>
        </is>
      </c>
    </row>
    <row r="545">
      <c r="A545" t="n">
        <v>240435</v>
      </c>
      <c r="B545" t="inlineStr">
        <is>
          <t>Ramirez, Carlos G.</t>
        </is>
      </c>
    </row>
    <row r="546">
      <c r="A546" t="n">
        <v>240436</v>
      </c>
      <c r="B546" t="inlineStr">
        <is>
          <t>Duarte, Efrain</t>
        </is>
      </c>
    </row>
    <row r="547">
      <c r="A547" t="n">
        <v>240437</v>
      </c>
      <c r="B547" t="inlineStr">
        <is>
          <t>Carrera, Ignacio</t>
        </is>
      </c>
    </row>
    <row r="548">
      <c r="A548" t="n">
        <v>240438</v>
      </c>
      <c r="B548" t="inlineStr">
        <is>
          <t>Marron Jr, Alejandro</t>
        </is>
      </c>
    </row>
    <row r="549">
      <c r="A549" t="n">
        <v>240440</v>
      </c>
      <c r="B549" t="inlineStr">
        <is>
          <t>Vejar, Michael G.</t>
        </is>
      </c>
    </row>
    <row r="550">
      <c r="A550" t="n">
        <v>240767</v>
      </c>
      <c r="B550" t="inlineStr">
        <is>
          <t>Montante, Jose L.</t>
        </is>
      </c>
    </row>
    <row r="551">
      <c r="A551" t="n">
        <v>440259</v>
      </c>
      <c r="B551" t="inlineStr">
        <is>
          <t>Colmenero-Garcia, Rolando</t>
        </is>
      </c>
    </row>
    <row r="552">
      <c r="A552" t="n">
        <v>240443</v>
      </c>
      <c r="B552" t="inlineStr">
        <is>
          <t>Miramontes Marquez, Juan C.</t>
        </is>
      </c>
    </row>
    <row r="553">
      <c r="A553" t="n">
        <v>240036</v>
      </c>
      <c r="B553" t="inlineStr">
        <is>
          <t>Flores Jr, Catalino</t>
        </is>
      </c>
    </row>
    <row r="554">
      <c r="A554" t="n">
        <v>240445</v>
      </c>
      <c r="B554" t="inlineStr">
        <is>
          <t>Rios, Gustavo</t>
        </is>
      </c>
    </row>
    <row r="555">
      <c r="A555" t="n">
        <v>240446</v>
      </c>
      <c r="B555" t="inlineStr">
        <is>
          <t>Calixto Flores, Domingo</t>
        </is>
      </c>
    </row>
    <row r="556">
      <c r="A556" t="n">
        <v>240447</v>
      </c>
      <c r="B556" t="inlineStr">
        <is>
          <t>Gonzalez, Jorge M.</t>
        </is>
      </c>
    </row>
    <row r="557">
      <c r="A557" t="n">
        <v>240037</v>
      </c>
      <c r="B557" t="inlineStr">
        <is>
          <t>Flores Sr, Catalino</t>
        </is>
      </c>
    </row>
    <row r="558">
      <c r="A558" t="n">
        <v>240449</v>
      </c>
      <c r="B558" t="inlineStr">
        <is>
          <t>Calzada, Ricardo</t>
        </is>
      </c>
    </row>
    <row r="559">
      <c r="A559" t="n">
        <v>240450</v>
      </c>
      <c r="B559" t="inlineStr">
        <is>
          <t>White, Jabri C.</t>
        </is>
      </c>
    </row>
    <row r="560">
      <c r="A560" t="n">
        <v>240451</v>
      </c>
      <c r="B560" t="inlineStr">
        <is>
          <t>Balleza De Leon, Margarito</t>
        </is>
      </c>
    </row>
    <row r="561">
      <c r="A561" t="n">
        <v>240452</v>
      </c>
      <c r="B561" t="inlineStr">
        <is>
          <t>Zavala, Marsial</t>
        </is>
      </c>
    </row>
    <row r="562">
      <c r="A562" t="n">
        <v>240453</v>
      </c>
      <c r="B562" t="inlineStr">
        <is>
          <t>Jaimes-Denova, Ricardo</t>
        </is>
      </c>
    </row>
    <row r="563">
      <c r="A563" t="n">
        <v>240454</v>
      </c>
      <c r="B563" t="inlineStr">
        <is>
          <t>Flores Rodriguez, Pedro</t>
        </is>
      </c>
    </row>
    <row r="564">
      <c r="A564" t="n">
        <v>240455</v>
      </c>
      <c r="B564" t="inlineStr">
        <is>
          <t>Rodarte Serrano, Jesus O.</t>
        </is>
      </c>
    </row>
    <row r="565">
      <c r="A565" t="n">
        <v>240456</v>
      </c>
      <c r="B565" t="inlineStr">
        <is>
          <t>Jimenez-Orona, Jaime A.</t>
        </is>
      </c>
    </row>
    <row r="566">
      <c r="A566" t="n">
        <v>240457</v>
      </c>
      <c r="B566" t="inlineStr">
        <is>
          <t>Garrett, Jose D.</t>
        </is>
      </c>
    </row>
    <row r="567">
      <c r="A567" t="n">
        <v>240458</v>
      </c>
      <c r="B567" t="inlineStr">
        <is>
          <t>Martinez Arriaga, Edgar</t>
        </is>
      </c>
    </row>
    <row r="568">
      <c r="A568" t="n">
        <v>240459</v>
      </c>
      <c r="B568" t="inlineStr">
        <is>
          <t>Restrepo, Mateo A.</t>
        </is>
      </c>
    </row>
    <row r="569">
      <c r="A569" t="n">
        <v>240460</v>
      </c>
      <c r="B569" t="inlineStr">
        <is>
          <t>Tilley, Andrew M.</t>
        </is>
      </c>
    </row>
    <row r="570">
      <c r="A570" t="n">
        <v>240461</v>
      </c>
      <c r="B570" t="inlineStr">
        <is>
          <t>Zuniga, David</t>
        </is>
      </c>
    </row>
    <row r="571">
      <c r="A571" t="n">
        <v>240462</v>
      </c>
      <c r="B571" t="inlineStr">
        <is>
          <t>Rodriguez Ortiz, Jose L.</t>
        </is>
      </c>
    </row>
    <row r="572">
      <c r="A572" t="n">
        <v>240463</v>
      </c>
      <c r="B572" t="inlineStr">
        <is>
          <t>Mendez, Jesus G.</t>
        </is>
      </c>
    </row>
    <row r="573">
      <c r="A573" t="n">
        <v>240464</v>
      </c>
      <c r="B573" t="inlineStr">
        <is>
          <t>Mendoza Mendez, Jose O.</t>
        </is>
      </c>
    </row>
    <row r="574">
      <c r="A574" t="n">
        <v>240465</v>
      </c>
      <c r="B574" t="inlineStr">
        <is>
          <t>Caraballo Jr, Reyes</t>
        </is>
      </c>
    </row>
    <row r="575">
      <c r="A575" t="n">
        <v>240466</v>
      </c>
      <c r="B575" t="inlineStr">
        <is>
          <t>Oviedo Quintana, Ezequiel</t>
        </is>
      </c>
    </row>
    <row r="576">
      <c r="A576" t="n">
        <v>240467</v>
      </c>
      <c r="B576" t="inlineStr">
        <is>
          <t>Gallardo, Aaron</t>
        </is>
      </c>
    </row>
    <row r="577">
      <c r="A577" t="n">
        <v>240468</v>
      </c>
      <c r="B577" t="inlineStr">
        <is>
          <t>Frayre, Leonel</t>
        </is>
      </c>
    </row>
    <row r="578">
      <c r="A578" t="n">
        <v>240469</v>
      </c>
      <c r="B578" t="inlineStr">
        <is>
          <t>Guardiola, Alberto</t>
        </is>
      </c>
    </row>
    <row r="579">
      <c r="A579" t="n">
        <v>240470</v>
      </c>
      <c r="B579" t="inlineStr">
        <is>
          <t>Guardiola Hernandez, Anselmo</t>
        </is>
      </c>
    </row>
    <row r="580">
      <c r="A580" t="n">
        <v>240471</v>
      </c>
      <c r="B580" t="inlineStr">
        <is>
          <t>Orosco Jr, Benito</t>
        </is>
      </c>
    </row>
    <row r="581">
      <c r="A581" t="n">
        <v>240472</v>
      </c>
      <c r="B581" t="inlineStr">
        <is>
          <t>Alvarez, Jesus</t>
        </is>
      </c>
    </row>
    <row r="582">
      <c r="A582" t="n">
        <v>240473</v>
      </c>
      <c r="B582" t="inlineStr">
        <is>
          <t>Garcia Lara, Bernardo</t>
        </is>
      </c>
    </row>
    <row r="583">
      <c r="A583" t="n">
        <v>240474</v>
      </c>
      <c r="B583" t="inlineStr">
        <is>
          <t>Martinez, Jonathan</t>
        </is>
      </c>
    </row>
    <row r="584">
      <c r="A584" t="n">
        <v>240475</v>
      </c>
      <c r="B584" t="inlineStr">
        <is>
          <t>Perez, Simon</t>
        </is>
      </c>
    </row>
    <row r="585">
      <c r="A585" t="n">
        <v>240476</v>
      </c>
      <c r="B585" t="inlineStr">
        <is>
          <t>Garcia Jr, Juan C.</t>
        </is>
      </c>
    </row>
    <row r="586">
      <c r="A586" t="n">
        <v>240477</v>
      </c>
      <c r="B586" t="inlineStr">
        <is>
          <t>Duran Sandoval, Salome</t>
        </is>
      </c>
    </row>
    <row r="587">
      <c r="A587" t="n">
        <v>240478</v>
      </c>
      <c r="B587" t="inlineStr">
        <is>
          <t>Haynes, Quincy L.</t>
        </is>
      </c>
    </row>
    <row r="588">
      <c r="A588" t="n">
        <v>240479</v>
      </c>
      <c r="B588" t="inlineStr">
        <is>
          <t>Ramirez, Luis M.</t>
        </is>
      </c>
    </row>
    <row r="589">
      <c r="A589" t="n">
        <v>240480</v>
      </c>
      <c r="B589" t="inlineStr">
        <is>
          <t>Ramirez, Elias V.</t>
        </is>
      </c>
    </row>
    <row r="590">
      <c r="A590" t="n">
        <v>240481</v>
      </c>
      <c r="B590" t="inlineStr">
        <is>
          <t>Palacio Muniz, Juan J.</t>
        </is>
      </c>
    </row>
    <row r="591">
      <c r="A591" t="n">
        <v>240482</v>
      </c>
      <c r="B591" t="inlineStr">
        <is>
          <t>Martinez, Alexander F.</t>
        </is>
      </c>
    </row>
    <row r="592">
      <c r="A592" t="n">
        <v>240483</v>
      </c>
      <c r="B592" t="inlineStr">
        <is>
          <t>Martinez Hernandez, Victor M.</t>
        </is>
      </c>
    </row>
    <row r="593">
      <c r="A593" t="n">
        <v>240484</v>
      </c>
      <c r="B593" t="inlineStr">
        <is>
          <t>Rosas Rivera, Juan P.</t>
        </is>
      </c>
    </row>
    <row r="594">
      <c r="A594" t="n">
        <v>240485</v>
      </c>
      <c r="B594" t="inlineStr">
        <is>
          <t>Mancha, Steve E.</t>
        </is>
      </c>
    </row>
    <row r="595">
      <c r="A595" t="n">
        <v>240486</v>
      </c>
      <c r="B595" t="inlineStr">
        <is>
          <t>Bermudez, Natanael</t>
        </is>
      </c>
    </row>
    <row r="596">
      <c r="A596" t="n">
        <v>240487</v>
      </c>
      <c r="B596" t="inlineStr">
        <is>
          <t>Valladares Jr, Julian</t>
        </is>
      </c>
    </row>
    <row r="597">
      <c r="A597" t="n">
        <v>240488</v>
      </c>
      <c r="B597" t="inlineStr">
        <is>
          <t>Resendiz, Roberto</t>
        </is>
      </c>
    </row>
    <row r="598">
      <c r="A598" t="n">
        <v>240489</v>
      </c>
      <c r="B598" t="inlineStr">
        <is>
          <t>Norris, Timothy S.</t>
        </is>
      </c>
    </row>
    <row r="599">
      <c r="A599" t="n">
        <v>240490</v>
      </c>
      <c r="B599" t="inlineStr">
        <is>
          <t>Ramos Magdaleno, Endy A.</t>
        </is>
      </c>
    </row>
    <row r="600">
      <c r="A600" t="n">
        <v>240491</v>
      </c>
      <c r="B600" t="inlineStr">
        <is>
          <t>Guzman, Jose E.</t>
        </is>
      </c>
    </row>
    <row r="601">
      <c r="A601" t="n">
        <v>240492</v>
      </c>
      <c r="B601" t="inlineStr">
        <is>
          <t>Navarrete Torrez, Luciano</t>
        </is>
      </c>
    </row>
    <row r="602">
      <c r="A602" t="n">
        <v>240493</v>
      </c>
      <c r="B602" t="inlineStr">
        <is>
          <t>Aleman Gonzalez, Gabriel O.</t>
        </is>
      </c>
    </row>
    <row r="603">
      <c r="A603" t="n">
        <v>240494</v>
      </c>
      <c r="B603" t="inlineStr">
        <is>
          <t>Hernandez, Juan B.</t>
        </is>
      </c>
    </row>
    <row r="604">
      <c r="A604" t="n">
        <v>240495</v>
      </c>
      <c r="B604" t="inlineStr">
        <is>
          <t>Roman, Leonel</t>
        </is>
      </c>
    </row>
    <row r="605">
      <c r="A605" t="n">
        <v>240496</v>
      </c>
      <c r="B605" t="inlineStr">
        <is>
          <t>Garnica, Jesse</t>
        </is>
      </c>
    </row>
    <row r="606">
      <c r="A606" t="n">
        <v>240497</v>
      </c>
      <c r="B606" t="inlineStr">
        <is>
          <t>Solorzano, Juan D.</t>
        </is>
      </c>
    </row>
    <row r="607">
      <c r="A607" t="n">
        <v>240498</v>
      </c>
      <c r="B607" t="inlineStr">
        <is>
          <t>Perez, Ruben</t>
        </is>
      </c>
    </row>
    <row r="608">
      <c r="A608" t="n">
        <v>240499</v>
      </c>
      <c r="B608" t="inlineStr">
        <is>
          <t>Valenzuela Martinez, Cesar E.</t>
        </is>
      </c>
    </row>
    <row r="609">
      <c r="A609" t="n">
        <v>240500</v>
      </c>
      <c r="B609" t="inlineStr">
        <is>
          <t>Rangel Guzman, Mauricio</t>
        </is>
      </c>
    </row>
    <row r="610">
      <c r="A610" t="n">
        <v>240501</v>
      </c>
      <c r="B610" t="inlineStr">
        <is>
          <t>Mendoza Mendez, Ruben</t>
        </is>
      </c>
    </row>
    <row r="611">
      <c r="A611" t="n">
        <v>240502</v>
      </c>
      <c r="B611" t="inlineStr">
        <is>
          <t>Cardoso Chavez, Daniel</t>
        </is>
      </c>
    </row>
    <row r="612">
      <c r="A612" t="n">
        <v>240503</v>
      </c>
      <c r="B612" t="inlineStr">
        <is>
          <t>Rodriguez Avelar, Jose M.</t>
        </is>
      </c>
    </row>
    <row r="613">
      <c r="A613" t="n">
        <v>240504</v>
      </c>
      <c r="B613" t="inlineStr">
        <is>
          <t>Rodriguez Avelar, Carlos A.</t>
        </is>
      </c>
    </row>
    <row r="614">
      <c r="A614" t="n">
        <v>240505</v>
      </c>
      <c r="B614" t="inlineStr">
        <is>
          <t>Lozano De La Torre, Diego M.</t>
        </is>
      </c>
    </row>
    <row r="615">
      <c r="A615" t="n">
        <v>240506</v>
      </c>
      <c r="B615" t="inlineStr">
        <is>
          <t>Loredo, Saul</t>
        </is>
      </c>
    </row>
    <row r="616">
      <c r="A616" t="n">
        <v>240507</v>
      </c>
      <c r="B616" t="inlineStr">
        <is>
          <t>Salazar Balderas, Braulio</t>
        </is>
      </c>
    </row>
    <row r="617">
      <c r="A617" t="n">
        <v>240508</v>
      </c>
      <c r="B617" t="inlineStr">
        <is>
          <t>Rocha Jr, Pedro</t>
        </is>
      </c>
    </row>
    <row r="618">
      <c r="A618" t="n">
        <v>240509</v>
      </c>
      <c r="B618" t="inlineStr">
        <is>
          <t>Avalos, Pedro D.</t>
        </is>
      </c>
    </row>
    <row r="619">
      <c r="A619" t="n">
        <v>240510</v>
      </c>
      <c r="B619" t="inlineStr">
        <is>
          <t>Salinas, Anthony P.</t>
        </is>
      </c>
    </row>
    <row r="620">
      <c r="A620" t="n">
        <v>240511</v>
      </c>
      <c r="B620" t="inlineStr">
        <is>
          <t>Hernandez, Bryan X.</t>
        </is>
      </c>
    </row>
    <row r="621">
      <c r="A621" t="n">
        <v>240512</v>
      </c>
      <c r="B621" t="inlineStr">
        <is>
          <t>Hernandez Gonzalez, Francisco J.</t>
        </is>
      </c>
    </row>
    <row r="622">
      <c r="A622" t="n">
        <v>240513</v>
      </c>
      <c r="B622" t="inlineStr">
        <is>
          <t>Hernandez Roman, Lester</t>
        </is>
      </c>
    </row>
    <row r="623">
      <c r="A623" t="n">
        <v>240514</v>
      </c>
      <c r="B623" t="inlineStr">
        <is>
          <t>Garcia, Joel M.</t>
        </is>
      </c>
    </row>
    <row r="624">
      <c r="A624" t="n">
        <v>240515</v>
      </c>
      <c r="B624" t="inlineStr">
        <is>
          <t>Marron Ramirez, Hector</t>
        </is>
      </c>
    </row>
    <row r="625">
      <c r="A625" t="n">
        <v>240516</v>
      </c>
      <c r="B625" t="inlineStr">
        <is>
          <t>Gomez, Ezequiel</t>
        </is>
      </c>
    </row>
    <row r="626">
      <c r="A626" t="n">
        <v>240517</v>
      </c>
      <c r="B626" t="inlineStr">
        <is>
          <t>Thompson, Marshall</t>
        </is>
      </c>
    </row>
    <row r="627">
      <c r="A627" t="n">
        <v>240518</v>
      </c>
      <c r="B627" t="inlineStr">
        <is>
          <t>Del Toro, Alexander</t>
        </is>
      </c>
    </row>
    <row r="628">
      <c r="A628" t="n">
        <v>240519</v>
      </c>
      <c r="B628" t="inlineStr">
        <is>
          <t>Rivera Munoz, Juan</t>
        </is>
      </c>
    </row>
    <row r="629">
      <c r="A629" t="n">
        <v>240520</v>
      </c>
      <c r="B629" t="inlineStr">
        <is>
          <t>Diaz Ontiveros, Silvano</t>
        </is>
      </c>
    </row>
    <row r="630">
      <c r="A630" t="n">
        <v>240521</v>
      </c>
      <c r="B630" t="inlineStr">
        <is>
          <t>Baez, Jose A.</t>
        </is>
      </c>
    </row>
    <row r="631">
      <c r="A631" t="n">
        <v>240522</v>
      </c>
      <c r="B631" t="inlineStr">
        <is>
          <t>Gonzalez Pedroza, Jose M.</t>
        </is>
      </c>
    </row>
    <row r="632">
      <c r="A632" t="n">
        <v>240523</v>
      </c>
      <c r="B632" t="inlineStr">
        <is>
          <t>Wilkerson, Allen K.</t>
        </is>
      </c>
    </row>
    <row r="633">
      <c r="A633" t="n">
        <v>240524</v>
      </c>
      <c r="B633" t="inlineStr">
        <is>
          <t>Lopez Sanchez, Jesus</t>
        </is>
      </c>
    </row>
    <row r="634">
      <c r="A634" t="n">
        <v>240525</v>
      </c>
      <c r="B634" t="inlineStr">
        <is>
          <t>Torres-Hernandez, Manuel A.</t>
        </is>
      </c>
    </row>
    <row r="635">
      <c r="A635" t="n">
        <v>240526</v>
      </c>
      <c r="B635" t="inlineStr">
        <is>
          <t>Silva, Angel</t>
        </is>
      </c>
    </row>
    <row r="636">
      <c r="A636" t="n">
        <v>240527</v>
      </c>
      <c r="B636" t="inlineStr">
        <is>
          <t>Montoya Torrez, Jose G.</t>
        </is>
      </c>
    </row>
    <row r="637">
      <c r="A637" t="n">
        <v>240528</v>
      </c>
      <c r="B637" t="inlineStr">
        <is>
          <t>Gaona, Matthew</t>
        </is>
      </c>
    </row>
    <row r="638">
      <c r="A638" t="n">
        <v>240529</v>
      </c>
      <c r="B638" t="inlineStr">
        <is>
          <t>Toliver, Alvin L.</t>
        </is>
      </c>
    </row>
    <row r="639">
      <c r="A639" t="n">
        <v>240530</v>
      </c>
      <c r="B639" t="inlineStr">
        <is>
          <t>Ramos, Marzo J.</t>
        </is>
      </c>
    </row>
    <row r="640">
      <c r="A640" t="n">
        <v>240531</v>
      </c>
      <c r="B640" t="inlineStr">
        <is>
          <t>Martinez Diaz, Johny D.</t>
        </is>
      </c>
    </row>
    <row r="641">
      <c r="A641" t="n">
        <v>240532</v>
      </c>
      <c r="B641" t="inlineStr">
        <is>
          <t>Jovel-Lopez, Concepcion</t>
        </is>
      </c>
    </row>
    <row r="642">
      <c r="A642" t="n">
        <v>240534</v>
      </c>
      <c r="B642" t="inlineStr">
        <is>
          <t>Cabrera, Javier</t>
        </is>
      </c>
    </row>
    <row r="643">
      <c r="A643" t="n">
        <v>240535</v>
      </c>
      <c r="B643" t="inlineStr">
        <is>
          <t>Escobar, Jorge A.</t>
        </is>
      </c>
    </row>
    <row r="644">
      <c r="A644" t="n">
        <v>240536</v>
      </c>
      <c r="B644" t="inlineStr">
        <is>
          <t>Netro, Mario</t>
        </is>
      </c>
    </row>
    <row r="645">
      <c r="A645" t="n">
        <v>240537</v>
      </c>
      <c r="B645" t="inlineStr">
        <is>
          <t>Martinez-Luna, Jose</t>
        </is>
      </c>
    </row>
    <row r="646">
      <c r="A646" t="n">
        <v>240538</v>
      </c>
      <c r="B646" t="inlineStr">
        <is>
          <t>Diaz Serna, Francisco</t>
        </is>
      </c>
    </row>
    <row r="647">
      <c r="A647" t="n">
        <v>240539</v>
      </c>
      <c r="B647" t="inlineStr">
        <is>
          <t>Gonzalez, Jose E.</t>
        </is>
      </c>
    </row>
    <row r="648">
      <c r="A648" t="n">
        <v>240540</v>
      </c>
      <c r="B648" t="inlineStr">
        <is>
          <t>Mitchell, Lamonjhay J.</t>
        </is>
      </c>
    </row>
    <row r="649">
      <c r="A649" t="n">
        <v>240541</v>
      </c>
      <c r="B649" t="inlineStr">
        <is>
          <t>Garcia Cruz, Leopoldo</t>
        </is>
      </c>
    </row>
    <row r="650">
      <c r="A650" t="n">
        <v>240542</v>
      </c>
      <c r="B650" t="inlineStr">
        <is>
          <t>Soto-Soto Jr, Raymundo</t>
        </is>
      </c>
    </row>
    <row r="651">
      <c r="A651" t="n">
        <v>240543</v>
      </c>
      <c r="B651" t="inlineStr">
        <is>
          <t>Goodman, Jesse G.</t>
        </is>
      </c>
    </row>
    <row r="652">
      <c r="A652" t="n">
        <v>240544</v>
      </c>
      <c r="B652" t="inlineStr">
        <is>
          <t>Tejamanil-Dominguez, J Luis</t>
        </is>
      </c>
    </row>
    <row r="653">
      <c r="A653" t="n">
        <v>240545</v>
      </c>
      <c r="B653" t="inlineStr">
        <is>
          <t>Reyes Zelaya, Guadalupe</t>
        </is>
      </c>
    </row>
    <row r="654">
      <c r="A654" t="n">
        <v>240546</v>
      </c>
      <c r="B654" t="inlineStr">
        <is>
          <t>Renovato, Silvestre</t>
        </is>
      </c>
    </row>
    <row r="655">
      <c r="A655" t="n">
        <v>240547</v>
      </c>
      <c r="B655" t="inlineStr">
        <is>
          <t>Bahena, Esteban</t>
        </is>
      </c>
    </row>
    <row r="656">
      <c r="A656" t="n">
        <v>240548</v>
      </c>
      <c r="B656" t="inlineStr">
        <is>
          <t>Negron Caraballo, Samuel</t>
        </is>
      </c>
    </row>
    <row r="657">
      <c r="A657" t="n">
        <v>240549</v>
      </c>
      <c r="B657" t="inlineStr">
        <is>
          <t>Pina, Michael A.</t>
        </is>
      </c>
    </row>
    <row r="658">
      <c r="A658" t="n">
        <v>240550</v>
      </c>
      <c r="B658" t="inlineStr">
        <is>
          <t>Amendson, Clayton T.</t>
        </is>
      </c>
    </row>
    <row r="659">
      <c r="A659" t="n">
        <v>240551</v>
      </c>
      <c r="B659" t="inlineStr">
        <is>
          <t>Payen Ugarte, Arturo</t>
        </is>
      </c>
    </row>
    <row r="660">
      <c r="A660" t="n">
        <v>240552</v>
      </c>
      <c r="B660" t="inlineStr">
        <is>
          <t>Ruvalcaba Murillo, Eduardo</t>
        </is>
      </c>
    </row>
    <row r="661">
      <c r="A661" t="n">
        <v>240553</v>
      </c>
      <c r="B661" t="inlineStr">
        <is>
          <t>Hernandez Garnica, Roberto</t>
        </is>
      </c>
    </row>
    <row r="662">
      <c r="A662" t="n">
        <v>240554</v>
      </c>
      <c r="B662" t="inlineStr">
        <is>
          <t>Felix Gutierrez, Octavio</t>
        </is>
      </c>
    </row>
    <row r="663">
      <c r="A663" t="n">
        <v>240555</v>
      </c>
      <c r="B663" t="inlineStr">
        <is>
          <t>Portillo, Adan C.</t>
        </is>
      </c>
    </row>
    <row r="664">
      <c r="A664" t="n">
        <v>240556</v>
      </c>
      <c r="B664" t="inlineStr">
        <is>
          <t>Portillo Luevano, Adan</t>
        </is>
      </c>
    </row>
    <row r="665">
      <c r="A665" t="n">
        <v>240557</v>
      </c>
      <c r="B665" t="inlineStr">
        <is>
          <t>Morales, Raul R.</t>
        </is>
      </c>
    </row>
    <row r="666">
      <c r="A666" t="n">
        <v>240558</v>
      </c>
      <c r="B666" t="inlineStr">
        <is>
          <t>Leifer II, Donald R.</t>
        </is>
      </c>
    </row>
    <row r="667">
      <c r="A667" t="n">
        <v>240559</v>
      </c>
      <c r="B667" t="inlineStr">
        <is>
          <t>Mcintyre, Javas D.</t>
        </is>
      </c>
    </row>
    <row r="668">
      <c r="A668" t="n">
        <v>240560</v>
      </c>
      <c r="B668" t="inlineStr">
        <is>
          <t>Galvan Lopez, Martin</t>
        </is>
      </c>
    </row>
    <row r="669">
      <c r="A669" t="n">
        <v>240561</v>
      </c>
      <c r="B669" t="inlineStr">
        <is>
          <t>Cornejo-Gasca, Jose C.</t>
        </is>
      </c>
    </row>
    <row r="670">
      <c r="A670" t="n">
        <v>240562</v>
      </c>
      <c r="B670" t="inlineStr">
        <is>
          <t>Dooley, Terry A.</t>
        </is>
      </c>
    </row>
    <row r="671">
      <c r="A671" t="n">
        <v>240563</v>
      </c>
      <c r="B671" t="inlineStr">
        <is>
          <t>Barrientos, Abraham S.</t>
        </is>
      </c>
    </row>
    <row r="672">
      <c r="A672" t="n">
        <v>240564</v>
      </c>
      <c r="B672" t="inlineStr">
        <is>
          <t>Guzman Mendoza, Magdaleno</t>
        </is>
      </c>
    </row>
    <row r="673">
      <c r="A673" t="n">
        <v>240565</v>
      </c>
      <c r="B673" t="inlineStr">
        <is>
          <t>Mendoza Ibarra, Cruz F.</t>
        </is>
      </c>
    </row>
    <row r="674">
      <c r="A674" t="n">
        <v>240566</v>
      </c>
      <c r="B674" t="inlineStr">
        <is>
          <t>Rivera Jr, Juan R.</t>
        </is>
      </c>
    </row>
    <row r="675">
      <c r="A675" t="n">
        <v>240567</v>
      </c>
      <c r="B675" t="inlineStr">
        <is>
          <t>Mendoza Acosta, Eliseo</t>
        </is>
      </c>
    </row>
    <row r="676">
      <c r="A676" t="n">
        <v>240568</v>
      </c>
      <c r="B676" t="inlineStr">
        <is>
          <t>Chavez, Ismael</t>
        </is>
      </c>
    </row>
    <row r="677">
      <c r="A677" t="n">
        <v>240569</v>
      </c>
      <c r="B677" t="inlineStr">
        <is>
          <t>Ruiz Anaya, Ruben</t>
        </is>
      </c>
    </row>
    <row r="678">
      <c r="A678" t="n">
        <v>240570</v>
      </c>
      <c r="B678" t="inlineStr">
        <is>
          <t>Defilippo, Mitchel A.</t>
        </is>
      </c>
    </row>
    <row r="679">
      <c r="A679" t="n">
        <v>240571</v>
      </c>
      <c r="B679" t="inlineStr">
        <is>
          <t>Moran-Dominguez, Yahir</t>
        </is>
      </c>
    </row>
    <row r="680">
      <c r="A680" t="n">
        <v>240572</v>
      </c>
      <c r="B680" t="inlineStr">
        <is>
          <t>Barcenas Solis, Erick E.</t>
        </is>
      </c>
    </row>
    <row r="681">
      <c r="A681" t="n">
        <v>240573</v>
      </c>
      <c r="B681" t="inlineStr">
        <is>
          <t>Gomez, Jose M.</t>
        </is>
      </c>
    </row>
    <row r="682">
      <c r="A682" t="n">
        <v>240574</v>
      </c>
      <c r="B682" t="inlineStr">
        <is>
          <t>Perez Diaz, Cecilio</t>
        </is>
      </c>
    </row>
    <row r="683">
      <c r="A683" t="n">
        <v>240575</v>
      </c>
      <c r="B683" t="inlineStr">
        <is>
          <t>Perez Escalera, Miguel M.</t>
        </is>
      </c>
    </row>
    <row r="684">
      <c r="A684" t="n">
        <v>240576</v>
      </c>
      <c r="B684" t="inlineStr">
        <is>
          <t>Gordon, John P.</t>
        </is>
      </c>
    </row>
    <row r="685">
      <c r="A685" t="n">
        <v>240577</v>
      </c>
      <c r="B685" t="inlineStr">
        <is>
          <t>Provost, Nicholas J.</t>
        </is>
      </c>
    </row>
    <row r="686">
      <c r="A686" t="n">
        <v>240578</v>
      </c>
      <c r="B686" t="inlineStr">
        <is>
          <t>Brewer, Cornelius D.</t>
        </is>
      </c>
    </row>
    <row r="687">
      <c r="A687" t="n">
        <v>240579</v>
      </c>
      <c r="B687" t="inlineStr">
        <is>
          <t>Lyons, Ryan</t>
        </is>
      </c>
    </row>
    <row r="688">
      <c r="A688" t="n">
        <v>240580</v>
      </c>
      <c r="B688" t="inlineStr">
        <is>
          <t>Pescador, Daniel</t>
        </is>
      </c>
    </row>
    <row r="689">
      <c r="A689" t="n">
        <v>240581</v>
      </c>
      <c r="B689" t="inlineStr">
        <is>
          <t>Rodriguez, Eduardo</t>
        </is>
      </c>
    </row>
    <row r="690">
      <c r="A690" t="n">
        <v>240582</v>
      </c>
      <c r="B690" t="inlineStr">
        <is>
          <t>Rodriguez Flores, Juan M.</t>
        </is>
      </c>
    </row>
    <row r="691">
      <c r="A691" t="n">
        <v>240583</v>
      </c>
      <c r="B691" t="inlineStr">
        <is>
          <t>Rivera, David G.</t>
        </is>
      </c>
    </row>
    <row r="692">
      <c r="A692" t="n">
        <v>240584</v>
      </c>
      <c r="B692" t="inlineStr">
        <is>
          <t>Paige, Malcolm T.</t>
        </is>
      </c>
    </row>
    <row r="693">
      <c r="A693" t="n">
        <v>240585</v>
      </c>
      <c r="B693" t="inlineStr">
        <is>
          <t>Silva Fernandez, Hector Y.</t>
        </is>
      </c>
    </row>
    <row r="694">
      <c r="A694" t="n">
        <v>240586</v>
      </c>
      <c r="B694" t="inlineStr">
        <is>
          <t>Ramirez Montoya, Fabian</t>
        </is>
      </c>
    </row>
    <row r="695">
      <c r="A695" t="n">
        <v>240587</v>
      </c>
      <c r="B695" t="inlineStr">
        <is>
          <t>Guevara, Juan C.</t>
        </is>
      </c>
    </row>
    <row r="696">
      <c r="A696" t="n">
        <v>240588</v>
      </c>
      <c r="B696" t="inlineStr">
        <is>
          <t>Mayorquin, Manuel N.</t>
        </is>
      </c>
    </row>
    <row r="697">
      <c r="A697" t="n">
        <v>240589</v>
      </c>
      <c r="B697" t="inlineStr">
        <is>
          <t>Alvarenga Marquez, Roger M.</t>
        </is>
      </c>
    </row>
    <row r="698">
      <c r="A698" t="n">
        <v>240590</v>
      </c>
      <c r="B698" t="inlineStr">
        <is>
          <t>Acevedo, Belis J.</t>
        </is>
      </c>
    </row>
    <row r="699">
      <c r="A699" t="n">
        <v>240591</v>
      </c>
      <c r="B699" t="inlineStr">
        <is>
          <t>Wright, Howard K.</t>
        </is>
      </c>
    </row>
    <row r="700">
      <c r="A700" t="n">
        <v>240592</v>
      </c>
      <c r="B700" t="inlineStr">
        <is>
          <t>Bugarin Garcia, Fermin</t>
        </is>
      </c>
    </row>
    <row r="701">
      <c r="A701" t="n">
        <v>240594</v>
      </c>
      <c r="B701" t="inlineStr">
        <is>
          <t>Morales, Francisco A.</t>
        </is>
      </c>
    </row>
    <row r="702">
      <c r="A702" t="n">
        <v>240595</v>
      </c>
      <c r="B702" t="inlineStr">
        <is>
          <t>Rodriquez-Valdez, Pedro</t>
        </is>
      </c>
    </row>
    <row r="703">
      <c r="A703" t="n">
        <v>240596</v>
      </c>
      <c r="B703" t="inlineStr">
        <is>
          <t>Leal, Lucas A.</t>
        </is>
      </c>
    </row>
    <row r="704">
      <c r="A704" t="n">
        <v>240597</v>
      </c>
      <c r="B704" t="inlineStr">
        <is>
          <t>Garcia Hernandez, Pedro</t>
        </is>
      </c>
    </row>
    <row r="705">
      <c r="A705" t="n">
        <v>240598</v>
      </c>
      <c r="B705" t="inlineStr">
        <is>
          <t>Bohemond, Vladimere T.</t>
        </is>
      </c>
    </row>
    <row r="706">
      <c r="A706" t="n">
        <v>240599</v>
      </c>
      <c r="B706" t="inlineStr">
        <is>
          <t>Lucero, Isaac</t>
        </is>
      </c>
    </row>
    <row r="707">
      <c r="A707" t="n">
        <v>240600</v>
      </c>
      <c r="B707" t="inlineStr">
        <is>
          <t>Rivera, Mario I.</t>
        </is>
      </c>
    </row>
    <row r="708">
      <c r="A708" t="n">
        <v>240601</v>
      </c>
      <c r="B708" t="inlineStr">
        <is>
          <t>Orrostieta Hernandez, Ernesto</t>
        </is>
      </c>
    </row>
    <row r="709">
      <c r="A709" t="n">
        <v>240602</v>
      </c>
      <c r="B709" t="inlineStr">
        <is>
          <t>Martinez Gonzalez, Jaime</t>
        </is>
      </c>
    </row>
    <row r="710">
      <c r="A710" t="n">
        <v>240603</v>
      </c>
      <c r="B710" t="inlineStr">
        <is>
          <t>Ruiz, Eduardo</t>
        </is>
      </c>
    </row>
    <row r="711">
      <c r="A711" t="n">
        <v>240604</v>
      </c>
      <c r="B711" t="inlineStr">
        <is>
          <t>Rosalez Perez, Beremundo</t>
        </is>
      </c>
    </row>
    <row r="712">
      <c r="A712" t="n">
        <v>240605</v>
      </c>
      <c r="B712" t="inlineStr">
        <is>
          <t>Glasco, David C.</t>
        </is>
      </c>
    </row>
    <row r="713">
      <c r="A713" t="n">
        <v>240606</v>
      </c>
      <c r="B713" t="inlineStr">
        <is>
          <t>Huizar, Carlos A.</t>
        </is>
      </c>
    </row>
    <row r="714">
      <c r="A714" t="n">
        <v>240607</v>
      </c>
      <c r="B714" t="inlineStr">
        <is>
          <t>Flores, Jorge L.</t>
        </is>
      </c>
    </row>
    <row r="715">
      <c r="A715" t="n">
        <v>240608</v>
      </c>
      <c r="B715" t="inlineStr">
        <is>
          <t>Moland, Travis D.</t>
        </is>
      </c>
    </row>
    <row r="716">
      <c r="A716" t="n">
        <v>240609</v>
      </c>
      <c r="B716" t="inlineStr">
        <is>
          <t>Russel, Micah L.</t>
        </is>
      </c>
    </row>
    <row r="717">
      <c r="A717" t="n">
        <v>240610</v>
      </c>
      <c r="B717" t="inlineStr">
        <is>
          <t>Williams II, Vaughn A.</t>
        </is>
      </c>
    </row>
    <row r="718">
      <c r="A718" t="n">
        <v>240611</v>
      </c>
      <c r="B718" t="inlineStr">
        <is>
          <t>McCarley, Douglas S.</t>
        </is>
      </c>
    </row>
    <row r="719">
      <c r="A719" t="n">
        <v>240612</v>
      </c>
      <c r="B719" t="inlineStr">
        <is>
          <t>Ibe, Anthony I.</t>
        </is>
      </c>
    </row>
    <row r="720">
      <c r="A720" t="n">
        <v>240613</v>
      </c>
      <c r="B720" t="inlineStr">
        <is>
          <t>Garcia Jr, Leon</t>
        </is>
      </c>
    </row>
    <row r="721">
      <c r="A721" t="n">
        <v>240614</v>
      </c>
      <c r="B721" t="inlineStr">
        <is>
          <t>Medina Trujillo, Jose F.</t>
        </is>
      </c>
    </row>
    <row r="722">
      <c r="A722" t="n">
        <v>240615</v>
      </c>
      <c r="B722" t="inlineStr">
        <is>
          <t>Chairez, Francisco J.</t>
        </is>
      </c>
    </row>
    <row r="723">
      <c r="A723" t="n">
        <v>240616</v>
      </c>
      <c r="B723" t="inlineStr">
        <is>
          <t>Arreola, Victor M.</t>
        </is>
      </c>
    </row>
    <row r="724">
      <c r="A724" t="n">
        <v>240617</v>
      </c>
      <c r="B724" t="inlineStr">
        <is>
          <t>Brown, Stonie B.</t>
        </is>
      </c>
    </row>
    <row r="725">
      <c r="A725" t="n">
        <v>240618</v>
      </c>
      <c r="B725" t="inlineStr">
        <is>
          <t>Rivera, Jose L.</t>
        </is>
      </c>
    </row>
    <row r="726">
      <c r="A726" t="n">
        <v>240619</v>
      </c>
      <c r="B726" t="inlineStr">
        <is>
          <t>Sanchez Jr, Hector</t>
        </is>
      </c>
    </row>
    <row r="727">
      <c r="A727" t="n">
        <v>240620</v>
      </c>
      <c r="B727" t="inlineStr">
        <is>
          <t>Flores Amezquita, Miguel A.</t>
        </is>
      </c>
    </row>
    <row r="728">
      <c r="A728" t="n">
        <v>240621</v>
      </c>
      <c r="B728" t="inlineStr">
        <is>
          <t>Garcia Arenas, Natalio</t>
        </is>
      </c>
    </row>
    <row r="729">
      <c r="A729" t="n">
        <v>240623</v>
      </c>
      <c r="B729" t="inlineStr">
        <is>
          <t>Rodriguez Rodriguez, Martin D.</t>
        </is>
      </c>
    </row>
    <row r="730">
      <c r="A730" t="n">
        <v>240625</v>
      </c>
      <c r="B730" t="inlineStr">
        <is>
          <t>Rivas, Marco</t>
        </is>
      </c>
    </row>
    <row r="731">
      <c r="A731" t="n">
        <v>240626</v>
      </c>
      <c r="B731" t="inlineStr">
        <is>
          <t>Coto, Jose M.</t>
        </is>
      </c>
    </row>
    <row r="732">
      <c r="A732" t="n">
        <v>240627</v>
      </c>
      <c r="B732" t="inlineStr">
        <is>
          <t>Castillo Ferreira, Jorge L.</t>
        </is>
      </c>
    </row>
    <row r="733">
      <c r="A733" t="n">
        <v>240628</v>
      </c>
      <c r="B733" t="inlineStr">
        <is>
          <t>Maldonado Alicea, Gonzalo</t>
        </is>
      </c>
    </row>
    <row r="734">
      <c r="A734" t="n">
        <v>240629</v>
      </c>
      <c r="B734" t="inlineStr">
        <is>
          <t>Acevedo Cordero, Sigfredo</t>
        </is>
      </c>
    </row>
    <row r="735">
      <c r="A735" t="n">
        <v>240630</v>
      </c>
      <c r="B735" t="inlineStr">
        <is>
          <t>Lebron Delgado, Cristhian</t>
        </is>
      </c>
    </row>
    <row r="736">
      <c r="A736" t="n">
        <v>240631</v>
      </c>
      <c r="B736" t="inlineStr">
        <is>
          <t>Hernandez Bonilla, Edwin D.</t>
        </is>
      </c>
    </row>
    <row r="737">
      <c r="A737" t="n">
        <v>240632</v>
      </c>
      <c r="B737" t="inlineStr">
        <is>
          <t>Santos Ruiz, Jashuomy A.</t>
        </is>
      </c>
    </row>
    <row r="738">
      <c r="A738" t="n">
        <v>240633</v>
      </c>
      <c r="B738" t="inlineStr">
        <is>
          <t>Perez, Joseph A.</t>
        </is>
      </c>
    </row>
    <row r="739">
      <c r="A739" t="n">
        <v>240634</v>
      </c>
      <c r="B739" t="inlineStr">
        <is>
          <t>Acevedo-Torres, Jean C.</t>
        </is>
      </c>
    </row>
    <row r="740">
      <c r="A740" t="n">
        <v>240635</v>
      </c>
      <c r="B740" t="inlineStr">
        <is>
          <t>Acevedo-Torres, Sigfredo G.</t>
        </is>
      </c>
    </row>
    <row r="741">
      <c r="A741" t="n">
        <v>240636</v>
      </c>
      <c r="B741" t="inlineStr">
        <is>
          <t>Vazquez Orench, Julio</t>
        </is>
      </c>
    </row>
    <row r="742">
      <c r="A742" t="n">
        <v>240638</v>
      </c>
      <c r="B742" t="inlineStr">
        <is>
          <t>Barba Galvan, Vicente</t>
        </is>
      </c>
    </row>
    <row r="743">
      <c r="A743" t="n">
        <v>240639</v>
      </c>
      <c r="B743" t="inlineStr">
        <is>
          <t>Santos Santiago, Angel L.</t>
        </is>
      </c>
    </row>
    <row r="744">
      <c r="A744" t="n">
        <v>240640</v>
      </c>
      <c r="B744" t="inlineStr">
        <is>
          <t>Gonzalez Chaparro, Kennedy J.</t>
        </is>
      </c>
    </row>
    <row r="745">
      <c r="A745" t="n">
        <v>240641</v>
      </c>
      <c r="B745" t="inlineStr">
        <is>
          <t>Ayala Rodriguez, Carlos G.</t>
        </is>
      </c>
    </row>
    <row r="746">
      <c r="A746" t="n">
        <v>240642</v>
      </c>
      <c r="B746" t="inlineStr">
        <is>
          <t>Lopez, Norberto</t>
        </is>
      </c>
    </row>
    <row r="747">
      <c r="A747" t="n">
        <v>240643</v>
      </c>
      <c r="B747" t="inlineStr">
        <is>
          <t>Suares, Jose A.</t>
        </is>
      </c>
    </row>
    <row r="748">
      <c r="A748" t="n">
        <v>240644</v>
      </c>
      <c r="B748" t="inlineStr">
        <is>
          <t>Puente Perez, Angel F.</t>
        </is>
      </c>
    </row>
    <row r="749">
      <c r="A749" t="n">
        <v>240645</v>
      </c>
      <c r="B749" t="inlineStr">
        <is>
          <t>Chavez, Javier E.</t>
        </is>
      </c>
    </row>
    <row r="750">
      <c r="A750" t="n">
        <v>240646</v>
      </c>
      <c r="B750" t="inlineStr">
        <is>
          <t>Carmona, Johnny</t>
        </is>
      </c>
    </row>
    <row r="751">
      <c r="A751" t="n">
        <v>240647</v>
      </c>
      <c r="B751" t="inlineStr">
        <is>
          <t>Vargas, Aaron</t>
        </is>
      </c>
    </row>
    <row r="752">
      <c r="A752" t="n">
        <v>240648</v>
      </c>
      <c r="B752" t="inlineStr">
        <is>
          <t>Jeffreys, Marcus A.</t>
        </is>
      </c>
    </row>
    <row r="753">
      <c r="A753" t="n">
        <v>240649</v>
      </c>
      <c r="B753" t="inlineStr">
        <is>
          <t>Ford, Bishop M.</t>
        </is>
      </c>
    </row>
    <row r="754">
      <c r="A754" t="n">
        <v>240650</v>
      </c>
      <c r="B754" t="inlineStr">
        <is>
          <t>Lopez Rodriguez, Jose L.</t>
        </is>
      </c>
    </row>
    <row r="755">
      <c r="A755" t="n">
        <v>240651</v>
      </c>
      <c r="B755" t="inlineStr">
        <is>
          <t>Campos, Juan A.</t>
        </is>
      </c>
    </row>
    <row r="756">
      <c r="A756" t="n">
        <v>240652</v>
      </c>
      <c r="B756" t="inlineStr">
        <is>
          <t>Esparza, Isiah</t>
        </is>
      </c>
    </row>
    <row r="757">
      <c r="A757" t="n">
        <v>240653</v>
      </c>
      <c r="B757" t="inlineStr">
        <is>
          <t>Palmerin, Ricardo</t>
        </is>
      </c>
    </row>
    <row r="758">
      <c r="A758" t="n">
        <v>240654</v>
      </c>
      <c r="B758" t="inlineStr">
        <is>
          <t>Marquez Estupinan, Osiel</t>
        </is>
      </c>
    </row>
    <row r="759">
      <c r="A759" t="n">
        <v>240655</v>
      </c>
      <c r="B759" t="inlineStr">
        <is>
          <t>Guerrero, Roman A.</t>
        </is>
      </c>
    </row>
    <row r="760">
      <c r="A760" t="n">
        <v>240656</v>
      </c>
      <c r="B760" t="inlineStr">
        <is>
          <t>Balderas, Eduardo J.</t>
        </is>
      </c>
    </row>
    <row r="761">
      <c r="A761" t="n">
        <v>240657</v>
      </c>
      <c r="B761" t="inlineStr">
        <is>
          <t>Balderas Rodriguez, Jesus S.</t>
        </is>
      </c>
    </row>
    <row r="762">
      <c r="A762" t="n">
        <v>240658</v>
      </c>
      <c r="B762" t="inlineStr">
        <is>
          <t>Mendoza Mendez, Antonio</t>
        </is>
      </c>
    </row>
    <row r="763">
      <c r="A763" t="n">
        <v>240659</v>
      </c>
      <c r="B763" t="inlineStr">
        <is>
          <t>Lopez, Miguel</t>
        </is>
      </c>
    </row>
    <row r="764">
      <c r="A764" t="n">
        <v>240660</v>
      </c>
      <c r="B764" t="inlineStr">
        <is>
          <t>Serna, Alejandro</t>
        </is>
      </c>
    </row>
    <row r="765">
      <c r="A765" t="n">
        <v>240661</v>
      </c>
      <c r="B765" t="inlineStr">
        <is>
          <t>Mendez, Jose R.</t>
        </is>
      </c>
    </row>
    <row r="766">
      <c r="A766" t="n">
        <v>240662</v>
      </c>
      <c r="B766" t="inlineStr">
        <is>
          <t>Casas, Izaiah C.</t>
        </is>
      </c>
    </row>
    <row r="767">
      <c r="A767" t="n">
        <v>240663</v>
      </c>
      <c r="B767" t="inlineStr">
        <is>
          <t>Martinez, Martin</t>
        </is>
      </c>
    </row>
    <row r="768">
      <c r="A768" t="n">
        <v>240664</v>
      </c>
      <c r="B768" t="inlineStr">
        <is>
          <t>Alvarado, Eduardo D.</t>
        </is>
      </c>
    </row>
    <row r="769">
      <c r="A769" t="n">
        <v>240665</v>
      </c>
      <c r="B769" t="inlineStr">
        <is>
          <t>Romero Robles, Diego J.</t>
        </is>
      </c>
    </row>
    <row r="770">
      <c r="A770" t="n">
        <v>240666</v>
      </c>
      <c r="B770" t="inlineStr">
        <is>
          <t>Pulido, Lee A.</t>
        </is>
      </c>
    </row>
    <row r="771">
      <c r="A771" t="n">
        <v>240667</v>
      </c>
      <c r="B771" t="inlineStr">
        <is>
          <t>Martinez, Miguel A.</t>
        </is>
      </c>
    </row>
    <row r="772">
      <c r="A772" t="n">
        <v>240668</v>
      </c>
      <c r="B772" t="inlineStr">
        <is>
          <t>MENDOZA IBARRA, SAUL E.</t>
        </is>
      </c>
    </row>
    <row r="773">
      <c r="A773" t="n">
        <v>240669</v>
      </c>
      <c r="B773" t="inlineStr">
        <is>
          <t>VELASQUEZ, JOSE C.</t>
        </is>
      </c>
    </row>
    <row r="774">
      <c r="A774" t="n">
        <v>240670</v>
      </c>
      <c r="B774" t="inlineStr">
        <is>
          <t>SOTO MARIN, ALEJANDRO</t>
        </is>
      </c>
    </row>
    <row r="775">
      <c r="A775" t="n">
        <v>240696</v>
      </c>
      <c r="B775" t="inlineStr">
        <is>
          <t>Malette, Troy S.</t>
        </is>
      </c>
    </row>
    <row r="776">
      <c r="A776" t="n">
        <v>240672</v>
      </c>
      <c r="B776" t="inlineStr">
        <is>
          <t>Ayala, Ruben D.</t>
        </is>
      </c>
    </row>
    <row r="777">
      <c r="A777" t="n">
        <v>240673</v>
      </c>
      <c r="B777" t="inlineStr">
        <is>
          <t>Garcia Alas, Marcos D.</t>
        </is>
      </c>
    </row>
    <row r="778">
      <c r="A778" t="n">
        <v>240674</v>
      </c>
      <c r="B778" t="inlineStr">
        <is>
          <t>MORALES, DAMIAN I.</t>
        </is>
      </c>
    </row>
    <row r="779">
      <c r="A779" t="n">
        <v>240675</v>
      </c>
      <c r="B779" t="inlineStr">
        <is>
          <t>Hodges, Cordova A.</t>
        </is>
      </c>
    </row>
    <row r="780">
      <c r="A780" t="n">
        <v>240676</v>
      </c>
      <c r="B780" t="inlineStr">
        <is>
          <t>Garcia Rocha, Jose D.</t>
        </is>
      </c>
    </row>
    <row r="781">
      <c r="A781" t="n">
        <v>240677</v>
      </c>
      <c r="B781" t="inlineStr">
        <is>
          <t>Renteria, Rogelio</t>
        </is>
      </c>
    </row>
    <row r="782">
      <c r="A782" t="n">
        <v>240678</v>
      </c>
      <c r="B782" t="inlineStr">
        <is>
          <t>Cobian Jr, Roman</t>
        </is>
      </c>
    </row>
    <row r="783">
      <c r="A783" t="n">
        <v>240679</v>
      </c>
      <c r="B783" t="inlineStr">
        <is>
          <t>Arnold, LeRoy B.</t>
        </is>
      </c>
    </row>
    <row r="784">
      <c r="A784" t="n">
        <v>240680</v>
      </c>
      <c r="B784" t="inlineStr">
        <is>
          <t>Subia, Elijah A.</t>
        </is>
      </c>
    </row>
    <row r="785">
      <c r="A785" t="n">
        <v>240681</v>
      </c>
      <c r="B785" t="inlineStr">
        <is>
          <t>Gonzalez Gonzalez, Martin</t>
        </is>
      </c>
    </row>
    <row r="786">
      <c r="A786" t="n">
        <v>240682</v>
      </c>
      <c r="B786" t="inlineStr">
        <is>
          <t>Hernandez, Eligio</t>
        </is>
      </c>
    </row>
    <row r="787">
      <c r="A787" t="n">
        <v>240683</v>
      </c>
      <c r="B787" t="inlineStr">
        <is>
          <t>Webb, Dustin E.</t>
        </is>
      </c>
    </row>
    <row r="788">
      <c r="A788" t="n">
        <v>240684</v>
      </c>
      <c r="B788" t="inlineStr">
        <is>
          <t>Conatser, Timothy G.</t>
        </is>
      </c>
    </row>
    <row r="789">
      <c r="A789" t="n">
        <v>240685</v>
      </c>
      <c r="B789" t="inlineStr">
        <is>
          <t>Lira Jr, Isidro</t>
        </is>
      </c>
    </row>
    <row r="790">
      <c r="A790" t="n">
        <v>240686</v>
      </c>
      <c r="B790" t="inlineStr">
        <is>
          <t>Medina, Yahir</t>
        </is>
      </c>
    </row>
    <row r="791">
      <c r="A791" t="n">
        <v>240687</v>
      </c>
      <c r="B791" t="inlineStr">
        <is>
          <t>Barron Ibarra, Manuel N.</t>
        </is>
      </c>
    </row>
    <row r="792">
      <c r="A792" t="n">
        <v>240688</v>
      </c>
      <c r="B792" t="inlineStr">
        <is>
          <t>Becerra-Mosqueida, Eliseo</t>
        </is>
      </c>
    </row>
    <row r="793">
      <c r="A793" t="n">
        <v>240689</v>
      </c>
      <c r="B793" t="inlineStr">
        <is>
          <t>Cornell, Christopher V.</t>
        </is>
      </c>
    </row>
    <row r="794">
      <c r="A794" t="n">
        <v>240690</v>
      </c>
      <c r="B794" t="inlineStr">
        <is>
          <t>Aldana Jr, Alviz</t>
        </is>
      </c>
    </row>
    <row r="795">
      <c r="A795" t="n">
        <v>240691</v>
      </c>
      <c r="B795" t="inlineStr">
        <is>
          <t>Guevara Tovar, Jehu A.</t>
        </is>
      </c>
    </row>
    <row r="796">
      <c r="A796" t="n">
        <v>240692</v>
      </c>
      <c r="B796" t="inlineStr">
        <is>
          <t>Guevara, Alejo H.</t>
        </is>
      </c>
    </row>
    <row r="797">
      <c r="A797" t="n">
        <v>240693</v>
      </c>
      <c r="B797" t="inlineStr">
        <is>
          <t>Becerra Balderas, Omar E.</t>
        </is>
      </c>
    </row>
    <row r="798">
      <c r="A798" t="n">
        <v>240694</v>
      </c>
      <c r="B798" t="inlineStr">
        <is>
          <t>Quiroga, Jesus A.</t>
        </is>
      </c>
    </row>
    <row r="799">
      <c r="A799" t="n">
        <v>240695</v>
      </c>
      <c r="B799" t="inlineStr">
        <is>
          <t>Marshall, Jorge A.</t>
        </is>
      </c>
    </row>
    <row r="800">
      <c r="A800" t="n">
        <v>240697</v>
      </c>
      <c r="B800" t="inlineStr">
        <is>
          <t>Zamarripa, Jose</t>
        </is>
      </c>
    </row>
    <row r="801">
      <c r="A801" t="n">
        <v>240698</v>
      </c>
      <c r="B801" t="inlineStr">
        <is>
          <t>Hill, James L.</t>
        </is>
      </c>
    </row>
    <row r="802">
      <c r="A802" t="n">
        <v>240699</v>
      </c>
      <c r="B802" t="inlineStr">
        <is>
          <t>Rueda, Martin</t>
        </is>
      </c>
    </row>
    <row r="803">
      <c r="A803" t="n">
        <v>240700</v>
      </c>
      <c r="B803" t="inlineStr">
        <is>
          <t>Guzman Medrano, Samuel E.</t>
        </is>
      </c>
    </row>
    <row r="804">
      <c r="A804" t="n">
        <v>240701</v>
      </c>
      <c r="B804" t="inlineStr">
        <is>
          <t>Favela, Diogo P.</t>
        </is>
      </c>
    </row>
    <row r="805">
      <c r="A805" t="n">
        <v>240702</v>
      </c>
      <c r="B805" t="inlineStr">
        <is>
          <t>Martinez, Ivan</t>
        </is>
      </c>
    </row>
    <row r="806">
      <c r="A806" t="n">
        <v>240703</v>
      </c>
      <c r="B806" t="inlineStr">
        <is>
          <t>Roldan, Jesus</t>
        </is>
      </c>
    </row>
    <row r="807">
      <c r="A807" t="n">
        <v>240704</v>
      </c>
      <c r="B807" t="inlineStr">
        <is>
          <t>Redstone, Richard D.</t>
        </is>
      </c>
    </row>
    <row r="808">
      <c r="A808" t="n">
        <v>240705</v>
      </c>
      <c r="B808" t="inlineStr">
        <is>
          <t>Gomez, Jesus</t>
        </is>
      </c>
    </row>
    <row r="809">
      <c r="A809" t="n">
        <v>240706</v>
      </c>
      <c r="B809" t="inlineStr">
        <is>
          <t>Salazar Moreno, Jose M.</t>
        </is>
      </c>
    </row>
    <row r="810">
      <c r="A810" t="n">
        <v>240707</v>
      </c>
      <c r="B810" t="inlineStr">
        <is>
          <t>Aguillon-Huerta, Eduardo</t>
        </is>
      </c>
    </row>
    <row r="811">
      <c r="A811" t="n">
        <v>240708</v>
      </c>
      <c r="B811" t="inlineStr">
        <is>
          <t>Garcia Jr, Heriberto</t>
        </is>
      </c>
    </row>
    <row r="812">
      <c r="A812" t="n">
        <v>240709</v>
      </c>
      <c r="B812" t="inlineStr">
        <is>
          <t>Ruiz Ledesma, Agustin</t>
        </is>
      </c>
    </row>
    <row r="813">
      <c r="A813" t="n">
        <v>240710</v>
      </c>
      <c r="B813" t="inlineStr">
        <is>
          <t>Ybarra, Juan C.</t>
        </is>
      </c>
    </row>
    <row r="814">
      <c r="A814" t="n">
        <v>240711</v>
      </c>
      <c r="B814" t="inlineStr">
        <is>
          <t>Juarez Torres, Marco A.</t>
        </is>
      </c>
    </row>
    <row r="815">
      <c r="A815" t="n">
        <v>240712</v>
      </c>
      <c r="B815" t="inlineStr">
        <is>
          <t>Montalvo, Martin A.</t>
        </is>
      </c>
    </row>
    <row r="816">
      <c r="A816" t="n">
        <v>240713</v>
      </c>
      <c r="B816" t="inlineStr">
        <is>
          <t>Loredo Jr, Olivorio</t>
        </is>
      </c>
    </row>
    <row r="817">
      <c r="A817" t="n">
        <v>240714</v>
      </c>
      <c r="B817" t="inlineStr">
        <is>
          <t>Granados Cerritos, Juan P.</t>
        </is>
      </c>
    </row>
    <row r="818">
      <c r="A818" t="n">
        <v>240715</v>
      </c>
      <c r="B818" t="inlineStr">
        <is>
          <t>Rodriguez, Jacob S.</t>
        </is>
      </c>
    </row>
    <row r="819">
      <c r="A819" t="n">
        <v>240716</v>
      </c>
      <c r="B819" t="inlineStr">
        <is>
          <t>Beatty, Mason D.</t>
        </is>
      </c>
    </row>
    <row r="820">
      <c r="A820" t="n">
        <v>240717</v>
      </c>
      <c r="B820" t="inlineStr">
        <is>
          <t>Barrientos Otero, Alan E.</t>
        </is>
      </c>
    </row>
    <row r="821">
      <c r="A821" t="n">
        <v>240718</v>
      </c>
      <c r="B821" t="inlineStr">
        <is>
          <t>Casarez, Abraham A.</t>
        </is>
      </c>
    </row>
    <row r="822">
      <c r="A822" t="n">
        <v>240719</v>
      </c>
      <c r="B822" t="inlineStr">
        <is>
          <t>ALVAREZ FLORES, JOSE M.</t>
        </is>
      </c>
    </row>
    <row r="823">
      <c r="A823" t="n">
        <v>240720</v>
      </c>
      <c r="B823" t="inlineStr">
        <is>
          <t>Perez Martinez, Jose</t>
        </is>
      </c>
    </row>
    <row r="824">
      <c r="A824" t="n">
        <v>240721</v>
      </c>
      <c r="B824" t="inlineStr">
        <is>
          <t>FUENTES, ADRIAN B.</t>
        </is>
      </c>
    </row>
    <row r="825">
      <c r="A825" t="n">
        <v>240722</v>
      </c>
      <c r="B825" t="inlineStr">
        <is>
          <t>Delgado, Daigoro P.</t>
        </is>
      </c>
    </row>
    <row r="826">
      <c r="A826" t="n">
        <v>240723</v>
      </c>
      <c r="B826" t="inlineStr">
        <is>
          <t>Loya Jr, David</t>
        </is>
      </c>
    </row>
    <row r="827">
      <c r="A827" t="n">
        <v>240724</v>
      </c>
      <c r="B827" t="inlineStr">
        <is>
          <t>Escobar, Jimmy S.</t>
        </is>
      </c>
    </row>
    <row r="828">
      <c r="A828" t="n">
        <v>240725</v>
      </c>
      <c r="B828" t="inlineStr">
        <is>
          <t>Ramirez Rodriguez, Lucio</t>
        </is>
      </c>
    </row>
    <row r="829">
      <c r="A829" t="n">
        <v>240727</v>
      </c>
      <c r="B829" t="inlineStr">
        <is>
          <t>Huerta Gamboa, Carlos O.</t>
        </is>
      </c>
    </row>
    <row r="830">
      <c r="A830" t="n">
        <v>240728</v>
      </c>
      <c r="B830" t="inlineStr">
        <is>
          <t>Salas, Andres</t>
        </is>
      </c>
    </row>
    <row r="831">
      <c r="A831" t="n">
        <v>240729</v>
      </c>
      <c r="B831" t="inlineStr">
        <is>
          <t>Williams, Davion D.</t>
        </is>
      </c>
    </row>
    <row r="832">
      <c r="A832" t="n">
        <v>240730</v>
      </c>
      <c r="B832" t="inlineStr">
        <is>
          <t>Vazquez Reyes, Gumaro</t>
        </is>
      </c>
    </row>
    <row r="833">
      <c r="A833" t="n">
        <v>240731</v>
      </c>
      <c r="B833" t="inlineStr">
        <is>
          <t>QUIROGA, ANGEL E.</t>
        </is>
      </c>
    </row>
    <row r="834">
      <c r="A834" t="n">
        <v>240732</v>
      </c>
      <c r="B834" t="inlineStr">
        <is>
          <t>Martinez, Kevin</t>
        </is>
      </c>
    </row>
    <row r="835">
      <c r="A835" t="n">
        <v>240733</v>
      </c>
      <c r="B835" t="inlineStr">
        <is>
          <t>Garcia, Jose L.</t>
        </is>
      </c>
    </row>
    <row r="836">
      <c r="A836" t="n">
        <v>240734</v>
      </c>
      <c r="B836" t="inlineStr">
        <is>
          <t>Gil, Edgar M.</t>
        </is>
      </c>
    </row>
    <row r="837">
      <c r="A837" t="n">
        <v>240735</v>
      </c>
      <c r="B837" t="inlineStr">
        <is>
          <t>Romero Gale, Queruin G.</t>
        </is>
      </c>
    </row>
    <row r="838">
      <c r="A838" t="n">
        <v>240736</v>
      </c>
      <c r="B838" t="inlineStr">
        <is>
          <t>Mendoza Rincon, Felipe J.</t>
        </is>
      </c>
    </row>
    <row r="839">
      <c r="A839" t="n">
        <v>240737</v>
      </c>
      <c r="B839" t="inlineStr">
        <is>
          <t>Zavala, Jose G.</t>
        </is>
      </c>
    </row>
    <row r="840">
      <c r="A840" t="n">
        <v>240738</v>
      </c>
      <c r="B840" t="inlineStr">
        <is>
          <t>Arreola Murillo, Santiago</t>
        </is>
      </c>
    </row>
    <row r="841">
      <c r="A841" t="n">
        <v>240739</v>
      </c>
      <c r="B841" t="inlineStr">
        <is>
          <t>Meraz, Mauricio</t>
        </is>
      </c>
    </row>
    <row r="842">
      <c r="A842" t="n">
        <v>240740</v>
      </c>
      <c r="B842" t="inlineStr">
        <is>
          <t>Santana Solis, Juan C.</t>
        </is>
      </c>
    </row>
    <row r="843">
      <c r="A843" t="n">
        <v>240741</v>
      </c>
      <c r="B843" t="inlineStr">
        <is>
          <t>Rosas Chirinos, Gerso J.</t>
        </is>
      </c>
    </row>
    <row r="844">
      <c r="A844" t="n">
        <v>240742</v>
      </c>
      <c r="B844" t="inlineStr">
        <is>
          <t>Lara Carreno, Felipe</t>
        </is>
      </c>
    </row>
    <row r="845">
      <c r="A845" t="n">
        <v>240744</v>
      </c>
      <c r="B845" t="inlineStr">
        <is>
          <t>Soriano Chacon, Juan G.</t>
        </is>
      </c>
    </row>
    <row r="846">
      <c r="A846" t="n">
        <v>240745</v>
      </c>
      <c r="B846" t="inlineStr">
        <is>
          <t>Collins, Jeremy T.</t>
        </is>
      </c>
    </row>
    <row r="847">
      <c r="A847" t="n">
        <v>240746</v>
      </c>
      <c r="B847" t="inlineStr">
        <is>
          <t>Vasquez Jr, Juan</t>
        </is>
      </c>
    </row>
    <row r="848">
      <c r="A848" t="n">
        <v>240747</v>
      </c>
      <c r="B848" t="inlineStr">
        <is>
          <t>Soto Aguilar, Hernan</t>
        </is>
      </c>
    </row>
    <row r="849">
      <c r="A849" t="n">
        <v>240748</v>
      </c>
      <c r="B849" t="inlineStr">
        <is>
          <t>Rangel, Jonathan</t>
        </is>
      </c>
    </row>
    <row r="850">
      <c r="A850" t="n">
        <v>240749</v>
      </c>
      <c r="B850" t="inlineStr">
        <is>
          <t>Ortiz, Gilberto</t>
        </is>
      </c>
    </row>
    <row r="851">
      <c r="A851" t="n">
        <v>240750</v>
      </c>
      <c r="B851" t="inlineStr">
        <is>
          <t>Cabral, Abelino J.</t>
        </is>
      </c>
    </row>
    <row r="852">
      <c r="A852" t="n">
        <v>240751</v>
      </c>
      <c r="B852" t="inlineStr">
        <is>
          <t>Liserio, Ben A.</t>
        </is>
      </c>
    </row>
    <row r="853">
      <c r="A853" t="n">
        <v>240752</v>
      </c>
      <c r="B853" t="inlineStr">
        <is>
          <t>Varela, Adolfo A.</t>
        </is>
      </c>
    </row>
    <row r="854">
      <c r="A854" t="n">
        <v>240753</v>
      </c>
      <c r="B854" t="inlineStr">
        <is>
          <t>Rodriguez Quilo, Agustin</t>
        </is>
      </c>
    </row>
    <row r="855">
      <c r="A855" t="n">
        <v>240754</v>
      </c>
      <c r="B855" t="inlineStr">
        <is>
          <t>Miranda Miranda, Selvin R.</t>
        </is>
      </c>
    </row>
    <row r="856">
      <c r="A856" t="n">
        <v>240755</v>
      </c>
      <c r="B856" t="inlineStr">
        <is>
          <t>Reyes, Armando D.</t>
        </is>
      </c>
    </row>
    <row r="857">
      <c r="A857" t="n">
        <v>240756</v>
      </c>
      <c r="B857" t="inlineStr">
        <is>
          <t>Rodriguez, Karim N.</t>
        </is>
      </c>
    </row>
    <row r="858">
      <c r="A858" t="n">
        <v>240757</v>
      </c>
      <c r="B858" t="inlineStr">
        <is>
          <t>Barletta, Lio A.</t>
        </is>
      </c>
    </row>
    <row r="859">
      <c r="A859" t="n">
        <v>240758</v>
      </c>
      <c r="B859" t="inlineStr">
        <is>
          <t>Portillo Guzman, Eduardo</t>
        </is>
      </c>
    </row>
    <row r="860">
      <c r="A860" t="n">
        <v>240759</v>
      </c>
      <c r="B860" t="inlineStr">
        <is>
          <t>Hernandez, Jason</t>
        </is>
      </c>
    </row>
    <row r="861">
      <c r="A861" t="n">
        <v>240760</v>
      </c>
      <c r="B861" t="inlineStr">
        <is>
          <t>Riojas Jr, Rodrigo</t>
        </is>
      </c>
    </row>
    <row r="862">
      <c r="A862" t="n">
        <v>240761</v>
      </c>
      <c r="B862" t="inlineStr">
        <is>
          <t>SERRANO URIBE, FABIAN</t>
        </is>
      </c>
    </row>
    <row r="863">
      <c r="A863" t="n">
        <v>240762</v>
      </c>
      <c r="B863" t="inlineStr">
        <is>
          <t>Lomas Campos, Yomar</t>
        </is>
      </c>
    </row>
    <row r="864">
      <c r="A864" t="n">
        <v>240763</v>
      </c>
      <c r="B864" t="inlineStr">
        <is>
          <t>Garza, Brian M.</t>
        </is>
      </c>
    </row>
    <row r="865">
      <c r="A865" t="n">
        <v>240764</v>
      </c>
      <c r="B865" t="inlineStr">
        <is>
          <t>Galvan, Gustavo M.</t>
        </is>
      </c>
    </row>
    <row r="866">
      <c r="A866" t="n">
        <v>240765</v>
      </c>
      <c r="B866" t="inlineStr">
        <is>
          <t>Romero Vazquez, Atanacio</t>
        </is>
      </c>
    </row>
    <row r="867">
      <c r="A867" t="n">
        <v>240766</v>
      </c>
      <c r="B867" t="inlineStr">
        <is>
          <t>Alvarado Alvarado, Lisandro R.</t>
        </is>
      </c>
    </row>
    <row r="868">
      <c r="A868" t="n">
        <v>240768</v>
      </c>
      <c r="B868" t="inlineStr">
        <is>
          <t>Elizalde, Ramiro A.</t>
        </is>
      </c>
    </row>
    <row r="869">
      <c r="A869" t="n">
        <v>240769</v>
      </c>
      <c r="B869" t="inlineStr">
        <is>
          <t>Gutierrez Alejandre, Reynaldo</t>
        </is>
      </c>
    </row>
    <row r="870">
      <c r="A870" t="n">
        <v>240770</v>
      </c>
      <c r="B870" t="inlineStr">
        <is>
          <t>Mendoza, Faustino J.</t>
        </is>
      </c>
    </row>
    <row r="871">
      <c r="A871" t="n">
        <v>240771</v>
      </c>
      <c r="B871" t="inlineStr">
        <is>
          <t>Hernandez, Josiah R.</t>
        </is>
      </c>
    </row>
    <row r="872">
      <c r="A872" t="n">
        <v>240772</v>
      </c>
      <c r="B872" t="inlineStr">
        <is>
          <t>SALINAS GONZALEZ, HUGO A.</t>
        </is>
      </c>
    </row>
    <row r="873">
      <c r="A873" t="n">
        <v>240773</v>
      </c>
      <c r="B873" t="inlineStr">
        <is>
          <t>Jimenez Rayo, Orlando</t>
        </is>
      </c>
    </row>
    <row r="874">
      <c r="A874" t="n">
        <v>240774</v>
      </c>
      <c r="B874" t="inlineStr">
        <is>
          <t>Bravo Martinez, Jesus H.</t>
        </is>
      </c>
    </row>
    <row r="875">
      <c r="A875" t="n">
        <v>240775</v>
      </c>
      <c r="B875" t="inlineStr">
        <is>
          <t>Montes Catin, Santos R.</t>
        </is>
      </c>
    </row>
    <row r="876">
      <c r="A876" t="n">
        <v>240776</v>
      </c>
      <c r="B876" t="inlineStr">
        <is>
          <t>De La Paz, Oscar</t>
        </is>
      </c>
    </row>
    <row r="877">
      <c r="A877" t="n">
        <v>240777</v>
      </c>
      <c r="B877" t="inlineStr">
        <is>
          <t>Guevara Mercado, Koby B.</t>
        </is>
      </c>
    </row>
    <row r="878">
      <c r="A878" t="n">
        <v>240778</v>
      </c>
      <c r="B878" t="inlineStr">
        <is>
          <t>Ochoa Silva, Marcos A.</t>
        </is>
      </c>
    </row>
    <row r="879">
      <c r="A879" t="n">
        <v>240779</v>
      </c>
      <c r="B879" t="inlineStr">
        <is>
          <t>Ramirez Cartagena, Wilmer N.</t>
        </is>
      </c>
    </row>
    <row r="880">
      <c r="A880" t="n">
        <v>240780</v>
      </c>
      <c r="B880" t="inlineStr">
        <is>
          <t>Salazar Pedroza, Abel</t>
        </is>
      </c>
    </row>
    <row r="881">
      <c r="A881" t="n">
        <v>310000</v>
      </c>
      <c r="B881" t="inlineStr">
        <is>
          <t>Abarca Paramo, Alejandro</t>
        </is>
      </c>
    </row>
    <row r="882">
      <c r="A882" t="n">
        <v>310002</v>
      </c>
      <c r="B882" t="inlineStr">
        <is>
          <t>Garcia Prendis, Rodolfo</t>
        </is>
      </c>
    </row>
    <row r="883">
      <c r="A883" t="n">
        <v>310003</v>
      </c>
      <c r="B883" t="inlineStr">
        <is>
          <t>Garcia, Sergio I.</t>
        </is>
      </c>
    </row>
    <row r="884">
      <c r="A884" t="n">
        <v>310005</v>
      </c>
      <c r="B884" t="inlineStr">
        <is>
          <t>Luna, Esteban</t>
        </is>
      </c>
    </row>
    <row r="885">
      <c r="A885" t="n">
        <v>310006</v>
      </c>
      <c r="B885" t="inlineStr">
        <is>
          <t>Lopez, Jorge I.</t>
        </is>
      </c>
    </row>
    <row r="886">
      <c r="A886" t="n">
        <v>310007</v>
      </c>
      <c r="B886" t="inlineStr">
        <is>
          <t>Maldonado, Claudia</t>
        </is>
      </c>
    </row>
    <row r="887">
      <c r="A887" t="n">
        <v>310008</v>
      </c>
      <c r="B887" t="inlineStr">
        <is>
          <t>Rodriguez Perez, Esteban</t>
        </is>
      </c>
    </row>
    <row r="888">
      <c r="A888" t="n">
        <v>310009</v>
      </c>
      <c r="B888" t="inlineStr">
        <is>
          <t>Vazquez, Omar</t>
        </is>
      </c>
    </row>
    <row r="889">
      <c r="A889" t="n">
        <v>310010</v>
      </c>
      <c r="B889" t="inlineStr">
        <is>
          <t>Torres Lopez, Ivan E.</t>
        </is>
      </c>
    </row>
    <row r="890">
      <c r="A890" t="n">
        <v>340000</v>
      </c>
      <c r="B890" t="inlineStr">
        <is>
          <t>Worthington, Terry J.</t>
        </is>
      </c>
    </row>
    <row r="891">
      <c r="A891" t="n">
        <v>340001</v>
      </c>
      <c r="B891" t="inlineStr">
        <is>
          <t>Medrano, Edgar</t>
        </is>
      </c>
    </row>
    <row r="892">
      <c r="A892" t="n">
        <v>340002</v>
      </c>
      <c r="B892" t="inlineStr">
        <is>
          <t>Keith, Alexis N.</t>
        </is>
      </c>
    </row>
    <row r="893">
      <c r="A893" t="n">
        <v>340003</v>
      </c>
      <c r="B893" t="inlineStr">
        <is>
          <t>Kirkland, Timmy L.</t>
        </is>
      </c>
    </row>
    <row r="894">
      <c r="A894" t="n">
        <v>340004</v>
      </c>
      <c r="B894" t="inlineStr">
        <is>
          <t>Jones, Cody A.</t>
        </is>
      </c>
    </row>
    <row r="895">
      <c r="A895" t="n">
        <v>340005</v>
      </c>
      <c r="B895" t="inlineStr">
        <is>
          <t>Waldner, Don</t>
        </is>
      </c>
    </row>
    <row r="896">
      <c r="A896" t="n">
        <v>340006</v>
      </c>
      <c r="B896" t="inlineStr">
        <is>
          <t>Kirkland, Jerald D.</t>
        </is>
      </c>
    </row>
    <row r="897">
      <c r="A897" t="n">
        <v>340007</v>
      </c>
      <c r="B897" t="inlineStr">
        <is>
          <t>Steiner, Timothy A.</t>
        </is>
      </c>
    </row>
    <row r="898">
      <c r="A898" t="n">
        <v>340008</v>
      </c>
      <c r="B898" t="inlineStr">
        <is>
          <t>Mccaig, William B.</t>
        </is>
      </c>
    </row>
    <row r="899">
      <c r="A899" t="n">
        <v>340009</v>
      </c>
      <c r="B899" t="inlineStr">
        <is>
          <t>Ekberg, Peter G.</t>
        </is>
      </c>
    </row>
    <row r="900">
      <c r="A900" t="n">
        <v>230005</v>
      </c>
      <c r="B900" t="inlineStr">
        <is>
          <t>Mize, Clint</t>
        </is>
      </c>
    </row>
    <row r="901">
      <c r="A901" t="n">
        <v>340011</v>
      </c>
      <c r="B901" t="inlineStr">
        <is>
          <t>Eubank, Michael C.</t>
        </is>
      </c>
    </row>
    <row r="902">
      <c r="A902" t="n">
        <v>340012</v>
      </c>
      <c r="B902" t="inlineStr">
        <is>
          <t>Ramirez, Florencio S.</t>
        </is>
      </c>
    </row>
    <row r="903">
      <c r="A903" t="n">
        <v>340013</v>
      </c>
      <c r="B903" t="inlineStr">
        <is>
          <t>Madrid, Alfredo</t>
        </is>
      </c>
    </row>
    <row r="904">
      <c r="A904" t="n">
        <v>340014</v>
      </c>
      <c r="B904" t="inlineStr">
        <is>
          <t>Rogers, Jeremy D.</t>
        </is>
      </c>
    </row>
    <row r="905">
      <c r="A905" t="n">
        <v>340015</v>
      </c>
      <c r="B905" t="inlineStr">
        <is>
          <t>Ferguson, James E.</t>
        </is>
      </c>
    </row>
    <row r="906">
      <c r="A906" t="n">
        <v>340016</v>
      </c>
      <c r="B906" t="inlineStr">
        <is>
          <t>Zano, Micheal</t>
        </is>
      </c>
    </row>
    <row r="907">
      <c r="A907" t="n">
        <v>340017</v>
      </c>
      <c r="B907" t="inlineStr">
        <is>
          <t>Frazier, Gregory A.</t>
        </is>
      </c>
    </row>
    <row r="908">
      <c r="A908" t="n">
        <v>340018</v>
      </c>
      <c r="B908" t="inlineStr">
        <is>
          <t>Fernandez Jr, Luis C.</t>
        </is>
      </c>
    </row>
    <row r="909">
      <c r="A909" t="n">
        <v>340019</v>
      </c>
      <c r="B909" t="inlineStr">
        <is>
          <t>Rodriguez, Francisco A.</t>
        </is>
      </c>
    </row>
    <row r="910">
      <c r="A910" t="n">
        <v>340020</v>
      </c>
      <c r="B910" t="inlineStr">
        <is>
          <t>Berumen Prieto, Kevin</t>
        </is>
      </c>
    </row>
    <row r="911">
      <c r="A911" t="n">
        <v>340021</v>
      </c>
      <c r="B911" t="inlineStr">
        <is>
          <t>Mercado, Sergio</t>
        </is>
      </c>
    </row>
    <row r="912">
      <c r="A912" t="n">
        <v>340022</v>
      </c>
      <c r="B912" t="inlineStr">
        <is>
          <t>Moats, James M.</t>
        </is>
      </c>
    </row>
    <row r="913">
      <c r="A913" t="n">
        <v>340023</v>
      </c>
      <c r="B913" t="inlineStr">
        <is>
          <t>Teran, Jose</t>
        </is>
      </c>
    </row>
    <row r="914">
      <c r="A914" t="n">
        <v>340024</v>
      </c>
      <c r="B914" t="inlineStr">
        <is>
          <t>Chandler III, Robert L.</t>
        </is>
      </c>
    </row>
    <row r="915">
      <c r="A915" t="n">
        <v>340025</v>
      </c>
      <c r="B915" t="inlineStr">
        <is>
          <t>Armenta Jr, Daniel</t>
        </is>
      </c>
    </row>
    <row r="916">
      <c r="A916" t="n">
        <v>340026</v>
      </c>
      <c r="B916" t="inlineStr">
        <is>
          <t>Henriquez, Pedro G.</t>
        </is>
      </c>
    </row>
    <row r="917">
      <c r="A917" t="n">
        <v>340027</v>
      </c>
      <c r="B917" t="inlineStr">
        <is>
          <t>Camacho Regalado, Luis A.</t>
        </is>
      </c>
    </row>
    <row r="918">
      <c r="A918" t="n">
        <v>340028</v>
      </c>
      <c r="B918" t="inlineStr">
        <is>
          <t>Camacho Regalado, Victor</t>
        </is>
      </c>
    </row>
    <row r="919">
      <c r="A919" t="n">
        <v>340029</v>
      </c>
      <c r="B919" t="inlineStr">
        <is>
          <t>Perez, Benito</t>
        </is>
      </c>
    </row>
    <row r="920">
      <c r="A920" t="n">
        <v>340030</v>
      </c>
      <c r="B920" t="inlineStr">
        <is>
          <t>Kirkland, Marvin R.</t>
        </is>
      </c>
    </row>
    <row r="921">
      <c r="A921" t="n">
        <v>340031</v>
      </c>
      <c r="B921" t="inlineStr">
        <is>
          <t>Barragan, Francisco H.</t>
        </is>
      </c>
    </row>
    <row r="922">
      <c r="A922" t="n">
        <v>340032</v>
      </c>
      <c r="B922" t="inlineStr">
        <is>
          <t>Galindo, Gustavo C.</t>
        </is>
      </c>
    </row>
    <row r="923">
      <c r="A923" t="n">
        <v>340033</v>
      </c>
      <c r="B923" t="inlineStr">
        <is>
          <t>Perez, Adrian S.</t>
        </is>
      </c>
    </row>
    <row r="924">
      <c r="A924" t="n">
        <v>340034</v>
      </c>
      <c r="B924" t="inlineStr">
        <is>
          <t>Hunt, Edward P.</t>
        </is>
      </c>
    </row>
    <row r="925">
      <c r="A925" t="n">
        <v>340035</v>
      </c>
      <c r="B925" t="inlineStr">
        <is>
          <t>Pena, Saul</t>
        </is>
      </c>
    </row>
    <row r="926">
      <c r="A926" t="n">
        <v>340036</v>
      </c>
      <c r="B926" t="inlineStr">
        <is>
          <t>Pena, Francisco</t>
        </is>
      </c>
    </row>
    <row r="927">
      <c r="A927" t="n">
        <v>340037</v>
      </c>
      <c r="B927" t="inlineStr">
        <is>
          <t>Lujan, Luis G.</t>
        </is>
      </c>
    </row>
    <row r="928">
      <c r="A928" t="n">
        <v>340038</v>
      </c>
      <c r="B928" t="inlineStr">
        <is>
          <t>Ornelas, Jeremy C.</t>
        </is>
      </c>
    </row>
    <row r="929">
      <c r="A929" t="n">
        <v>340039</v>
      </c>
      <c r="B929" t="inlineStr">
        <is>
          <t>Long, Keevin J.</t>
        </is>
      </c>
    </row>
    <row r="930">
      <c r="A930" t="n">
        <v>340040</v>
      </c>
      <c r="B930" t="inlineStr">
        <is>
          <t>Salas Balleza, Jaime F.</t>
        </is>
      </c>
    </row>
    <row r="931">
      <c r="A931" t="n">
        <v>340041</v>
      </c>
      <c r="B931" t="inlineStr">
        <is>
          <t>Hood-Lopez, Justus D.</t>
        </is>
      </c>
    </row>
    <row r="932">
      <c r="A932" t="n">
        <v>340042</v>
      </c>
      <c r="B932" t="inlineStr">
        <is>
          <t>Zubia, Juan I.</t>
        </is>
      </c>
    </row>
    <row r="933">
      <c r="A933" t="n">
        <v>340043</v>
      </c>
      <c r="B933" t="inlineStr">
        <is>
          <t>Herrera, Allan D.</t>
        </is>
      </c>
    </row>
    <row r="934">
      <c r="A934" t="n">
        <v>340044</v>
      </c>
      <c r="B934" t="inlineStr">
        <is>
          <t>Jacobo, Isaiah M.</t>
        </is>
      </c>
    </row>
    <row r="935">
      <c r="A935" t="n">
        <v>340045</v>
      </c>
      <c r="B935" t="inlineStr">
        <is>
          <t>Roe, Christopher D.</t>
        </is>
      </c>
    </row>
    <row r="936">
      <c r="A936" t="n">
        <v>340046</v>
      </c>
      <c r="B936" t="inlineStr">
        <is>
          <t>Gabilondo, Anthony R.</t>
        </is>
      </c>
    </row>
    <row r="937">
      <c r="A937" t="n">
        <v>340047</v>
      </c>
      <c r="B937" t="inlineStr">
        <is>
          <t>Scott, Brandon W.</t>
        </is>
      </c>
    </row>
    <row r="938">
      <c r="A938" t="n">
        <v>340048</v>
      </c>
      <c r="B938" t="inlineStr">
        <is>
          <t>Hildebrand, Peter N.</t>
        </is>
      </c>
    </row>
    <row r="939">
      <c r="A939" t="n">
        <v>340049</v>
      </c>
      <c r="B939" t="inlineStr">
        <is>
          <t>Booker, Burnell</t>
        </is>
      </c>
    </row>
    <row r="940">
      <c r="A940" t="n">
        <v>340050</v>
      </c>
      <c r="B940" t="inlineStr">
        <is>
          <t>Mata Mendez, Saida G.</t>
        </is>
      </c>
    </row>
    <row r="941">
      <c r="A941" t="n">
        <v>340051</v>
      </c>
      <c r="B941" t="inlineStr">
        <is>
          <t>Anyanwu, Ugochukwu N.</t>
        </is>
      </c>
    </row>
    <row r="942">
      <c r="A942" t="n">
        <v>340052</v>
      </c>
      <c r="B942" t="inlineStr">
        <is>
          <t>PERSINGER, WILLIAM</t>
        </is>
      </c>
    </row>
    <row r="943">
      <c r="A943" t="n">
        <v>340053</v>
      </c>
      <c r="B943" t="inlineStr">
        <is>
          <t>ESPINOZA, OMAR A.</t>
        </is>
      </c>
    </row>
    <row r="944">
      <c r="A944" t="n">
        <v>340054</v>
      </c>
      <c r="B944" t="inlineStr">
        <is>
          <t>Greene, Oscar A.</t>
        </is>
      </c>
    </row>
    <row r="945">
      <c r="A945" t="n">
        <v>340055</v>
      </c>
      <c r="B945" t="inlineStr">
        <is>
          <t>Perez Leyva, Irael</t>
        </is>
      </c>
    </row>
    <row r="946">
      <c r="A946" t="n">
        <v>340056</v>
      </c>
      <c r="B946" t="inlineStr">
        <is>
          <t>Ramirez, Jose J.</t>
        </is>
      </c>
    </row>
    <row r="947">
      <c r="A947" t="n">
        <v>340057</v>
      </c>
      <c r="B947" t="inlineStr">
        <is>
          <t>VILLA, ABRAHAM G.</t>
        </is>
      </c>
    </row>
    <row r="948">
      <c r="A948" t="n">
        <v>340058</v>
      </c>
      <c r="B948" t="inlineStr">
        <is>
          <t>Castillo Andrade, Edgar P.</t>
        </is>
      </c>
    </row>
    <row r="949">
      <c r="A949" t="n">
        <v>340059</v>
      </c>
      <c r="B949" t="inlineStr">
        <is>
          <t>Ruiz Avila, Edgar A.</t>
        </is>
      </c>
    </row>
    <row r="950">
      <c r="A950" t="n">
        <v>340060</v>
      </c>
      <c r="B950" t="inlineStr">
        <is>
          <t>Aranda, Ricardo</t>
        </is>
      </c>
    </row>
    <row r="951">
      <c r="A951" t="n">
        <v>230018</v>
      </c>
      <c r="B951" t="inlineStr">
        <is>
          <t>Hammons, Michael A.</t>
        </is>
      </c>
    </row>
    <row r="952">
      <c r="A952" t="n">
        <v>340062</v>
      </c>
      <c r="B952" t="inlineStr">
        <is>
          <t>MINJAREZ, ANGEL A.</t>
        </is>
      </c>
    </row>
    <row r="953">
      <c r="A953" t="n">
        <v>400001</v>
      </c>
      <c r="B953" t="inlineStr">
        <is>
          <t>Paez, Leslie T.</t>
        </is>
      </c>
    </row>
    <row r="954">
      <c r="A954" t="n">
        <v>400002</v>
      </c>
      <c r="B954" t="inlineStr">
        <is>
          <t>Salgado, Lesbia S.</t>
        </is>
      </c>
    </row>
    <row r="955">
      <c r="A955" t="n">
        <v>400003</v>
      </c>
      <c r="B955" t="inlineStr">
        <is>
          <t>Castillo, Emmy A.</t>
        </is>
      </c>
    </row>
    <row r="956">
      <c r="A956" t="n">
        <v>400004</v>
      </c>
      <c r="B956" t="inlineStr">
        <is>
          <t>Guerrero, Diana</t>
        </is>
      </c>
    </row>
    <row r="957">
      <c r="A957" t="n">
        <v>400005</v>
      </c>
      <c r="B957" t="inlineStr">
        <is>
          <t>Gonzalez, Teresa J.</t>
        </is>
      </c>
    </row>
    <row r="958">
      <c r="A958" t="n">
        <v>400006</v>
      </c>
      <c r="B958" t="inlineStr">
        <is>
          <t>Vela Pena, Jacqueline E.</t>
        </is>
      </c>
    </row>
    <row r="959">
      <c r="A959" t="n">
        <v>400007</v>
      </c>
      <c r="B959" t="inlineStr">
        <is>
          <t>Pinales-Gonzales, Ivette A.</t>
        </is>
      </c>
    </row>
    <row r="960">
      <c r="A960" t="n">
        <v>410001</v>
      </c>
      <c r="B960" t="inlineStr">
        <is>
          <t>Gabe, James P.</t>
        </is>
      </c>
    </row>
    <row r="961">
      <c r="A961" t="n">
        <v>410002</v>
      </c>
      <c r="B961" t="inlineStr">
        <is>
          <t>Morales, Luis A.</t>
        </is>
      </c>
    </row>
    <row r="962">
      <c r="A962" t="n">
        <v>410003</v>
      </c>
      <c r="B962" t="inlineStr">
        <is>
          <t>Esquivel, Isaias</t>
        </is>
      </c>
    </row>
    <row r="963">
      <c r="A963" t="n">
        <v>410004</v>
      </c>
      <c r="B963" t="inlineStr">
        <is>
          <t>Vega, Valeria</t>
        </is>
      </c>
    </row>
    <row r="964">
      <c r="A964" t="n">
        <v>410005</v>
      </c>
      <c r="B964" t="inlineStr">
        <is>
          <t>Richardson, Jordan A.</t>
        </is>
      </c>
    </row>
    <row r="965">
      <c r="A965" t="n">
        <v>410006</v>
      </c>
      <c r="B965" t="inlineStr">
        <is>
          <t>Endler, Gary L.</t>
        </is>
      </c>
    </row>
    <row r="966">
      <c r="A966" t="n">
        <v>410007</v>
      </c>
      <c r="B966" t="inlineStr">
        <is>
          <t>Dhamangaonkar, Vaibhav S.</t>
        </is>
      </c>
    </row>
    <row r="967">
      <c r="A967" t="n">
        <v>410008</v>
      </c>
      <c r="B967" t="inlineStr">
        <is>
          <t>Southwick, Zoe B.</t>
        </is>
      </c>
    </row>
    <row r="968">
      <c r="A968" t="n">
        <v>410009</v>
      </c>
      <c r="B968" t="inlineStr">
        <is>
          <t>Bonilla, Hector U.</t>
        </is>
      </c>
    </row>
    <row r="969">
      <c r="A969" t="n">
        <v>410010</v>
      </c>
      <c r="B969" t="inlineStr">
        <is>
          <t>Flowers, Derrick K.</t>
        </is>
      </c>
    </row>
    <row r="970">
      <c r="A970" t="n">
        <v>410011</v>
      </c>
      <c r="B970" t="inlineStr">
        <is>
          <t>Dowdy, Brittney R.</t>
        </is>
      </c>
    </row>
    <row r="971">
      <c r="A971" t="n">
        <v>410012</v>
      </c>
      <c r="B971" t="inlineStr">
        <is>
          <t>Abunemeh, Osama M.</t>
        </is>
      </c>
    </row>
    <row r="972">
      <c r="A972" t="n">
        <v>410013</v>
      </c>
      <c r="B972" t="inlineStr">
        <is>
          <t>Rodriguez, Erick</t>
        </is>
      </c>
    </row>
    <row r="973">
      <c r="A973" t="n">
        <v>410014</v>
      </c>
      <c r="B973" t="inlineStr">
        <is>
          <t>Nunez-Torres, Imer</t>
        </is>
      </c>
    </row>
    <row r="974">
      <c r="A974" t="n">
        <v>410015</v>
      </c>
      <c r="B974" t="inlineStr">
        <is>
          <t>Sanchez, Marco A.</t>
        </is>
      </c>
    </row>
    <row r="975">
      <c r="A975" t="n">
        <v>410016</v>
      </c>
      <c r="B975" t="inlineStr">
        <is>
          <t>Arias, Miguel A.</t>
        </is>
      </c>
    </row>
    <row r="976">
      <c r="A976" t="n">
        <v>410017</v>
      </c>
      <c r="B976" t="inlineStr">
        <is>
          <t>Carranza, Martin</t>
        </is>
      </c>
    </row>
    <row r="977">
      <c r="A977" t="n">
        <v>410018</v>
      </c>
      <c r="B977" t="inlineStr">
        <is>
          <t>Barco-Balderrama, Luis R.</t>
        </is>
      </c>
    </row>
    <row r="978">
      <c r="A978" t="n">
        <v>410019</v>
      </c>
      <c r="B978" t="inlineStr">
        <is>
          <t>Velasco, Aldo R.</t>
        </is>
      </c>
    </row>
    <row r="979">
      <c r="A979" t="n">
        <v>410020</v>
      </c>
      <c r="B979" t="inlineStr">
        <is>
          <t>Cobos, Pablo</t>
        </is>
      </c>
    </row>
    <row r="980">
      <c r="A980" t="n">
        <v>410021</v>
      </c>
      <c r="B980" t="inlineStr">
        <is>
          <t>Griffin, David G.</t>
        </is>
      </c>
    </row>
    <row r="981">
      <c r="A981" t="n">
        <v>410022</v>
      </c>
      <c r="B981" t="inlineStr">
        <is>
          <t>Serrano, Erick</t>
        </is>
      </c>
    </row>
    <row r="982">
      <c r="A982" t="n">
        <v>410023</v>
      </c>
      <c r="B982" t="inlineStr">
        <is>
          <t>Ayash, Abdul R.</t>
        </is>
      </c>
    </row>
    <row r="983">
      <c r="A983" t="n">
        <v>410024</v>
      </c>
      <c r="B983" t="inlineStr">
        <is>
          <t>Thoutt, Tyler T.</t>
        </is>
      </c>
    </row>
    <row r="984">
      <c r="A984" t="n">
        <v>410025</v>
      </c>
      <c r="B984" t="inlineStr">
        <is>
          <t>Ruiz De La Cruz, Ricardo</t>
        </is>
      </c>
    </row>
    <row r="985">
      <c r="A985" t="n">
        <v>410026</v>
      </c>
      <c r="B985" t="inlineStr">
        <is>
          <t>Moreno, Ricardo</t>
        </is>
      </c>
    </row>
    <row r="986">
      <c r="A986" t="n">
        <v>410027</v>
      </c>
      <c r="B986" t="inlineStr">
        <is>
          <t>Ilochi, Bright A.</t>
        </is>
      </c>
    </row>
    <row r="987">
      <c r="A987" t="n">
        <v>410028</v>
      </c>
      <c r="B987" t="inlineStr">
        <is>
          <t>Lopez-Vazquez, Juan M.</t>
        </is>
      </c>
    </row>
    <row r="988">
      <c r="A988" t="n">
        <v>410029</v>
      </c>
      <c r="B988" t="inlineStr">
        <is>
          <t>Luna Carreno, Andrew D.</t>
        </is>
      </c>
    </row>
    <row r="989">
      <c r="A989" t="n">
        <v>410031</v>
      </c>
      <c r="B989" t="inlineStr">
        <is>
          <t>Akhtarpour, Aydin</t>
        </is>
      </c>
    </row>
    <row r="990">
      <c r="A990" t="n">
        <v>430001</v>
      </c>
      <c r="B990" t="inlineStr">
        <is>
          <t>Freeman, Sean A.</t>
        </is>
      </c>
    </row>
    <row r="991">
      <c r="A991" t="n">
        <v>430002</v>
      </c>
      <c r="B991" t="inlineStr">
        <is>
          <t>Muskwinsky, Anthony W.</t>
        </is>
      </c>
    </row>
    <row r="992">
      <c r="A992" t="n">
        <v>440001</v>
      </c>
      <c r="B992" t="inlineStr">
        <is>
          <t>Castillo, Guadalupe</t>
        </is>
      </c>
    </row>
    <row r="993">
      <c r="A993" t="n">
        <v>440002</v>
      </c>
      <c r="B993" t="inlineStr">
        <is>
          <t>Chapa, Marcelo</t>
        </is>
      </c>
    </row>
    <row r="994">
      <c r="A994" t="n">
        <v>440003</v>
      </c>
      <c r="B994" t="inlineStr">
        <is>
          <t>Contreras, Francisco</t>
        </is>
      </c>
    </row>
    <row r="995">
      <c r="A995" t="n">
        <v>440004</v>
      </c>
      <c r="B995" t="inlineStr">
        <is>
          <t>Gonzalez, Pedro M.</t>
        </is>
      </c>
    </row>
    <row r="996">
      <c r="A996" t="n">
        <v>440005</v>
      </c>
      <c r="B996" t="inlineStr">
        <is>
          <t>Lumbreras, Daniel</t>
        </is>
      </c>
    </row>
    <row r="997">
      <c r="A997" t="n">
        <v>440006</v>
      </c>
      <c r="B997" t="inlineStr">
        <is>
          <t>Martinez, Alfredo</t>
        </is>
      </c>
    </row>
    <row r="998">
      <c r="A998" t="n">
        <v>440007</v>
      </c>
      <c r="B998" t="inlineStr">
        <is>
          <t>Martinez, Efrain</t>
        </is>
      </c>
    </row>
    <row r="999">
      <c r="A999" t="n">
        <v>440008</v>
      </c>
      <c r="B999" t="inlineStr">
        <is>
          <t>Olvera, Ricardo</t>
        </is>
      </c>
    </row>
    <row r="1000">
      <c r="A1000" t="n">
        <v>440009</v>
      </c>
      <c r="B1000" t="inlineStr">
        <is>
          <t>Perez Moreno, Ramiro</t>
        </is>
      </c>
    </row>
    <row r="1001">
      <c r="A1001" t="n">
        <v>440010</v>
      </c>
      <c r="B1001" t="inlineStr">
        <is>
          <t>Rodriguez, Leonardo</t>
        </is>
      </c>
    </row>
    <row r="1002">
      <c r="A1002" t="n">
        <v>440011</v>
      </c>
      <c r="B1002" t="inlineStr">
        <is>
          <t>Valadez, Sergio</t>
        </is>
      </c>
    </row>
    <row r="1003">
      <c r="A1003" t="n">
        <v>440012</v>
      </c>
      <c r="B1003" t="inlineStr">
        <is>
          <t>Zuniga, Marvin</t>
        </is>
      </c>
    </row>
    <row r="1004">
      <c r="A1004" t="n">
        <v>440013</v>
      </c>
      <c r="B1004" t="inlineStr">
        <is>
          <t>Arratia, Arturo</t>
        </is>
      </c>
    </row>
    <row r="1005">
      <c r="A1005" t="n">
        <v>440014</v>
      </c>
      <c r="B1005" t="inlineStr">
        <is>
          <t>Cedillo Jr, Ismael</t>
        </is>
      </c>
    </row>
    <row r="1006">
      <c r="A1006" t="n">
        <v>440015</v>
      </c>
      <c r="B1006" t="inlineStr">
        <is>
          <t>Cedillo Sr, Ismael</t>
        </is>
      </c>
    </row>
    <row r="1007">
      <c r="A1007" t="n">
        <v>440016</v>
      </c>
      <c r="B1007" t="inlineStr">
        <is>
          <t>Cedillo, Cristian I.</t>
        </is>
      </c>
    </row>
    <row r="1008">
      <c r="A1008" t="n">
        <v>440017</v>
      </c>
      <c r="B1008" t="inlineStr">
        <is>
          <t>Cedillo, Isaias</t>
        </is>
      </c>
    </row>
    <row r="1009">
      <c r="A1009" t="n">
        <v>440019</v>
      </c>
      <c r="B1009" t="inlineStr">
        <is>
          <t>Frausto, Jorge</t>
        </is>
      </c>
    </row>
    <row r="1010">
      <c r="A1010" t="n">
        <v>440020</v>
      </c>
      <c r="B1010" t="inlineStr">
        <is>
          <t>Garcia, Antonio</t>
        </is>
      </c>
    </row>
    <row r="1011">
      <c r="A1011" t="n">
        <v>440021</v>
      </c>
      <c r="B1011" t="inlineStr">
        <is>
          <t>Garcia Ruiz, Rodolfo</t>
        </is>
      </c>
    </row>
    <row r="1012">
      <c r="A1012" t="n">
        <v>440022</v>
      </c>
      <c r="B1012" t="inlineStr">
        <is>
          <t>Gonzalez, Pablo S.</t>
        </is>
      </c>
    </row>
    <row r="1013">
      <c r="A1013" t="n">
        <v>440023</v>
      </c>
      <c r="B1013" t="inlineStr">
        <is>
          <t>Gonzalez, Victor M.</t>
        </is>
      </c>
    </row>
    <row r="1014">
      <c r="A1014" t="n">
        <v>440024</v>
      </c>
      <c r="B1014" t="inlineStr">
        <is>
          <t>Gutierrez, Jorge A.</t>
        </is>
      </c>
    </row>
    <row r="1015">
      <c r="A1015" t="n">
        <v>440025</v>
      </c>
      <c r="B1015" t="inlineStr">
        <is>
          <t>Jalomo, Omar G.</t>
        </is>
      </c>
    </row>
    <row r="1016">
      <c r="A1016" t="n">
        <v>440026</v>
      </c>
      <c r="B1016" t="inlineStr">
        <is>
          <t>Juarez, Moises</t>
        </is>
      </c>
    </row>
    <row r="1017">
      <c r="A1017" t="n">
        <v>440027</v>
      </c>
      <c r="B1017" t="inlineStr">
        <is>
          <t>Mendieta, Marc A.</t>
        </is>
      </c>
    </row>
    <row r="1018">
      <c r="A1018" t="n">
        <v>440028</v>
      </c>
      <c r="B1018" t="inlineStr">
        <is>
          <t>Nieto, Joel A.</t>
        </is>
      </c>
    </row>
    <row r="1019">
      <c r="A1019" t="n">
        <v>440029</v>
      </c>
      <c r="B1019" t="inlineStr">
        <is>
          <t>Palomares, Jose A.</t>
        </is>
      </c>
    </row>
    <row r="1020">
      <c r="A1020" t="n">
        <v>440030</v>
      </c>
      <c r="B1020" t="inlineStr">
        <is>
          <t>Pineda, Pedro L.</t>
        </is>
      </c>
    </row>
    <row r="1021">
      <c r="A1021" t="n">
        <v>440031</v>
      </c>
      <c r="B1021" t="inlineStr">
        <is>
          <t>Resendiz, Pasqual</t>
        </is>
      </c>
    </row>
    <row r="1022">
      <c r="A1022" t="n">
        <v>240073</v>
      </c>
      <c r="B1022" t="inlineStr">
        <is>
          <t>Rivera-Cruz, Miguel A.</t>
        </is>
      </c>
    </row>
    <row r="1023">
      <c r="A1023" t="n">
        <v>440033</v>
      </c>
      <c r="B1023" t="inlineStr">
        <is>
          <t>Salazar, Osvaldo</t>
        </is>
      </c>
    </row>
    <row r="1024">
      <c r="A1024" t="n">
        <v>440035</v>
      </c>
      <c r="B1024" t="inlineStr">
        <is>
          <t>Velasquez, Presiliano</t>
        </is>
      </c>
    </row>
    <row r="1025">
      <c r="A1025" t="n">
        <v>440036</v>
      </c>
      <c r="B1025" t="inlineStr">
        <is>
          <t>Velazquez, Jesus</t>
        </is>
      </c>
    </row>
    <row r="1026">
      <c r="A1026" t="n">
        <v>440037</v>
      </c>
      <c r="B1026" t="inlineStr">
        <is>
          <t>Velazquez, Josue</t>
        </is>
      </c>
    </row>
    <row r="1027">
      <c r="A1027" t="n">
        <v>440038</v>
      </c>
      <c r="B1027" t="inlineStr">
        <is>
          <t>Villamizar, Cristian</t>
        </is>
      </c>
    </row>
    <row r="1028">
      <c r="A1028" t="n">
        <v>440039</v>
      </c>
      <c r="B1028" t="inlineStr">
        <is>
          <t>Villareal, Martin</t>
        </is>
      </c>
    </row>
    <row r="1029">
      <c r="A1029" t="n">
        <v>440040</v>
      </c>
      <c r="B1029" t="inlineStr">
        <is>
          <t>Perry, Albert D.</t>
        </is>
      </c>
    </row>
    <row r="1030">
      <c r="A1030" t="n">
        <v>440041</v>
      </c>
      <c r="B1030" t="inlineStr">
        <is>
          <t>Cedillo, Fabian</t>
        </is>
      </c>
    </row>
    <row r="1031">
      <c r="A1031" t="n">
        <v>440042</v>
      </c>
      <c r="B1031" t="inlineStr">
        <is>
          <t>Munoz, Ernesto</t>
        </is>
      </c>
    </row>
    <row r="1032">
      <c r="A1032" t="n">
        <v>440043</v>
      </c>
      <c r="B1032" t="inlineStr">
        <is>
          <t>Serrano, Martin</t>
        </is>
      </c>
    </row>
    <row r="1033">
      <c r="A1033" t="n">
        <v>440044</v>
      </c>
      <c r="B1033" t="inlineStr">
        <is>
          <t>Serrano Gomez, Alex</t>
        </is>
      </c>
    </row>
    <row r="1034">
      <c r="A1034" t="n">
        <v>440045</v>
      </c>
      <c r="B1034" t="inlineStr">
        <is>
          <t>Gonzalez Rivera, Luis A.</t>
        </is>
      </c>
    </row>
    <row r="1035">
      <c r="A1035" t="n">
        <v>440046</v>
      </c>
      <c r="B1035" t="inlineStr">
        <is>
          <t>Gonzalez, Manuel</t>
        </is>
      </c>
    </row>
    <row r="1036">
      <c r="A1036" t="n">
        <v>440047</v>
      </c>
      <c r="B1036" t="inlineStr">
        <is>
          <t>Cedillo, Jason</t>
        </is>
      </c>
    </row>
    <row r="1037">
      <c r="A1037" t="n">
        <v>440048</v>
      </c>
      <c r="B1037" t="inlineStr">
        <is>
          <t>Ojeda, Andres</t>
        </is>
      </c>
    </row>
    <row r="1038">
      <c r="A1038" t="n">
        <v>440049</v>
      </c>
      <c r="B1038" t="inlineStr">
        <is>
          <t>Valdez, Jesus</t>
        </is>
      </c>
    </row>
    <row r="1039">
      <c r="A1039" t="n">
        <v>440050</v>
      </c>
      <c r="B1039" t="inlineStr">
        <is>
          <t>Magallon, Oscar</t>
        </is>
      </c>
    </row>
    <row r="1040">
      <c r="A1040" t="n">
        <v>440051</v>
      </c>
      <c r="B1040" t="inlineStr">
        <is>
          <t>Reinoso-Cruz, Yosbel</t>
        </is>
      </c>
    </row>
    <row r="1041">
      <c r="A1041" t="n">
        <v>440052</v>
      </c>
      <c r="B1041" t="inlineStr">
        <is>
          <t>Magollon-Mendoza jr, Efrain</t>
        </is>
      </c>
    </row>
    <row r="1042">
      <c r="A1042" t="n">
        <v>440053</v>
      </c>
      <c r="B1042" t="inlineStr">
        <is>
          <t>Ramirez, Amado D.</t>
        </is>
      </c>
    </row>
    <row r="1043">
      <c r="A1043" t="n">
        <v>440054</v>
      </c>
      <c r="B1043" t="inlineStr">
        <is>
          <t>Lopez, Victor M.</t>
        </is>
      </c>
    </row>
    <row r="1044">
      <c r="A1044" t="n">
        <v>440055</v>
      </c>
      <c r="B1044" t="inlineStr">
        <is>
          <t>Delgado Victorin, Francisco J.</t>
        </is>
      </c>
    </row>
    <row r="1045">
      <c r="A1045" t="n">
        <v>440056</v>
      </c>
      <c r="B1045" t="inlineStr">
        <is>
          <t>Castro Gomez, Reynaldo</t>
        </is>
      </c>
    </row>
    <row r="1046">
      <c r="A1046" t="n">
        <v>440057</v>
      </c>
      <c r="B1046" t="inlineStr">
        <is>
          <t>Hereida Martinez, Mykel D.</t>
        </is>
      </c>
    </row>
    <row r="1047">
      <c r="A1047" t="n">
        <v>440058</v>
      </c>
      <c r="B1047" t="inlineStr">
        <is>
          <t>Gonzalez, Juan J.</t>
        </is>
      </c>
    </row>
    <row r="1048">
      <c r="A1048" t="n">
        <v>440059</v>
      </c>
      <c r="B1048" t="inlineStr">
        <is>
          <t>Zepeda, Vidal</t>
        </is>
      </c>
    </row>
    <row r="1049">
      <c r="A1049" t="n">
        <v>440060</v>
      </c>
      <c r="B1049" t="inlineStr">
        <is>
          <t>Nunez, Carlos</t>
        </is>
      </c>
    </row>
    <row r="1050">
      <c r="A1050" t="n">
        <v>240091</v>
      </c>
      <c r="B1050" t="inlineStr">
        <is>
          <t>Tullos, Alfred O.</t>
        </is>
      </c>
    </row>
    <row r="1051">
      <c r="A1051" t="n">
        <v>440062</v>
      </c>
      <c r="B1051" t="inlineStr">
        <is>
          <t>Santiago-Ortiz, Joshua R.</t>
        </is>
      </c>
    </row>
    <row r="1052">
      <c r="A1052" t="n">
        <v>440063</v>
      </c>
      <c r="B1052" t="inlineStr">
        <is>
          <t>Leyva, Orlian S.</t>
        </is>
      </c>
    </row>
    <row r="1053">
      <c r="A1053" t="n">
        <v>440064</v>
      </c>
      <c r="B1053" t="inlineStr">
        <is>
          <t>Chagolla-Razo, Angel A.</t>
        </is>
      </c>
    </row>
    <row r="1054">
      <c r="A1054" t="n">
        <v>440065</v>
      </c>
      <c r="B1054" t="inlineStr">
        <is>
          <t>Lopez-Orozco, Martha E.</t>
        </is>
      </c>
    </row>
    <row r="1055">
      <c r="A1055" t="n">
        <v>440066</v>
      </c>
      <c r="B1055" t="inlineStr">
        <is>
          <t>Garcia-Andrade, Dilver M.</t>
        </is>
      </c>
    </row>
    <row r="1056">
      <c r="A1056" t="n">
        <v>440067</v>
      </c>
      <c r="B1056" t="inlineStr">
        <is>
          <t>Rodriguez-Guevarra, Jose L.</t>
        </is>
      </c>
    </row>
    <row r="1057">
      <c r="A1057" t="n">
        <v>440068</v>
      </c>
      <c r="B1057" t="inlineStr">
        <is>
          <t>Malfavon, Eric S.</t>
        </is>
      </c>
    </row>
    <row r="1058">
      <c r="A1058" t="n">
        <v>440069</v>
      </c>
      <c r="B1058" t="inlineStr">
        <is>
          <t>Burgos-Zepeda, Jose  Luis O.</t>
        </is>
      </c>
    </row>
    <row r="1059">
      <c r="A1059" t="n">
        <v>440070</v>
      </c>
      <c r="B1059" t="inlineStr">
        <is>
          <t>Frayle Andrade, Gustavo A.</t>
        </is>
      </c>
    </row>
    <row r="1060">
      <c r="A1060" t="n">
        <v>440071</v>
      </c>
      <c r="B1060" t="inlineStr">
        <is>
          <t>Lasalle Olivo, Eric</t>
        </is>
      </c>
    </row>
    <row r="1061">
      <c r="A1061" t="n">
        <v>240255</v>
      </c>
      <c r="B1061" t="inlineStr">
        <is>
          <t>Luevano, Juan M.</t>
        </is>
      </c>
    </row>
    <row r="1062">
      <c r="A1062" t="n">
        <v>440073</v>
      </c>
      <c r="B1062" t="inlineStr">
        <is>
          <t>Rocha, Marcos</t>
        </is>
      </c>
    </row>
    <row r="1063">
      <c r="A1063" t="n">
        <v>440074</v>
      </c>
      <c r="B1063" t="inlineStr">
        <is>
          <t>Rodriguez-Hernandez, Jorge L.</t>
        </is>
      </c>
    </row>
    <row r="1064">
      <c r="A1064" t="n">
        <v>440075</v>
      </c>
      <c r="B1064" t="inlineStr">
        <is>
          <t>Ramirez-Rodriguez, Roy A.</t>
        </is>
      </c>
    </row>
    <row r="1065">
      <c r="A1065" t="n">
        <v>440076</v>
      </c>
      <c r="B1065" t="inlineStr">
        <is>
          <t>Pena, Cristobal</t>
        </is>
      </c>
    </row>
    <row r="1066">
      <c r="A1066" t="n">
        <v>440077</v>
      </c>
      <c r="B1066" t="inlineStr">
        <is>
          <t>Magana, Jose J.</t>
        </is>
      </c>
    </row>
    <row r="1067">
      <c r="A1067" t="n">
        <v>440078</v>
      </c>
      <c r="B1067" t="inlineStr">
        <is>
          <t>Rocha, Jesus T.</t>
        </is>
      </c>
    </row>
    <row r="1068">
      <c r="A1068" t="n">
        <v>440079</v>
      </c>
      <c r="B1068" t="inlineStr">
        <is>
          <t>Gonzalez-Villa, Claudio</t>
        </is>
      </c>
    </row>
    <row r="1069">
      <c r="A1069" t="n">
        <v>440080</v>
      </c>
      <c r="B1069" t="inlineStr">
        <is>
          <t>Silva, Guadalupe F.</t>
        </is>
      </c>
    </row>
    <row r="1070">
      <c r="A1070" t="n">
        <v>440081</v>
      </c>
      <c r="B1070" t="inlineStr">
        <is>
          <t>Cervantes Jr, Richard</t>
        </is>
      </c>
    </row>
    <row r="1071">
      <c r="A1071" t="n">
        <v>240259</v>
      </c>
      <c r="B1071" t="inlineStr">
        <is>
          <t>Ramirez, Omar</t>
        </is>
      </c>
    </row>
    <row r="1072">
      <c r="A1072" t="n">
        <v>440083</v>
      </c>
      <c r="B1072" t="inlineStr">
        <is>
          <t>Aparicio, Javier</t>
        </is>
      </c>
    </row>
    <row r="1073">
      <c r="A1073" t="n">
        <v>440084</v>
      </c>
      <c r="B1073" t="inlineStr">
        <is>
          <t>Segovia, Rafael</t>
        </is>
      </c>
    </row>
    <row r="1074">
      <c r="A1074" t="n">
        <v>440085</v>
      </c>
      <c r="B1074" t="inlineStr">
        <is>
          <t>Navarro, Miguel A.</t>
        </is>
      </c>
    </row>
    <row r="1075">
      <c r="A1075" t="n">
        <v>440086</v>
      </c>
      <c r="B1075" t="inlineStr">
        <is>
          <t>Caballero, Reyneri M.</t>
        </is>
      </c>
    </row>
    <row r="1076">
      <c r="A1076" t="n">
        <v>440087</v>
      </c>
      <c r="B1076" t="inlineStr">
        <is>
          <t>Castro, Banne U.</t>
        </is>
      </c>
    </row>
    <row r="1077">
      <c r="A1077" t="n">
        <v>440088</v>
      </c>
      <c r="B1077" t="inlineStr">
        <is>
          <t>Rodriguez, Steven</t>
        </is>
      </c>
    </row>
    <row r="1078">
      <c r="A1078" t="n">
        <v>440089</v>
      </c>
      <c r="B1078" t="inlineStr">
        <is>
          <t>Cortez, Jorge</t>
        </is>
      </c>
    </row>
    <row r="1079">
      <c r="A1079" t="n">
        <v>440090</v>
      </c>
      <c r="B1079" t="inlineStr">
        <is>
          <t>Mendieta, Albert</t>
        </is>
      </c>
    </row>
    <row r="1080">
      <c r="A1080" t="n">
        <v>440091</v>
      </c>
      <c r="B1080" t="inlineStr">
        <is>
          <t>Galveston, Donziel D.</t>
        </is>
      </c>
    </row>
    <row r="1081">
      <c r="A1081" t="n">
        <v>440092</v>
      </c>
      <c r="B1081" t="inlineStr">
        <is>
          <t>Resendez, Allen</t>
        </is>
      </c>
    </row>
    <row r="1082">
      <c r="A1082" t="n">
        <v>440093</v>
      </c>
      <c r="B1082" t="inlineStr">
        <is>
          <t>Rodriguez, Joseph C.</t>
        </is>
      </c>
    </row>
    <row r="1083">
      <c r="A1083" t="n">
        <v>440094</v>
      </c>
      <c r="B1083" t="inlineStr">
        <is>
          <t>Olivas, Juan J.</t>
        </is>
      </c>
    </row>
    <row r="1084">
      <c r="A1084" t="n">
        <v>440095</v>
      </c>
      <c r="B1084" t="inlineStr">
        <is>
          <t>Segura, Alejandro</t>
        </is>
      </c>
    </row>
    <row r="1085">
      <c r="A1085" t="n">
        <v>440096</v>
      </c>
      <c r="B1085" t="inlineStr">
        <is>
          <t>Dieguez, Oscar T.</t>
        </is>
      </c>
    </row>
    <row r="1086">
      <c r="A1086" t="n">
        <v>440097</v>
      </c>
      <c r="B1086" t="inlineStr">
        <is>
          <t>Sanchez, Josue</t>
        </is>
      </c>
    </row>
    <row r="1087">
      <c r="A1087" t="n">
        <v>440098</v>
      </c>
      <c r="B1087" t="inlineStr">
        <is>
          <t>Garcia, Adrian</t>
        </is>
      </c>
    </row>
    <row r="1088">
      <c r="A1088" t="n">
        <v>440099</v>
      </c>
      <c r="B1088" t="inlineStr">
        <is>
          <t>Tovar, Jose A.</t>
        </is>
      </c>
    </row>
    <row r="1089">
      <c r="A1089" t="n">
        <v>440100</v>
      </c>
      <c r="B1089" t="inlineStr">
        <is>
          <t>Wyatt, Earnest D.</t>
        </is>
      </c>
    </row>
    <row r="1090">
      <c r="A1090" t="n">
        <v>440101</v>
      </c>
      <c r="B1090" t="inlineStr">
        <is>
          <t>Funes, Leonardo</t>
        </is>
      </c>
    </row>
    <row r="1091">
      <c r="A1091" t="n">
        <v>440102</v>
      </c>
      <c r="B1091" t="inlineStr">
        <is>
          <t>Rios, Saul</t>
        </is>
      </c>
    </row>
    <row r="1092">
      <c r="A1092" t="n">
        <v>440103</v>
      </c>
      <c r="B1092" t="inlineStr">
        <is>
          <t>Rodriguez, Juan F.</t>
        </is>
      </c>
    </row>
    <row r="1093">
      <c r="A1093" t="n">
        <v>440104</v>
      </c>
      <c r="B1093" t="inlineStr">
        <is>
          <t>Ariste-Herrera, Angel M.</t>
        </is>
      </c>
    </row>
    <row r="1094">
      <c r="A1094" t="n">
        <v>440105</v>
      </c>
      <c r="B1094" t="inlineStr">
        <is>
          <t>Rodriguez, Maximino S.</t>
        </is>
      </c>
    </row>
    <row r="1095">
      <c r="A1095" t="n">
        <v>440106</v>
      </c>
      <c r="B1095" t="inlineStr">
        <is>
          <t>Andrade, Julio C.</t>
        </is>
      </c>
    </row>
    <row r="1096">
      <c r="A1096" t="n">
        <v>440107</v>
      </c>
      <c r="B1096" t="inlineStr">
        <is>
          <t>Turrubiates, David</t>
        </is>
      </c>
    </row>
    <row r="1097">
      <c r="A1097" t="n">
        <v>440108</v>
      </c>
      <c r="B1097" t="inlineStr">
        <is>
          <t>Lara, Johnathan</t>
        </is>
      </c>
    </row>
    <row r="1098">
      <c r="A1098" t="n">
        <v>440109</v>
      </c>
      <c r="B1098" t="inlineStr">
        <is>
          <t>Bernal-Torres, Ines</t>
        </is>
      </c>
    </row>
    <row r="1099">
      <c r="A1099" t="n">
        <v>440110</v>
      </c>
      <c r="B1099" t="inlineStr">
        <is>
          <t>Montalvo, Martin</t>
        </is>
      </c>
    </row>
    <row r="1100">
      <c r="A1100" t="n">
        <v>440111</v>
      </c>
      <c r="B1100" t="inlineStr">
        <is>
          <t>Barr, Dana K.</t>
        </is>
      </c>
    </row>
    <row r="1101">
      <c r="A1101" t="n">
        <v>440112</v>
      </c>
      <c r="B1101" t="inlineStr">
        <is>
          <t>Casas, Esau N.</t>
        </is>
      </c>
    </row>
    <row r="1102">
      <c r="A1102" t="n">
        <v>440113</v>
      </c>
      <c r="B1102" t="inlineStr">
        <is>
          <t>Padilla, Argelio</t>
        </is>
      </c>
    </row>
    <row r="1103">
      <c r="A1103" t="n">
        <v>440114</v>
      </c>
      <c r="B1103" t="inlineStr">
        <is>
          <t>Smith, Joshua M.</t>
        </is>
      </c>
    </row>
    <row r="1104">
      <c r="A1104" t="n">
        <v>440116</v>
      </c>
      <c r="B1104" t="inlineStr">
        <is>
          <t>Smith, Ronnie D.</t>
        </is>
      </c>
    </row>
    <row r="1105">
      <c r="A1105" t="n">
        <v>440117</v>
      </c>
      <c r="B1105" t="inlineStr">
        <is>
          <t>Ruiz, Jose H.</t>
        </is>
      </c>
    </row>
    <row r="1106">
      <c r="A1106" t="n">
        <v>440118</v>
      </c>
      <c r="B1106" t="inlineStr">
        <is>
          <t>Medina, Eliseo</t>
        </is>
      </c>
    </row>
    <row r="1107">
      <c r="A1107" t="n">
        <v>440119</v>
      </c>
      <c r="B1107" t="inlineStr">
        <is>
          <t>Botello, Josue</t>
        </is>
      </c>
    </row>
    <row r="1108">
      <c r="A1108" t="n">
        <v>440120</v>
      </c>
      <c r="B1108" t="inlineStr">
        <is>
          <t>Diosdado, Daniel</t>
        </is>
      </c>
    </row>
    <row r="1109">
      <c r="A1109" t="n">
        <v>440121</v>
      </c>
      <c r="B1109" t="inlineStr">
        <is>
          <t>Rivera-Beltran, Jose Y.</t>
        </is>
      </c>
    </row>
    <row r="1110">
      <c r="A1110" t="n">
        <v>440122</v>
      </c>
      <c r="B1110" t="inlineStr">
        <is>
          <t>Fonseca-Resto, Miguel A.</t>
        </is>
      </c>
    </row>
    <row r="1111">
      <c r="A1111" t="n">
        <v>440123</v>
      </c>
      <c r="B1111" t="inlineStr">
        <is>
          <t>Killingsworth, Charles T.</t>
        </is>
      </c>
    </row>
    <row r="1112">
      <c r="A1112" t="n">
        <v>440124</v>
      </c>
      <c r="B1112" t="inlineStr">
        <is>
          <t>Smith, Mitchell W.</t>
        </is>
      </c>
    </row>
    <row r="1113">
      <c r="A1113" t="n">
        <v>440125</v>
      </c>
      <c r="B1113" t="inlineStr">
        <is>
          <t>Green, Cody D.</t>
        </is>
      </c>
    </row>
    <row r="1114">
      <c r="A1114" t="n">
        <v>440126</v>
      </c>
      <c r="B1114" t="inlineStr">
        <is>
          <t>Martinez, Juan G.</t>
        </is>
      </c>
    </row>
    <row r="1115">
      <c r="A1115" t="n">
        <v>440127</v>
      </c>
      <c r="B1115" t="inlineStr">
        <is>
          <t>Cabrera-Moreno, Edgar J.</t>
        </is>
      </c>
    </row>
    <row r="1116">
      <c r="A1116" t="n">
        <v>440128</v>
      </c>
      <c r="B1116" t="inlineStr">
        <is>
          <t>Baena, Juan F.</t>
        </is>
      </c>
    </row>
    <row r="1117">
      <c r="A1117" t="n">
        <v>440129</v>
      </c>
      <c r="B1117" t="inlineStr">
        <is>
          <t>Gonzales, Michael A.</t>
        </is>
      </c>
    </row>
    <row r="1118">
      <c r="A1118" t="n">
        <v>440130</v>
      </c>
      <c r="B1118" t="inlineStr">
        <is>
          <t>Holland, Thomas</t>
        </is>
      </c>
    </row>
    <row r="1119">
      <c r="A1119" t="n">
        <v>440131</v>
      </c>
      <c r="B1119" t="inlineStr">
        <is>
          <t>Martinez, Carlos A.</t>
        </is>
      </c>
    </row>
    <row r="1120">
      <c r="A1120" t="n">
        <v>440132</v>
      </c>
      <c r="B1120" t="inlineStr">
        <is>
          <t>Young III, Isom J.</t>
        </is>
      </c>
    </row>
    <row r="1121">
      <c r="A1121" t="n">
        <v>440133</v>
      </c>
      <c r="B1121" t="inlineStr">
        <is>
          <t>Rubio-Velasquez, Lino</t>
        </is>
      </c>
    </row>
    <row r="1122">
      <c r="A1122" t="n">
        <v>440134</v>
      </c>
      <c r="B1122" t="inlineStr">
        <is>
          <t>Medina, Pedro E.</t>
        </is>
      </c>
    </row>
    <row r="1123">
      <c r="A1123" t="n">
        <v>440135</v>
      </c>
      <c r="B1123" t="inlineStr">
        <is>
          <t>Chapa, Guadalupe</t>
        </is>
      </c>
    </row>
    <row r="1124">
      <c r="A1124" t="n">
        <v>440136</v>
      </c>
      <c r="B1124" t="inlineStr">
        <is>
          <t>Alonso-Flores, Cuitlahuac</t>
        </is>
      </c>
    </row>
    <row r="1125">
      <c r="A1125" t="n">
        <v>440137</v>
      </c>
      <c r="B1125" t="inlineStr">
        <is>
          <t>Martinez, Omar</t>
        </is>
      </c>
    </row>
    <row r="1126">
      <c r="A1126" t="n">
        <v>440138</v>
      </c>
      <c r="B1126" t="inlineStr">
        <is>
          <t>Nunez, Liborio</t>
        </is>
      </c>
    </row>
    <row r="1127">
      <c r="A1127" t="n">
        <v>440139</v>
      </c>
      <c r="B1127" t="inlineStr">
        <is>
          <t>Carranza, Raymund</t>
        </is>
      </c>
    </row>
    <row r="1128">
      <c r="A1128" t="n">
        <v>440140</v>
      </c>
      <c r="B1128" t="inlineStr">
        <is>
          <t>Barron, Jaime J.</t>
        </is>
      </c>
    </row>
    <row r="1129">
      <c r="A1129" t="n">
        <v>440141</v>
      </c>
      <c r="B1129" t="inlineStr">
        <is>
          <t>Sepulveda, Estebon</t>
        </is>
      </c>
    </row>
    <row r="1130">
      <c r="A1130" t="n">
        <v>440142</v>
      </c>
      <c r="B1130" t="inlineStr">
        <is>
          <t>Jackson, Larry</t>
        </is>
      </c>
    </row>
    <row r="1131">
      <c r="A1131" t="n">
        <v>440143</v>
      </c>
      <c r="B1131" t="inlineStr">
        <is>
          <t>Sepulveda-Garza, Rusbel</t>
        </is>
      </c>
    </row>
    <row r="1132">
      <c r="A1132" t="n">
        <v>440144</v>
      </c>
      <c r="B1132" t="inlineStr">
        <is>
          <t>Puga, Oneil</t>
        </is>
      </c>
    </row>
    <row r="1133">
      <c r="A1133" t="n">
        <v>440145</v>
      </c>
      <c r="B1133" t="inlineStr">
        <is>
          <t>Bonilla, Felix A.</t>
        </is>
      </c>
    </row>
    <row r="1134">
      <c r="A1134" t="n">
        <v>440146</v>
      </c>
      <c r="B1134" t="inlineStr">
        <is>
          <t>Gutierrez Jr, Vicente</t>
        </is>
      </c>
    </row>
    <row r="1135">
      <c r="A1135" t="n">
        <v>440147</v>
      </c>
      <c r="B1135" t="inlineStr">
        <is>
          <t>Gonzalez, Jason</t>
        </is>
      </c>
    </row>
    <row r="1136">
      <c r="A1136" t="n">
        <v>440148</v>
      </c>
      <c r="B1136" t="inlineStr">
        <is>
          <t>Cruz, John I.</t>
        </is>
      </c>
    </row>
    <row r="1137">
      <c r="A1137" t="n">
        <v>440149</v>
      </c>
      <c r="B1137" t="inlineStr">
        <is>
          <t>Umanzor, Eujenio</t>
        </is>
      </c>
    </row>
    <row r="1138">
      <c r="A1138" t="n">
        <v>440150</v>
      </c>
      <c r="B1138" t="inlineStr">
        <is>
          <t>Umanzor, Andres</t>
        </is>
      </c>
    </row>
    <row r="1139">
      <c r="A1139" t="n">
        <v>440151</v>
      </c>
      <c r="B1139" t="inlineStr">
        <is>
          <t>Villa-Tirado Jr, Jose M.</t>
        </is>
      </c>
    </row>
    <row r="1140">
      <c r="A1140" t="n">
        <v>440152</v>
      </c>
      <c r="B1140" t="inlineStr">
        <is>
          <t>Eskew, Casey K.</t>
        </is>
      </c>
    </row>
    <row r="1141">
      <c r="A1141" t="n">
        <v>440153</v>
      </c>
      <c r="B1141" t="inlineStr">
        <is>
          <t>Lerma, Isidro</t>
        </is>
      </c>
    </row>
    <row r="1142">
      <c r="A1142" t="n">
        <v>440154</v>
      </c>
      <c r="B1142" t="inlineStr">
        <is>
          <t>Vazquez, Isaac M.</t>
        </is>
      </c>
    </row>
    <row r="1143">
      <c r="A1143" t="n">
        <v>440155</v>
      </c>
      <c r="B1143" t="inlineStr">
        <is>
          <t>Cade, Steven R.</t>
        </is>
      </c>
    </row>
    <row r="1144">
      <c r="A1144" t="n">
        <v>440156</v>
      </c>
      <c r="B1144" t="inlineStr">
        <is>
          <t>Pineda, Fredy</t>
        </is>
      </c>
    </row>
    <row r="1145">
      <c r="A1145" t="n">
        <v>440157</v>
      </c>
      <c r="B1145" t="inlineStr">
        <is>
          <t>Robinson, William A.</t>
        </is>
      </c>
    </row>
    <row r="1146">
      <c r="A1146" t="n">
        <v>440158</v>
      </c>
      <c r="B1146" t="inlineStr">
        <is>
          <t>Limon, Martin R.</t>
        </is>
      </c>
    </row>
    <row r="1147">
      <c r="A1147" t="n">
        <v>440159</v>
      </c>
      <c r="B1147" t="inlineStr">
        <is>
          <t>Marin-Cabrera, Javier A.</t>
        </is>
      </c>
    </row>
    <row r="1148">
      <c r="A1148" t="n">
        <v>440160</v>
      </c>
      <c r="B1148" t="inlineStr">
        <is>
          <t>Nunez, Kevin S.</t>
        </is>
      </c>
    </row>
    <row r="1149">
      <c r="A1149" t="n">
        <v>440161</v>
      </c>
      <c r="B1149" t="inlineStr">
        <is>
          <t>Rivera Jr, Oscar</t>
        </is>
      </c>
    </row>
    <row r="1150">
      <c r="A1150" t="n">
        <v>440162</v>
      </c>
      <c r="B1150" t="inlineStr">
        <is>
          <t>Garcia, David</t>
        </is>
      </c>
    </row>
    <row r="1151">
      <c r="A1151" t="n">
        <v>440163</v>
      </c>
      <c r="B1151" t="inlineStr">
        <is>
          <t>Spears, Christopher J.</t>
        </is>
      </c>
    </row>
    <row r="1152">
      <c r="A1152" t="n">
        <v>440164</v>
      </c>
      <c r="B1152" t="inlineStr">
        <is>
          <t>Mojica, Niccolas D.</t>
        </is>
      </c>
    </row>
    <row r="1153">
      <c r="A1153" t="n">
        <v>440165</v>
      </c>
      <c r="B1153" t="inlineStr">
        <is>
          <t>Maldonado Jr, Humberto</t>
        </is>
      </c>
    </row>
    <row r="1154">
      <c r="A1154" t="n">
        <v>440166</v>
      </c>
      <c r="B1154" t="inlineStr">
        <is>
          <t>Rodriguez, Abram</t>
        </is>
      </c>
    </row>
    <row r="1155">
      <c r="A1155" t="n">
        <v>440167</v>
      </c>
      <c r="B1155" t="inlineStr">
        <is>
          <t>Alvarez, Rene E.</t>
        </is>
      </c>
    </row>
    <row r="1156">
      <c r="A1156" t="n">
        <v>440168</v>
      </c>
      <c r="B1156" t="inlineStr">
        <is>
          <t>Sanchez, Alex</t>
        </is>
      </c>
    </row>
    <row r="1157">
      <c r="A1157" t="n">
        <v>440169</v>
      </c>
      <c r="B1157" t="inlineStr">
        <is>
          <t>Mojica, Domineek N.</t>
        </is>
      </c>
    </row>
    <row r="1158">
      <c r="A1158" t="n">
        <v>440170</v>
      </c>
      <c r="B1158" t="inlineStr">
        <is>
          <t>Castellanos, Angell</t>
        </is>
      </c>
    </row>
    <row r="1159">
      <c r="A1159" t="n">
        <v>440171</v>
      </c>
      <c r="B1159" t="inlineStr">
        <is>
          <t>Moran, Nilson A.</t>
        </is>
      </c>
    </row>
    <row r="1160">
      <c r="A1160" t="n">
        <v>440172</v>
      </c>
      <c r="B1160" t="inlineStr">
        <is>
          <t>Colunga, Santiago</t>
        </is>
      </c>
    </row>
    <row r="1161">
      <c r="A1161" t="n">
        <v>440173</v>
      </c>
      <c r="B1161" t="inlineStr">
        <is>
          <t>Lopez, Julio C.</t>
        </is>
      </c>
    </row>
    <row r="1162">
      <c r="A1162" t="n">
        <v>440174</v>
      </c>
      <c r="B1162" t="inlineStr">
        <is>
          <t>Resendiz, Jesus E.</t>
        </is>
      </c>
    </row>
    <row r="1163">
      <c r="A1163" t="n">
        <v>440175</v>
      </c>
      <c r="B1163" t="inlineStr">
        <is>
          <t>Olvera, Sebastian</t>
        </is>
      </c>
    </row>
    <row r="1164">
      <c r="A1164" t="n">
        <v>440176</v>
      </c>
      <c r="B1164" t="inlineStr">
        <is>
          <t>Tejada, Joseph</t>
        </is>
      </c>
    </row>
    <row r="1165">
      <c r="A1165" t="n">
        <v>440177</v>
      </c>
      <c r="B1165" t="inlineStr">
        <is>
          <t>Batista-Lopez, Jose S.</t>
        </is>
      </c>
    </row>
    <row r="1166">
      <c r="A1166" t="n">
        <v>440178</v>
      </c>
      <c r="B1166" t="inlineStr">
        <is>
          <t>Mercedes-Rodriguez, Francisco</t>
        </is>
      </c>
    </row>
    <row r="1167">
      <c r="A1167" t="n">
        <v>440179</v>
      </c>
      <c r="B1167" t="inlineStr">
        <is>
          <t>ReyesMaradiaga, Josue T.</t>
        </is>
      </c>
    </row>
    <row r="1168">
      <c r="A1168" t="n">
        <v>440180</v>
      </c>
      <c r="B1168" t="inlineStr">
        <is>
          <t>Pileta-Mondeja, Eder</t>
        </is>
      </c>
    </row>
    <row r="1169">
      <c r="A1169" t="n">
        <v>440181</v>
      </c>
      <c r="B1169" t="inlineStr">
        <is>
          <t>Morales, Xavier R.</t>
        </is>
      </c>
    </row>
    <row r="1170">
      <c r="A1170" t="n">
        <v>440182</v>
      </c>
      <c r="B1170" t="inlineStr">
        <is>
          <t>Nava-Hernandez, Jose M.</t>
        </is>
      </c>
    </row>
    <row r="1171">
      <c r="A1171" t="n">
        <v>440183</v>
      </c>
      <c r="B1171" t="inlineStr">
        <is>
          <t>Moreno, Jose G.</t>
        </is>
      </c>
    </row>
    <row r="1172">
      <c r="A1172" t="n">
        <v>440184</v>
      </c>
      <c r="B1172" t="inlineStr">
        <is>
          <t>Sanchez-Leal, Gregorio</t>
        </is>
      </c>
    </row>
    <row r="1173">
      <c r="A1173" t="n">
        <v>440185</v>
      </c>
      <c r="B1173" t="inlineStr">
        <is>
          <t>Hernandez-Buentello, Alfredo</t>
        </is>
      </c>
    </row>
    <row r="1174">
      <c r="A1174" t="n">
        <v>440187</v>
      </c>
      <c r="B1174" t="inlineStr">
        <is>
          <t>Salinas, Jonathan M.</t>
        </is>
      </c>
    </row>
    <row r="1175">
      <c r="A1175" t="n">
        <v>440188</v>
      </c>
      <c r="B1175" t="inlineStr">
        <is>
          <t>Jimenez, Fernando</t>
        </is>
      </c>
    </row>
    <row r="1176">
      <c r="A1176" t="n">
        <v>440189</v>
      </c>
      <c r="B1176" t="inlineStr">
        <is>
          <t>Salinas, Johel</t>
        </is>
      </c>
    </row>
    <row r="1177">
      <c r="A1177" t="n">
        <v>440190</v>
      </c>
      <c r="B1177" t="inlineStr">
        <is>
          <t>Rodriguez-Villanueva, Rumaldo R.</t>
        </is>
      </c>
    </row>
    <row r="1178">
      <c r="A1178" t="n">
        <v>440191</v>
      </c>
      <c r="B1178" t="inlineStr">
        <is>
          <t>Reyna, Rodolfo M.</t>
        </is>
      </c>
    </row>
    <row r="1179">
      <c r="A1179" t="n">
        <v>440192</v>
      </c>
      <c r="B1179" t="inlineStr">
        <is>
          <t>Ortega, Jose L.</t>
        </is>
      </c>
    </row>
    <row r="1180">
      <c r="A1180" t="n">
        <v>440193</v>
      </c>
      <c r="B1180" t="inlineStr">
        <is>
          <t>Martinez Rivera, Juan M.</t>
        </is>
      </c>
    </row>
    <row r="1181">
      <c r="A1181" t="n">
        <v>440194</v>
      </c>
      <c r="B1181" t="inlineStr">
        <is>
          <t>Castaneda-Gonzalez, Mario A.</t>
        </is>
      </c>
    </row>
    <row r="1182">
      <c r="A1182" t="n">
        <v>440195</v>
      </c>
      <c r="B1182" t="inlineStr">
        <is>
          <t>Limon, Ricardo J.</t>
        </is>
      </c>
    </row>
    <row r="1183">
      <c r="A1183" t="n">
        <v>440196</v>
      </c>
      <c r="B1183" t="inlineStr">
        <is>
          <t>Vega-Gonzales, Heriberto</t>
        </is>
      </c>
    </row>
    <row r="1184">
      <c r="A1184" t="n">
        <v>440197</v>
      </c>
      <c r="B1184" t="inlineStr">
        <is>
          <t>Perez-Pena, Luis A.</t>
        </is>
      </c>
    </row>
    <row r="1185">
      <c r="A1185" t="n">
        <v>440198</v>
      </c>
      <c r="B1185" t="inlineStr">
        <is>
          <t>Rivera, Daniel R.</t>
        </is>
      </c>
    </row>
    <row r="1186">
      <c r="A1186" t="n">
        <v>440199</v>
      </c>
      <c r="B1186" t="inlineStr">
        <is>
          <t>Cardenas, Roberto C.</t>
        </is>
      </c>
    </row>
    <row r="1187">
      <c r="A1187" t="n">
        <v>440200</v>
      </c>
      <c r="B1187" t="inlineStr">
        <is>
          <t>Zaragoza, Marco A.</t>
        </is>
      </c>
    </row>
    <row r="1188">
      <c r="A1188" t="n">
        <v>440201</v>
      </c>
      <c r="B1188" t="inlineStr">
        <is>
          <t>Chavarria, Santos</t>
        </is>
      </c>
    </row>
    <row r="1189">
      <c r="A1189" t="n">
        <v>440202</v>
      </c>
      <c r="B1189" t="inlineStr">
        <is>
          <t>Moreno De Hoyos, Jose L.</t>
        </is>
      </c>
    </row>
    <row r="1190">
      <c r="A1190" t="n">
        <v>440203</v>
      </c>
      <c r="B1190" t="inlineStr">
        <is>
          <t>Barrera-Penaloza, Primitivo</t>
        </is>
      </c>
    </row>
    <row r="1191">
      <c r="A1191" t="n">
        <v>440204</v>
      </c>
      <c r="B1191" t="inlineStr">
        <is>
          <t>Flores, Michael A.</t>
        </is>
      </c>
    </row>
    <row r="1192">
      <c r="A1192" t="n">
        <v>440205</v>
      </c>
      <c r="B1192" t="inlineStr">
        <is>
          <t>Diosdado-Gonzalez, Andres</t>
        </is>
      </c>
    </row>
    <row r="1193">
      <c r="A1193" t="n">
        <v>440206</v>
      </c>
      <c r="B1193" t="inlineStr">
        <is>
          <t>Cardenas jr., Alfredo</t>
        </is>
      </c>
    </row>
    <row r="1194">
      <c r="A1194" t="n">
        <v>440207</v>
      </c>
      <c r="B1194" t="inlineStr">
        <is>
          <t>Vazquez-Rodriguez, Bonifacio</t>
        </is>
      </c>
    </row>
    <row r="1195">
      <c r="A1195" t="n">
        <v>440208</v>
      </c>
      <c r="B1195" t="inlineStr">
        <is>
          <t>Rivera, Mark A.</t>
        </is>
      </c>
    </row>
    <row r="1196">
      <c r="A1196" t="n">
        <v>440209</v>
      </c>
      <c r="B1196" t="inlineStr">
        <is>
          <t>Sanchez-Diaz, Chrystian D.</t>
        </is>
      </c>
    </row>
    <row r="1197">
      <c r="A1197" t="n">
        <v>440210</v>
      </c>
      <c r="B1197" t="inlineStr">
        <is>
          <t>Perez-Moreira, Idilio</t>
        </is>
      </c>
    </row>
    <row r="1198">
      <c r="A1198" t="n">
        <v>440211</v>
      </c>
      <c r="B1198" t="inlineStr">
        <is>
          <t>Taylor, Omar W.</t>
        </is>
      </c>
    </row>
    <row r="1199">
      <c r="A1199" t="n">
        <v>440212</v>
      </c>
      <c r="B1199" t="inlineStr">
        <is>
          <t>Gundlefinger, Kevin L.</t>
        </is>
      </c>
    </row>
    <row r="1200">
      <c r="A1200" t="n">
        <v>440213</v>
      </c>
      <c r="B1200" t="inlineStr">
        <is>
          <t>Antunez-Vinas, Ruben O.</t>
        </is>
      </c>
    </row>
    <row r="1201">
      <c r="A1201" t="n">
        <v>440214</v>
      </c>
      <c r="B1201" t="inlineStr">
        <is>
          <t>Hernandez-Jimenez, Rivaldo D.</t>
        </is>
      </c>
    </row>
    <row r="1202">
      <c r="A1202" t="n">
        <v>440215</v>
      </c>
      <c r="B1202" t="inlineStr">
        <is>
          <t>Robles, Cristofer</t>
        </is>
      </c>
    </row>
    <row r="1203">
      <c r="A1203" t="n">
        <v>440216</v>
      </c>
      <c r="B1203" t="inlineStr">
        <is>
          <t>Escalante, Josue</t>
        </is>
      </c>
    </row>
    <row r="1204">
      <c r="A1204" t="n">
        <v>440217</v>
      </c>
      <c r="B1204" t="inlineStr">
        <is>
          <t>Garcia-Ramos, Steven</t>
        </is>
      </c>
    </row>
    <row r="1205">
      <c r="A1205" t="n">
        <v>440218</v>
      </c>
      <c r="B1205" t="inlineStr">
        <is>
          <t>Thoms-Varga, Leonardo R.</t>
        </is>
      </c>
    </row>
    <row r="1206">
      <c r="A1206" t="n">
        <v>440219</v>
      </c>
      <c r="B1206" t="inlineStr">
        <is>
          <t>Thoms-Jimenez, Leonardo</t>
        </is>
      </c>
    </row>
    <row r="1207">
      <c r="A1207" t="n">
        <v>440220</v>
      </c>
      <c r="B1207" t="inlineStr">
        <is>
          <t>Varona-Arostequi, Felix</t>
        </is>
      </c>
    </row>
    <row r="1208">
      <c r="A1208" t="n">
        <v>440221</v>
      </c>
      <c r="B1208" t="inlineStr">
        <is>
          <t>Estrada, Juan C.</t>
        </is>
      </c>
    </row>
    <row r="1209">
      <c r="A1209" t="n">
        <v>440222</v>
      </c>
      <c r="B1209" t="inlineStr">
        <is>
          <t>Bazan, Richard A.</t>
        </is>
      </c>
    </row>
    <row r="1210">
      <c r="A1210" t="n">
        <v>440223</v>
      </c>
      <c r="B1210" t="inlineStr">
        <is>
          <t>Vega-Marrero, Jose A.</t>
        </is>
      </c>
    </row>
    <row r="1211">
      <c r="A1211" t="n">
        <v>440224</v>
      </c>
      <c r="B1211" t="inlineStr">
        <is>
          <t>Moreno-Facundo, Jose S.</t>
        </is>
      </c>
    </row>
    <row r="1212">
      <c r="A1212" t="n">
        <v>440225</v>
      </c>
      <c r="B1212" t="inlineStr">
        <is>
          <t>Espinoza-Ponce, Elva U.</t>
        </is>
      </c>
    </row>
    <row r="1213">
      <c r="A1213" t="n">
        <v>440226</v>
      </c>
      <c r="B1213" t="inlineStr">
        <is>
          <t>Rios, Ruben R.</t>
        </is>
      </c>
    </row>
    <row r="1214">
      <c r="A1214" t="n">
        <v>440227</v>
      </c>
      <c r="B1214" t="inlineStr">
        <is>
          <t>Varela-Fuertes, Delfino</t>
        </is>
      </c>
    </row>
    <row r="1215">
      <c r="A1215" t="n">
        <v>440228</v>
      </c>
      <c r="B1215" t="inlineStr">
        <is>
          <t>Arteaga, Antonio O.</t>
        </is>
      </c>
    </row>
    <row r="1216">
      <c r="A1216" t="n">
        <v>440229</v>
      </c>
      <c r="B1216" t="inlineStr">
        <is>
          <t>Harris, Keith R.</t>
        </is>
      </c>
    </row>
    <row r="1217">
      <c r="A1217" t="n">
        <v>440230</v>
      </c>
      <c r="B1217" t="inlineStr">
        <is>
          <t>Mejia-Ramirez, Odin A.</t>
        </is>
      </c>
    </row>
    <row r="1218">
      <c r="A1218" t="n">
        <v>440231</v>
      </c>
      <c r="B1218" t="inlineStr">
        <is>
          <t>Dominguez-Figueredo, Rodisney M.</t>
        </is>
      </c>
    </row>
    <row r="1219">
      <c r="A1219" t="n">
        <v>440232</v>
      </c>
      <c r="B1219" t="inlineStr">
        <is>
          <t>Mendoza-Hernandez, Alfredo</t>
        </is>
      </c>
    </row>
    <row r="1220">
      <c r="A1220" t="n">
        <v>440233</v>
      </c>
      <c r="B1220" t="inlineStr">
        <is>
          <t>Pizzarro, Kristian</t>
        </is>
      </c>
    </row>
    <row r="1221">
      <c r="A1221" t="n">
        <v>440234</v>
      </c>
      <c r="B1221" t="inlineStr">
        <is>
          <t>Andrew, Christian E.</t>
        </is>
      </c>
    </row>
    <row r="1222">
      <c r="A1222" t="n">
        <v>440235</v>
      </c>
      <c r="B1222" t="inlineStr">
        <is>
          <t>Herrera, Jose</t>
        </is>
      </c>
    </row>
    <row r="1223">
      <c r="A1223" t="n">
        <v>440236</v>
      </c>
      <c r="B1223" t="inlineStr">
        <is>
          <t>Hernandez, Joel</t>
        </is>
      </c>
    </row>
    <row r="1224">
      <c r="A1224" t="n">
        <v>440237</v>
      </c>
      <c r="B1224" t="inlineStr">
        <is>
          <t>Banda, Norberto</t>
        </is>
      </c>
    </row>
    <row r="1225">
      <c r="A1225" t="n">
        <v>440238</v>
      </c>
      <c r="B1225" t="inlineStr">
        <is>
          <t>Vazquez, Josue T.</t>
        </is>
      </c>
    </row>
    <row r="1226">
      <c r="A1226" t="n">
        <v>440239</v>
      </c>
      <c r="B1226" t="inlineStr">
        <is>
          <t>Nunez, Jovani A.</t>
        </is>
      </c>
    </row>
    <row r="1227">
      <c r="A1227" t="n">
        <v>440240</v>
      </c>
      <c r="B1227" t="inlineStr">
        <is>
          <t>Daugherty, Jamal J.</t>
        </is>
      </c>
    </row>
    <row r="1228">
      <c r="A1228" t="n">
        <v>440241</v>
      </c>
      <c r="B1228" t="inlineStr">
        <is>
          <t>Mitchell, Jawon M.</t>
        </is>
      </c>
    </row>
    <row r="1229">
      <c r="A1229" t="n">
        <v>440242</v>
      </c>
      <c r="B1229" t="inlineStr">
        <is>
          <t>Hernandez, Xavier</t>
        </is>
      </c>
    </row>
    <row r="1230">
      <c r="A1230" t="n">
        <v>440243</v>
      </c>
      <c r="B1230" t="inlineStr">
        <is>
          <t>Santos-Gonzalez, Stephanie M.</t>
        </is>
      </c>
    </row>
    <row r="1231">
      <c r="A1231" t="n">
        <v>440244</v>
      </c>
      <c r="B1231" t="inlineStr">
        <is>
          <t>Paredes, Juan</t>
        </is>
      </c>
    </row>
    <row r="1232">
      <c r="A1232" t="n">
        <v>440245</v>
      </c>
      <c r="B1232" t="inlineStr">
        <is>
          <t>Padilla, Martell</t>
        </is>
      </c>
    </row>
    <row r="1233">
      <c r="A1233" t="n">
        <v>440246</v>
      </c>
      <c r="B1233" t="inlineStr">
        <is>
          <t>Quintanilla-Zelaya, Juan R.</t>
        </is>
      </c>
    </row>
    <row r="1234">
      <c r="A1234" t="n">
        <v>440247</v>
      </c>
      <c r="B1234" t="inlineStr">
        <is>
          <t>Quirez, Rogelio B.</t>
        </is>
      </c>
    </row>
    <row r="1235">
      <c r="A1235" t="n">
        <v>440248</v>
      </c>
      <c r="B1235" t="inlineStr">
        <is>
          <t>Rodriguez, Omar O.</t>
        </is>
      </c>
    </row>
    <row r="1236">
      <c r="A1236" t="n">
        <v>440249</v>
      </c>
      <c r="B1236" t="inlineStr">
        <is>
          <t>Guerrero-Zaragoza, Jose A.</t>
        </is>
      </c>
    </row>
    <row r="1237">
      <c r="A1237" t="n">
        <v>440250</v>
      </c>
      <c r="B1237" t="inlineStr">
        <is>
          <t>Acevedo-Jaime, Brian O.</t>
        </is>
      </c>
    </row>
    <row r="1238">
      <c r="A1238" t="n">
        <v>440251</v>
      </c>
      <c r="B1238" t="inlineStr">
        <is>
          <t>Joya, Jorge R.</t>
        </is>
      </c>
    </row>
    <row r="1239">
      <c r="A1239" t="n">
        <v>440252</v>
      </c>
      <c r="B1239" t="inlineStr">
        <is>
          <t>Arreguin-Gonzalez, Jorge</t>
        </is>
      </c>
    </row>
    <row r="1240">
      <c r="A1240" t="n">
        <v>440253</v>
      </c>
      <c r="B1240" t="inlineStr">
        <is>
          <t>Garza, Edward</t>
        </is>
      </c>
    </row>
    <row r="1241">
      <c r="A1241" t="n">
        <v>440254</v>
      </c>
      <c r="B1241" t="inlineStr">
        <is>
          <t>Figueroa-Vazquez, Luis R.</t>
        </is>
      </c>
    </row>
    <row r="1242">
      <c r="A1242" t="n">
        <v>440255</v>
      </c>
      <c r="B1242" t="inlineStr">
        <is>
          <t>Betancourt-Preciado, Jose</t>
        </is>
      </c>
    </row>
    <row r="1243">
      <c r="A1243" t="n">
        <v>440256</v>
      </c>
      <c r="B1243" t="inlineStr">
        <is>
          <t>Betancourt-Vega, Jose A.</t>
        </is>
      </c>
    </row>
    <row r="1244">
      <c r="A1244" t="n">
        <v>440257</v>
      </c>
      <c r="B1244" t="inlineStr">
        <is>
          <t>Rivera-Moreno, Luis A.</t>
        </is>
      </c>
    </row>
    <row r="1245">
      <c r="A1245" t="n">
        <v>440258</v>
      </c>
      <c r="B1245" t="inlineStr">
        <is>
          <t>Mendez-Alvarez, Publio F.</t>
        </is>
      </c>
    </row>
    <row r="1246">
      <c r="A1246" t="n">
        <v>440032</v>
      </c>
      <c r="B1246" t="inlineStr">
        <is>
          <t>Sabaj, Phillip A.</t>
        </is>
      </c>
    </row>
    <row r="1247">
      <c r="A1247" t="n">
        <v>440260</v>
      </c>
      <c r="B1247" t="inlineStr">
        <is>
          <t>Wilson-Allen, Michael</t>
        </is>
      </c>
    </row>
    <row r="1248">
      <c r="A1248" t="n">
        <v>440261</v>
      </c>
      <c r="B1248" t="inlineStr">
        <is>
          <t>Caballero-Anaya, Humberto</t>
        </is>
      </c>
    </row>
    <row r="1249">
      <c r="A1249" t="n">
        <v>440262</v>
      </c>
      <c r="B1249" t="inlineStr">
        <is>
          <t>Newsome, Christopher D.</t>
        </is>
      </c>
    </row>
    <row r="1250">
      <c r="A1250" t="n">
        <v>440263</v>
      </c>
      <c r="B1250" t="inlineStr">
        <is>
          <t>Baena-Jesus, Arturo</t>
        </is>
      </c>
    </row>
    <row r="1251">
      <c r="A1251" t="n">
        <v>440264</v>
      </c>
      <c r="B1251" t="inlineStr">
        <is>
          <t>Rivera, Angel M.</t>
        </is>
      </c>
    </row>
    <row r="1252">
      <c r="A1252" t="n">
        <v>440265</v>
      </c>
      <c r="B1252" t="inlineStr">
        <is>
          <t>Flores-Calderon, Karen</t>
        </is>
      </c>
    </row>
    <row r="1253">
      <c r="A1253" t="n">
        <v>440266</v>
      </c>
      <c r="B1253" t="inlineStr">
        <is>
          <t>Powell Jr, Nathan E.</t>
        </is>
      </c>
    </row>
    <row r="1254">
      <c r="A1254" t="n">
        <v>440267</v>
      </c>
      <c r="B1254" t="inlineStr">
        <is>
          <t>Quinones Sr., Daniel</t>
        </is>
      </c>
    </row>
    <row r="1255">
      <c r="A1255" t="n">
        <v>440268</v>
      </c>
      <c r="B1255" t="inlineStr">
        <is>
          <t>Quinones-Zapata, Daniel J.</t>
        </is>
      </c>
    </row>
    <row r="1256">
      <c r="A1256" t="n">
        <v>440269</v>
      </c>
      <c r="B1256" t="inlineStr">
        <is>
          <t>Quinones-Zapata, Antonio</t>
        </is>
      </c>
    </row>
    <row r="1257">
      <c r="A1257" t="n">
        <v>440270</v>
      </c>
      <c r="B1257" t="inlineStr">
        <is>
          <t>Perez, Aldair A.</t>
        </is>
      </c>
    </row>
    <row r="1258">
      <c r="A1258" t="n">
        <v>440271</v>
      </c>
      <c r="B1258" t="inlineStr">
        <is>
          <t>Inostroza, Alvaro H.</t>
        </is>
      </c>
    </row>
    <row r="1259">
      <c r="A1259" t="n">
        <v>440272</v>
      </c>
      <c r="B1259" t="inlineStr">
        <is>
          <t>Lopez, Manuel</t>
        </is>
      </c>
    </row>
    <row r="1260">
      <c r="A1260" t="n">
        <v>440274</v>
      </c>
      <c r="B1260" t="inlineStr">
        <is>
          <t>Pena, Victor J.</t>
        </is>
      </c>
    </row>
    <row r="1261">
      <c r="A1261" t="n">
        <v>440275</v>
      </c>
      <c r="B1261" t="inlineStr">
        <is>
          <t>Hernandez, Jose I.</t>
        </is>
      </c>
    </row>
    <row r="1262">
      <c r="A1262" t="n">
        <v>440276</v>
      </c>
      <c r="B1262" t="inlineStr">
        <is>
          <t>Ayala-Nava, Alejandro</t>
        </is>
      </c>
    </row>
    <row r="1263">
      <c r="A1263" t="n">
        <v>440277</v>
      </c>
      <c r="B1263" t="inlineStr">
        <is>
          <t>Garcia-Medellin, Ezequiel</t>
        </is>
      </c>
    </row>
    <row r="1264">
      <c r="A1264" t="n">
        <v>440278</v>
      </c>
      <c r="B1264" t="inlineStr">
        <is>
          <t>Alcantara, Moises</t>
        </is>
      </c>
    </row>
    <row r="1265">
      <c r="A1265" t="n">
        <v>440279</v>
      </c>
      <c r="B1265" t="inlineStr">
        <is>
          <t>Hurtado-Guillen, Maurilio</t>
        </is>
      </c>
    </row>
    <row r="1266">
      <c r="A1266" t="n">
        <v>440280</v>
      </c>
      <c r="B1266" t="inlineStr">
        <is>
          <t>Martinez, Daniel</t>
        </is>
      </c>
    </row>
    <row r="1267">
      <c r="A1267" t="n">
        <v>440281</v>
      </c>
      <c r="B1267" t="inlineStr">
        <is>
          <t>Borjas-Urbina, Florentino</t>
        </is>
      </c>
    </row>
    <row r="1268">
      <c r="A1268" t="n">
        <v>440282</v>
      </c>
      <c r="B1268" t="inlineStr">
        <is>
          <t>Matthews, Kalipe S.</t>
        </is>
      </c>
    </row>
    <row r="1269">
      <c r="A1269" t="n">
        <v>440283</v>
      </c>
      <c r="B1269" t="inlineStr">
        <is>
          <t>Del Villar, Omar</t>
        </is>
      </c>
    </row>
    <row r="1270">
      <c r="A1270" t="n">
        <v>440284</v>
      </c>
      <c r="B1270" t="inlineStr">
        <is>
          <t>Sanchez, Andrew</t>
        </is>
      </c>
    </row>
    <row r="1271">
      <c r="A1271" t="n">
        <v>440285</v>
      </c>
      <c r="B1271" t="inlineStr">
        <is>
          <t>Badillo, Gerardo J.</t>
        </is>
      </c>
    </row>
    <row r="1272">
      <c r="A1272" t="n">
        <v>440286</v>
      </c>
      <c r="B1272" t="inlineStr">
        <is>
          <t>Luna, Oziel F.</t>
        </is>
      </c>
    </row>
    <row r="1273">
      <c r="A1273" t="n">
        <v>440287</v>
      </c>
      <c r="B1273" t="inlineStr">
        <is>
          <t>Hernandez, Eric J.</t>
        </is>
      </c>
    </row>
    <row r="1274">
      <c r="A1274" t="n">
        <v>440288</v>
      </c>
      <c r="B1274" t="inlineStr">
        <is>
          <t>Mendoza-Nagera, Jorge A.</t>
        </is>
      </c>
    </row>
    <row r="1275">
      <c r="A1275" t="n">
        <v>440289</v>
      </c>
      <c r="B1275" t="inlineStr">
        <is>
          <t>Munro, Robert D.</t>
        </is>
      </c>
    </row>
    <row r="1276">
      <c r="A1276" t="n">
        <v>440290</v>
      </c>
      <c r="B1276" t="inlineStr">
        <is>
          <t>Santiago-Lopez, Hector L.</t>
        </is>
      </c>
    </row>
    <row r="1277">
      <c r="A1277" t="n">
        <v>440291</v>
      </c>
      <c r="B1277" t="inlineStr">
        <is>
          <t>Rosas Jr, Sergio</t>
        </is>
      </c>
    </row>
    <row r="1278">
      <c r="A1278" t="n">
        <v>440292</v>
      </c>
      <c r="B1278" t="inlineStr">
        <is>
          <t>Romero-Castaneda, Miguel A.</t>
        </is>
      </c>
    </row>
    <row r="1279">
      <c r="A1279" t="n">
        <v>440293</v>
      </c>
      <c r="B1279" t="inlineStr">
        <is>
          <t>Argueta, Manuel</t>
        </is>
      </c>
    </row>
    <row r="1280">
      <c r="A1280" t="n">
        <v>440294</v>
      </c>
      <c r="B1280" t="inlineStr">
        <is>
          <t>Govea, Juan J.</t>
        </is>
      </c>
    </row>
    <row r="1281">
      <c r="A1281" t="n">
        <v>440295</v>
      </c>
      <c r="B1281" t="inlineStr">
        <is>
          <t>Jimenez, Alejandro</t>
        </is>
      </c>
    </row>
    <row r="1282">
      <c r="A1282" t="n">
        <v>440296</v>
      </c>
      <c r="B1282" t="inlineStr">
        <is>
          <t>Delgado, Javier A.</t>
        </is>
      </c>
    </row>
    <row r="1283">
      <c r="A1283" t="n">
        <v>440297</v>
      </c>
      <c r="B1283" t="inlineStr">
        <is>
          <t>White, Clay M.</t>
        </is>
      </c>
    </row>
    <row r="1284">
      <c r="A1284" t="n">
        <v>440298</v>
      </c>
      <c r="B1284" t="inlineStr">
        <is>
          <t>Welch, Andrew L.</t>
        </is>
      </c>
    </row>
    <row r="1285">
      <c r="A1285" t="n">
        <v>440299</v>
      </c>
      <c r="B1285" t="inlineStr">
        <is>
          <t>Alvarez, Miguel A.</t>
        </is>
      </c>
    </row>
    <row r="1286">
      <c r="A1286" t="n">
        <v>440300</v>
      </c>
      <c r="B1286" t="inlineStr">
        <is>
          <t>Hill, Robert A.</t>
        </is>
      </c>
    </row>
    <row r="1287">
      <c r="A1287" t="n">
        <v>440301</v>
      </c>
      <c r="B1287" t="inlineStr">
        <is>
          <t>Aguayo Osorio, Luis F.</t>
        </is>
      </c>
    </row>
    <row r="1288">
      <c r="A1288" t="n">
        <v>440302</v>
      </c>
      <c r="B1288" t="inlineStr">
        <is>
          <t>Rosas Ayala, Jesus M.</t>
        </is>
      </c>
    </row>
    <row r="1289">
      <c r="A1289" t="n">
        <v>440303</v>
      </c>
      <c r="B1289" t="inlineStr">
        <is>
          <t>Garcia, Eugenio R.</t>
        </is>
      </c>
    </row>
    <row r="1290">
      <c r="A1290" t="n">
        <v>440304</v>
      </c>
      <c r="B1290" t="inlineStr">
        <is>
          <t>Arroyo Lanuza, Rafael</t>
        </is>
      </c>
    </row>
    <row r="1291">
      <c r="A1291" t="n">
        <v>440305</v>
      </c>
      <c r="B1291" t="inlineStr">
        <is>
          <t>Torres Aguilar, Victor J.</t>
        </is>
      </c>
    </row>
    <row r="1292">
      <c r="A1292" t="n">
        <v>440306</v>
      </c>
      <c r="B1292" t="inlineStr">
        <is>
          <t>Otuc Ordonez, Wilder E.</t>
        </is>
      </c>
    </row>
    <row r="1293">
      <c r="A1293" t="n">
        <v>440307</v>
      </c>
      <c r="B1293" t="inlineStr">
        <is>
          <t>Sanchez, Antonio</t>
        </is>
      </c>
    </row>
    <row r="1294">
      <c r="A1294" t="n">
        <v>440308</v>
      </c>
      <c r="B1294" t="inlineStr">
        <is>
          <t>Rodriguez-Guzman, Jesus S.</t>
        </is>
      </c>
    </row>
    <row r="1295">
      <c r="A1295" t="n">
        <v>440309</v>
      </c>
      <c r="B1295" t="inlineStr">
        <is>
          <t>Caballero, Mario</t>
        </is>
      </c>
    </row>
    <row r="1296">
      <c r="A1296" t="n">
        <v>440310</v>
      </c>
      <c r="B1296" t="inlineStr">
        <is>
          <t>Martinez, Heriberto S.</t>
        </is>
      </c>
    </row>
    <row r="1297">
      <c r="A1297" t="n">
        <v>440311</v>
      </c>
      <c r="B1297" t="inlineStr">
        <is>
          <t>Garcia, Martin E.</t>
        </is>
      </c>
    </row>
    <row r="1298">
      <c r="A1298" t="n">
        <v>440312</v>
      </c>
      <c r="B1298" t="inlineStr">
        <is>
          <t>Castaneda Alonso, Agapito</t>
        </is>
      </c>
    </row>
    <row r="1299">
      <c r="A1299" t="n">
        <v>440313</v>
      </c>
      <c r="B1299" t="inlineStr">
        <is>
          <t>Ramos, Nazario A.</t>
        </is>
      </c>
    </row>
    <row r="1300">
      <c r="A1300" t="n">
        <v>440314</v>
      </c>
      <c r="B1300" t="inlineStr">
        <is>
          <t>Gutierrez, Jose E.</t>
        </is>
      </c>
    </row>
    <row r="1301">
      <c r="A1301" t="n">
        <v>440316</v>
      </c>
      <c r="B1301" t="inlineStr">
        <is>
          <t>Zamudio Rojas, Christian</t>
        </is>
      </c>
    </row>
    <row r="1302">
      <c r="A1302" t="n">
        <v>440317</v>
      </c>
      <c r="B1302" t="inlineStr">
        <is>
          <t>Farias, Daniel</t>
        </is>
      </c>
    </row>
    <row r="1303">
      <c r="A1303" t="n">
        <v>440318</v>
      </c>
      <c r="B1303" t="inlineStr">
        <is>
          <t>Arellano Murillo, Jorge L.</t>
        </is>
      </c>
    </row>
    <row r="1304">
      <c r="A1304" t="n">
        <v>440319</v>
      </c>
      <c r="B1304" t="inlineStr">
        <is>
          <t>Andrade Mejia, Rigo M.</t>
        </is>
      </c>
    </row>
    <row r="1305">
      <c r="A1305" t="n">
        <v>440320</v>
      </c>
      <c r="B1305" t="inlineStr">
        <is>
          <t>Soto Garcia, Efren</t>
        </is>
      </c>
    </row>
    <row r="1306">
      <c r="A1306" t="n">
        <v>440321</v>
      </c>
      <c r="B1306" t="inlineStr">
        <is>
          <t>Reyes, Jacobo</t>
        </is>
      </c>
    </row>
    <row r="1307">
      <c r="A1307" t="n">
        <v>440322</v>
      </c>
      <c r="B1307" t="inlineStr">
        <is>
          <t>Gonzalez Luna, Miguel A.</t>
        </is>
      </c>
    </row>
    <row r="1308">
      <c r="A1308" t="n">
        <v>440323</v>
      </c>
      <c r="B1308" t="inlineStr">
        <is>
          <t>Del Villar, Adrian</t>
        </is>
      </c>
    </row>
    <row r="1309">
      <c r="A1309" t="n">
        <v>440324</v>
      </c>
      <c r="B1309" t="inlineStr">
        <is>
          <t>Galvan, Jaime</t>
        </is>
      </c>
    </row>
    <row r="1310">
      <c r="A1310" t="n">
        <v>440325</v>
      </c>
      <c r="B1310" t="inlineStr">
        <is>
          <t>Rodriguez, Martin</t>
        </is>
      </c>
    </row>
    <row r="1311">
      <c r="A1311" t="n">
        <v>440326</v>
      </c>
      <c r="B1311" t="inlineStr">
        <is>
          <t>Gonzalez Gonzalez, Hugo A.</t>
        </is>
      </c>
    </row>
    <row r="1312">
      <c r="A1312" t="n">
        <v>440327</v>
      </c>
      <c r="B1312" t="inlineStr">
        <is>
          <t>Mondragon, Nazario</t>
        </is>
      </c>
    </row>
    <row r="1313">
      <c r="A1313" t="n">
        <v>440328</v>
      </c>
      <c r="B1313" t="inlineStr">
        <is>
          <t>Garcia, Saul G.</t>
        </is>
      </c>
    </row>
    <row r="1314">
      <c r="A1314" t="n">
        <v>440329</v>
      </c>
      <c r="B1314" t="inlineStr">
        <is>
          <t>Galvan, Jorge L.</t>
        </is>
      </c>
    </row>
    <row r="1315">
      <c r="A1315" t="n">
        <v>440330</v>
      </c>
      <c r="B1315" t="inlineStr">
        <is>
          <t>Arrez, Humberto</t>
        </is>
      </c>
    </row>
    <row r="1316">
      <c r="A1316" t="n">
        <v>440331</v>
      </c>
      <c r="B1316" t="inlineStr">
        <is>
          <t>Torres, Bryan</t>
        </is>
      </c>
    </row>
    <row r="1317">
      <c r="A1317" t="n">
        <v>440332</v>
      </c>
      <c r="B1317" t="inlineStr">
        <is>
          <t>Chavez, Arturo O.</t>
        </is>
      </c>
    </row>
    <row r="1318">
      <c r="A1318" t="n">
        <v>440333</v>
      </c>
      <c r="B1318" t="inlineStr">
        <is>
          <t>Leija, Tony</t>
        </is>
      </c>
    </row>
    <row r="1319">
      <c r="A1319" t="n">
        <v>440334</v>
      </c>
      <c r="B1319" t="inlineStr">
        <is>
          <t>Guerrero, Carmen A.</t>
        </is>
      </c>
    </row>
    <row r="1320">
      <c r="A1320" t="n">
        <v>440335</v>
      </c>
      <c r="B1320" t="inlineStr">
        <is>
          <t>Velasquez Jr, Rodrigo</t>
        </is>
      </c>
    </row>
    <row r="1321">
      <c r="A1321" t="n">
        <v>440336</v>
      </c>
      <c r="B1321" t="inlineStr">
        <is>
          <t>Hurtado Guillen, Gustavo</t>
        </is>
      </c>
    </row>
    <row r="1322">
      <c r="A1322" t="n">
        <v>440337</v>
      </c>
      <c r="B1322" t="inlineStr">
        <is>
          <t>Barriga, Eliazar</t>
        </is>
      </c>
    </row>
    <row r="1323">
      <c r="A1323" t="n">
        <v>440338</v>
      </c>
      <c r="B1323" t="inlineStr">
        <is>
          <t>Turrubiartes Cruz, Jose L.</t>
        </is>
      </c>
    </row>
    <row r="1324">
      <c r="A1324" t="n">
        <v>440339</v>
      </c>
      <c r="B1324" t="inlineStr">
        <is>
          <t>Arredondo Rangel, Alejandro C.</t>
        </is>
      </c>
    </row>
    <row r="1325">
      <c r="A1325" t="n">
        <v>440340</v>
      </c>
      <c r="B1325" t="inlineStr">
        <is>
          <t>Ortiz Mejia, Jose A.</t>
        </is>
      </c>
    </row>
    <row r="1326">
      <c r="A1326" t="n">
        <v>440341</v>
      </c>
      <c r="B1326" t="inlineStr">
        <is>
          <t>Aguirre, Rogelio</t>
        </is>
      </c>
    </row>
    <row r="1327">
      <c r="A1327" t="n">
        <v>440342</v>
      </c>
      <c r="B1327" t="inlineStr">
        <is>
          <t>Barriga, Mario B.</t>
        </is>
      </c>
    </row>
    <row r="1328">
      <c r="A1328" t="n">
        <v>440343</v>
      </c>
      <c r="B1328" t="inlineStr">
        <is>
          <t>Cardenas-Cervantes, Daniel</t>
        </is>
      </c>
    </row>
    <row r="1329">
      <c r="A1329" t="n">
        <v>440344</v>
      </c>
      <c r="B1329" t="inlineStr">
        <is>
          <t>Torres, Ulysses</t>
        </is>
      </c>
    </row>
    <row r="1330">
      <c r="A1330" t="n">
        <v>440345</v>
      </c>
      <c r="B1330" t="inlineStr">
        <is>
          <t>Maldonado, Ricardo</t>
        </is>
      </c>
    </row>
    <row r="1331">
      <c r="A1331" t="n">
        <v>440346</v>
      </c>
      <c r="B1331" t="inlineStr">
        <is>
          <t>Miron Ramos, Gabriel</t>
        </is>
      </c>
    </row>
    <row r="1332">
      <c r="A1332" t="n">
        <v>440347</v>
      </c>
      <c r="B1332" t="inlineStr">
        <is>
          <t>Cruz, Walter M.</t>
        </is>
      </c>
    </row>
    <row r="1333">
      <c r="A1333" t="n">
        <v>440348</v>
      </c>
      <c r="B1333" t="inlineStr">
        <is>
          <t>Aguayo Alfaro, Pablo</t>
        </is>
      </c>
    </row>
    <row r="1334">
      <c r="A1334" t="n">
        <v>440349</v>
      </c>
      <c r="B1334" t="inlineStr">
        <is>
          <t>Talamantes, Cruz A.</t>
        </is>
      </c>
    </row>
    <row r="1335">
      <c r="A1335" t="n">
        <v>440350</v>
      </c>
      <c r="B1335" t="inlineStr">
        <is>
          <t>Santiago Perales, Jerry</t>
        </is>
      </c>
    </row>
    <row r="1336">
      <c r="A1336" t="n">
        <v>440351</v>
      </c>
      <c r="B1336" t="inlineStr">
        <is>
          <t>Mireles Hernandez, Ramiro</t>
        </is>
      </c>
    </row>
    <row r="1337">
      <c r="A1337" t="n">
        <v>440352</v>
      </c>
      <c r="B1337" t="inlineStr">
        <is>
          <t>Vazquez, Jose I.</t>
        </is>
      </c>
    </row>
    <row r="1338">
      <c r="A1338" t="n">
        <v>440353</v>
      </c>
      <c r="B1338" t="inlineStr">
        <is>
          <t>Villa-Rodriguez, Jose R.</t>
        </is>
      </c>
    </row>
    <row r="1339">
      <c r="A1339" t="n">
        <v>440354</v>
      </c>
      <c r="B1339" t="inlineStr">
        <is>
          <t>Ramos Guido, Jose M.</t>
        </is>
      </c>
    </row>
    <row r="1340">
      <c r="A1340" t="n">
        <v>440355</v>
      </c>
      <c r="B1340" t="inlineStr">
        <is>
          <t>Vasquez, Jose R.</t>
        </is>
      </c>
    </row>
    <row r="1341">
      <c r="A1341" t="n">
        <v>440356</v>
      </c>
      <c r="B1341" t="inlineStr">
        <is>
          <t>Castaneda, Luisangel</t>
        </is>
      </c>
    </row>
    <row r="1342">
      <c r="A1342" t="n">
        <v>440357</v>
      </c>
      <c r="B1342" t="inlineStr">
        <is>
          <t>Acosta, Daniel</t>
        </is>
      </c>
    </row>
    <row r="1343">
      <c r="A1343" t="n">
        <v>440358</v>
      </c>
      <c r="B1343" t="inlineStr">
        <is>
          <t>Berrones, Acension</t>
        </is>
      </c>
    </row>
    <row r="1344">
      <c r="A1344" t="n">
        <v>440359</v>
      </c>
      <c r="B1344" t="inlineStr">
        <is>
          <t>Hernandez, Eleazar</t>
        </is>
      </c>
    </row>
    <row r="1345">
      <c r="A1345" t="n">
        <v>440360</v>
      </c>
      <c r="B1345" t="inlineStr">
        <is>
          <t>Guzman Orozco, Ismael</t>
        </is>
      </c>
    </row>
    <row r="1346">
      <c r="A1346" t="n">
        <v>440361</v>
      </c>
      <c r="B1346" t="inlineStr">
        <is>
          <t>Abad, Blanca E.</t>
        </is>
      </c>
    </row>
    <row r="1347">
      <c r="A1347" t="n">
        <v>440362</v>
      </c>
      <c r="B1347" t="inlineStr">
        <is>
          <t>Guzman Rodriguez, Merlin O.</t>
        </is>
      </c>
    </row>
    <row r="1348">
      <c r="A1348" t="n">
        <v>440363</v>
      </c>
      <c r="B1348" t="inlineStr">
        <is>
          <t>Johnson, Zackry R.</t>
        </is>
      </c>
    </row>
    <row r="1349">
      <c r="A1349" t="n">
        <v>440364</v>
      </c>
      <c r="B1349" t="inlineStr">
        <is>
          <t>Turrubiartes Jr, Jose G.</t>
        </is>
      </c>
    </row>
    <row r="1350">
      <c r="A1350" t="n">
        <v>440365</v>
      </c>
      <c r="B1350" t="inlineStr">
        <is>
          <t>Reyes Ibarra, Juan</t>
        </is>
      </c>
    </row>
    <row r="1351">
      <c r="A1351" t="n">
        <v>440366</v>
      </c>
      <c r="B1351" t="inlineStr">
        <is>
          <t>Guzman Orozco, Horacio</t>
        </is>
      </c>
    </row>
    <row r="1352">
      <c r="A1352" t="n">
        <v>440367</v>
      </c>
      <c r="B1352" t="inlineStr">
        <is>
          <t>Robledo, Antonio</t>
        </is>
      </c>
    </row>
    <row r="1353">
      <c r="A1353" t="n">
        <v>440369</v>
      </c>
      <c r="B1353" t="inlineStr">
        <is>
          <t>Cortez Avila, Pablo</t>
        </is>
      </c>
    </row>
    <row r="1354">
      <c r="A1354" t="n">
        <v>440370</v>
      </c>
      <c r="B1354" t="inlineStr">
        <is>
          <t>Ramirez Martell, Victor A.</t>
        </is>
      </c>
    </row>
    <row r="1355">
      <c r="A1355" t="n">
        <v>440371</v>
      </c>
      <c r="B1355" t="inlineStr">
        <is>
          <t>Gomez Morales, Sergio</t>
        </is>
      </c>
    </row>
    <row r="1356">
      <c r="A1356" t="n">
        <v>440372</v>
      </c>
      <c r="B1356" t="inlineStr">
        <is>
          <t>Salas Hernandez, Jose M.</t>
        </is>
      </c>
    </row>
    <row r="1357">
      <c r="A1357" t="n">
        <v>440373</v>
      </c>
      <c r="B1357" t="inlineStr">
        <is>
          <t>Gonzalez, Rogelio</t>
        </is>
      </c>
    </row>
    <row r="1358">
      <c r="A1358" t="n">
        <v>440374</v>
      </c>
      <c r="B1358" t="inlineStr">
        <is>
          <t>Granados Aguilera, Jorge A.</t>
        </is>
      </c>
    </row>
    <row r="1359">
      <c r="A1359" t="n">
        <v>440375</v>
      </c>
      <c r="B1359" t="inlineStr">
        <is>
          <t>Lunar Delgado, Joaquin</t>
        </is>
      </c>
    </row>
    <row r="1360">
      <c r="A1360" t="n">
        <v>440376</v>
      </c>
      <c r="B1360" t="inlineStr">
        <is>
          <t>Ramirez Vazquez, Arturo J.</t>
        </is>
      </c>
    </row>
    <row r="1361">
      <c r="A1361" t="n">
        <v>440377</v>
      </c>
      <c r="B1361" t="inlineStr">
        <is>
          <t>Chapa Gutierrez, Ismael L.</t>
        </is>
      </c>
    </row>
    <row r="1362">
      <c r="A1362" t="n">
        <v>440378</v>
      </c>
      <c r="B1362" t="inlineStr">
        <is>
          <t>Perez Blanco, Fermin</t>
        </is>
      </c>
    </row>
    <row r="1363">
      <c r="A1363" t="n">
        <v>440379</v>
      </c>
      <c r="B1363" t="inlineStr">
        <is>
          <t>Grenados Enriquez, Jorge</t>
        </is>
      </c>
    </row>
    <row r="1364">
      <c r="A1364" t="n">
        <v>440380</v>
      </c>
      <c r="B1364" t="inlineStr">
        <is>
          <t>Reyes, Francisco J.</t>
        </is>
      </c>
    </row>
    <row r="1365">
      <c r="A1365" t="n">
        <v>440381</v>
      </c>
      <c r="B1365" t="inlineStr">
        <is>
          <t>Garcia, Christopher L.</t>
        </is>
      </c>
    </row>
    <row r="1366">
      <c r="A1366" t="n">
        <v>440382</v>
      </c>
      <c r="B1366" t="inlineStr">
        <is>
          <t>Conejo, Marcelo R.</t>
        </is>
      </c>
    </row>
    <row r="1367">
      <c r="A1367" t="n">
        <v>440383</v>
      </c>
      <c r="B1367" t="inlineStr">
        <is>
          <t>Garcia, Abidas</t>
        </is>
      </c>
    </row>
    <row r="1368">
      <c r="A1368" t="n">
        <v>440384</v>
      </c>
      <c r="B1368" t="inlineStr">
        <is>
          <t>Martinez-Castillo, Manuel D.</t>
        </is>
      </c>
    </row>
    <row r="1369">
      <c r="A1369" t="n">
        <v>440385</v>
      </c>
      <c r="B1369" t="inlineStr">
        <is>
          <t>Salinas, Joshua R.</t>
        </is>
      </c>
    </row>
    <row r="1370">
      <c r="A1370" t="n">
        <v>440386</v>
      </c>
      <c r="B1370" t="inlineStr">
        <is>
          <t>Rosas Ayala, Jose L.</t>
        </is>
      </c>
    </row>
    <row r="1371">
      <c r="A1371" t="n">
        <v>440387</v>
      </c>
      <c r="B1371" t="inlineStr">
        <is>
          <t>Enamorado, Erick M.</t>
        </is>
      </c>
    </row>
    <row r="1372">
      <c r="A1372" t="n">
        <v>440388</v>
      </c>
      <c r="B1372" t="inlineStr">
        <is>
          <t>Zamora Navarro, Pedro</t>
        </is>
      </c>
    </row>
    <row r="1373">
      <c r="A1373" t="n">
        <v>440389</v>
      </c>
      <c r="B1373" t="inlineStr">
        <is>
          <t>Hernandez Jr, Victor H.</t>
        </is>
      </c>
    </row>
    <row r="1374">
      <c r="A1374" t="n">
        <v>440390</v>
      </c>
      <c r="B1374" t="inlineStr">
        <is>
          <t>Delasbour, Antonio D.</t>
        </is>
      </c>
    </row>
    <row r="1375">
      <c r="A1375" t="n">
        <v>440391</v>
      </c>
      <c r="B1375" t="inlineStr">
        <is>
          <t>Falconi, Angello</t>
        </is>
      </c>
    </row>
    <row r="1376">
      <c r="A1376" t="n">
        <v>440392</v>
      </c>
      <c r="B1376" t="inlineStr">
        <is>
          <t>Beltran, Juan J.</t>
        </is>
      </c>
    </row>
    <row r="1377">
      <c r="A1377" t="n">
        <v>440393</v>
      </c>
      <c r="B1377" t="inlineStr">
        <is>
          <t>Araujo Ortiz, Alipio E.</t>
        </is>
      </c>
    </row>
    <row r="1378">
      <c r="A1378" t="n">
        <v>440394</v>
      </c>
      <c r="B1378" t="inlineStr">
        <is>
          <t>Serrano Medrano, Luis J.</t>
        </is>
      </c>
    </row>
    <row r="1379">
      <c r="A1379" t="n">
        <v>440395</v>
      </c>
      <c r="B1379" t="inlineStr">
        <is>
          <t>Hidalgo-Aldama, Ramon</t>
        </is>
      </c>
    </row>
    <row r="1380">
      <c r="A1380" t="n">
        <v>440396</v>
      </c>
      <c r="B1380" t="inlineStr">
        <is>
          <t>Ureste Jr, Rocky J.</t>
        </is>
      </c>
    </row>
    <row r="1381">
      <c r="A1381" t="n">
        <v>440397</v>
      </c>
      <c r="B1381" t="inlineStr">
        <is>
          <t>Portillo, Angel A.</t>
        </is>
      </c>
    </row>
    <row r="1382">
      <c r="A1382" t="n">
        <v>440398</v>
      </c>
      <c r="B1382" t="inlineStr">
        <is>
          <t>Perez, Javier M.</t>
        </is>
      </c>
    </row>
    <row r="1383">
      <c r="A1383" t="n">
        <v>440399</v>
      </c>
      <c r="B1383" t="inlineStr">
        <is>
          <t>Luiton, Wilfredo</t>
        </is>
      </c>
    </row>
    <row r="1384">
      <c r="A1384" t="n">
        <v>440400</v>
      </c>
      <c r="B1384" t="inlineStr">
        <is>
          <t>Caballero, Issac D.</t>
        </is>
      </c>
    </row>
    <row r="1385">
      <c r="A1385" t="n">
        <v>440401</v>
      </c>
      <c r="B1385" t="inlineStr">
        <is>
          <t>Vazquez, Yahir A.</t>
        </is>
      </c>
    </row>
    <row r="1386">
      <c r="A1386" t="n">
        <v>440402</v>
      </c>
      <c r="B1386" t="inlineStr">
        <is>
          <t>Villa, Jesus M.</t>
        </is>
      </c>
    </row>
    <row r="1387">
      <c r="A1387" t="n">
        <v>440403</v>
      </c>
      <c r="B1387" t="inlineStr">
        <is>
          <t>Segovia Vasquez, Rafael R.</t>
        </is>
      </c>
    </row>
    <row r="1388">
      <c r="A1388" t="n">
        <v>440404</v>
      </c>
      <c r="B1388" t="inlineStr">
        <is>
          <t>Trejo Gonzalez, Armando</t>
        </is>
      </c>
    </row>
    <row r="1389">
      <c r="A1389" t="n">
        <v>440405</v>
      </c>
      <c r="B1389" t="inlineStr">
        <is>
          <t>Orozco Orozco, Ignacio</t>
        </is>
      </c>
    </row>
    <row r="1390">
      <c r="A1390" t="n">
        <v>440406</v>
      </c>
      <c r="B1390" t="inlineStr">
        <is>
          <t>Rosales Meza, Rufino</t>
        </is>
      </c>
    </row>
    <row r="1391">
      <c r="A1391" t="n">
        <v>440407</v>
      </c>
      <c r="B1391" t="inlineStr">
        <is>
          <t>Linares Fabian, Herminio</t>
        </is>
      </c>
    </row>
    <row r="1392">
      <c r="A1392" t="n">
        <v>440408</v>
      </c>
      <c r="B1392" t="inlineStr">
        <is>
          <t>Aguilar Fabian, Ruben</t>
        </is>
      </c>
    </row>
    <row r="1393">
      <c r="A1393" t="n">
        <v>440409</v>
      </c>
      <c r="B1393" t="inlineStr">
        <is>
          <t>Guerrero Brito, Jorge L.</t>
        </is>
      </c>
    </row>
    <row r="1394">
      <c r="A1394" t="n">
        <v>440410</v>
      </c>
      <c r="B1394" t="inlineStr">
        <is>
          <t>Leon Chavez, Ramon</t>
        </is>
      </c>
    </row>
    <row r="1395">
      <c r="A1395" t="n">
        <v>440411</v>
      </c>
      <c r="B1395" t="inlineStr">
        <is>
          <t>Enriquez Ramirez, Alfredo</t>
        </is>
      </c>
    </row>
    <row r="1396">
      <c r="A1396" t="n">
        <v>440412</v>
      </c>
      <c r="B1396" t="inlineStr">
        <is>
          <t>Flores, Pablo L.</t>
        </is>
      </c>
    </row>
    <row r="1397">
      <c r="A1397" t="n">
        <v>440413</v>
      </c>
      <c r="B1397" t="inlineStr">
        <is>
          <t>Ponce, Anibal</t>
        </is>
      </c>
    </row>
    <row r="1398">
      <c r="A1398" t="n">
        <v>440414</v>
      </c>
      <c r="B1398" t="inlineStr">
        <is>
          <t>Sanchez Martinez, Saul</t>
        </is>
      </c>
    </row>
    <row r="1399">
      <c r="A1399" t="n">
        <v>440416</v>
      </c>
      <c r="B1399" t="inlineStr">
        <is>
          <t>Santa Cruz, Juan C.</t>
        </is>
      </c>
    </row>
    <row r="1400">
      <c r="A1400" t="n">
        <v>440417</v>
      </c>
      <c r="B1400" t="inlineStr">
        <is>
          <t>Herrera Rivera, Miguel A.</t>
        </is>
      </c>
    </row>
    <row r="1401">
      <c r="A1401" t="n">
        <v>440418</v>
      </c>
      <c r="B1401" t="inlineStr">
        <is>
          <t>Echeverria Benitez, Hector I.</t>
        </is>
      </c>
    </row>
    <row r="1402">
      <c r="A1402" t="n">
        <v>440419</v>
      </c>
      <c r="B1402" t="inlineStr">
        <is>
          <t>Echeverria Echeverri, Riqui R.</t>
        </is>
      </c>
    </row>
    <row r="1403">
      <c r="A1403" t="n">
        <v>440420</v>
      </c>
      <c r="B1403" t="inlineStr">
        <is>
          <t>Saldana, Jose L.</t>
        </is>
      </c>
    </row>
    <row r="1404">
      <c r="A1404" t="n">
        <v>440421</v>
      </c>
      <c r="B1404" t="inlineStr">
        <is>
          <t>Servin Barriga, Francisco J.</t>
        </is>
      </c>
    </row>
    <row r="1405">
      <c r="A1405" t="n">
        <v>440422</v>
      </c>
      <c r="B1405" t="inlineStr">
        <is>
          <t>Rios, Gerardo P.</t>
        </is>
      </c>
    </row>
    <row r="1406">
      <c r="A1406" t="n">
        <v>440423</v>
      </c>
      <c r="B1406" t="inlineStr">
        <is>
          <t>Castillo, Efrain A.</t>
        </is>
      </c>
    </row>
    <row r="1407">
      <c r="A1407" t="n">
        <v>440424</v>
      </c>
      <c r="B1407" t="inlineStr">
        <is>
          <t>Navarro, Joel A.</t>
        </is>
      </c>
    </row>
    <row r="1408">
      <c r="A1408" t="n">
        <v>440425</v>
      </c>
      <c r="B1408" t="inlineStr">
        <is>
          <t>Yepez, Juan C.</t>
        </is>
      </c>
    </row>
    <row r="1409">
      <c r="A1409" t="n">
        <v>440426</v>
      </c>
      <c r="B1409" t="inlineStr">
        <is>
          <t>Hurtado, Juan E.</t>
        </is>
      </c>
    </row>
    <row r="1410">
      <c r="A1410" t="n">
        <v>440427</v>
      </c>
      <c r="B1410" t="inlineStr">
        <is>
          <t>Arellanes Angeles, Eulalio</t>
        </is>
      </c>
    </row>
    <row r="1411">
      <c r="A1411" t="n">
        <v>440428</v>
      </c>
      <c r="B1411" t="inlineStr">
        <is>
          <t>Rouse, Gabriel E.</t>
        </is>
      </c>
    </row>
    <row r="1412">
      <c r="A1412" t="n">
        <v>440429</v>
      </c>
      <c r="B1412" t="inlineStr">
        <is>
          <t>Guereca, Enrique T.</t>
        </is>
      </c>
    </row>
    <row r="1413">
      <c r="A1413" t="n">
        <v>440430</v>
      </c>
      <c r="B1413" t="inlineStr">
        <is>
          <t>Elzy, Jasma L.</t>
        </is>
      </c>
    </row>
    <row r="1414">
      <c r="A1414" t="n">
        <v>440431</v>
      </c>
      <c r="B1414" t="inlineStr">
        <is>
          <t>Guandique, Nelson M.</t>
        </is>
      </c>
    </row>
    <row r="1415">
      <c r="A1415" t="n">
        <v>440432</v>
      </c>
      <c r="B1415" t="inlineStr">
        <is>
          <t>Guzman, Juventino</t>
        </is>
      </c>
    </row>
    <row r="1416">
      <c r="A1416" t="n">
        <v>440433</v>
      </c>
      <c r="B1416" t="inlineStr">
        <is>
          <t>Marquez Garcia, David</t>
        </is>
      </c>
    </row>
    <row r="1417">
      <c r="A1417" t="n">
        <v>440434</v>
      </c>
      <c r="B1417" t="inlineStr">
        <is>
          <t>Ruiz Almanza, Esteban</t>
        </is>
      </c>
    </row>
    <row r="1418">
      <c r="A1418" t="n">
        <v>440435</v>
      </c>
      <c r="B1418" t="inlineStr">
        <is>
          <t>PEAVY, JOHNNY L.</t>
        </is>
      </c>
    </row>
    <row r="1419">
      <c r="A1419" t="n">
        <v>440436</v>
      </c>
      <c r="B1419" t="inlineStr">
        <is>
          <t>Sanchez Martinez, Edgar A.</t>
        </is>
      </c>
    </row>
    <row r="1420">
      <c r="A1420" t="n">
        <v>440437</v>
      </c>
      <c r="B1420" t="inlineStr">
        <is>
          <t>Vasquez Jr, Javier</t>
        </is>
      </c>
    </row>
    <row r="1421">
      <c r="A1421" t="n">
        <v>440438</v>
      </c>
      <c r="B1421" t="inlineStr">
        <is>
          <t>Sanchez Martinez, Diego J.</t>
        </is>
      </c>
    </row>
    <row r="1422">
      <c r="A1422" t="n">
        <v>440439</v>
      </c>
      <c r="B1422" t="inlineStr">
        <is>
          <t>Ruiz Blanco, German</t>
        </is>
      </c>
    </row>
    <row r="1423">
      <c r="A1423" t="n">
        <v>440440</v>
      </c>
      <c r="B1423" t="inlineStr">
        <is>
          <t>Hernandez Mendoza, Gerardo</t>
        </is>
      </c>
    </row>
    <row r="1424">
      <c r="A1424" t="n">
        <v>440441</v>
      </c>
      <c r="B1424" t="inlineStr">
        <is>
          <t>Juarez Guzman, Manuel</t>
        </is>
      </c>
    </row>
    <row r="1425">
      <c r="A1425" t="n">
        <v>440442</v>
      </c>
      <c r="B1425" t="inlineStr">
        <is>
          <t>Garcia Arreguin, Andres</t>
        </is>
      </c>
    </row>
    <row r="1426">
      <c r="A1426" t="n">
        <v>440443</v>
      </c>
      <c r="B1426" t="inlineStr">
        <is>
          <t>HUNT, SEYMORE</t>
        </is>
      </c>
    </row>
    <row r="1427">
      <c r="A1427" t="n">
        <v>440444</v>
      </c>
      <c r="B1427" t="inlineStr">
        <is>
          <t>Aguirre, Jose J.</t>
        </is>
      </c>
    </row>
    <row r="1428">
      <c r="A1428" t="n">
        <v>440445</v>
      </c>
      <c r="B1428" t="inlineStr">
        <is>
          <t>Pina, Mario</t>
        </is>
      </c>
    </row>
    <row r="1429">
      <c r="A1429" t="n">
        <v>440446</v>
      </c>
      <c r="B1429" t="inlineStr">
        <is>
          <t>Velazquez Mastache, Gerardo</t>
        </is>
      </c>
    </row>
    <row r="1430">
      <c r="A1430" t="n">
        <v>440447</v>
      </c>
      <c r="B1430" t="inlineStr">
        <is>
          <t>Franco-Bonilla, Ramiro</t>
        </is>
      </c>
    </row>
    <row r="1431">
      <c r="A1431" t="n">
        <v>440448</v>
      </c>
      <c r="B1431" t="inlineStr">
        <is>
          <t>Dominguez, Luis A.</t>
        </is>
      </c>
    </row>
    <row r="1432">
      <c r="A1432" t="n">
        <v>440449</v>
      </c>
      <c r="B1432" t="inlineStr">
        <is>
          <t>Gonzalez Rios, Jose M.</t>
        </is>
      </c>
    </row>
    <row r="1433">
      <c r="A1433" t="n">
        <v>440450</v>
      </c>
      <c r="B1433" t="inlineStr">
        <is>
          <t>Tonche, Armando</t>
        </is>
      </c>
    </row>
    <row r="1434">
      <c r="A1434" t="n">
        <v>440451</v>
      </c>
      <c r="B1434" t="inlineStr">
        <is>
          <t>Garcia, Ramon A.</t>
        </is>
      </c>
    </row>
    <row r="1435">
      <c r="A1435" t="n">
        <v>440452</v>
      </c>
      <c r="B1435" t="inlineStr">
        <is>
          <t>Jackson III, Allen L.</t>
        </is>
      </c>
    </row>
    <row r="1436">
      <c r="A1436" t="n">
        <v>440453</v>
      </c>
      <c r="B1436" t="inlineStr">
        <is>
          <t>Velasquez Romero, Luis A.</t>
        </is>
      </c>
    </row>
    <row r="1437">
      <c r="A1437" t="n">
        <v>440454</v>
      </c>
      <c r="B1437" t="inlineStr">
        <is>
          <t>Rivas Romero, Jamilkson S.</t>
        </is>
      </c>
    </row>
    <row r="1438">
      <c r="A1438" t="n">
        <v>800001</v>
      </c>
      <c r="B1438" t="inlineStr">
        <is>
          <t>Patterson, Charlotte Y.</t>
        </is>
      </c>
    </row>
    <row r="1439">
      <c r="A1439" t="n">
        <v>800002</v>
      </c>
      <c r="B1439" t="inlineStr">
        <is>
          <t>Rather, William H.</t>
        </is>
      </c>
    </row>
    <row r="1440">
      <c r="A1440" t="n">
        <v>800003</v>
      </c>
      <c r="B1440" t="inlineStr">
        <is>
          <t>Rodriquez, Cynthia Y.</t>
        </is>
      </c>
    </row>
    <row r="1441">
      <c r="A1441" t="n">
        <v>800004</v>
      </c>
      <c r="B1441" t="inlineStr">
        <is>
          <t>Vargas, Nancy L.</t>
        </is>
      </c>
    </row>
    <row r="1442">
      <c r="A1442" t="n">
        <v>800005</v>
      </c>
      <c r="B1442" t="inlineStr">
        <is>
          <t>Gomez, Mayra K.</t>
        </is>
      </c>
    </row>
    <row r="1443">
      <c r="A1443" t="n">
        <v>800006</v>
      </c>
      <c r="B1443" t="inlineStr">
        <is>
          <t>Haracic, Edina</t>
        </is>
      </c>
    </row>
    <row r="1444">
      <c r="A1444" t="n">
        <v>800007</v>
      </c>
      <c r="B1444" t="inlineStr">
        <is>
          <t>Henga Batomen, Samuel H.</t>
        </is>
      </c>
    </row>
    <row r="1445">
      <c r="A1445" t="n">
        <v>800008</v>
      </c>
      <c r="B1445" t="inlineStr">
        <is>
          <t>Oroni, George B.</t>
        </is>
      </c>
    </row>
    <row r="1446">
      <c r="A1446" t="n">
        <v>800009</v>
      </c>
      <c r="B1446" t="inlineStr">
        <is>
          <t>Livingston, Erin M.</t>
        </is>
      </c>
    </row>
    <row r="1447">
      <c r="A1447" t="n">
        <v>800010</v>
      </c>
      <c r="B1447" t="inlineStr">
        <is>
          <t>Gonzalez, Reyna</t>
        </is>
      </c>
    </row>
    <row r="1448">
      <c r="A1448" t="n">
        <v>800011</v>
      </c>
      <c r="B1448" t="inlineStr">
        <is>
          <t>Armenta, Alfonso T.</t>
        </is>
      </c>
    </row>
    <row r="1449">
      <c r="A1449" t="n">
        <v>800012</v>
      </c>
      <c r="B1449" t="inlineStr">
        <is>
          <t>Schneemann, Andrew A.</t>
        </is>
      </c>
    </row>
    <row r="1450">
      <c r="A1450" t="n">
        <v>800013</v>
      </c>
      <c r="B1450" t="inlineStr">
        <is>
          <t>Castillo, Samantha C.</t>
        </is>
      </c>
    </row>
    <row r="1451">
      <c r="A1451" t="n">
        <v>800014</v>
      </c>
      <c r="B1451" t="inlineStr">
        <is>
          <t>Magana, Ernie</t>
        </is>
      </c>
    </row>
    <row r="1452">
      <c r="A1452" t="n">
        <v>800015</v>
      </c>
      <c r="B1452" t="inlineStr">
        <is>
          <t>Vargas, Maria E.</t>
        </is>
      </c>
    </row>
    <row r="1453">
      <c r="A1453" t="n">
        <v>800016</v>
      </c>
      <c r="B1453" t="inlineStr">
        <is>
          <t>Martinez, Nitzia E.</t>
        </is>
      </c>
    </row>
    <row r="1454">
      <c r="A1454" t="n">
        <v>800017</v>
      </c>
      <c r="B1454" t="inlineStr">
        <is>
          <t>Sims, Teshia M.</t>
        </is>
      </c>
    </row>
    <row r="1455">
      <c r="A1455" t="n">
        <v>800018</v>
      </c>
      <c r="B1455" t="inlineStr">
        <is>
          <t>Avila, Jose S.</t>
        </is>
      </c>
    </row>
    <row r="1456">
      <c r="A1456" t="n">
        <v>800019</v>
      </c>
      <c r="B1456" t="inlineStr">
        <is>
          <t>Holalu Nanda, Vandana</t>
        </is>
      </c>
    </row>
    <row r="1457">
      <c r="A1457" t="n">
        <v>800020</v>
      </c>
      <c r="B1457" t="inlineStr">
        <is>
          <t>Cerda-Aguilar, Evelina V.</t>
        </is>
      </c>
    </row>
    <row r="1458">
      <c r="A1458" t="n">
        <v>800021</v>
      </c>
      <c r="B1458" t="inlineStr">
        <is>
          <t>Watson, Brett</t>
        </is>
      </c>
    </row>
    <row r="1459">
      <c r="A1459" t="n">
        <v>800022</v>
      </c>
      <c r="B1459" t="inlineStr">
        <is>
          <t>Leclerc, Patrick A.</t>
        </is>
      </c>
    </row>
    <row r="1460">
      <c r="A1460" t="n">
        <v>800023</v>
      </c>
      <c r="B1460" t="inlineStr">
        <is>
          <t>LE, Phuong T.</t>
        </is>
      </c>
    </row>
    <row r="1461">
      <c r="A1461" t="n">
        <v>800024</v>
      </c>
      <c r="B1461" t="inlineStr">
        <is>
          <t>Gonzalez, Richard D.</t>
        </is>
      </c>
    </row>
    <row r="1462">
      <c r="A1462" t="n">
        <v>800025</v>
      </c>
      <c r="B1462" t="inlineStr">
        <is>
          <t>Villanueva, Wendy J.</t>
        </is>
      </c>
    </row>
    <row r="1463">
      <c r="A1463" t="n">
        <v>800026</v>
      </c>
      <c r="B1463" t="inlineStr">
        <is>
          <t>White, Kate</t>
        </is>
      </c>
    </row>
    <row r="1464">
      <c r="A1464" t="n">
        <v>800027</v>
      </c>
      <c r="B1464" t="inlineStr">
        <is>
          <t>Perez, Daniella</t>
        </is>
      </c>
    </row>
    <row r="1465">
      <c r="A1465" t="n">
        <v>800028</v>
      </c>
      <c r="B1465" t="inlineStr">
        <is>
          <t>Legkiy, Lana V.</t>
        </is>
      </c>
    </row>
    <row r="1466">
      <c r="A1466" t="n">
        <v>800029</v>
      </c>
      <c r="B1466" t="inlineStr">
        <is>
          <t>Pan, Britney M.</t>
        </is>
      </c>
    </row>
    <row r="1467">
      <c r="A1467" t="n">
        <v>800031</v>
      </c>
      <c r="B1467" t="inlineStr">
        <is>
          <t>Torres, Lucinda</t>
        </is>
      </c>
    </row>
    <row r="1468">
      <c r="A1468" t="n">
        <v>800032</v>
      </c>
      <c r="B1468" t="inlineStr">
        <is>
          <t>Anzaldua, Karla</t>
        </is>
      </c>
    </row>
    <row r="1469">
      <c r="A1469" t="n">
        <v>800033</v>
      </c>
      <c r="B1469" t="inlineStr">
        <is>
          <t>Belflower, Christopher W.</t>
        </is>
      </c>
    </row>
    <row r="1470">
      <c r="A1470" t="n">
        <v>800034</v>
      </c>
      <c r="B1470" t="inlineStr">
        <is>
          <t>Harp, Payton L.</t>
        </is>
      </c>
    </row>
    <row r="1471">
      <c r="A1471" t="n">
        <v>800035</v>
      </c>
      <c r="B1471" t="inlineStr">
        <is>
          <t>Buckley, Matthew D.</t>
        </is>
      </c>
    </row>
    <row r="1472">
      <c r="A1472" t="n">
        <v>800036</v>
      </c>
      <c r="B1472" t="inlineStr">
        <is>
          <t>Aguilar, Logyn D.</t>
        </is>
      </c>
    </row>
    <row r="1473">
      <c r="A1473" t="n">
        <v>800037</v>
      </c>
      <c r="B1473" t="inlineStr">
        <is>
          <t>Romero, Wilmer A.</t>
        </is>
      </c>
    </row>
    <row r="1474">
      <c r="A1474" t="n">
        <v>800038</v>
      </c>
      <c r="B1474" t="inlineStr">
        <is>
          <t>Rendon, Priscilla Y.</t>
        </is>
      </c>
    </row>
    <row r="1475">
      <c r="A1475" t="n">
        <v>800039</v>
      </c>
      <c r="B1475" t="inlineStr">
        <is>
          <t>McAlister, Austin D.</t>
        </is>
      </c>
    </row>
    <row r="1476">
      <c r="A1476" t="n">
        <v>800040</v>
      </c>
      <c r="B1476" t="inlineStr">
        <is>
          <t>Geter, Christa R.</t>
        </is>
      </c>
    </row>
    <row r="1477">
      <c r="A1477" t="n">
        <v>800041</v>
      </c>
      <c r="B1477" t="inlineStr">
        <is>
          <t>Ameneiro Camalleris, Jose M.</t>
        </is>
      </c>
    </row>
    <row r="1478">
      <c r="A1478" t="n">
        <v>800042</v>
      </c>
      <c r="B1478" t="inlineStr">
        <is>
          <t>Suarez, Marcela C.</t>
        </is>
      </c>
    </row>
    <row r="1479">
      <c r="A1479" t="n">
        <v>800043</v>
      </c>
      <c r="B1479" t="inlineStr">
        <is>
          <t>Covington, Mirna I.</t>
        </is>
      </c>
    </row>
    <row r="1480">
      <c r="A1480" t="n">
        <v>800044</v>
      </c>
      <c r="B1480" t="inlineStr">
        <is>
          <t>Paz, Ypolito</t>
        </is>
      </c>
    </row>
    <row r="1481">
      <c r="A1481" t="n">
        <v>800045</v>
      </c>
      <c r="B1481" t="inlineStr">
        <is>
          <t>Cruz, Jovani R.</t>
        </is>
      </c>
    </row>
    <row r="1482">
      <c r="A1482" t="n">
        <v>800046</v>
      </c>
      <c r="B1482" t="inlineStr">
        <is>
          <t>Villa Fraga, Graciela V.</t>
        </is>
      </c>
    </row>
    <row r="1483">
      <c r="A1483" t="n">
        <v>800047</v>
      </c>
      <c r="B1483" t="inlineStr">
        <is>
          <t>Robertson, Christopher D.</t>
        </is>
      </c>
    </row>
    <row r="1484">
      <c r="A1484" t="n">
        <v>800048</v>
      </c>
      <c r="B1484" t="inlineStr">
        <is>
          <t>Torres, Diana</t>
        </is>
      </c>
    </row>
    <row r="1485">
      <c r="A1485" t="n">
        <v>800049</v>
      </c>
      <c r="B1485" t="inlineStr">
        <is>
          <t>Cazarez, Alondra E.</t>
        </is>
      </c>
    </row>
    <row r="1486">
      <c r="A1486" t="n">
        <v>800050</v>
      </c>
      <c r="B1486" t="inlineStr">
        <is>
          <t>Scarborough, Estefania</t>
        </is>
      </c>
    </row>
    <row r="1487">
      <c r="A1487" t="n">
        <v>800051</v>
      </c>
      <c r="B1487" t="inlineStr">
        <is>
          <t>Reppeto, William A.</t>
        </is>
      </c>
    </row>
    <row r="1488">
      <c r="A1488" t="n">
        <v>800052</v>
      </c>
      <c r="B1488" t="inlineStr">
        <is>
          <t>Maynez, Liza M.</t>
        </is>
      </c>
    </row>
    <row r="1489">
      <c r="A1489" t="n">
        <v>800053</v>
      </c>
      <c r="B1489" t="inlineStr">
        <is>
          <t>Garcia Mancilla, Edgar</t>
        </is>
      </c>
    </row>
    <row r="1490">
      <c r="A1490" t="n">
        <v>800054</v>
      </c>
      <c r="B1490" t="inlineStr">
        <is>
          <t>Jackson, Shalonda K.</t>
        </is>
      </c>
    </row>
    <row r="1491">
      <c r="A1491" t="n">
        <v>800055</v>
      </c>
      <c r="B1491" t="inlineStr">
        <is>
          <t>Sifuentes, Maria G.</t>
        </is>
      </c>
    </row>
    <row r="1492">
      <c r="A1492" t="n">
        <v>800056</v>
      </c>
      <c r="B1492" t="inlineStr">
        <is>
          <t>Delgado, Candy H.</t>
        </is>
      </c>
    </row>
    <row r="1493">
      <c r="A1493" t="n">
        <v>800057</v>
      </c>
      <c r="B1493" t="inlineStr">
        <is>
          <t>Moore, Jesse A.</t>
        </is>
      </c>
    </row>
    <row r="1494">
      <c r="A1494" t="n">
        <v>800058</v>
      </c>
      <c r="B1494" t="inlineStr">
        <is>
          <t>Funes, Isla</t>
        </is>
      </c>
    </row>
    <row r="1495">
      <c r="A1495" t="n">
        <v>800059</v>
      </c>
      <c r="B1495" t="inlineStr">
        <is>
          <t>De Salas, Sebastian D.</t>
        </is>
      </c>
    </row>
    <row r="1496">
      <c r="A1496" t="n">
        <v>800060</v>
      </c>
      <c r="B1496" t="inlineStr">
        <is>
          <t>Munoz, Luke A.</t>
        </is>
      </c>
    </row>
    <row r="1497">
      <c r="A1497" t="n">
        <v>800061</v>
      </c>
      <c r="B1497" t="inlineStr">
        <is>
          <t>JOHNS, MELANIE L.</t>
        </is>
      </c>
    </row>
    <row r="1498">
      <c r="A1498" t="n">
        <v>800062</v>
      </c>
      <c r="B1498" t="inlineStr">
        <is>
          <t>Hyun, Cole H.</t>
        </is>
      </c>
    </row>
    <row r="1499">
      <c r="A1499" t="n">
        <v>800063</v>
      </c>
      <c r="B1499" t="inlineStr">
        <is>
          <t>Ellis, Shanna L.</t>
        </is>
      </c>
    </row>
    <row r="1500">
      <c r="A1500" t="n">
        <v>810000</v>
      </c>
      <c r="B1500" t="inlineStr">
        <is>
          <t>Hill, Rachel A.</t>
        </is>
      </c>
    </row>
    <row r="1501">
      <c r="A1501" t="n">
        <v>820000</v>
      </c>
      <c r="B1501" t="inlineStr">
        <is>
          <t>Quinones Yanez, Jorge A.</t>
        </is>
      </c>
    </row>
    <row r="1502">
      <c r="A1502" t="n">
        <v>820001</v>
      </c>
      <c r="B1502" t="inlineStr">
        <is>
          <t>Hallman, Matthew A.</t>
        </is>
      </c>
    </row>
    <row r="1503">
      <c r="A1503" t="n">
        <v>820002</v>
      </c>
      <c r="B1503" t="inlineStr">
        <is>
          <t>Brent Jr, James E.</t>
        </is>
      </c>
    </row>
    <row r="1504">
      <c r="A1504" t="n">
        <v>820003</v>
      </c>
      <c r="B1504" t="inlineStr">
        <is>
          <t>Link, Cooper E.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P193"/>
  <sheetViews>
    <sheetView workbookViewId="0">
      <selection activeCell="A1" sqref="A1"/>
    </sheetView>
  </sheetViews>
  <sheetFormatPr baseColWidth="8" defaultRowHeight="15"/>
  <cols>
    <col width="21.7109375" customWidth="1" min="1" max="1"/>
    <col width="36" customWidth="1" min="2" max="2"/>
    <col width="22.28515625" customWidth="1" min="3" max="3"/>
    <col width="36" customWidth="1" min="4" max="4"/>
    <col width="36" customWidth="1" min="5" max="5"/>
    <col width="13" customWidth="1" min="6" max="6"/>
    <col width="13" customWidth="1" min="7" max="7"/>
    <col width="13" customWidth="1" min="8" max="8"/>
    <col width="13" customWidth="1" min="9" max="9"/>
    <col width="9.140625" customWidth="1" min="10" max="10"/>
    <col width="20.5703125" customWidth="1" min="11" max="11"/>
    <col width="32" customWidth="1" min="12" max="12"/>
    <col width="18.85546875" customWidth="1" min="13" max="13"/>
    <col width="14.5703125" customWidth="1" min="14" max="14"/>
    <col width="3" customWidth="1" min="15" max="15"/>
    <col width="3.42578125" customWidth="1" min="16" max="16"/>
    <col width="10.85546875" customWidth="1" min="17" max="17"/>
    <col width="22.28515625" customWidth="1" min="18" max="18"/>
    <col width="26.85546875" customWidth="1" min="19" max="19"/>
    <col width="13" customWidth="1" min="20" max="20"/>
    <col width="18.7109375" customWidth="1" min="21" max="21"/>
    <col width="12.28515625" customWidth="1" min="22" max="22"/>
    <col width="5.42578125" customWidth="1" min="23" max="23"/>
    <col width="22.7109375" customWidth="1" min="24" max="24"/>
    <col width="26.85546875" customWidth="1" min="25" max="25"/>
    <col width="13" customWidth="1" min="26" max="26"/>
    <col width="18.7109375" customWidth="1" min="27" max="27"/>
    <col width="12.28515625" customWidth="1" min="28" max="28"/>
    <col width="13.140625" customWidth="1" min="30" max="30"/>
    <col width="28.7109375" customWidth="1" min="31" max="31"/>
    <col width="18.7109375" customWidth="1" min="32" max="32"/>
    <col width="32.42578125" customWidth="1" min="33" max="33"/>
    <col width="8.140625" customWidth="1" min="35" max="35"/>
    <col width="26.85546875" customWidth="1" min="36" max="36"/>
    <col width="22.42578125" customWidth="1" min="37" max="37"/>
    <col width="32" customWidth="1" min="38" max="38"/>
    <col width="7.140625" customWidth="1" min="40" max="40"/>
    <col width="25.85546875" customWidth="1" min="41" max="41"/>
    <col width="22.140625" customWidth="1" min="42" max="42"/>
    <col width="31.5703125" customWidth="1" min="43" max="43"/>
    <col width="13" customWidth="1" min="45" max="45"/>
    <col width="7.140625" customWidth="1" min="46" max="46"/>
    <col width="25.85546875" customWidth="1" min="47" max="47"/>
    <col width="11.85546875" customWidth="1" min="48" max="48"/>
    <col width="32" customWidth="1" min="49" max="49"/>
    <col width="7.140625" customWidth="1" min="51" max="51"/>
    <col width="25.85546875" customWidth="1" min="52" max="52"/>
    <col width="11.85546875" customWidth="1" min="53" max="53"/>
    <col width="25.85546875" customWidth="1" min="54" max="54"/>
    <col width="7.85546875" customWidth="1" min="56" max="56"/>
    <col width="7.7109375" customWidth="1" min="57" max="57"/>
    <col width="25.85546875" customWidth="1" min="58" max="58"/>
    <col width="9" customWidth="1" min="59" max="59"/>
    <col width="25.85546875" customWidth="1" min="60" max="60"/>
    <col width="4" customWidth="1" min="61" max="61"/>
    <col width="7.85546875" customWidth="1" min="62" max="62"/>
    <col width="27.28515625" customWidth="1" min="64" max="64"/>
    <col width="7.28515625" customWidth="1" min="65" max="65"/>
    <col width="25.85546875" customWidth="1" min="66" max="66"/>
    <col width="12" customWidth="1" min="67" max="67"/>
    <col width="9" customWidth="1" min="68" max="68"/>
  </cols>
  <sheetData>
    <row r="1">
      <c r="A1" t="inlineStr">
        <is>
          <t>MARCH 2025 DRIVERS</t>
        </is>
      </c>
      <c r="F1" t="inlineStr">
        <is>
          <t>FEBRUARY 2025 DRIVERS</t>
        </is>
      </c>
      <c r="K1" t="inlineStr">
        <is>
          <t>JANUARY 2025 DRIVERS</t>
        </is>
      </c>
      <c r="R1" t="inlineStr">
        <is>
          <t>DECEMBER 2024 DRIVERS</t>
        </is>
      </c>
      <c r="X1" t="inlineStr">
        <is>
          <t>NOVEMBER 2024 DRIVERS</t>
        </is>
      </c>
      <c r="AD1" s="1" t="n">
        <v>45566</v>
      </c>
      <c r="AI1" s="1" t="n">
        <v>45565</v>
      </c>
      <c r="AN1" s="1" t="n">
        <v>45505</v>
      </c>
      <c r="AT1" s="1" t="n">
        <v>45474</v>
      </c>
      <c r="AY1" s="1" t="n">
        <v>45444</v>
      </c>
      <c r="BE1" s="1" t="n">
        <v>45413</v>
      </c>
      <c r="BL1" s="1" t="n">
        <v>45383</v>
      </c>
    </row>
    <row r="2">
      <c r="A2" t="inlineStr">
        <is>
          <t>ASSET ID</t>
        </is>
      </c>
      <c r="B2" t="inlineStr">
        <is>
          <t>ASSIGNED</t>
        </is>
      </c>
      <c r="C2" t="inlineStr">
        <is>
          <t>EMPLOYEE ID</t>
        </is>
      </c>
      <c r="D2" t="inlineStr">
        <is>
          <t>EMPLOYEE</t>
        </is>
      </c>
      <c r="F2" t="inlineStr">
        <is>
          <t>ASSET ID</t>
        </is>
      </c>
      <c r="G2" t="inlineStr">
        <is>
          <t>ASSIGNED</t>
        </is>
      </c>
      <c r="H2" t="inlineStr">
        <is>
          <t>EMPLOYEE ID</t>
        </is>
      </c>
      <c r="I2" t="inlineStr">
        <is>
          <t>EMPLOYEE</t>
        </is>
      </c>
      <c r="K2" t="inlineStr">
        <is>
          <t>ASSET ID</t>
        </is>
      </c>
      <c r="L2" t="inlineStr">
        <is>
          <t>ASSIGNED</t>
        </is>
      </c>
      <c r="M2" t="inlineStr">
        <is>
          <t>EMPLOYEE ID</t>
        </is>
      </c>
      <c r="N2" t="inlineStr">
        <is>
          <t>EMPLOYEE</t>
        </is>
      </c>
      <c r="Q2" t="inlineStr">
        <is>
          <t>2024 -&gt;</t>
        </is>
      </c>
      <c r="R2" t="inlineStr">
        <is>
          <t>ASSET ID</t>
        </is>
      </c>
      <c r="S2" t="inlineStr">
        <is>
          <t>ASSIGNED</t>
        </is>
      </c>
      <c r="T2" t="inlineStr">
        <is>
          <t>ASSIGNED - DEC 2024</t>
        </is>
      </c>
      <c r="U2" t="inlineStr">
        <is>
          <t>EMPLOYEE ID</t>
        </is>
      </c>
      <c r="V2" t="inlineStr">
        <is>
          <t>EMPLOYEE</t>
        </is>
      </c>
      <c r="X2" t="inlineStr">
        <is>
          <t>ASSET ID</t>
        </is>
      </c>
      <c r="Y2" t="inlineStr">
        <is>
          <t>ASSIGNED</t>
        </is>
      </c>
      <c r="Z2" t="inlineStr">
        <is>
          <t>ASSIGNED - NOV 2024</t>
        </is>
      </c>
      <c r="AA2" t="inlineStr">
        <is>
          <t>EMPLOYEE ID</t>
        </is>
      </c>
      <c r="AB2" t="inlineStr">
        <is>
          <t>EMPLOYEE</t>
        </is>
      </c>
      <c r="AD2" t="inlineStr">
        <is>
          <t>ASSET ID</t>
        </is>
      </c>
      <c r="AE2" t="inlineStr">
        <is>
          <t>ASSIGNED - AUGUST 2024</t>
        </is>
      </c>
      <c r="AF2" t="inlineStr">
        <is>
          <t>EMPLOYEE ID</t>
        </is>
      </c>
      <c r="AG2" t="inlineStr">
        <is>
          <t>EMPLOYEE</t>
        </is>
      </c>
      <c r="AI2" t="inlineStr">
        <is>
          <t>UNIT #</t>
        </is>
      </c>
      <c r="AJ2" t="inlineStr">
        <is>
          <t>ASSIGNED - AUGUST 2024</t>
        </is>
      </c>
      <c r="AK2" t="inlineStr">
        <is>
          <t>EMPLOYEE ID</t>
        </is>
      </c>
      <c r="AL2" t="inlineStr">
        <is>
          <t>EMPLOYEE</t>
        </is>
      </c>
      <c r="AN2" t="inlineStr">
        <is>
          <t>UNIT #</t>
        </is>
      </c>
      <c r="AO2" t="inlineStr">
        <is>
          <t>ASSIGNED - JULY 2024</t>
        </is>
      </c>
      <c r="AP2" t="inlineStr">
        <is>
          <t>EMPLOYEE ID</t>
        </is>
      </c>
      <c r="AQ2" t="inlineStr">
        <is>
          <t>EMPLOYEE</t>
        </is>
      </c>
      <c r="AT2" t="inlineStr">
        <is>
          <t>UNIT #</t>
        </is>
      </c>
      <c r="AU2" t="inlineStr">
        <is>
          <t>ASSIGNED - JULY 2024</t>
        </is>
      </c>
      <c r="AV2" t="inlineStr">
        <is>
          <t>EMPLOYEE ID</t>
        </is>
      </c>
      <c r="AW2" t="inlineStr">
        <is>
          <t>EMPLOYEE</t>
        </is>
      </c>
      <c r="AY2" t="inlineStr">
        <is>
          <t>UNIT #</t>
        </is>
      </c>
      <c r="AZ2" t="inlineStr">
        <is>
          <t>EMPLOYEE</t>
        </is>
      </c>
      <c r="BA2" t="inlineStr">
        <is>
          <t>EMPLOYEE ID</t>
        </is>
      </c>
      <c r="BB2" t="inlineStr">
        <is>
          <t>ASSET ID2</t>
        </is>
      </c>
      <c r="BE2" t="inlineStr">
        <is>
          <t>UNIT</t>
        </is>
      </c>
      <c r="BF2" t="inlineStr">
        <is>
          <t>LAST, FIRST</t>
        </is>
      </c>
      <c r="BG2" t="inlineStr">
        <is>
          <t>EMP ID2</t>
        </is>
      </c>
      <c r="BH2" t="inlineStr">
        <is>
          <t>FIRST LAST</t>
        </is>
      </c>
      <c r="BL2" t="inlineStr">
        <is>
          <t>ASSIGNED</t>
        </is>
      </c>
      <c r="BM2" t="inlineStr">
        <is>
          <t>UNIT #</t>
        </is>
      </c>
      <c r="BN2" t="inlineStr">
        <is>
          <t>ASSET ID #</t>
        </is>
      </c>
      <c r="BO2" t="inlineStr">
        <is>
          <t>EMPLOYEE ID</t>
        </is>
      </c>
      <c r="BP2" t="inlineStr">
        <is>
          <t>Column1</t>
        </is>
      </c>
    </row>
    <row r="3">
      <c r="A3" t="inlineStr">
        <is>
          <t>#210013 - MATTHEW C. SHAYLOR</t>
        </is>
      </c>
      <c r="B3" t="inlineStr">
        <is>
          <t>Shaylor, Matthew C</t>
        </is>
      </c>
      <c r="C3" t="n">
        <v>210013</v>
      </c>
      <c r="D3" t="inlineStr">
        <is>
          <t>Shaylor, Matthew C</t>
        </is>
      </c>
      <c r="F3" t="inlineStr">
        <is>
          <t>ET-01</t>
        </is>
      </c>
      <c r="G3" t="inlineStr">
        <is>
          <t>Martinez Alvarez, Saul</t>
        </is>
      </c>
      <c r="H3" t="n">
        <v>210074</v>
      </c>
      <c r="I3" t="inlineStr">
        <is>
          <t>Martinez Alvarez, Saul</t>
        </is>
      </c>
      <c r="K3" t="inlineStr">
        <is>
          <t>ET-01</t>
        </is>
      </c>
      <c r="L3" t="inlineStr">
        <is>
          <t>Martinez Alvarez, Saul</t>
        </is>
      </c>
      <c r="M3" t="n">
        <v>210074</v>
      </c>
      <c r="P3">
        <f>IF(K3=R3,"","N")</f>
        <v/>
      </c>
      <c r="Q3" t="inlineStr">
        <is>
          <t xml:space="preserve">IN HIDDEN </t>
        </is>
      </c>
      <c r="R3" t="inlineStr">
        <is>
          <t>ET-01</t>
        </is>
      </c>
      <c r="S3" t="inlineStr">
        <is>
          <t>SAUL MARTINEZ ALVAREZ</t>
        </is>
      </c>
      <c r="T3" t="inlineStr">
        <is>
          <t>SAUL MARTINEZ ALVAREZ</t>
        </is>
      </c>
      <c r="U3" t="n">
        <v>210074</v>
      </c>
      <c r="X3" t="inlineStr">
        <is>
          <t>ET-39</t>
        </is>
      </c>
      <c r="Y3" t="inlineStr">
        <is>
          <t>JOSE TERRAZAS</t>
        </is>
      </c>
      <c r="Z3" t="inlineStr">
        <is>
          <t>JOSE TERRAZAS</t>
        </is>
      </c>
      <c r="AA3" t="n">
        <v>210069</v>
      </c>
      <c r="AD3" t="inlineStr">
        <is>
          <t>ET-01</t>
        </is>
      </c>
      <c r="AE3" t="inlineStr">
        <is>
          <t>SAUL MARTINEZ ALVAREZ</t>
        </is>
      </c>
      <c r="AF3" t="n">
        <v>210074</v>
      </c>
      <c r="AG3">
        <f>IFERROR(VLOOKUP($AF3,ELIST!$A$1:$B$1504,2,FALSE),"")</f>
        <v/>
      </c>
      <c r="AI3" t="inlineStr">
        <is>
          <t>DT-07</t>
        </is>
      </c>
      <c r="AJ3" t="inlineStr"/>
      <c r="AK3" t="inlineStr"/>
      <c r="AL3" t="inlineStr"/>
      <c r="AN3" t="inlineStr">
        <is>
          <t>ET-41</t>
        </is>
      </c>
      <c r="AO3" t="inlineStr">
        <is>
          <t>AARON AUSTIN</t>
        </is>
      </c>
      <c r="AP3" t="n">
        <v>210087</v>
      </c>
      <c r="AQ3" t="inlineStr">
        <is>
          <t>Aaron Austin</t>
        </is>
      </c>
      <c r="AT3" t="inlineStr">
        <is>
          <t>ET-01</t>
        </is>
      </c>
      <c r="AU3" t="inlineStr">
        <is>
          <t>SAUL MARTINEZ ALVAREZ</t>
        </is>
      </c>
      <c r="AV3" t="n">
        <v>210074</v>
      </c>
      <c r="AW3" t="inlineStr">
        <is>
          <t>Martinez Alvarez, Saul</t>
        </is>
      </c>
      <c r="AY3" t="inlineStr">
        <is>
          <t>ET-01</t>
        </is>
      </c>
      <c r="AZ3" t="inlineStr">
        <is>
          <t>SAUL MARTINEZ ALVAREZ</t>
        </is>
      </c>
      <c r="BA3" t="n">
        <v>210074</v>
      </c>
      <c r="BB3" t="inlineStr">
        <is>
          <t>SAUL MARTINEZ ALVAREZ</t>
        </is>
      </c>
      <c r="BE3" t="inlineStr">
        <is>
          <t>ET-01</t>
        </is>
      </c>
      <c r="BF3" t="inlineStr">
        <is>
          <t>SAUL MARTINEZ ALVAREZ</t>
        </is>
      </c>
      <c r="BG3" t="n">
        <v>210074</v>
      </c>
      <c r="BH3" t="inlineStr">
        <is>
          <t>SAUL MARTINEZ ALVAREZ</t>
        </is>
      </c>
      <c r="BL3" t="inlineStr">
        <is>
          <t>MARTINEZ ALVAREZ, SAUL</t>
        </is>
      </c>
      <c r="BM3" t="inlineStr">
        <is>
          <t>ET-01</t>
        </is>
      </c>
      <c r="BN3" t="inlineStr">
        <is>
          <t>SAUL MARTINEZ ALVAREZ</t>
        </is>
      </c>
      <c r="BO3" t="n">
        <v>210074</v>
      </c>
      <c r="BP3" t="inlineStr">
        <is>
          <t>ET-01</t>
        </is>
      </c>
    </row>
    <row r="4">
      <c r="A4" t="inlineStr">
        <is>
          <t>BT-02S</t>
        </is>
      </c>
      <c r="B4" t="inlineStr"/>
      <c r="D4" t="inlineStr"/>
      <c r="F4" t="inlineStr">
        <is>
          <t>ET-02</t>
        </is>
      </c>
      <c r="G4" t="inlineStr">
        <is>
          <t>HARDIMON, ANTHONY J</t>
        </is>
      </c>
      <c r="H4" t="n">
        <v>210091</v>
      </c>
      <c r="I4" t="inlineStr">
        <is>
          <t>HARDIMON, ANTHONY J</t>
        </is>
      </c>
      <c r="K4" t="inlineStr">
        <is>
          <t>ET-02</t>
        </is>
      </c>
      <c r="L4" t="inlineStr">
        <is>
          <t>HARDIMON, ANTHONY J</t>
        </is>
      </c>
      <c r="M4" t="n">
        <v>210091</v>
      </c>
      <c r="P4">
        <f>IF(K4=R4,"","N")</f>
        <v/>
      </c>
      <c r="Q4" t="inlineStr">
        <is>
          <t>COLUMNS</t>
        </is>
      </c>
      <c r="R4" t="inlineStr">
        <is>
          <t>ET-02</t>
        </is>
      </c>
      <c r="S4" t="inlineStr">
        <is>
          <t>Anthony Hardimon</t>
        </is>
      </c>
      <c r="T4" t="inlineStr">
        <is>
          <t>Anthony Hardimon</t>
        </is>
      </c>
      <c r="U4" t="n">
        <v>210091</v>
      </c>
      <c r="X4" t="inlineStr">
        <is>
          <t>ET-26</t>
        </is>
      </c>
      <c r="Y4" t="inlineStr">
        <is>
          <t>JUAN P. RODRIGUEZ</t>
        </is>
      </c>
      <c r="Z4" t="inlineStr">
        <is>
          <t>JUAN P. RODRIGUEZ</t>
        </is>
      </c>
      <c r="AA4" t="n">
        <v>240075</v>
      </c>
      <c r="AD4" t="inlineStr">
        <is>
          <t>ET-02</t>
        </is>
      </c>
      <c r="AE4" t="inlineStr">
        <is>
          <t>Anthony Hardimon</t>
        </is>
      </c>
      <c r="AF4" t="n">
        <v>210091</v>
      </c>
      <c r="AG4">
        <f>IFERROR(VLOOKUP($AF4,ELIST!$A$1:$B$1504,2,FALSE),"")</f>
        <v/>
      </c>
      <c r="AI4" t="inlineStr">
        <is>
          <t>DT-08</t>
        </is>
      </c>
      <c r="AJ4" t="inlineStr"/>
      <c r="AK4" t="inlineStr"/>
      <c r="AL4" t="inlineStr"/>
      <c r="AN4" t="inlineStr">
        <is>
          <t>PT-201</t>
        </is>
      </c>
      <c r="AO4" t="inlineStr">
        <is>
          <t>AARON CONCHA</t>
        </is>
      </c>
      <c r="AP4" t="n">
        <v>240005</v>
      </c>
      <c r="AQ4" t="inlineStr">
        <is>
          <t>Aaron Concha</t>
        </is>
      </c>
      <c r="AT4" t="inlineStr">
        <is>
          <t>ET-02</t>
        </is>
      </c>
      <c r="AU4" t="inlineStr">
        <is>
          <t>OPEN @ TEXDIST</t>
        </is>
      </c>
      <c r="AV4" t="e">
        <v>#N/A</v>
      </c>
      <c r="AW4" t="e">
        <v>#N/A</v>
      </c>
      <c r="AY4" t="inlineStr">
        <is>
          <t>ET-02</t>
        </is>
      </c>
      <c r="AZ4" t="inlineStr">
        <is>
          <t>DEZIREE THOMAS</t>
        </is>
      </c>
      <c r="BA4" t="n">
        <v>210041</v>
      </c>
      <c r="BB4" t="inlineStr">
        <is>
          <t>DEZIREE THOMAS</t>
        </is>
      </c>
      <c r="BE4" t="inlineStr">
        <is>
          <t>ET-02</t>
        </is>
      </c>
      <c r="BF4" t="inlineStr">
        <is>
          <t>DEZIREE THOMAS</t>
        </is>
      </c>
      <c r="BG4" t="n">
        <v>210041</v>
      </c>
      <c r="BH4" t="inlineStr">
        <is>
          <t>DEZIREE THOMAS</t>
        </is>
      </c>
      <c r="BL4" t="inlineStr">
        <is>
          <t>THOMAS, DEZIREE L</t>
        </is>
      </c>
      <c r="BM4" t="inlineStr">
        <is>
          <t>ET-02</t>
        </is>
      </c>
      <c r="BN4" t="inlineStr">
        <is>
          <t>DEZIREE THOMAS</t>
        </is>
      </c>
      <c r="BO4" t="n">
        <v>210041</v>
      </c>
      <c r="BP4" t="inlineStr">
        <is>
          <t>ET-02</t>
        </is>
      </c>
    </row>
    <row r="5">
      <c r="A5" t="inlineStr">
        <is>
          <t>CM-01</t>
        </is>
      </c>
      <c r="B5" t="inlineStr"/>
      <c r="D5" t="inlineStr"/>
      <c r="F5" t="inlineStr">
        <is>
          <t>ET-03</t>
        </is>
      </c>
      <c r="G5" t="inlineStr">
        <is>
          <t>Andrade, Manuel</t>
        </is>
      </c>
      <c r="H5" t="n">
        <v>410032</v>
      </c>
      <c r="I5" t="inlineStr">
        <is>
          <t>Andrade, Manuel</t>
        </is>
      </c>
      <c r="K5" t="inlineStr">
        <is>
          <t>ET-03</t>
        </is>
      </c>
      <c r="L5" t="inlineStr">
        <is>
          <t>Andrade, Manuel</t>
        </is>
      </c>
      <c r="M5" t="n">
        <v>410032</v>
      </c>
      <c r="P5">
        <f>IF(K5=R5,"","N")</f>
        <v/>
      </c>
      <c r="R5" t="inlineStr">
        <is>
          <t>ET-03</t>
        </is>
      </c>
      <c r="S5" t="inlineStr">
        <is>
          <t>Manuel Andrade</t>
        </is>
      </c>
      <c r="T5" t="inlineStr">
        <is>
          <t>Manuel Andrade</t>
        </is>
      </c>
      <c r="U5" t="n">
        <v>410032</v>
      </c>
      <c r="X5" t="inlineStr">
        <is>
          <t>PT-22S</t>
        </is>
      </c>
      <c r="Y5" t="inlineStr">
        <is>
          <t>ALBERT MENDIETA</t>
        </is>
      </c>
      <c r="Z5" t="inlineStr">
        <is>
          <t>ALBERT MENDIETA</t>
        </is>
      </c>
      <c r="AA5" t="inlineStr">
        <is>
          <t>MENDAL</t>
        </is>
      </c>
      <c r="AD5" t="inlineStr">
        <is>
          <t>ET-03</t>
        </is>
      </c>
      <c r="AE5" t="inlineStr">
        <is>
          <t>Manuel Andrade</t>
        </is>
      </c>
      <c r="AF5" t="n">
        <v>410032</v>
      </c>
      <c r="AG5">
        <f>IFERROR(VLOOKUP($AF5,ELIST!$A$1:$B$1504,2,FALSE),"")</f>
        <v/>
      </c>
      <c r="AI5" t="inlineStr">
        <is>
          <t>ET-01</t>
        </is>
      </c>
      <c r="AJ5" t="inlineStr">
        <is>
          <t>SAUL MARTINEZ ALVAREZ</t>
        </is>
      </c>
      <c r="AK5" t="n">
        <v>210074</v>
      </c>
      <c r="AL5" t="inlineStr">
        <is>
          <t>Saul Martinez Alvarez</t>
        </is>
      </c>
      <c r="AN5" t="inlineStr">
        <is>
          <t>ET-18</t>
        </is>
      </c>
      <c r="AO5" t="inlineStr">
        <is>
          <t>AARON MOORE</t>
        </is>
      </c>
      <c r="AP5" t="n">
        <v>800057</v>
      </c>
      <c r="AQ5" t="inlineStr">
        <is>
          <t>Jesse A. Moore</t>
        </is>
      </c>
      <c r="AT5" t="inlineStr">
        <is>
          <t>ET-03</t>
        </is>
      </c>
      <c r="AU5" t="inlineStr">
        <is>
          <t>BRIGHT ILOCHI</t>
        </is>
      </c>
      <c r="AV5" t="n">
        <v>410027</v>
      </c>
      <c r="AW5" t="inlineStr">
        <is>
          <t>Ilochi, Bright A</t>
        </is>
      </c>
      <c r="AY5" t="inlineStr">
        <is>
          <t>ET-03</t>
        </is>
      </c>
      <c r="AZ5" t="inlineStr">
        <is>
          <t>BRIGHT ILOCHI</t>
        </is>
      </c>
      <c r="BA5" t="n">
        <v>410027</v>
      </c>
      <c r="BB5" t="inlineStr">
        <is>
          <t>BRIGHT ILOCHI</t>
        </is>
      </c>
      <c r="BE5" t="inlineStr">
        <is>
          <t>ET-03</t>
        </is>
      </c>
      <c r="BF5" t="inlineStr">
        <is>
          <t>BRIGHT ILOCHE</t>
        </is>
      </c>
      <c r="BG5" t="n">
        <v>410027</v>
      </c>
      <c r="BH5" t="inlineStr">
        <is>
          <t>BRIGHT ILOCHE</t>
        </is>
      </c>
      <c r="BL5" t="inlineStr">
        <is>
          <t>ILOCHI, BRIGHT A</t>
        </is>
      </c>
      <c r="BM5" t="inlineStr">
        <is>
          <t>ET-03</t>
        </is>
      </c>
      <c r="BN5" t="inlineStr">
        <is>
          <t>BRIGHT ILOCHI</t>
        </is>
      </c>
      <c r="BO5" t="n">
        <v>410027</v>
      </c>
      <c r="BP5" t="inlineStr">
        <is>
          <t>ET-03</t>
        </is>
      </c>
    </row>
    <row r="6">
      <c r="A6" t="inlineStr">
        <is>
          <t>CM-02</t>
        </is>
      </c>
      <c r="B6" t="inlineStr"/>
      <c r="D6" t="inlineStr"/>
      <c r="F6" t="inlineStr">
        <is>
          <t>ET-04</t>
        </is>
      </c>
      <c r="G6" t="inlineStr">
        <is>
          <t>OPEN</t>
        </is>
      </c>
      <c r="H6" t="inlineStr">
        <is>
          <t>OPEN</t>
        </is>
      </c>
      <c r="I6" t="inlineStr">
        <is>
          <t>OPEN</t>
        </is>
      </c>
      <c r="K6" t="inlineStr">
        <is>
          <t>ET-04</t>
        </is>
      </c>
      <c r="L6" t="inlineStr">
        <is>
          <t>Lopez, Valentin</t>
        </is>
      </c>
      <c r="M6" t="n">
        <v>240054</v>
      </c>
      <c r="P6">
        <f>IF(K6=R6,"","N")</f>
        <v/>
      </c>
      <c r="R6" t="inlineStr">
        <is>
          <t>ET-04</t>
        </is>
      </c>
      <c r="S6" t="inlineStr">
        <is>
          <t>VALENTIN LOPEZ</t>
        </is>
      </c>
      <c r="T6" t="inlineStr">
        <is>
          <t>VALENTIN LOPEZ</t>
        </is>
      </c>
      <c r="U6" t="n">
        <v>240054</v>
      </c>
      <c r="X6" t="inlineStr">
        <is>
          <t>PT-168</t>
        </is>
      </c>
      <c r="Y6" t="inlineStr">
        <is>
          <t>RAMIREZ, LUIS F</t>
        </is>
      </c>
      <c r="Z6" t="inlineStr">
        <is>
          <t>RAMIREZ, LUIS F</t>
        </is>
      </c>
      <c r="AA6" t="n">
        <v>240091</v>
      </c>
      <c r="AD6" t="inlineStr">
        <is>
          <t>ET-04</t>
        </is>
      </c>
      <c r="AE6" t="inlineStr">
        <is>
          <t>VALENTIN LOPEZ</t>
        </is>
      </c>
      <c r="AF6" t="n">
        <v>240054</v>
      </c>
      <c r="AG6">
        <f>IFERROR(VLOOKUP($AF6,ELIST!$A$1:$B$1504,2,FALSE),"")</f>
        <v/>
      </c>
      <c r="AI6" t="inlineStr">
        <is>
          <t>ET-02</t>
        </is>
      </c>
      <c r="AJ6" t="inlineStr">
        <is>
          <t>Anthony Hardimon</t>
        </is>
      </c>
      <c r="AK6" t="n">
        <v>210091</v>
      </c>
      <c r="AL6" t="inlineStr">
        <is>
          <t>ANTHONY J. HARDIMON</t>
        </is>
      </c>
      <c r="AN6" t="inlineStr">
        <is>
          <t>PT-159</t>
        </is>
      </c>
      <c r="AO6" t="inlineStr">
        <is>
          <t>ALAN A. MEZA TORRES</t>
        </is>
      </c>
      <c r="AP6" t="n">
        <v>240109</v>
      </c>
      <c r="AQ6" t="inlineStr">
        <is>
          <t>Alan A. Meza Torres</t>
        </is>
      </c>
      <c r="AT6" t="inlineStr">
        <is>
          <t>ET-04</t>
        </is>
      </c>
      <c r="AU6" t="inlineStr">
        <is>
          <t>VALENTIN LOPEZ</t>
        </is>
      </c>
      <c r="AV6" t="n">
        <v>240054</v>
      </c>
      <c r="AW6" t="inlineStr">
        <is>
          <t>Lopez, Valentin</t>
        </is>
      </c>
      <c r="AY6" t="inlineStr">
        <is>
          <t>ET-04</t>
        </is>
      </c>
      <c r="AZ6" t="inlineStr">
        <is>
          <t>ADAM GOODE</t>
        </is>
      </c>
      <c r="BA6" t="n">
        <v>210055</v>
      </c>
      <c r="BB6" t="inlineStr">
        <is>
          <t>ADAM GOODE</t>
        </is>
      </c>
      <c r="BE6" t="inlineStr">
        <is>
          <t>ET-04</t>
        </is>
      </c>
      <c r="BF6" t="inlineStr">
        <is>
          <t>PLANO JOBSITE TRUCK</t>
        </is>
      </c>
      <c r="BG6" t="n">
        <v>210055</v>
      </c>
      <c r="BH6" t="inlineStr">
        <is>
          <t>PLANO JOBSITE TRUCK</t>
        </is>
      </c>
      <c r="BL6" t="inlineStr">
        <is>
          <t>GOODE, ADAM H</t>
        </is>
      </c>
      <c r="BM6" t="inlineStr">
        <is>
          <t>ET-04</t>
        </is>
      </c>
      <c r="BN6" t="inlineStr">
        <is>
          <t>ADAM GOODE</t>
        </is>
      </c>
      <c r="BO6" t="inlineStr">
        <is>
          <t>2021-017</t>
        </is>
      </c>
      <c r="BP6" t="inlineStr">
        <is>
          <t>ET-04</t>
        </is>
      </c>
    </row>
    <row r="7">
      <c r="A7" t="inlineStr">
        <is>
          <t>CM-04</t>
        </is>
      </c>
      <c r="B7" t="inlineStr"/>
      <c r="D7" t="inlineStr"/>
      <c r="F7" t="inlineStr">
        <is>
          <t>ET-05</t>
        </is>
      </c>
      <c r="G7" t="inlineStr">
        <is>
          <t>OPEN</t>
        </is>
      </c>
      <c r="H7" t="inlineStr">
        <is>
          <t>OPEN</t>
        </is>
      </c>
      <c r="I7" t="inlineStr">
        <is>
          <t>OPEN</t>
        </is>
      </c>
      <c r="K7" t="inlineStr">
        <is>
          <t>ET-05</t>
        </is>
      </c>
      <c r="L7" t="inlineStr">
        <is>
          <t>OPEN</t>
        </is>
      </c>
      <c r="M7" t="inlineStr">
        <is>
          <t>OPEN</t>
        </is>
      </c>
      <c r="P7">
        <f>IF(K7=R7,"","N")</f>
        <v/>
      </c>
      <c r="R7" t="inlineStr">
        <is>
          <t>ET-05</t>
        </is>
      </c>
      <c r="S7" t="inlineStr">
        <is>
          <t>OPEN RAM 1500</t>
        </is>
      </c>
      <c r="T7" t="inlineStr">
        <is>
          <t>OPEN RAM 1500</t>
        </is>
      </c>
      <c r="U7" t="inlineStr">
        <is>
          <t>OPEN RAM 1500</t>
        </is>
      </c>
      <c r="X7" t="inlineStr">
        <is>
          <t>PT-163</t>
        </is>
      </c>
      <c r="Y7" t="inlineStr">
        <is>
          <t>WILLIAM PERSINGER</t>
        </is>
      </c>
      <c r="Z7" t="inlineStr">
        <is>
          <t>WILLIAM PERSINGER</t>
        </is>
      </c>
      <c r="AA7" t="n">
        <v>340052</v>
      </c>
      <c r="AD7" t="inlineStr">
        <is>
          <t>ET-05</t>
        </is>
      </c>
      <c r="AE7" t="inlineStr">
        <is>
          <t>OPEN</t>
        </is>
      </c>
      <c r="AF7" t="n">
        <v>800044</v>
      </c>
      <c r="AG7">
        <f>IFERROR(VLOOKUP($AF7,ELIST!$A$1:$B$1504,2,FALSE),"")</f>
        <v/>
      </c>
      <c r="AI7" t="inlineStr">
        <is>
          <t>ET-03</t>
        </is>
      </c>
      <c r="AJ7" t="inlineStr">
        <is>
          <t>BRIGHT ILOCHI</t>
        </is>
      </c>
      <c r="AK7" t="n">
        <v>410027</v>
      </c>
      <c r="AL7" t="inlineStr">
        <is>
          <t>Bright A. Ilochi</t>
        </is>
      </c>
      <c r="AN7" t="inlineStr">
        <is>
          <t>PT-14S</t>
        </is>
      </c>
      <c r="AO7" t="inlineStr">
        <is>
          <t>ALBERT MENDIETA</t>
        </is>
      </c>
      <c r="AP7" t="inlineStr">
        <is>
          <t>MENDAL</t>
        </is>
      </c>
      <c r="AQ7" t="inlineStr">
        <is>
          <t>Albert A. Mendieta</t>
        </is>
      </c>
      <c r="AT7" t="inlineStr">
        <is>
          <t>ET-05</t>
        </is>
      </c>
      <c r="AU7" t="inlineStr">
        <is>
          <t>YPOLITO PAZ</t>
        </is>
      </c>
      <c r="AV7" t="n">
        <v>800044</v>
      </c>
      <c r="AW7" t="inlineStr">
        <is>
          <t>Paz, Ypolito</t>
        </is>
      </c>
      <c r="AY7" t="inlineStr">
        <is>
          <t>ET-05</t>
        </is>
      </c>
      <c r="AZ7" t="inlineStr">
        <is>
          <t>YPOLITO PAZ</t>
        </is>
      </c>
      <c r="BA7" t="n">
        <v>800044</v>
      </c>
      <c r="BB7" t="inlineStr">
        <is>
          <t>YPOLITO PAZ</t>
        </is>
      </c>
      <c r="BE7" t="inlineStr">
        <is>
          <t>ET-05</t>
        </is>
      </c>
      <c r="BF7" t="inlineStr">
        <is>
          <t>YPOLITO PAZ</t>
        </is>
      </c>
      <c r="BG7" t="n">
        <v>800044</v>
      </c>
      <c r="BH7" t="inlineStr">
        <is>
          <t>YPOLITO PAZ</t>
        </is>
      </c>
      <c r="BL7" t="inlineStr">
        <is>
          <t>PAZ, YPOLITO</t>
        </is>
      </c>
      <c r="BM7" t="inlineStr">
        <is>
          <t>ET-05</t>
        </is>
      </c>
      <c r="BN7" t="inlineStr">
        <is>
          <t>YPOLITO PAZ</t>
        </is>
      </c>
      <c r="BO7" t="n">
        <v>800044</v>
      </c>
      <c r="BP7" t="inlineStr">
        <is>
          <t>ET-05</t>
        </is>
      </c>
    </row>
    <row r="8">
      <c r="A8" t="inlineStr">
        <is>
          <t>DD-01S</t>
        </is>
      </c>
      <c r="B8" t="inlineStr"/>
      <c r="D8" t="inlineStr"/>
      <c r="F8" t="inlineStr">
        <is>
          <t>ET-06</t>
        </is>
      </c>
      <c r="G8" t="inlineStr">
        <is>
          <t>Rodriguez Perez, Esteban</t>
        </is>
      </c>
      <c r="H8" t="n">
        <v>310008</v>
      </c>
      <c r="I8" t="inlineStr">
        <is>
          <t>Rodriguez Perez, Esteban</t>
        </is>
      </c>
      <c r="K8" t="inlineStr">
        <is>
          <t>ET-06</t>
        </is>
      </c>
      <c r="L8" t="inlineStr">
        <is>
          <t>Rodriguez Perez, Esteban</t>
        </is>
      </c>
      <c r="M8" t="n">
        <v>310008</v>
      </c>
      <c r="P8">
        <f>IF(K8=R8,"","N")</f>
        <v/>
      </c>
      <c r="R8" t="inlineStr">
        <is>
          <t>ET-06</t>
        </is>
      </c>
      <c r="S8" t="inlineStr">
        <is>
          <t>ESTEBAN RODRIGUEZ PEREZ</t>
        </is>
      </c>
      <c r="T8" t="inlineStr">
        <is>
          <t>ESTEBAN RODRIGUEZ PEREZ</t>
        </is>
      </c>
      <c r="U8" t="n">
        <v>310008</v>
      </c>
      <c r="X8" t="inlineStr">
        <is>
          <t>ET-35</t>
        </is>
      </c>
      <c r="Y8" t="inlineStr">
        <is>
          <t>JESUS LOPEZ SOTO</t>
        </is>
      </c>
      <c r="Z8" t="inlineStr">
        <is>
          <t>JESUS LOPEZ SOTO</t>
        </is>
      </c>
      <c r="AA8" t="n">
        <v>240050</v>
      </c>
      <c r="AD8" t="inlineStr">
        <is>
          <t>ET-06</t>
        </is>
      </c>
      <c r="AE8" t="inlineStr">
        <is>
          <t>ESTEBAN RODRIGUEZ PEREZ</t>
        </is>
      </c>
      <c r="AF8" t="n">
        <v>310008</v>
      </c>
      <c r="AG8">
        <f>IFERROR(VLOOKUP($AF8,ELIST!$A$1:$B$1504,2,FALSE),"")</f>
        <v/>
      </c>
      <c r="AI8" t="inlineStr">
        <is>
          <t>ET-04</t>
        </is>
      </c>
      <c r="AJ8" t="inlineStr">
        <is>
          <t>VALENTIN LOPEZ</t>
        </is>
      </c>
      <c r="AK8" t="n">
        <v>240054</v>
      </c>
      <c r="AL8" t="inlineStr">
        <is>
          <t>Valentin Lopez</t>
        </is>
      </c>
      <c r="AN8" t="inlineStr">
        <is>
          <t>ET-12</t>
        </is>
      </c>
      <c r="AO8" t="inlineStr">
        <is>
          <t xml:space="preserve">ALBERTO ZUNIGA </t>
        </is>
      </c>
      <c r="AP8" t="n">
        <v>210031</v>
      </c>
      <c r="AQ8" t="inlineStr">
        <is>
          <t>Alberto Zuniga</t>
        </is>
      </c>
      <c r="AT8" t="inlineStr">
        <is>
          <t>ET-06</t>
        </is>
      </c>
      <c r="AU8" t="inlineStr">
        <is>
          <t>ESTEBAN RODRIGUEZ PEREZ</t>
        </is>
      </c>
      <c r="AV8" t="n">
        <v>310008</v>
      </c>
      <c r="AW8" t="inlineStr">
        <is>
          <t>Rodriguez Perez, Esteban</t>
        </is>
      </c>
      <c r="AY8" t="inlineStr">
        <is>
          <t>ET-06</t>
        </is>
      </c>
      <c r="AZ8" t="inlineStr">
        <is>
          <t>ESTEBAN RODRIGUEZ PEREZ</t>
        </is>
      </c>
      <c r="BA8" t="n">
        <v>310008</v>
      </c>
      <c r="BB8" t="inlineStr">
        <is>
          <t>ESTEBAN RODRIGUEZ PEREZ</t>
        </is>
      </c>
      <c r="BE8" t="inlineStr">
        <is>
          <t>ET-06</t>
        </is>
      </c>
      <c r="BF8" t="inlineStr">
        <is>
          <t>ESTEBAN RODRIGUEZ PEREZ</t>
        </is>
      </c>
      <c r="BG8" t="n">
        <v>310008</v>
      </c>
      <c r="BH8" t="inlineStr">
        <is>
          <t>ESTEBAN RODRIGUEZ PEREZ</t>
        </is>
      </c>
      <c r="BL8" t="inlineStr">
        <is>
          <t>BAUTISTA, JOSE A</t>
        </is>
      </c>
      <c r="BM8" t="inlineStr">
        <is>
          <t>ET-06</t>
        </is>
      </c>
      <c r="BN8" t="inlineStr">
        <is>
          <t>JOSE BAUTISTA</t>
        </is>
      </c>
      <c r="BO8" t="n">
        <v>240131</v>
      </c>
      <c r="BP8" t="inlineStr">
        <is>
          <t>ET-06</t>
        </is>
      </c>
    </row>
    <row r="9">
      <c r="A9" t="inlineStr">
        <is>
          <t>DST-01</t>
        </is>
      </c>
      <c r="B9" t="inlineStr"/>
      <c r="D9" t="inlineStr"/>
      <c r="F9" t="inlineStr">
        <is>
          <t>ET-07</t>
        </is>
      </c>
      <c r="G9" t="inlineStr">
        <is>
          <t>HAYS, PAXTON C</t>
        </is>
      </c>
      <c r="H9" t="n">
        <v>210090</v>
      </c>
      <c r="I9" t="inlineStr">
        <is>
          <t>HAYS, PAXTON C</t>
        </is>
      </c>
      <c r="K9" t="inlineStr">
        <is>
          <t>ET-07</t>
        </is>
      </c>
      <c r="L9" t="inlineStr">
        <is>
          <t>HAYS, PAXTON C</t>
        </is>
      </c>
      <c r="M9" t="n">
        <v>210090</v>
      </c>
      <c r="P9">
        <f>IF(K9=R9,"","N")</f>
        <v/>
      </c>
      <c r="R9" t="inlineStr">
        <is>
          <t>ET-07</t>
        </is>
      </c>
      <c r="S9" t="inlineStr">
        <is>
          <t>HAYS, PAXTON C</t>
        </is>
      </c>
      <c r="T9" t="inlineStr">
        <is>
          <t>HAYS, PAXTON C</t>
        </is>
      </c>
      <c r="U9" t="n">
        <v>210090</v>
      </c>
      <c r="X9" t="inlineStr">
        <is>
          <t>ET-20</t>
        </is>
      </c>
      <c r="Y9" t="inlineStr">
        <is>
          <t>JUAN LOPEZ-VAZQUEZ</t>
        </is>
      </c>
      <c r="Z9" t="inlineStr">
        <is>
          <t>JUAN LOPEZ-VAZQUEZ</t>
        </is>
      </c>
      <c r="AA9" t="n">
        <v>410028</v>
      </c>
      <c r="AD9" t="inlineStr">
        <is>
          <t>ET-07</t>
        </is>
      </c>
      <c r="AE9" t="inlineStr">
        <is>
          <t>HAYS, PAXTON C</t>
        </is>
      </c>
      <c r="AF9" t="n">
        <v>210090</v>
      </c>
      <c r="AG9">
        <f>IFERROR(VLOOKUP($AF9,ELIST!$A$1:$B$1504,2,FALSE),"")</f>
        <v/>
      </c>
      <c r="AI9" t="inlineStr">
        <is>
          <t>ET-05</t>
        </is>
      </c>
      <c r="AJ9" t="inlineStr">
        <is>
          <t>YPOLITO PAZ</t>
        </is>
      </c>
      <c r="AK9" t="n">
        <v>800044</v>
      </c>
      <c r="AL9" t="inlineStr">
        <is>
          <t>Ypolito Paz</t>
        </is>
      </c>
      <c r="AN9" t="inlineStr">
        <is>
          <t>ET-25</t>
        </is>
      </c>
      <c r="AO9" t="inlineStr">
        <is>
          <t>ALEJANDRO LOZANO ACOSTA</t>
        </is>
      </c>
      <c r="AP9" t="n">
        <v>240448</v>
      </c>
      <c r="AQ9" t="inlineStr">
        <is>
          <t>Alejandro Lozano Acosta</t>
        </is>
      </c>
      <c r="AT9" t="inlineStr">
        <is>
          <t>ET-07</t>
        </is>
      </c>
      <c r="AU9" t="inlineStr">
        <is>
          <t>PAXTON HAYS</t>
        </is>
      </c>
      <c r="AV9" t="n">
        <v>210090</v>
      </c>
      <c r="AW9" t="inlineStr">
        <is>
          <t>HAYS, PAXTON C</t>
        </is>
      </c>
      <c r="AY9" t="inlineStr">
        <is>
          <t>ET-07</t>
        </is>
      </c>
      <c r="AZ9" t="inlineStr">
        <is>
          <t>ALEJANDRO RODRIGUEZ-AYALA</t>
        </is>
      </c>
      <c r="BA9" t="n">
        <v>210064</v>
      </c>
      <c r="BB9" t="inlineStr">
        <is>
          <t>ALEJANDRO RODRIGUEZ-AYALA</t>
        </is>
      </c>
      <c r="BE9" t="inlineStr">
        <is>
          <t>ET-07</t>
        </is>
      </c>
      <c r="BF9" t="inlineStr">
        <is>
          <t>ALEJANDRO RODRIGUEZ</t>
        </is>
      </c>
      <c r="BG9" t="n">
        <v>210064</v>
      </c>
      <c r="BH9" t="inlineStr">
        <is>
          <t>ALEJANDRO RODRIGUEZ</t>
        </is>
      </c>
      <c r="BL9" t="inlineStr">
        <is>
          <t>RODRIGUEZ-AYALA, ALEJANDRO J</t>
        </is>
      </c>
      <c r="BM9" t="inlineStr">
        <is>
          <t>ET-07</t>
        </is>
      </c>
      <c r="BN9" t="inlineStr">
        <is>
          <t>ALEJANDRO RODRIGUEZ-AYALA</t>
        </is>
      </c>
      <c r="BO9" t="n">
        <v>210064</v>
      </c>
      <c r="BP9" t="inlineStr">
        <is>
          <t>ET-07</t>
        </is>
      </c>
    </row>
    <row r="10">
      <c r="A10" t="inlineStr">
        <is>
          <t>DT-01S</t>
        </is>
      </c>
      <c r="B10" t="inlineStr"/>
      <c r="D10" t="inlineStr"/>
      <c r="F10" t="inlineStr">
        <is>
          <t>ET-08</t>
        </is>
      </c>
      <c r="G10" t="inlineStr">
        <is>
          <t>Martinez, Jorge L</t>
        </is>
      </c>
      <c r="H10" t="n">
        <v>210068</v>
      </c>
      <c r="I10" t="inlineStr">
        <is>
          <t>Martinez, Jorge L</t>
        </is>
      </c>
      <c r="K10" t="inlineStr">
        <is>
          <t>ET-08</t>
        </is>
      </c>
      <c r="L10" t="inlineStr">
        <is>
          <t>Martinez, Jorge L</t>
        </is>
      </c>
      <c r="M10" t="n">
        <v>210068</v>
      </c>
      <c r="P10">
        <f>IF(K10=R10,"","N")</f>
        <v/>
      </c>
      <c r="R10" t="inlineStr">
        <is>
          <t>ET-08</t>
        </is>
      </c>
      <c r="S10" t="inlineStr">
        <is>
          <t>JORGE L. MARTINEZ</t>
        </is>
      </c>
      <c r="T10" t="inlineStr">
        <is>
          <t>JORGE L. MARTINEZ</t>
        </is>
      </c>
      <c r="U10" t="n">
        <v>210068</v>
      </c>
      <c r="X10" t="inlineStr">
        <is>
          <t>PT-89</t>
        </is>
      </c>
      <c r="Y10" t="inlineStr">
        <is>
          <t>DEZIREE THOMAS LOANER</t>
        </is>
      </c>
      <c r="Z10" t="inlineStr">
        <is>
          <t>DEZIREE THOMAS LOANER</t>
        </is>
      </c>
      <c r="AA10" t="n">
        <v>210041</v>
      </c>
      <c r="AD10" t="inlineStr">
        <is>
          <t>ET-08</t>
        </is>
      </c>
      <c r="AE10" t="inlineStr">
        <is>
          <t>JORGE L. MARTINEZ</t>
        </is>
      </c>
      <c r="AF10" t="n">
        <v>210068</v>
      </c>
      <c r="AG10">
        <f>IFERROR(VLOOKUP($AF10,ELIST!$A$1:$B$1504,2,FALSE),"")</f>
        <v/>
      </c>
      <c r="AI10" t="inlineStr">
        <is>
          <t>ET-06</t>
        </is>
      </c>
      <c r="AJ10" t="inlineStr">
        <is>
          <t>ESTEBAN RODRIGUEZ PEREZ</t>
        </is>
      </c>
      <c r="AK10" t="n">
        <v>310008</v>
      </c>
      <c r="AL10" t="inlineStr">
        <is>
          <t>Esteban Rodriguez Perez</t>
        </is>
      </c>
      <c r="AN10" t="inlineStr">
        <is>
          <t>PT-239</t>
        </is>
      </c>
      <c r="AO10" t="inlineStr">
        <is>
          <t>ALEJANDRO RODRIGUEZ</t>
        </is>
      </c>
      <c r="AP10" t="n">
        <v>210064</v>
      </c>
      <c r="AQ10" t="inlineStr">
        <is>
          <t>Alejandro J. Rodriguez-Ayala</t>
        </is>
      </c>
      <c r="AT10" t="inlineStr">
        <is>
          <t>ET-08</t>
        </is>
      </c>
      <c r="AU10" t="inlineStr">
        <is>
          <t>JORGE MARTINEZ</t>
        </is>
      </c>
      <c r="AV10" t="n">
        <v>210068</v>
      </c>
      <c r="AW10" t="inlineStr">
        <is>
          <t>Martinez, Jorge L</t>
        </is>
      </c>
      <c r="AY10" t="inlineStr">
        <is>
          <t>ET-08</t>
        </is>
      </c>
      <c r="AZ10" t="inlineStr">
        <is>
          <t>JORGE MARTINEZ</t>
        </is>
      </c>
      <c r="BA10" t="n">
        <v>210068</v>
      </c>
      <c r="BB10" t="inlineStr">
        <is>
          <t>JORGE MARTINEZ</t>
        </is>
      </c>
      <c r="BE10" t="inlineStr">
        <is>
          <t>ET-08</t>
        </is>
      </c>
      <c r="BF10" t="inlineStr">
        <is>
          <t>JORGE L. MARTINEZ</t>
        </is>
      </c>
      <c r="BG10" t="n">
        <v>210068</v>
      </c>
      <c r="BH10" t="inlineStr">
        <is>
          <t>JORGE L. MARTINEZ</t>
        </is>
      </c>
      <c r="BL10" t="inlineStr">
        <is>
          <t>MARTINEZ, JORGE L</t>
        </is>
      </c>
      <c r="BM10" t="inlineStr">
        <is>
          <t>ET-08</t>
        </is>
      </c>
      <c r="BN10" t="inlineStr">
        <is>
          <t>JORGE L. MARTINEZ</t>
        </is>
      </c>
      <c r="BO10" t="n">
        <v>210068</v>
      </c>
      <c r="BP10" t="inlineStr">
        <is>
          <t>ET-08</t>
        </is>
      </c>
    </row>
    <row r="11">
      <c r="A11" t="inlineStr">
        <is>
          <t>DT-07</t>
        </is>
      </c>
      <c r="B11" t="inlineStr"/>
      <c r="D11" t="inlineStr"/>
      <c r="F11" t="inlineStr">
        <is>
          <t>ET-09</t>
        </is>
      </c>
      <c r="G11" t="inlineStr">
        <is>
          <t>Ramirez, Jose C</t>
        </is>
      </c>
      <c r="H11" t="n">
        <v>210036</v>
      </c>
      <c r="I11" t="inlineStr">
        <is>
          <t>Ramirez, Jose C</t>
        </is>
      </c>
      <c r="K11" t="inlineStr">
        <is>
          <t>ET-09</t>
        </is>
      </c>
      <c r="L11" t="inlineStr">
        <is>
          <t>Ramirez, Jose C</t>
        </is>
      </c>
      <c r="M11" t="n">
        <v>210036</v>
      </c>
      <c r="P11">
        <f>IF(K11=R11,"","N")</f>
        <v/>
      </c>
      <c r="R11" t="inlineStr">
        <is>
          <t>ET-09</t>
        </is>
      </c>
      <c r="S11" t="inlineStr">
        <is>
          <t>JOSE C. RAMIREZ</t>
        </is>
      </c>
      <c r="T11" t="inlineStr">
        <is>
          <t>JOSE C. RAMIREZ</t>
        </is>
      </c>
      <c r="U11" t="n">
        <v>210036</v>
      </c>
      <c r="X11" t="inlineStr">
        <is>
          <t>PT-227</t>
        </is>
      </c>
      <c r="Y11" t="inlineStr">
        <is>
          <t>BRIDGE CREW USING</t>
        </is>
      </c>
      <c r="Z11" t="inlineStr">
        <is>
          <t>BRIDGE CREW USING</t>
        </is>
      </c>
      <c r="AA11" t="n">
        <v>240019</v>
      </c>
      <c r="AD11" t="inlineStr">
        <is>
          <t>ET-09</t>
        </is>
      </c>
      <c r="AE11" t="inlineStr">
        <is>
          <t>JOSE C. RAMIREZ</t>
        </is>
      </c>
      <c r="AF11" t="n">
        <v>210036</v>
      </c>
      <c r="AG11">
        <f>IFERROR(VLOOKUP($AF11,ELIST!$A$1:$B$1504,2,FALSE),"")</f>
        <v/>
      </c>
      <c r="AI11" t="inlineStr">
        <is>
          <t>ET-07</t>
        </is>
      </c>
      <c r="AJ11" t="inlineStr">
        <is>
          <t>HAYS, PAXTON C</t>
        </is>
      </c>
      <c r="AK11" t="n">
        <v>210090</v>
      </c>
      <c r="AL11" t="inlineStr">
        <is>
          <t>PAXTON C. HAYS</t>
        </is>
      </c>
      <c r="AN11" t="inlineStr">
        <is>
          <t>PT-168</t>
        </is>
      </c>
      <c r="AO11" t="inlineStr">
        <is>
          <t>ALFRED TULLOS</t>
        </is>
      </c>
      <c r="AP11" t="n">
        <v>240091</v>
      </c>
      <c r="AQ11" t="inlineStr">
        <is>
          <t>Alfred O. Tullos</t>
        </is>
      </c>
      <c r="AT11" t="inlineStr">
        <is>
          <t>ET-09</t>
        </is>
      </c>
      <c r="AU11" t="inlineStr">
        <is>
          <t>JOSE C. RAMIREZ</t>
        </is>
      </c>
      <c r="AV11" t="n">
        <v>210036</v>
      </c>
      <c r="AW11" t="inlineStr">
        <is>
          <t>Ramirez, Jose C</t>
        </is>
      </c>
      <c r="AY11" t="inlineStr">
        <is>
          <t>ET-09</t>
        </is>
      </c>
      <c r="AZ11" t="inlineStr">
        <is>
          <t>JOSE C. RAMIREZ</t>
        </is>
      </c>
      <c r="BA11" t="n">
        <v>210036</v>
      </c>
      <c r="BB11" t="inlineStr">
        <is>
          <t>JOSE C. RAMIREZ</t>
        </is>
      </c>
      <c r="BE11" t="inlineStr">
        <is>
          <t>ET-09</t>
        </is>
      </c>
      <c r="BF11" t="inlineStr">
        <is>
          <t>JOSE C. RAMIREZ</t>
        </is>
      </c>
      <c r="BG11" t="n">
        <v>210036</v>
      </c>
      <c r="BH11" t="inlineStr">
        <is>
          <t>JOSE C. RAMIREZ</t>
        </is>
      </c>
      <c r="BL11" t="inlineStr">
        <is>
          <t>RAMIREZ, JOSE C</t>
        </is>
      </c>
      <c r="BM11" t="inlineStr">
        <is>
          <t>ET-09</t>
        </is>
      </c>
      <c r="BN11" t="inlineStr">
        <is>
          <t>JOSE C RAMIREZ</t>
        </is>
      </c>
      <c r="BO11" t="n">
        <v>210036</v>
      </c>
      <c r="BP11" t="inlineStr">
        <is>
          <t>ET-09</t>
        </is>
      </c>
    </row>
    <row r="12">
      <c r="A12" t="inlineStr">
        <is>
          <t>DT-08</t>
        </is>
      </c>
      <c r="B12" t="inlineStr"/>
      <c r="D12" t="inlineStr"/>
      <c r="F12" t="inlineStr">
        <is>
          <t>ET-10</t>
        </is>
      </c>
      <c r="G12" t="inlineStr">
        <is>
          <t>Medina-Rodriguez, Jesus A</t>
        </is>
      </c>
      <c r="H12" t="n">
        <v>410033</v>
      </c>
      <c r="I12" t="inlineStr">
        <is>
          <t>Medina-Rodriguez, Jesus A</t>
        </is>
      </c>
      <c r="K12" t="inlineStr">
        <is>
          <t>ET-10</t>
        </is>
      </c>
      <c r="L12" t="inlineStr">
        <is>
          <t>Medina-Rodriguez, Jesus A</t>
        </is>
      </c>
      <c r="M12" t="n">
        <v>410033</v>
      </c>
      <c r="P12">
        <f>IF(K12=R12,"","N")</f>
        <v/>
      </c>
      <c r="R12" t="inlineStr">
        <is>
          <t>ET-10</t>
        </is>
      </c>
      <c r="S12" t="inlineStr">
        <is>
          <t>LUIS MURCIA ORELLANA LONER</t>
        </is>
      </c>
      <c r="T12" t="inlineStr">
        <is>
          <t>LUIS MURCIA ORELLANA LONER</t>
        </is>
      </c>
      <c r="U12" t="n">
        <v>240165</v>
      </c>
      <c r="X12" t="inlineStr">
        <is>
          <t>PT-12S</t>
        </is>
      </c>
      <c r="Y12" t="inlineStr">
        <is>
          <t>SEYMORE HUNT</t>
        </is>
      </c>
      <c r="Z12" t="inlineStr">
        <is>
          <t>SEYMORE HUNT</t>
        </is>
      </c>
      <c r="AA12" t="inlineStr">
        <is>
          <t>HUNSEY</t>
        </is>
      </c>
      <c r="AD12" t="inlineStr">
        <is>
          <t>ET-10</t>
        </is>
      </c>
      <c r="AE12" t="inlineStr">
        <is>
          <t>Aydin Akhtarpour</t>
        </is>
      </c>
      <c r="AF12" t="n">
        <v>410031</v>
      </c>
      <c r="AG12">
        <f>IFERROR(VLOOKUP($AF12,ELIST!$A$1:$B$1504,2,FALSE),"")</f>
        <v/>
      </c>
      <c r="AI12" t="inlineStr">
        <is>
          <t>ET-08</t>
        </is>
      </c>
      <c r="AJ12" t="inlineStr">
        <is>
          <t>JORGE L. MARTINEZ</t>
        </is>
      </c>
      <c r="AK12" t="n">
        <v>210068</v>
      </c>
      <c r="AL12" t="inlineStr">
        <is>
          <t>Jorge L. Martinez</t>
        </is>
      </c>
      <c r="AN12" t="inlineStr">
        <is>
          <t>ET-27</t>
        </is>
      </c>
      <c r="AO12" t="inlineStr">
        <is>
          <t>ALONSO MIRAMONTES</t>
        </is>
      </c>
      <c r="AP12" t="n">
        <v>240442</v>
      </c>
      <c r="AQ12" t="inlineStr">
        <is>
          <t>Alonso Miramontes</t>
        </is>
      </c>
      <c r="AT12" t="inlineStr">
        <is>
          <t>ET-10</t>
        </is>
      </c>
      <c r="AU12" t="inlineStr">
        <is>
          <t>OPEN @ TEXDIST</t>
        </is>
      </c>
      <c r="AV12" t="e">
        <v>#N/A</v>
      </c>
      <c r="AW12" t="e">
        <v>#N/A</v>
      </c>
      <c r="AY12" t="inlineStr">
        <is>
          <t>ET-10</t>
        </is>
      </c>
      <c r="AZ12" t="inlineStr">
        <is>
          <t>JOSE F. VEGA-MALDONADO</t>
        </is>
      </c>
      <c r="BA12" t="n">
        <v>210030</v>
      </c>
      <c r="BB12" t="inlineStr">
        <is>
          <t>JOSE F. VEGA-MALDONADO</t>
        </is>
      </c>
      <c r="BE12" t="inlineStr">
        <is>
          <t>ET-10</t>
        </is>
      </c>
      <c r="BF12" t="inlineStr">
        <is>
          <t>JOSE F. VEGA-MALDONADO</t>
        </is>
      </c>
      <c r="BG12" t="n">
        <v>210030</v>
      </c>
      <c r="BH12" t="inlineStr">
        <is>
          <t>JOSE F. VEGA-MALDONADO</t>
        </is>
      </c>
      <c r="BL12" t="inlineStr">
        <is>
          <t>VEGA-MALDONADO, JOSE F</t>
        </is>
      </c>
      <c r="BM12" t="inlineStr">
        <is>
          <t>ET-10</t>
        </is>
      </c>
      <c r="BN12" t="inlineStr">
        <is>
          <t>JOSE F VEGA-MALDONADO</t>
        </is>
      </c>
      <c r="BO12" t="n">
        <v>210030</v>
      </c>
      <c r="BP12" t="inlineStr">
        <is>
          <t>ET-10</t>
        </is>
      </c>
    </row>
    <row r="13">
      <c r="A13" t="inlineStr">
        <is>
          <t>DT-11</t>
        </is>
      </c>
      <c r="B13" t="inlineStr"/>
      <c r="D13" t="inlineStr"/>
      <c r="F13" t="inlineStr">
        <is>
          <t>ET-11</t>
        </is>
      </c>
      <c r="G13" t="inlineStr">
        <is>
          <t>Guerrero Jr, Roberto</t>
        </is>
      </c>
      <c r="H13" t="n">
        <v>210089</v>
      </c>
      <c r="I13" t="inlineStr">
        <is>
          <t>Guerrero Jr, Roberto</t>
        </is>
      </c>
      <c r="K13" t="inlineStr">
        <is>
          <t>ET-11</t>
        </is>
      </c>
      <c r="L13" t="inlineStr">
        <is>
          <t>Guerrero Jr, Roberto</t>
        </is>
      </c>
      <c r="M13" t="n">
        <v>210089</v>
      </c>
      <c r="P13">
        <f>IF(K13=R13,"","N")</f>
        <v/>
      </c>
      <c r="R13" t="inlineStr">
        <is>
          <t>ET-11</t>
        </is>
      </c>
      <c r="S13" t="inlineStr">
        <is>
          <t>Roberto Guerrero Jr.</t>
        </is>
      </c>
      <c r="T13" t="inlineStr">
        <is>
          <t>Roberto Guerrero Jr.</t>
        </is>
      </c>
      <c r="U13" t="n">
        <v>210089</v>
      </c>
      <c r="X13" t="inlineStr">
        <is>
          <t>PT-279</t>
        </is>
      </c>
      <c r="Y13" t="inlineStr">
        <is>
          <t>AARON CONCHA</t>
        </is>
      </c>
      <c r="Z13" t="inlineStr">
        <is>
          <t>AARON CONCHA</t>
        </is>
      </c>
      <c r="AA13" t="n">
        <v>240005</v>
      </c>
      <c r="AD13" t="inlineStr">
        <is>
          <t>ET-11</t>
        </is>
      </c>
      <c r="AE13" t="inlineStr">
        <is>
          <t>Roberto Guerrero Jr.</t>
        </is>
      </c>
      <c r="AF13" t="n">
        <v>210089</v>
      </c>
      <c r="AG13">
        <f>IFERROR(VLOOKUP($AF13,ELIST!$A$1:$B$1504,2,FALSE),"")</f>
        <v/>
      </c>
      <c r="AI13" t="inlineStr">
        <is>
          <t>ET-09</t>
        </is>
      </c>
      <c r="AJ13" t="inlineStr">
        <is>
          <t>JOSE C. RAMIREZ</t>
        </is>
      </c>
      <c r="AK13" t="n">
        <v>210036</v>
      </c>
      <c r="AL13" t="inlineStr">
        <is>
          <t>Jose C. Ramirez</t>
        </is>
      </c>
      <c r="AN13" t="inlineStr">
        <is>
          <t>ET-36</t>
        </is>
      </c>
      <c r="AO13" t="inlineStr">
        <is>
          <t>ALONZO GONZALEZ</t>
        </is>
      </c>
      <c r="AP13" t="n">
        <v>440072</v>
      </c>
      <c r="AQ13" t="inlineStr">
        <is>
          <t>Alonzo Gonzalez</t>
        </is>
      </c>
      <c r="AT13" t="inlineStr">
        <is>
          <t>ET-11</t>
        </is>
      </c>
      <c r="AU13" t="inlineStr">
        <is>
          <t>Roberto Guerrero Jr</t>
        </is>
      </c>
      <c r="AV13" t="n">
        <v>210089</v>
      </c>
      <c r="AW13" t="inlineStr">
        <is>
          <t>Guerrero Jr, Roberto</t>
        </is>
      </c>
      <c r="AY13" t="inlineStr">
        <is>
          <t>ET-11</t>
        </is>
      </c>
      <c r="AZ13" t="inlineStr">
        <is>
          <t>JUAN C. BERJES RUIZ</t>
        </is>
      </c>
      <c r="BA13" t="n">
        <v>210048</v>
      </c>
      <c r="BB13" t="inlineStr">
        <is>
          <t>JUAN C. BERJES RUIZ</t>
        </is>
      </c>
      <c r="BE13" t="inlineStr">
        <is>
          <t>ET-11</t>
        </is>
      </c>
      <c r="BF13" t="inlineStr">
        <is>
          <t>JUAN C. BERJES RUIZ</t>
        </is>
      </c>
      <c r="BG13" t="n">
        <v>210048</v>
      </c>
      <c r="BH13" t="inlineStr">
        <is>
          <t>JUAN C. BERJES RUIZ</t>
        </is>
      </c>
      <c r="BL13" t="inlineStr">
        <is>
          <t>BERJES RUIZ, JUAN C</t>
        </is>
      </c>
      <c r="BM13" t="inlineStr">
        <is>
          <t>ET-11</t>
        </is>
      </c>
      <c r="BN13" t="inlineStr">
        <is>
          <t>JUAN C BERJES RUIZ</t>
        </is>
      </c>
      <c r="BO13" t="n">
        <v>210048</v>
      </c>
      <c r="BP13" t="inlineStr">
        <is>
          <t>ET-11</t>
        </is>
      </c>
    </row>
    <row r="14">
      <c r="A14" t="inlineStr">
        <is>
          <t>DT-12</t>
        </is>
      </c>
      <c r="B14" t="inlineStr"/>
      <c r="D14" t="inlineStr"/>
      <c r="F14" t="inlineStr">
        <is>
          <t>ET-12</t>
        </is>
      </c>
      <c r="G14" t="inlineStr">
        <is>
          <t>Zuniga, Alberto</t>
        </is>
      </c>
      <c r="H14" t="n">
        <v>210031</v>
      </c>
      <c r="I14" t="inlineStr">
        <is>
          <t>Zuniga, Alberto</t>
        </is>
      </c>
      <c r="K14" t="inlineStr">
        <is>
          <t>ET-12</t>
        </is>
      </c>
      <c r="L14" t="inlineStr">
        <is>
          <t>Zuniga, Alberto</t>
        </is>
      </c>
      <c r="M14" t="n">
        <v>210031</v>
      </c>
      <c r="P14">
        <f>IF(K14=R14,"","N")</f>
        <v/>
      </c>
      <c r="R14" t="inlineStr">
        <is>
          <t>ET-12</t>
        </is>
      </c>
      <c r="S14" t="inlineStr">
        <is>
          <t xml:space="preserve">ALBERTO ZUNIGA </t>
        </is>
      </c>
      <c r="T14" t="inlineStr">
        <is>
          <t xml:space="preserve">ALBERTO ZUNIGA </t>
        </is>
      </c>
      <c r="U14" t="n">
        <v>210031</v>
      </c>
      <c r="X14" t="inlineStr">
        <is>
          <t>PT-107</t>
        </is>
      </c>
      <c r="Y14" t="inlineStr">
        <is>
          <t>DFW OFFICE TRUCK</t>
        </is>
      </c>
      <c r="Z14" t="inlineStr">
        <is>
          <t>DFW OFFICE TRUCK</t>
        </is>
      </c>
      <c r="AA14" t="n">
        <v>800047</v>
      </c>
      <c r="AD14" t="inlineStr">
        <is>
          <t>ET-12</t>
        </is>
      </c>
      <c r="AE14" t="inlineStr">
        <is>
          <t xml:space="preserve">ALBERTO ZUNIGA </t>
        </is>
      </c>
      <c r="AF14" t="n">
        <v>210031</v>
      </c>
      <c r="AG14">
        <f>IFERROR(VLOOKUP($AF14,ELIST!$A$1:$B$1504,2,FALSE),"")</f>
        <v/>
      </c>
      <c r="AI14" t="inlineStr">
        <is>
          <t>ET-10</t>
        </is>
      </c>
      <c r="AJ14" t="inlineStr">
        <is>
          <t>Aydin Akhtarpour</t>
        </is>
      </c>
      <c r="AK14" t="n">
        <v>410031</v>
      </c>
      <c r="AL14" t="inlineStr">
        <is>
          <t>Aydin Akhtarpour</t>
        </is>
      </c>
      <c r="AN14" t="inlineStr">
        <is>
          <t>PT-229</t>
        </is>
      </c>
      <c r="AO14" t="inlineStr">
        <is>
          <t>ANDRES BLANCO</t>
        </is>
      </c>
      <c r="AP14" t="n">
        <v>440082</v>
      </c>
      <c r="AQ14" t="inlineStr">
        <is>
          <t>Andres E. Blanco</t>
        </is>
      </c>
      <c r="AT14" t="inlineStr">
        <is>
          <t>ET-12</t>
        </is>
      </c>
      <c r="AU14" t="inlineStr">
        <is>
          <t>ALBERTO ZUNIGA</t>
        </is>
      </c>
      <c r="AV14" t="n">
        <v>210031</v>
      </c>
      <c r="AW14" t="inlineStr">
        <is>
          <t>Zuniga, Alberto</t>
        </is>
      </c>
      <c r="AY14" t="inlineStr">
        <is>
          <t>ET-12</t>
        </is>
      </c>
      <c r="AZ14" t="inlineStr">
        <is>
          <t>ALBERTO ZUNIGA</t>
        </is>
      </c>
      <c r="BA14" t="n">
        <v>210031</v>
      </c>
      <c r="BB14" t="inlineStr">
        <is>
          <t>ALBERTO ZUNIGA</t>
        </is>
      </c>
      <c r="BE14" t="inlineStr">
        <is>
          <t>ET-12</t>
        </is>
      </c>
      <c r="BF14" t="inlineStr">
        <is>
          <t xml:space="preserve">ALBERTO ZUNIGA </t>
        </is>
      </c>
      <c r="BG14" t="n">
        <v>210031</v>
      </c>
      <c r="BH14" t="inlineStr">
        <is>
          <t xml:space="preserve">ALBERTO ZUNIGA </t>
        </is>
      </c>
      <c r="BL14" t="inlineStr">
        <is>
          <t>ZUNIGA, ALBERTO</t>
        </is>
      </c>
      <c r="BM14" t="inlineStr">
        <is>
          <t>ET-12</t>
        </is>
      </c>
      <c r="BN14" t="inlineStr">
        <is>
          <t>ALBERTO ZUNIGA</t>
        </is>
      </c>
      <c r="BO14" t="n">
        <v>210031</v>
      </c>
      <c r="BP14" t="inlineStr">
        <is>
          <t>ET-12</t>
        </is>
      </c>
    </row>
    <row r="15">
      <c r="A15" t="inlineStr">
        <is>
          <t>DT-13</t>
        </is>
      </c>
      <c r="B15" t="inlineStr"/>
      <c r="D15" t="inlineStr"/>
      <c r="F15" t="inlineStr">
        <is>
          <t>ET-13</t>
        </is>
      </c>
      <c r="G15" t="inlineStr">
        <is>
          <t>open</t>
        </is>
      </c>
      <c r="H15" t="inlineStr">
        <is>
          <t>open</t>
        </is>
      </c>
      <c r="I15" t="inlineStr">
        <is>
          <t>open</t>
        </is>
      </c>
      <c r="K15" t="inlineStr">
        <is>
          <t>ET-13</t>
        </is>
      </c>
      <c r="L15" t="inlineStr">
        <is>
          <t>open</t>
        </is>
      </c>
      <c r="M15" t="inlineStr">
        <is>
          <t>open</t>
        </is>
      </c>
      <c r="P15">
        <f>IF(K15=R15,"","N")</f>
        <v/>
      </c>
      <c r="R15" t="inlineStr">
        <is>
          <t>ET-13</t>
        </is>
      </c>
      <c r="S15" t="inlineStr">
        <is>
          <t>OPEN RAM 1500</t>
        </is>
      </c>
      <c r="T15" t="inlineStr">
        <is>
          <t>OPEN RAM 1500</t>
        </is>
      </c>
      <c r="U15" t="inlineStr">
        <is>
          <t>OPEN RAM 1500</t>
        </is>
      </c>
      <c r="X15" t="inlineStr">
        <is>
          <t>ET-11</t>
        </is>
      </c>
      <c r="Y15" t="inlineStr">
        <is>
          <t>Roberto Guerrero Jr.</t>
        </is>
      </c>
      <c r="Z15" t="inlineStr">
        <is>
          <t>Roberto Guerrero Jr.</t>
        </is>
      </c>
      <c r="AA15" t="n">
        <v>210089</v>
      </c>
      <c r="AD15" t="inlineStr">
        <is>
          <t>ET-13</t>
        </is>
      </c>
      <c r="AE15" t="inlineStr">
        <is>
          <t>open</t>
        </is>
      </c>
      <c r="AF15" t="inlineStr">
        <is>
          <t>TEXDIST</t>
        </is>
      </c>
      <c r="AG15">
        <f>IFERROR(VLOOKUP($AF15,ELIST!$A$1:$B$1504,2,FALSE),"")</f>
        <v/>
      </c>
      <c r="AI15" t="inlineStr">
        <is>
          <t>ET-11</t>
        </is>
      </c>
      <c r="AJ15" t="inlineStr">
        <is>
          <t>Roberto Guerrero Jr.</t>
        </is>
      </c>
      <c r="AK15" t="n">
        <v>210089</v>
      </c>
      <c r="AL15" t="inlineStr">
        <is>
          <t>Roberto Guerrero Jr</t>
        </is>
      </c>
      <c r="AN15" t="inlineStr">
        <is>
          <t>ET-02</t>
        </is>
      </c>
      <c r="AO15" t="inlineStr">
        <is>
          <t>Anthony Hardimon</t>
        </is>
      </c>
      <c r="AP15" t="n">
        <v>210091</v>
      </c>
      <c r="AQ15" t="inlineStr">
        <is>
          <t>ANTHONY J. HARDIMON</t>
        </is>
      </c>
      <c r="AT15" t="inlineStr">
        <is>
          <t>ET-13</t>
        </is>
      </c>
      <c r="AU15" t="inlineStr">
        <is>
          <t>EDGAR GARCIA MANCILLA</t>
        </is>
      </c>
      <c r="AV15" t="n">
        <v>800053</v>
      </c>
      <c r="AW15" t="inlineStr">
        <is>
          <t>Garcia Mancilla, Edgar</t>
        </is>
      </c>
      <c r="AY15" t="inlineStr">
        <is>
          <t>ET-13</t>
        </is>
      </c>
      <c r="AZ15" t="inlineStr">
        <is>
          <t>EDGAR GARCIA MANCILLA</t>
        </is>
      </c>
      <c r="BA15" t="n">
        <v>800053</v>
      </c>
      <c r="BB15" t="inlineStr">
        <is>
          <t>EDGAR GARCIA MANCILLA</t>
        </is>
      </c>
      <c r="BE15" t="inlineStr">
        <is>
          <t>ET-13</t>
        </is>
      </c>
      <c r="BF15" t="inlineStr">
        <is>
          <t>EDGAR GARCIA MANCILLA</t>
        </is>
      </c>
      <c r="BG15" t="n">
        <v>800053</v>
      </c>
      <c r="BH15" t="inlineStr">
        <is>
          <t>EDGAR GARCIA MANCILLA</t>
        </is>
      </c>
      <c r="BL15" t="inlineStr">
        <is>
          <t>GARCIA MANCILLA, EDGAR</t>
        </is>
      </c>
      <c r="BM15" t="inlineStr">
        <is>
          <t>ET-13</t>
        </is>
      </c>
      <c r="BN15" t="inlineStr">
        <is>
          <t>EDGAR GARCIA MANCILLA</t>
        </is>
      </c>
      <c r="BO15" t="n">
        <v>800053</v>
      </c>
      <c r="BP15" t="inlineStr">
        <is>
          <t>ET-13</t>
        </is>
      </c>
    </row>
    <row r="16">
      <c r="A16" t="inlineStr">
        <is>
          <t>ET-01</t>
        </is>
      </c>
      <c r="B16" t="inlineStr">
        <is>
          <t>Martinez Alvarez, Saul</t>
        </is>
      </c>
      <c r="C16" t="n">
        <v>210074</v>
      </c>
      <c r="D16" t="inlineStr">
        <is>
          <t>Martinez Alvarez, Saul</t>
        </is>
      </c>
      <c r="F16" t="inlineStr">
        <is>
          <t>ET-14</t>
        </is>
      </c>
      <c r="G16" t="inlineStr">
        <is>
          <t>Kocmick, Caleb S</t>
        </is>
      </c>
      <c r="H16" t="n">
        <v>210076</v>
      </c>
      <c r="I16" t="inlineStr">
        <is>
          <t>Kocmick, Caleb S</t>
        </is>
      </c>
      <c r="K16" t="inlineStr">
        <is>
          <t>ET-14</t>
        </is>
      </c>
      <c r="L16" t="inlineStr">
        <is>
          <t>Kocmick, Caleb S</t>
        </is>
      </c>
      <c r="M16" t="n">
        <v>210076</v>
      </c>
      <c r="P16">
        <f>IF(K16=R16,"","N")</f>
        <v/>
      </c>
      <c r="R16" t="inlineStr">
        <is>
          <t>ET-14</t>
        </is>
      </c>
      <c r="S16" t="inlineStr">
        <is>
          <t>Caleb Kocmick</t>
        </is>
      </c>
      <c r="T16" t="inlineStr">
        <is>
          <t>Caleb Kocmick</t>
        </is>
      </c>
      <c r="U16" t="n">
        <v>210076</v>
      </c>
      <c r="X16" t="inlineStr">
        <is>
          <t>PT-177</t>
        </is>
      </c>
      <c r="Y16" t="inlineStr">
        <is>
          <t>SALVADOR RODRIGUEZ JR</t>
        </is>
      </c>
      <c r="Z16" t="inlineStr">
        <is>
          <t>SALVADOR RODRIGUEZ JR</t>
        </is>
      </c>
      <c r="AA16" t="n">
        <v>240254</v>
      </c>
      <c r="AD16" t="inlineStr">
        <is>
          <t>ET-14</t>
        </is>
      </c>
      <c r="AE16" t="inlineStr">
        <is>
          <t>Caleb Kocmick</t>
        </is>
      </c>
      <c r="AF16" t="n">
        <v>210076</v>
      </c>
      <c r="AG16">
        <f>IFERROR(VLOOKUP($AF16,ELIST!$A$1:$B$1504,2,FALSE),"")</f>
        <v/>
      </c>
      <c r="AI16" t="inlineStr">
        <is>
          <t>ET-12</t>
        </is>
      </c>
      <c r="AJ16" t="inlineStr">
        <is>
          <t xml:space="preserve">ALBERTO ZUNIGA </t>
        </is>
      </c>
      <c r="AK16" t="n">
        <v>210031</v>
      </c>
      <c r="AL16" t="inlineStr">
        <is>
          <t>Alberto Zuniga</t>
        </is>
      </c>
      <c r="AN16" t="inlineStr">
        <is>
          <t>ET-34</t>
        </is>
      </c>
      <c r="AO16" t="inlineStr">
        <is>
          <t>AURELIANO REYES</t>
        </is>
      </c>
      <c r="AP16" t="n">
        <v>440273</v>
      </c>
      <c r="AQ16" t="inlineStr">
        <is>
          <t>Aureliano Reyes</t>
        </is>
      </c>
      <c r="AT16" t="inlineStr">
        <is>
          <t>ET-14</t>
        </is>
      </c>
      <c r="AU16" t="inlineStr">
        <is>
          <t>Caleb Kocmick</t>
        </is>
      </c>
      <c r="AV16" t="n">
        <v>210076</v>
      </c>
      <c r="AW16" t="inlineStr">
        <is>
          <t>Kocmick, Caleb S</t>
        </is>
      </c>
      <c r="AY16" t="inlineStr">
        <is>
          <t>ET-14</t>
        </is>
      </c>
      <c r="AZ16" t="inlineStr">
        <is>
          <t>CALEB KOCMICK</t>
        </is>
      </c>
      <c r="BA16" t="n">
        <v>210076</v>
      </c>
      <c r="BB16" t="inlineStr">
        <is>
          <t>CALEB KOCMICK</t>
        </is>
      </c>
      <c r="BE16" t="inlineStr">
        <is>
          <t>ET-14</t>
        </is>
      </c>
      <c r="BF16" t="inlineStr">
        <is>
          <t>Caleb Kocmick</t>
        </is>
      </c>
      <c r="BG16" t="n">
        <v>210076</v>
      </c>
      <c r="BH16" t="inlineStr">
        <is>
          <t>Caleb Kocmick</t>
        </is>
      </c>
      <c r="BL16" t="inlineStr">
        <is>
          <t>RAMIREZ, OMAR</t>
        </is>
      </c>
      <c r="BM16" t="inlineStr">
        <is>
          <t>ET-14</t>
        </is>
      </c>
      <c r="BN16" t="inlineStr">
        <is>
          <t>OMAR RAMIREZ</t>
        </is>
      </c>
      <c r="BO16" t="n">
        <v>240259</v>
      </c>
      <c r="BP16" t="inlineStr">
        <is>
          <t>ET-14</t>
        </is>
      </c>
    </row>
    <row r="17">
      <c r="A17" t="inlineStr">
        <is>
          <t>ET-02</t>
        </is>
      </c>
      <c r="B17" t="inlineStr">
        <is>
          <t>HARDIMON, ANTHONY J</t>
        </is>
      </c>
      <c r="C17" t="n">
        <v>210091</v>
      </c>
      <c r="D17" t="inlineStr">
        <is>
          <t>HARDIMON, ANTHONY J</t>
        </is>
      </c>
      <c r="F17" t="inlineStr">
        <is>
          <t>ET-15</t>
        </is>
      </c>
      <c r="G17" t="inlineStr">
        <is>
          <t>Eclavea, Carlos H</t>
        </is>
      </c>
      <c r="H17" t="n">
        <v>230021</v>
      </c>
      <c r="I17" t="inlineStr">
        <is>
          <t>Eclavea, Carlos H</t>
        </is>
      </c>
      <c r="K17" t="inlineStr">
        <is>
          <t>ET-15</t>
        </is>
      </c>
      <c r="L17" t="inlineStr">
        <is>
          <t>Eclavea, Carlos H</t>
        </is>
      </c>
      <c r="M17" t="n">
        <v>230021</v>
      </c>
      <c r="P17">
        <f>IF(K17=R17,"","N")</f>
        <v/>
      </c>
      <c r="R17" t="inlineStr">
        <is>
          <t>ET-15</t>
        </is>
      </c>
      <c r="S17" t="inlineStr">
        <is>
          <t>OPEN RAM 1500</t>
        </is>
      </c>
      <c r="T17" t="inlineStr">
        <is>
          <t>OPEN RAM 1500</t>
        </is>
      </c>
      <c r="U17" t="inlineStr">
        <is>
          <t>OPEN RAM 1500</t>
        </is>
      </c>
      <c r="X17" t="inlineStr">
        <is>
          <t>PT-235</t>
        </is>
      </c>
      <c r="Y17" t="inlineStr">
        <is>
          <t>LUIS MORALES</t>
        </is>
      </c>
      <c r="Z17" t="inlineStr">
        <is>
          <t>LUIS MORALES</t>
        </is>
      </c>
      <c r="AA17" t="n">
        <v>410002</v>
      </c>
      <c r="AD17" t="inlineStr">
        <is>
          <t>ET-15</t>
        </is>
      </c>
      <c r="AE17" t="inlineStr">
        <is>
          <t>LUKE MUNOZ</t>
        </is>
      </c>
      <c r="AF17" t="n">
        <v>210085</v>
      </c>
      <c r="AG17">
        <f>IFERROR(VLOOKUP($AF17,ELIST!$A$1:$B$1504,2,FALSE),"")</f>
        <v/>
      </c>
      <c r="AI17" t="inlineStr">
        <is>
          <t>ET-13</t>
        </is>
      </c>
      <c r="AJ17" t="inlineStr">
        <is>
          <t>open</t>
        </is>
      </c>
      <c r="AK17" t="inlineStr">
        <is>
          <t>TEXDIST</t>
        </is>
      </c>
      <c r="AL17" t="inlineStr"/>
      <c r="AN17" t="inlineStr">
        <is>
          <t>ET-10</t>
        </is>
      </c>
      <c r="AO17" t="inlineStr">
        <is>
          <t>Aydin Akhtarpour</t>
        </is>
      </c>
      <c r="AP17" t="n">
        <v>410031</v>
      </c>
      <c r="AQ17" t="inlineStr">
        <is>
          <t>Aydin Akhtarpour</t>
        </is>
      </c>
      <c r="AT17" t="inlineStr">
        <is>
          <t>ET-15</t>
        </is>
      </c>
      <c r="AU17" t="inlineStr">
        <is>
          <t>Luis F. Ramirez</t>
        </is>
      </c>
      <c r="AV17" t="n">
        <v>210085</v>
      </c>
      <c r="AW17" t="inlineStr">
        <is>
          <t>Ramirez, Luis F</t>
        </is>
      </c>
      <c r="AY17" t="inlineStr">
        <is>
          <t>ET-15</t>
        </is>
      </c>
      <c r="AZ17" t="inlineStr">
        <is>
          <t>LUIS RAMIREZ</t>
        </is>
      </c>
      <c r="BA17" t="n">
        <v>210085</v>
      </c>
      <c r="BB17" t="inlineStr">
        <is>
          <t>LUIS RAMIREZ</t>
        </is>
      </c>
      <c r="BE17" t="inlineStr">
        <is>
          <t>ET-15</t>
        </is>
      </c>
      <c r="BF17" t="inlineStr">
        <is>
          <t>Luis Ramirez</t>
        </is>
      </c>
      <c r="BG17" t="n">
        <v>210085</v>
      </c>
      <c r="BH17" t="inlineStr">
        <is>
          <t>Luis Ramirez</t>
        </is>
      </c>
      <c r="BL17" t="inlineStr">
        <is>
          <t>RIEDER, MICHAEL</t>
        </is>
      </c>
      <c r="BM17" t="inlineStr">
        <is>
          <t>ET-15</t>
        </is>
      </c>
      <c r="BN17" t="inlineStr">
        <is>
          <t>MICHAEL, RIEDER</t>
        </is>
      </c>
      <c r="BO17" t="inlineStr">
        <is>
          <t>OPEN</t>
        </is>
      </c>
      <c r="BP17" t="inlineStr">
        <is>
          <t>ET-15</t>
        </is>
      </c>
    </row>
    <row r="18">
      <c r="A18" t="inlineStr">
        <is>
          <t>ET-03</t>
        </is>
      </c>
      <c r="B18" t="inlineStr">
        <is>
          <t>Andrade, Manuel</t>
        </is>
      </c>
      <c r="C18" t="n">
        <v>410032</v>
      </c>
      <c r="D18" t="inlineStr">
        <is>
          <t>Andrade, Manuel</t>
        </is>
      </c>
      <c r="F18" t="inlineStr">
        <is>
          <t>ET-16</t>
        </is>
      </c>
      <c r="G18" t="inlineStr">
        <is>
          <t>Murcia Orellana, Luis E</t>
        </is>
      </c>
      <c r="H18" t="n">
        <v>240165</v>
      </c>
      <c r="I18" t="inlineStr">
        <is>
          <t>Murcia Orellana, Luis E</t>
        </is>
      </c>
      <c r="K18" t="inlineStr">
        <is>
          <t>ET-16</t>
        </is>
      </c>
      <c r="L18" t="inlineStr">
        <is>
          <t>Murcia Orellana, Luis E</t>
        </is>
      </c>
      <c r="M18" t="n">
        <v>240165</v>
      </c>
      <c r="P18">
        <f>IF(K18=R18,"","N")</f>
        <v/>
      </c>
      <c r="R18" t="inlineStr">
        <is>
          <t>ET-16</t>
        </is>
      </c>
      <c r="S18" t="inlineStr">
        <is>
          <t>LUIS MURCIA ORELLANA</t>
        </is>
      </c>
      <c r="T18" t="inlineStr">
        <is>
          <t>LUIS MURCIA ORELLANA</t>
        </is>
      </c>
      <c r="U18" t="n">
        <v>240165</v>
      </c>
      <c r="X18" t="inlineStr">
        <is>
          <t>ET-34</t>
        </is>
      </c>
      <c r="Y18" t="inlineStr">
        <is>
          <t>AURELIANO REYES</t>
        </is>
      </c>
      <c r="Z18" t="inlineStr">
        <is>
          <t>AURELIANO REYES</t>
        </is>
      </c>
      <c r="AA18" t="n">
        <v>440273</v>
      </c>
      <c r="AD18" t="inlineStr">
        <is>
          <t>ET-16</t>
        </is>
      </c>
      <c r="AE18" t="inlineStr">
        <is>
          <t>LUIS MURCIA ORELLANA</t>
        </is>
      </c>
      <c r="AF18" t="n">
        <v>240165</v>
      </c>
      <c r="AG18">
        <f>IFERROR(VLOOKUP($AF18,ELIST!$A$1:$B$1504,2,FALSE),"")</f>
        <v/>
      </c>
      <c r="AI18" t="inlineStr">
        <is>
          <t>ET-14</t>
        </is>
      </c>
      <c r="AJ18" t="inlineStr">
        <is>
          <t>Caleb Kocmick</t>
        </is>
      </c>
      <c r="AK18" t="n">
        <v>210076</v>
      </c>
      <c r="AL18" t="inlineStr">
        <is>
          <t>Caleb S. Kocmick</t>
        </is>
      </c>
      <c r="AN18" t="inlineStr">
        <is>
          <t>ET-03</t>
        </is>
      </c>
      <c r="AO18" t="inlineStr">
        <is>
          <t>BRIGHT ILOCHE</t>
        </is>
      </c>
      <c r="AP18" t="n">
        <v>410027</v>
      </c>
      <c r="AQ18" t="inlineStr">
        <is>
          <t>Bright A. Ilochi</t>
        </is>
      </c>
      <c r="AT18" t="inlineStr">
        <is>
          <t>ET-16</t>
        </is>
      </c>
      <c r="AU18" t="inlineStr">
        <is>
          <t>LUIS MURCIA ORELLANA</t>
        </is>
      </c>
      <c r="AV18" t="n">
        <v>240165</v>
      </c>
      <c r="AW18" t="inlineStr">
        <is>
          <t>Murcia Orellana, Luis E</t>
        </is>
      </c>
      <c r="AY18" t="inlineStr">
        <is>
          <t>ET-16</t>
        </is>
      </c>
      <c r="AZ18" t="inlineStr">
        <is>
          <t>LUIS MURCIA ORELLANA</t>
        </is>
      </c>
      <c r="BA18" t="n">
        <v>240165</v>
      </c>
      <c r="BB18" t="inlineStr">
        <is>
          <t>LUIS MURCIA ORELLANA</t>
        </is>
      </c>
      <c r="BE18" t="inlineStr">
        <is>
          <t>ET-16</t>
        </is>
      </c>
      <c r="BF18" t="inlineStr">
        <is>
          <t>LUIS MURCIA ORELLANA</t>
        </is>
      </c>
      <c r="BG18" t="n">
        <v>240165</v>
      </c>
      <c r="BH18" t="inlineStr">
        <is>
          <t>LUIS MURCIA ORELLANA</t>
        </is>
      </c>
      <c r="BL18" t="inlineStr">
        <is>
          <t>MURCIA ORELLANA, LUIS E</t>
        </is>
      </c>
      <c r="BM18" t="inlineStr">
        <is>
          <t>ET-16</t>
        </is>
      </c>
      <c r="BN18" t="inlineStr">
        <is>
          <t>LUIS MURCIA ORELLANA</t>
        </is>
      </c>
      <c r="BO18" t="n">
        <v>240165</v>
      </c>
      <c r="BP18" t="inlineStr">
        <is>
          <t>ET-16</t>
        </is>
      </c>
    </row>
    <row r="19">
      <c r="A19" t="inlineStr">
        <is>
          <t>ET-04</t>
        </is>
      </c>
      <c r="B19" t="inlineStr">
        <is>
          <t>Ehimhen, Gerald A</t>
        </is>
      </c>
      <c r="C19" t="n">
        <v>210071</v>
      </c>
      <c r="D19" t="inlineStr">
        <is>
          <t>Ehimhen, Gerald A</t>
        </is>
      </c>
      <c r="F19" t="inlineStr">
        <is>
          <t>ET-17</t>
        </is>
      </c>
      <c r="G19" t="inlineStr">
        <is>
          <t>Link, Cooper E</t>
        </is>
      </c>
      <c r="H19" t="n">
        <v>820003</v>
      </c>
      <c r="I19" t="inlineStr">
        <is>
          <t>Link, Cooper E</t>
        </is>
      </c>
      <c r="K19" t="inlineStr">
        <is>
          <t>ET-17</t>
        </is>
      </c>
      <c r="L19" t="inlineStr">
        <is>
          <t>Link, Cooper E</t>
        </is>
      </c>
      <c r="M19" t="n">
        <v>820003</v>
      </c>
      <c r="P19">
        <f>IF(K19=R19,"","N")</f>
        <v/>
      </c>
      <c r="R19" t="inlineStr">
        <is>
          <t>ET-17</t>
        </is>
      </c>
      <c r="S19" t="inlineStr">
        <is>
          <t>COOPER LINK</t>
        </is>
      </c>
      <c r="T19" t="inlineStr">
        <is>
          <t>COOPER LINK</t>
        </is>
      </c>
      <c r="U19" t="n">
        <v>820003</v>
      </c>
      <c r="X19" t="inlineStr">
        <is>
          <t>ET-30</t>
        </is>
      </c>
      <c r="Y19" t="inlineStr">
        <is>
          <t>JUAN L. RUIZ</t>
        </is>
      </c>
      <c r="Z19" t="inlineStr">
        <is>
          <t>JUAN L. RUIZ</t>
        </is>
      </c>
      <c r="AA19" t="n">
        <v>240080</v>
      </c>
      <c r="AD19" t="inlineStr">
        <is>
          <t>ET-17</t>
        </is>
      </c>
      <c r="AE19" t="inlineStr">
        <is>
          <t>COOPER LINK</t>
        </is>
      </c>
      <c r="AF19" t="n">
        <v>820003</v>
      </c>
      <c r="AG19">
        <f>IFERROR(VLOOKUP($AF19,ELIST!$A$1:$B$1504,2,FALSE),"")</f>
        <v/>
      </c>
      <c r="AI19" t="inlineStr">
        <is>
          <t>ET-15</t>
        </is>
      </c>
      <c r="AJ19" t="inlineStr">
        <is>
          <t>Luis Ramirez</t>
        </is>
      </c>
      <c r="AK19" t="n">
        <v>210085</v>
      </c>
      <c r="AL19" t="inlineStr">
        <is>
          <t>Luis F. Ramirez</t>
        </is>
      </c>
      <c r="AN19" t="inlineStr">
        <is>
          <t>PT-19S</t>
        </is>
      </c>
      <c r="AO19" t="inlineStr">
        <is>
          <t>BRYAN FIGUEROA</t>
        </is>
      </c>
      <c r="AP19" t="inlineStr">
        <is>
          <t>FIGBRY</t>
        </is>
      </c>
      <c r="AQ19" t="inlineStr">
        <is>
          <t>Bryan Figueroa</t>
        </is>
      </c>
      <c r="AT19" t="inlineStr">
        <is>
          <t>ET-17</t>
        </is>
      </c>
      <c r="AU19" t="inlineStr">
        <is>
          <t>COOPER LINK</t>
        </is>
      </c>
      <c r="AV19" t="n">
        <v>820003</v>
      </c>
      <c r="AW19" t="inlineStr">
        <is>
          <t>Link, Cooper E</t>
        </is>
      </c>
      <c r="AY19" t="inlineStr">
        <is>
          <t>ET-17</t>
        </is>
      </c>
      <c r="AZ19" t="inlineStr">
        <is>
          <t>COOPER LINK</t>
        </is>
      </c>
      <c r="BA19" t="n">
        <v>820003</v>
      </c>
      <c r="BB19" t="inlineStr">
        <is>
          <t>COOPER LINK</t>
        </is>
      </c>
      <c r="BE19" t="inlineStr">
        <is>
          <t>ET-17</t>
        </is>
      </c>
      <c r="BF19" t="inlineStr">
        <is>
          <t>COOPER LINK</t>
        </is>
      </c>
      <c r="BG19" t="n">
        <v>820003</v>
      </c>
      <c r="BH19" t="inlineStr">
        <is>
          <t>COOPER LINK</t>
        </is>
      </c>
      <c r="BL19" t="inlineStr">
        <is>
          <t>LINK, COOPER E</t>
        </is>
      </c>
      <c r="BM19" t="inlineStr">
        <is>
          <t>ET-17</t>
        </is>
      </c>
      <c r="BN19" t="inlineStr">
        <is>
          <t>COOPER LINK</t>
        </is>
      </c>
      <c r="BO19" t="n">
        <v>820003</v>
      </c>
      <c r="BP19" t="inlineStr">
        <is>
          <t>ET-17</t>
        </is>
      </c>
    </row>
    <row r="20">
      <c r="A20" t="inlineStr">
        <is>
          <t>ET-05</t>
        </is>
      </c>
      <c r="B20" t="inlineStr">
        <is>
          <t>OPEN</t>
        </is>
      </c>
      <c r="C20" t="inlineStr">
        <is>
          <t>OPEN</t>
        </is>
      </c>
      <c r="D20" t="inlineStr">
        <is>
          <t>OPEN</t>
        </is>
      </c>
      <c r="F20" t="inlineStr">
        <is>
          <t>ET-18</t>
        </is>
      </c>
      <c r="G20" t="inlineStr">
        <is>
          <t>Moore, Jesse A</t>
        </is>
      </c>
      <c r="H20" t="n">
        <v>800057</v>
      </c>
      <c r="I20" t="inlineStr">
        <is>
          <t>Moore, Jesse A</t>
        </is>
      </c>
      <c r="K20" t="inlineStr">
        <is>
          <t>ET-18</t>
        </is>
      </c>
      <c r="L20" t="inlineStr">
        <is>
          <t>Moore, Jesse A</t>
        </is>
      </c>
      <c r="M20" t="n">
        <v>800057</v>
      </c>
      <c r="P20">
        <f>IF(K20=R20,"","N")</f>
        <v/>
      </c>
      <c r="R20" t="inlineStr">
        <is>
          <t>ET-18</t>
        </is>
      </c>
      <c r="S20" t="inlineStr">
        <is>
          <t>AARON MOORE</t>
        </is>
      </c>
      <c r="T20" t="inlineStr">
        <is>
          <t>AARON MOORE</t>
        </is>
      </c>
      <c r="U20" t="n">
        <v>800057</v>
      </c>
      <c r="X20" t="inlineStr">
        <is>
          <t>ET-24</t>
        </is>
      </c>
      <c r="Y20" t="inlineStr">
        <is>
          <t>Troy Malette</t>
        </is>
      </c>
      <c r="Z20" t="inlineStr">
        <is>
          <t>Troy Malette</t>
        </is>
      </c>
      <c r="AA20" t="n">
        <v>240696</v>
      </c>
      <c r="AD20" t="inlineStr">
        <is>
          <t>ET-18</t>
        </is>
      </c>
      <c r="AE20" t="inlineStr">
        <is>
          <t>AARON MOORE</t>
        </is>
      </c>
      <c r="AF20" t="n">
        <v>800057</v>
      </c>
      <c r="AG20">
        <f>IFERROR(VLOOKUP($AF20,ELIST!$A$1:$B$1504,2,FALSE),"")</f>
        <v/>
      </c>
      <c r="AI20" t="inlineStr">
        <is>
          <t>ET-16</t>
        </is>
      </c>
      <c r="AJ20" t="inlineStr">
        <is>
          <t>LUIS MURCIA ORELLANA</t>
        </is>
      </c>
      <c r="AK20" t="n">
        <v>240165</v>
      </c>
      <c r="AL20" t="inlineStr">
        <is>
          <t>Luis E. Murcia Orellana</t>
        </is>
      </c>
      <c r="AN20" t="inlineStr">
        <is>
          <t>PT-20S</t>
        </is>
      </c>
      <c r="AO20" t="inlineStr">
        <is>
          <t>C50027</t>
        </is>
      </c>
      <c r="AP20" t="inlineStr">
        <is>
          <t>SELECT</t>
        </is>
      </c>
      <c r="AQ20" t="e">
        <v>#N/A</v>
      </c>
      <c r="AT20" t="inlineStr">
        <is>
          <t>ET-18</t>
        </is>
      </c>
      <c r="AU20" t="inlineStr">
        <is>
          <t>AARON MOORE</t>
        </is>
      </c>
      <c r="AV20" t="n">
        <v>800057</v>
      </c>
      <c r="AW20" t="inlineStr">
        <is>
          <t>Moore, Jesse A</t>
        </is>
      </c>
      <c r="AY20" t="inlineStr">
        <is>
          <t>ET-18</t>
        </is>
      </c>
      <c r="AZ20" t="inlineStr">
        <is>
          <t>AARON MOORE</t>
        </is>
      </c>
      <c r="BA20" t="n">
        <v>800057</v>
      </c>
      <c r="BB20" t="inlineStr">
        <is>
          <t>AARON MOORE</t>
        </is>
      </c>
      <c r="BE20" t="inlineStr">
        <is>
          <t>ET-18</t>
        </is>
      </c>
      <c r="BF20" t="inlineStr">
        <is>
          <t>AARON MOORE</t>
        </is>
      </c>
      <c r="BG20" t="n">
        <v>800057</v>
      </c>
      <c r="BH20" t="inlineStr">
        <is>
          <t>AARON MOORE</t>
        </is>
      </c>
      <c r="BL20" t="inlineStr">
        <is>
          <t>MOORE, JESSE A</t>
        </is>
      </c>
      <c r="BM20" t="inlineStr">
        <is>
          <t>ET-18</t>
        </is>
      </c>
      <c r="BN20" t="inlineStr">
        <is>
          <t>JESSE A MOORE</t>
        </is>
      </c>
      <c r="BO20" t="n">
        <v>800057</v>
      </c>
      <c r="BP20" t="inlineStr">
        <is>
          <t>ET-18</t>
        </is>
      </c>
    </row>
    <row r="21">
      <c r="A21" t="inlineStr">
        <is>
          <t>ET-06</t>
        </is>
      </c>
      <c r="B21" t="inlineStr">
        <is>
          <t>Rodriguez Perez, Esteban</t>
        </is>
      </c>
      <c r="C21" t="n">
        <v>310008</v>
      </c>
      <c r="D21" t="inlineStr">
        <is>
          <t>Rodriguez Perez, Esteban</t>
        </is>
      </c>
      <c r="F21" t="inlineStr">
        <is>
          <t>ET-19</t>
        </is>
      </c>
      <c r="G21" t="inlineStr">
        <is>
          <t>OPEN</t>
        </is>
      </c>
      <c r="H21" t="inlineStr">
        <is>
          <t>OPEN</t>
        </is>
      </c>
      <c r="I21" t="inlineStr">
        <is>
          <t>OPEN</t>
        </is>
      </c>
      <c r="K21" t="inlineStr">
        <is>
          <t>ET-19</t>
        </is>
      </c>
      <c r="L21" t="inlineStr">
        <is>
          <t>Arnold, LeRoy B</t>
        </is>
      </c>
      <c r="M21" t="n">
        <v>240679</v>
      </c>
      <c r="P21">
        <f>IF(K21=R21,"","N")</f>
        <v/>
      </c>
      <c r="R21" t="inlineStr">
        <is>
          <t>ET-19</t>
        </is>
      </c>
      <c r="S21" t="inlineStr">
        <is>
          <t>LEROY ARNOLD</t>
        </is>
      </c>
      <c r="T21" t="inlineStr">
        <is>
          <t>LEROY ARNOLD</t>
        </is>
      </c>
      <c r="U21" t="n">
        <v>240679</v>
      </c>
      <c r="X21" t="inlineStr">
        <is>
          <t>ET-23</t>
        </is>
      </c>
      <c r="Y21" t="inlineStr">
        <is>
          <t>JOSE J. RIVERA</t>
        </is>
      </c>
      <c r="Z21" t="inlineStr">
        <is>
          <t>JOSE J. RIVERA</t>
        </is>
      </c>
      <c r="AA21" t="n">
        <v>240072</v>
      </c>
      <c r="AD21" t="inlineStr">
        <is>
          <t>ET-19</t>
        </is>
      </c>
      <c r="AE21" t="inlineStr">
        <is>
          <t>LEROY ARNOLD</t>
        </is>
      </c>
      <c r="AF21" t="n">
        <v>240679</v>
      </c>
      <c r="AG21">
        <f>IFERROR(VLOOKUP($AF21,ELIST!$A$1:$B$1504,2,FALSE),"")</f>
        <v/>
      </c>
      <c r="AI21" t="inlineStr">
        <is>
          <t>ET-17</t>
        </is>
      </c>
      <c r="AJ21" t="inlineStr">
        <is>
          <t>COOPER LINK</t>
        </is>
      </c>
      <c r="AK21" t="n">
        <v>820003</v>
      </c>
      <c r="AL21" t="inlineStr">
        <is>
          <t>Cooper E. Link</t>
        </is>
      </c>
      <c r="AN21" t="inlineStr">
        <is>
          <t>ET-14</t>
        </is>
      </c>
      <c r="AO21" t="inlineStr">
        <is>
          <t>Caleb Kocmick</t>
        </is>
      </c>
      <c r="AP21" t="n">
        <v>210076</v>
      </c>
      <c r="AQ21" t="inlineStr">
        <is>
          <t>Caleb S. Kocmick</t>
        </is>
      </c>
      <c r="AT21" t="inlineStr">
        <is>
          <t>ET-19</t>
        </is>
      </c>
      <c r="AU21" t="inlineStr">
        <is>
          <t>LEROY ARNOLD</t>
        </is>
      </c>
      <c r="AV21" t="n">
        <v>240679</v>
      </c>
      <c r="AW21" t="inlineStr">
        <is>
          <t>Arnold, LeRoy B</t>
        </is>
      </c>
      <c r="AY21" t="inlineStr">
        <is>
          <t>ET-19</t>
        </is>
      </c>
      <c r="AZ21" t="inlineStr">
        <is>
          <t>LEROY ARNOLD</t>
        </is>
      </c>
      <c r="BA21" t="n">
        <v>240679</v>
      </c>
      <c r="BB21" t="inlineStr">
        <is>
          <t>LEROY ARNOLD</t>
        </is>
      </c>
      <c r="BE21" t="inlineStr">
        <is>
          <t>ET-19</t>
        </is>
      </c>
      <c r="BF21" t="inlineStr">
        <is>
          <t>LEROY ARNOLD</t>
        </is>
      </c>
      <c r="BG21" t="n">
        <v>240679</v>
      </c>
      <c r="BH21" t="inlineStr">
        <is>
          <t>LEROY ARNOLD</t>
        </is>
      </c>
      <c r="BL21" t="inlineStr">
        <is>
          <t>ARNOLD, LEROY B</t>
        </is>
      </c>
      <c r="BM21" t="inlineStr">
        <is>
          <t>ET-19</t>
        </is>
      </c>
      <c r="BN21" t="inlineStr">
        <is>
          <t>LEROY ARNOLD</t>
        </is>
      </c>
      <c r="BO21" t="n">
        <v>240679</v>
      </c>
      <c r="BP21" t="inlineStr">
        <is>
          <t>ET-19</t>
        </is>
      </c>
    </row>
    <row r="22">
      <c r="A22" t="inlineStr">
        <is>
          <t>ET-07</t>
        </is>
      </c>
      <c r="B22" t="inlineStr">
        <is>
          <t>HAYS, PAXTON C</t>
        </is>
      </c>
      <c r="C22" t="n">
        <v>210090</v>
      </c>
      <c r="D22" t="inlineStr">
        <is>
          <t>HAYS, PAXTON C</t>
        </is>
      </c>
      <c r="F22" t="inlineStr">
        <is>
          <t>ET-20</t>
        </is>
      </c>
      <c r="G22" t="inlineStr">
        <is>
          <t>OPEN RAM 1500</t>
        </is>
      </c>
      <c r="H22" t="inlineStr">
        <is>
          <t>OPEN RAM 1500</t>
        </is>
      </c>
      <c r="I22" t="inlineStr">
        <is>
          <t>OPEN RAM 1500</t>
        </is>
      </c>
      <c r="K22" t="inlineStr">
        <is>
          <t>ET-20</t>
        </is>
      </c>
      <c r="L22" t="inlineStr">
        <is>
          <t>Lopez-Vazquez, Juan M</t>
        </is>
      </c>
      <c r="M22" t="n">
        <v>410028</v>
      </c>
      <c r="P22">
        <f>IF(K22=R22,"","N")</f>
        <v/>
      </c>
      <c r="R22" t="inlineStr">
        <is>
          <t>ET-20</t>
        </is>
      </c>
      <c r="S22" t="inlineStr">
        <is>
          <t>JUAN LOPEZ-VAZQUEZ</t>
        </is>
      </c>
      <c r="T22" t="inlineStr">
        <is>
          <t>JUAN LOPEZ-VAZQUEZ</t>
        </is>
      </c>
      <c r="U22" t="n">
        <v>410028</v>
      </c>
      <c r="X22" t="inlineStr">
        <is>
          <t>PT-160</t>
        </is>
      </c>
      <c r="Y22" t="inlineStr">
        <is>
          <t>JOSE TURRUBIARTES JR</t>
        </is>
      </c>
      <c r="Z22" t="inlineStr">
        <is>
          <t>JOSE TURRUBIARTES JR</t>
        </is>
      </c>
      <c r="AA22" t="n">
        <v>440086</v>
      </c>
      <c r="AD22" t="inlineStr">
        <is>
          <t>ET-20</t>
        </is>
      </c>
      <c r="AE22" t="inlineStr">
        <is>
          <t>JUAN LOPEZ-VAZQUEZ</t>
        </is>
      </c>
      <c r="AF22" t="n">
        <v>410028</v>
      </c>
      <c r="AG22">
        <f>IFERROR(VLOOKUP($AF22,ELIST!$A$1:$B$1504,2,FALSE),"")</f>
        <v/>
      </c>
      <c r="AI22" t="inlineStr">
        <is>
          <t>ET-18</t>
        </is>
      </c>
      <c r="AJ22" t="inlineStr">
        <is>
          <t>AARON MOORE</t>
        </is>
      </c>
      <c r="AK22" t="n">
        <v>800057</v>
      </c>
      <c r="AL22" t="inlineStr">
        <is>
          <t>Jesse A. Moore</t>
        </is>
      </c>
      <c r="AN22" t="inlineStr">
        <is>
          <t>ET-38</t>
        </is>
      </c>
      <c r="AO22" t="inlineStr">
        <is>
          <t>Caleb Padgett</t>
        </is>
      </c>
      <c r="AP22" t="n">
        <v>210078</v>
      </c>
      <c r="AQ22" t="inlineStr">
        <is>
          <t>Caleb L. Padgett</t>
        </is>
      </c>
      <c r="AT22" t="inlineStr">
        <is>
          <t>ET-20</t>
        </is>
      </c>
      <c r="AU22" t="inlineStr">
        <is>
          <t>JUAN LOPEZ-VAZQUEZ</t>
        </is>
      </c>
      <c r="AV22" t="n">
        <v>410028</v>
      </c>
      <c r="AW22" t="inlineStr">
        <is>
          <t>Lopez-Vazquez, Juan M</t>
        </is>
      </c>
      <c r="AY22" t="inlineStr">
        <is>
          <t>ET-20</t>
        </is>
      </c>
      <c r="AZ22" t="inlineStr">
        <is>
          <t>JUAN LOPEZ-VAZQUEZ</t>
        </is>
      </c>
      <c r="BA22" t="n">
        <v>410028</v>
      </c>
      <c r="BB22" t="inlineStr">
        <is>
          <t>JUAN LOPEZ-VAZQUEZ</t>
        </is>
      </c>
      <c r="BE22" t="inlineStr">
        <is>
          <t>ET-20</t>
        </is>
      </c>
      <c r="BF22" t="inlineStr">
        <is>
          <t>JUAN LOPEZ-VAZQUEZ</t>
        </is>
      </c>
      <c r="BG22" t="n">
        <v>410028</v>
      </c>
      <c r="BH22" t="inlineStr">
        <is>
          <t>JUAN LOPEZ-VAZQUEZ</t>
        </is>
      </c>
      <c r="BL22" t="inlineStr">
        <is>
          <t>LOPEZ-VAZQUEZ, JUAN M</t>
        </is>
      </c>
      <c r="BM22" t="inlineStr">
        <is>
          <t>ET-20</t>
        </is>
      </c>
      <c r="BN22" t="inlineStr">
        <is>
          <t>JUAN LOPEZ-VAZQUEZ</t>
        </is>
      </c>
      <c r="BO22" t="n">
        <v>410028</v>
      </c>
      <c r="BP22" t="inlineStr">
        <is>
          <t>ET-20</t>
        </is>
      </c>
    </row>
    <row r="23">
      <c r="A23" t="inlineStr">
        <is>
          <t>ET-08</t>
        </is>
      </c>
      <c r="B23" t="inlineStr">
        <is>
          <t>Martinez, Jorge L</t>
        </is>
      </c>
      <c r="C23" t="n">
        <v>210068</v>
      </c>
      <c r="D23" t="inlineStr">
        <is>
          <t>Martinez, Jorge L</t>
        </is>
      </c>
      <c r="F23" t="inlineStr">
        <is>
          <t>ET-21</t>
        </is>
      </c>
      <c r="G23" t="inlineStr">
        <is>
          <t>Hyun, Cole H</t>
        </is>
      </c>
      <c r="H23" t="n">
        <v>800062</v>
      </c>
      <c r="I23" t="inlineStr">
        <is>
          <t>Hyun, Cole H</t>
        </is>
      </c>
      <c r="K23" t="inlineStr">
        <is>
          <t>ET-21</t>
        </is>
      </c>
      <c r="L23" t="inlineStr">
        <is>
          <t>Hyun, Cole H</t>
        </is>
      </c>
      <c r="M23" t="n">
        <v>800062</v>
      </c>
      <c r="P23">
        <f>IF(K23=R23,"","N")</f>
        <v/>
      </c>
      <c r="R23" t="inlineStr">
        <is>
          <t>ET-21</t>
        </is>
      </c>
      <c r="S23" t="inlineStr">
        <is>
          <t>Cole Hyun</t>
        </is>
      </c>
      <c r="T23" t="inlineStr">
        <is>
          <t>Cole Hyun</t>
        </is>
      </c>
      <c r="U23" t="n">
        <v>800062</v>
      </c>
      <c r="X23" t="inlineStr">
        <is>
          <t>PT-10S</t>
        </is>
      </c>
      <c r="Y23" t="inlineStr">
        <is>
          <t>ROBERT BERRYHILL</t>
        </is>
      </c>
      <c r="Z23" t="inlineStr">
        <is>
          <t>ROBERT BERRYHILL</t>
        </is>
      </c>
      <c r="AA23" t="inlineStr">
        <is>
          <t>BERROB</t>
        </is>
      </c>
      <c r="AD23" t="inlineStr">
        <is>
          <t>ET-21</t>
        </is>
      </c>
      <c r="AE23" t="inlineStr">
        <is>
          <t>Cole Hyun</t>
        </is>
      </c>
      <c r="AF23" t="n">
        <v>800062</v>
      </c>
      <c r="AG23">
        <f>IFERROR(VLOOKUP($AF23,ELIST!$A$1:$B$1504,2,FALSE),"")</f>
        <v/>
      </c>
      <c r="AI23" t="inlineStr">
        <is>
          <t>ET-19</t>
        </is>
      </c>
      <c r="AJ23" t="inlineStr">
        <is>
          <t>LEROY ARNOLD</t>
        </is>
      </c>
      <c r="AK23" t="n">
        <v>240679</v>
      </c>
      <c r="AL23" t="inlineStr">
        <is>
          <t>LeRoy B. Arnold</t>
        </is>
      </c>
      <c r="AN23" t="inlineStr">
        <is>
          <t>PT-17S</t>
        </is>
      </c>
      <c r="AO23" t="inlineStr">
        <is>
          <t>CARLOS GARCIA JR</t>
        </is>
      </c>
      <c r="AP23" t="inlineStr">
        <is>
          <t>GACARL</t>
        </is>
      </c>
      <c r="AQ23" t="inlineStr">
        <is>
          <t>Carlos Garcia Jr</t>
        </is>
      </c>
      <c r="AT23" t="inlineStr">
        <is>
          <t>ET-21</t>
        </is>
      </c>
      <c r="AU23" t="inlineStr">
        <is>
          <t>OPEN @ TEXDIST</t>
        </is>
      </c>
      <c r="AV23" t="e">
        <v>#N/A</v>
      </c>
      <c r="AW23" t="e">
        <v>#N/A</v>
      </c>
      <c r="AY23" t="inlineStr">
        <is>
          <t>ET-21</t>
        </is>
      </c>
      <c r="AZ23" t="inlineStr">
        <is>
          <t>OPEN</t>
        </is>
      </c>
      <c r="BA23" t="inlineStr">
        <is>
          <t>**</t>
        </is>
      </c>
      <c r="BB23" t="inlineStr">
        <is>
          <t>OPEN</t>
        </is>
      </c>
      <c r="BE23" t="inlineStr">
        <is>
          <t>ET-21</t>
        </is>
      </c>
      <c r="BF23" t="inlineStr">
        <is>
          <t>MATTHEW SHAYLOR</t>
        </is>
      </c>
      <c r="BG23" t="n">
        <v>210013</v>
      </c>
      <c r="BH23" t="inlineStr">
        <is>
          <t>MATTHEW SHAYLOR</t>
        </is>
      </c>
      <c r="BL23" t="inlineStr">
        <is>
          <t>SHAYLOR, MATTHEW C</t>
        </is>
      </c>
      <c r="BM23" t="inlineStr">
        <is>
          <t>ET-21</t>
        </is>
      </c>
      <c r="BN23" t="inlineStr">
        <is>
          <t>MATTHEW SHAYLOR</t>
        </is>
      </c>
      <c r="BO23" t="n">
        <v>210013</v>
      </c>
      <c r="BP23" t="inlineStr">
        <is>
          <t>ET-21</t>
        </is>
      </c>
    </row>
    <row r="24">
      <c r="A24" t="inlineStr">
        <is>
          <t>ET-09</t>
        </is>
      </c>
      <c r="B24" t="inlineStr">
        <is>
          <t>Ramirez, Jose C</t>
        </is>
      </c>
      <c r="C24" t="n">
        <v>210036</v>
      </c>
      <c r="D24" t="inlineStr">
        <is>
          <t>Ramirez, Jose C</t>
        </is>
      </c>
      <c r="F24" t="inlineStr">
        <is>
          <t>ET-22</t>
        </is>
      </c>
      <c r="G24" t="inlineStr">
        <is>
          <t>OPEN</t>
        </is>
      </c>
      <c r="H24" t="inlineStr">
        <is>
          <t>OPEN</t>
        </is>
      </c>
      <c r="I24" t="inlineStr">
        <is>
          <t>OPEN</t>
        </is>
      </c>
      <c r="K24" t="inlineStr">
        <is>
          <t>ET-22</t>
        </is>
      </c>
      <c r="L24" t="inlineStr">
        <is>
          <t>MANCILLA, GUILLERMO</t>
        </is>
      </c>
      <c r="M24" t="n">
        <v>240795</v>
      </c>
      <c r="P24">
        <f>IF(K24=R24,"","N")</f>
        <v/>
      </c>
      <c r="R24" t="inlineStr">
        <is>
          <t>ET-22</t>
        </is>
      </c>
      <c r="S24" t="inlineStr">
        <is>
          <t>OPEN F250 09.16.24</t>
        </is>
      </c>
      <c r="T24" t="inlineStr">
        <is>
          <t>OPEN F250 09.16.24</t>
        </is>
      </c>
      <c r="U24" t="n">
        <v>240455</v>
      </c>
      <c r="X24" t="inlineStr">
        <is>
          <t>PT-202</t>
        </is>
      </c>
      <c r="Y24" t="inlineStr">
        <is>
          <t>Jose L. Montante</t>
        </is>
      </c>
      <c r="Z24" t="inlineStr">
        <is>
          <t>Jose L. Montante</t>
        </is>
      </c>
      <c r="AA24" t="n">
        <v>240767</v>
      </c>
      <c r="AD24" t="inlineStr">
        <is>
          <t>ET-22</t>
        </is>
      </c>
      <c r="AE24" t="inlineStr">
        <is>
          <t>OPEN F250 09.16.24</t>
        </is>
      </c>
      <c r="AF24" t="n">
        <v>240455</v>
      </c>
      <c r="AG24">
        <f>IFERROR(VLOOKUP($AF24,ELIST!$A$1:$B$1504,2,FALSE),"")</f>
        <v/>
      </c>
      <c r="AI24" t="inlineStr">
        <is>
          <t>ET-20</t>
        </is>
      </c>
      <c r="AJ24" t="inlineStr">
        <is>
          <t>JUAN LOPEZ-VAZQUEZ</t>
        </is>
      </c>
      <c r="AK24" t="n">
        <v>410028</v>
      </c>
      <c r="AL24" t="inlineStr">
        <is>
          <t>Juan M. Lopez-Vazquez</t>
        </is>
      </c>
      <c r="AN24" t="inlineStr">
        <is>
          <t>PT-213</t>
        </is>
      </c>
      <c r="AO24" t="inlineStr">
        <is>
          <t>CATALINO FLORES JR</t>
        </is>
      </c>
      <c r="AP24" t="n">
        <v>240036</v>
      </c>
      <c r="AQ24" t="inlineStr">
        <is>
          <t>Catalino Flores Jr</t>
        </is>
      </c>
      <c r="AT24" t="inlineStr">
        <is>
          <t>ET-22</t>
        </is>
      </c>
      <c r="AU24" t="inlineStr">
        <is>
          <t>JESUS RODARTE SERRANO</t>
        </is>
      </c>
      <c r="AV24" t="n">
        <v>240455</v>
      </c>
      <c r="AW24" t="inlineStr">
        <is>
          <t>Rodarte Serrano, Jesus O</t>
        </is>
      </c>
      <c r="AY24" t="inlineStr">
        <is>
          <t>ET-22</t>
        </is>
      </c>
      <c r="AZ24" t="inlineStr">
        <is>
          <t>JESUS O. RODARTE SERRANO</t>
        </is>
      </c>
      <c r="BA24" t="n">
        <v>240455</v>
      </c>
      <c r="BB24" t="inlineStr">
        <is>
          <t>JESUS O. RODARTE SERRANO</t>
        </is>
      </c>
      <c r="BE24" t="inlineStr">
        <is>
          <t>ET-22</t>
        </is>
      </c>
      <c r="BF24" t="inlineStr">
        <is>
          <t>JESUS O. RODARTE SERRANO</t>
        </is>
      </c>
      <c r="BG24" t="n">
        <v>240455</v>
      </c>
      <c r="BH24" t="inlineStr">
        <is>
          <t>JESUS O. RODARTE SERRANO</t>
        </is>
      </c>
      <c r="BL24" t="inlineStr">
        <is>
          <t>RODARTE SERRANO, JEUS O</t>
        </is>
      </c>
      <c r="BM24" t="inlineStr">
        <is>
          <t>ET-22</t>
        </is>
      </c>
      <c r="BN24" t="inlineStr">
        <is>
          <t>JESUS O. RODARTE SERRANO</t>
        </is>
      </c>
      <c r="BO24" t="n">
        <v>240455</v>
      </c>
      <c r="BP24" t="inlineStr">
        <is>
          <t>ET-22</t>
        </is>
      </c>
    </row>
    <row r="25">
      <c r="A25" t="inlineStr">
        <is>
          <t>ET-10</t>
        </is>
      </c>
      <c r="B25" t="inlineStr">
        <is>
          <t>Medina-Rodriguez, Jesus A</t>
        </is>
      </c>
      <c r="C25" t="n">
        <v>410033</v>
      </c>
      <c r="D25" t="inlineStr">
        <is>
          <t>Medina-Rodriguez, Jesus A</t>
        </is>
      </c>
      <c r="F25" t="inlineStr">
        <is>
          <t>ET-23</t>
        </is>
      </c>
      <c r="G25" t="inlineStr">
        <is>
          <t>Rivera, Jose J</t>
        </is>
      </c>
      <c r="H25" t="n">
        <v>240072</v>
      </c>
      <c r="I25" t="inlineStr">
        <is>
          <t>Rivera, Jose J</t>
        </is>
      </c>
      <c r="K25" t="inlineStr">
        <is>
          <t>ET-23</t>
        </is>
      </c>
      <c r="L25" t="inlineStr">
        <is>
          <t>Rivera, Jose J</t>
        </is>
      </c>
      <c r="M25" t="n">
        <v>240072</v>
      </c>
      <c r="P25">
        <f>IF(K25=R25,"","N")</f>
        <v/>
      </c>
      <c r="R25" t="inlineStr">
        <is>
          <t>ET-23</t>
        </is>
      </c>
      <c r="S25" t="inlineStr">
        <is>
          <t>JOSE J. RIVERA</t>
        </is>
      </c>
      <c r="T25" t="inlineStr">
        <is>
          <t>JOSE J. RIVERA</t>
        </is>
      </c>
      <c r="U25" t="n">
        <v>240072</v>
      </c>
      <c r="X25" t="inlineStr">
        <is>
          <t>PT-09S</t>
        </is>
      </c>
      <c r="Y25" t="inlineStr">
        <is>
          <t>JOVAN ESPINOZA-CASILLAS</t>
        </is>
      </c>
      <c r="Z25" t="inlineStr">
        <is>
          <t>JOVAN ESPINOZA-CASILLAS</t>
        </is>
      </c>
      <c r="AA25" t="inlineStr">
        <is>
          <t>ESPJOV</t>
        </is>
      </c>
      <c r="AD25" t="inlineStr">
        <is>
          <t>ET-23</t>
        </is>
      </c>
      <c r="AE25" t="inlineStr">
        <is>
          <t>JOSE J. RIVERA</t>
        </is>
      </c>
      <c r="AF25" t="n">
        <v>240072</v>
      </c>
      <c r="AG25">
        <f>IFERROR(VLOOKUP($AF25,ELIST!$A$1:$B$1504,2,FALSE),"")</f>
        <v/>
      </c>
      <c r="AI25" t="inlineStr">
        <is>
          <t>ET-21</t>
        </is>
      </c>
      <c r="AJ25" t="inlineStr">
        <is>
          <t>Cole Hyun</t>
        </is>
      </c>
      <c r="AK25" t="n">
        <v>800062</v>
      </c>
      <c r="AL25" t="inlineStr">
        <is>
          <t>Cole Hyun</t>
        </is>
      </c>
      <c r="AN25" t="inlineStr">
        <is>
          <t>PT-226</t>
        </is>
      </c>
      <c r="AO25" t="inlineStr">
        <is>
          <t>CATALINO FLORES SR</t>
        </is>
      </c>
      <c r="AP25" t="n">
        <v>240037</v>
      </c>
      <c r="AQ25" t="inlineStr">
        <is>
          <t>Catalino Flores Sr</t>
        </is>
      </c>
      <c r="AT25" t="inlineStr">
        <is>
          <t>ET-23</t>
        </is>
      </c>
      <c r="AU25" t="inlineStr">
        <is>
          <t>JOSE RIVERA</t>
        </is>
      </c>
      <c r="AV25" t="n">
        <v>240072</v>
      </c>
      <c r="AW25" t="inlineStr">
        <is>
          <t>Rivera, Jose J</t>
        </is>
      </c>
      <c r="AY25" t="inlineStr">
        <is>
          <t>ET-23</t>
        </is>
      </c>
      <c r="AZ25" t="inlineStr">
        <is>
          <t>JOSE RIVERA</t>
        </is>
      </c>
      <c r="BA25" t="n">
        <v>240072</v>
      </c>
      <c r="BB25" t="inlineStr">
        <is>
          <t>JOSE RIVERA</t>
        </is>
      </c>
      <c r="BE25" t="inlineStr">
        <is>
          <t>ET-23</t>
        </is>
      </c>
      <c r="BF25" t="inlineStr">
        <is>
          <t>JOSE J. RIVERA</t>
        </is>
      </c>
      <c r="BG25" t="n">
        <v>240072</v>
      </c>
      <c r="BH25" t="inlineStr">
        <is>
          <t>JOSE J. RIVERA</t>
        </is>
      </c>
      <c r="BL25" t="inlineStr">
        <is>
          <t>RIVERA, JOSE J</t>
        </is>
      </c>
      <c r="BM25" t="inlineStr">
        <is>
          <t>ET-23</t>
        </is>
      </c>
      <c r="BN25" t="inlineStr">
        <is>
          <t>JOSE J. RIVERA</t>
        </is>
      </c>
      <c r="BO25" t="n">
        <v>240072</v>
      </c>
      <c r="BP25" t="inlineStr">
        <is>
          <t>ET-23</t>
        </is>
      </c>
    </row>
    <row r="26">
      <c r="A26" t="inlineStr">
        <is>
          <t>ET-11</t>
        </is>
      </c>
      <c r="B26" t="inlineStr">
        <is>
          <t>Guerrero Jr, Roberto</t>
        </is>
      </c>
      <c r="C26" t="n">
        <v>210089</v>
      </c>
      <c r="D26" t="inlineStr">
        <is>
          <t>Guerrero Jr, Roberto</t>
        </is>
      </c>
      <c r="F26" t="inlineStr">
        <is>
          <t>ET-24</t>
        </is>
      </c>
      <c r="G26" t="inlineStr">
        <is>
          <t>Malette, Troy S</t>
        </is>
      </c>
      <c r="H26" t="n">
        <v>240696</v>
      </c>
      <c r="I26" t="inlineStr">
        <is>
          <t>Malette, Troy S</t>
        </is>
      </c>
      <c r="K26" t="inlineStr">
        <is>
          <t>ET-24</t>
        </is>
      </c>
      <c r="L26" t="inlineStr">
        <is>
          <t>Malette, Troy S</t>
        </is>
      </c>
      <c r="M26" t="n">
        <v>240696</v>
      </c>
      <c r="P26">
        <f>IF(K26=R26,"","N")</f>
        <v/>
      </c>
      <c r="R26" t="inlineStr">
        <is>
          <t>ET-24</t>
        </is>
      </c>
      <c r="S26" t="inlineStr">
        <is>
          <t>Troy Malette</t>
        </is>
      </c>
      <c r="T26" t="inlineStr">
        <is>
          <t>Troy Malette</t>
        </is>
      </c>
      <c r="U26" t="n">
        <v>240696</v>
      </c>
      <c r="X26" t="inlineStr">
        <is>
          <t>PT-199</t>
        </is>
      </c>
      <c r="Y26" t="inlineStr">
        <is>
          <t>WTX JST</t>
        </is>
      </c>
      <c r="Z26" t="inlineStr">
        <is>
          <t>WTX JST</t>
        </is>
      </c>
      <c r="AA26" t="inlineStr">
        <is>
          <t>JST</t>
        </is>
      </c>
      <c r="AD26" t="inlineStr">
        <is>
          <t>ET-24</t>
        </is>
      </c>
      <c r="AE26" t="inlineStr">
        <is>
          <t>Troy Malette</t>
        </is>
      </c>
      <c r="AF26" t="n">
        <v>240696</v>
      </c>
      <c r="AG26">
        <f>IFERROR(VLOOKUP($AF26,ELIST!$A$1:$B$1504,2,FALSE),"")</f>
        <v/>
      </c>
      <c r="AI26" t="inlineStr">
        <is>
          <t>ET-22</t>
        </is>
      </c>
      <c r="AJ26" t="inlineStr">
        <is>
          <t>OPEN F250 09.16.24</t>
        </is>
      </c>
      <c r="AK26" t="n">
        <v>240455</v>
      </c>
      <c r="AL26" t="inlineStr">
        <is>
          <t>Jesus O. Rodarte Serrano</t>
        </is>
      </c>
      <c r="AN26" t="inlineStr">
        <is>
          <t>PT-169</t>
        </is>
      </c>
      <c r="AO26" t="inlineStr">
        <is>
          <t>CATALINO FLORES SR loaner</t>
        </is>
      </c>
      <c r="AP26" t="n">
        <v>240037</v>
      </c>
      <c r="AQ26" t="inlineStr">
        <is>
          <t>Catalino Flores Sr</t>
        </is>
      </c>
      <c r="AT26" t="inlineStr">
        <is>
          <t>ET-24</t>
        </is>
      </c>
      <c r="AU26" t="inlineStr">
        <is>
          <t>Troy Malette</t>
        </is>
      </c>
      <c r="AV26" t="n">
        <v>240696</v>
      </c>
      <c r="AW26" t="inlineStr">
        <is>
          <t>Malette, Troy S</t>
        </is>
      </c>
      <c r="AY26" t="inlineStr">
        <is>
          <t>ET-24</t>
        </is>
      </c>
      <c r="AZ26" t="inlineStr">
        <is>
          <t>TROY MALETTE</t>
        </is>
      </c>
      <c r="BA26" t="n">
        <v>240696</v>
      </c>
      <c r="BB26" t="inlineStr">
        <is>
          <t>TROY MALETTE</t>
        </is>
      </c>
      <c r="BE26" t="inlineStr">
        <is>
          <t>ET-24</t>
        </is>
      </c>
      <c r="BF26" t="inlineStr">
        <is>
          <t>Troy Malette</t>
        </is>
      </c>
      <c r="BG26" t="n">
        <v>240696</v>
      </c>
      <c r="BH26" t="inlineStr">
        <is>
          <t>Troy Malette</t>
        </is>
      </c>
      <c r="BL26" t="inlineStr">
        <is>
          <t>MALETTE, TROY S</t>
        </is>
      </c>
      <c r="BM26" t="inlineStr">
        <is>
          <t>ET-24</t>
        </is>
      </c>
      <c r="BN26" t="inlineStr">
        <is>
          <t>MALETTE, TROY</t>
        </is>
      </c>
      <c r="BO26" t="n">
        <v>240696</v>
      </c>
      <c r="BP26" t="inlineStr">
        <is>
          <t>ET-24</t>
        </is>
      </c>
    </row>
    <row r="27">
      <c r="A27" t="inlineStr">
        <is>
          <t>ET-12</t>
        </is>
      </c>
      <c r="B27" t="inlineStr">
        <is>
          <t>Zuniga, Alberto</t>
        </is>
      </c>
      <c r="C27" t="n">
        <v>210031</v>
      </c>
      <c r="D27" t="inlineStr">
        <is>
          <t>Zuniga, Alberto</t>
        </is>
      </c>
      <c r="F27" t="inlineStr">
        <is>
          <t>ET-25</t>
        </is>
      </c>
      <c r="G27" t="inlineStr">
        <is>
          <t>Lozano Acosta, Alejandro</t>
        </is>
      </c>
      <c r="H27" t="n">
        <v>240448</v>
      </c>
      <c r="I27" t="inlineStr">
        <is>
          <t>Lozano Acosta, Alejandro</t>
        </is>
      </c>
      <c r="K27" t="inlineStr">
        <is>
          <t>ET-25</t>
        </is>
      </c>
      <c r="L27" t="inlineStr">
        <is>
          <t>Lozano Acosta, Alejandro</t>
        </is>
      </c>
      <c r="M27" t="n">
        <v>240448</v>
      </c>
      <c r="P27">
        <f>IF(K27=R27,"","N")</f>
        <v/>
      </c>
      <c r="R27" t="inlineStr">
        <is>
          <t>ET-25</t>
        </is>
      </c>
      <c r="S27" t="inlineStr">
        <is>
          <t>ALEJANDRO LOZANO ACOSTA</t>
        </is>
      </c>
      <c r="T27" t="inlineStr">
        <is>
          <t>ALEJANDRO LOZANO ACOSTA</t>
        </is>
      </c>
      <c r="U27" t="n">
        <v>240448</v>
      </c>
      <c r="X27" t="inlineStr">
        <is>
          <t>ET-09</t>
        </is>
      </c>
      <c r="Y27" t="inlineStr">
        <is>
          <t>JOSE C. RAMIREZ</t>
        </is>
      </c>
      <c r="Z27" t="inlineStr">
        <is>
          <t>JOSE C. RAMIREZ</t>
        </is>
      </c>
      <c r="AA27" t="n">
        <v>210036</v>
      </c>
      <c r="AD27" t="inlineStr">
        <is>
          <t>ET-25</t>
        </is>
      </c>
      <c r="AE27" t="inlineStr">
        <is>
          <t>ALEJANDRO LOZANO ACOSTA</t>
        </is>
      </c>
      <c r="AF27" t="n">
        <v>240448</v>
      </c>
      <c r="AG27">
        <f>IFERROR(VLOOKUP($AF27,ELIST!$A$1:$B$1504,2,FALSE),"")</f>
        <v/>
      </c>
      <c r="AI27" t="inlineStr">
        <is>
          <t>ET-23</t>
        </is>
      </c>
      <c r="AJ27" t="inlineStr">
        <is>
          <t>JOSE J. RIVERA</t>
        </is>
      </c>
      <c r="AK27" t="n">
        <v>240072</v>
      </c>
      <c r="AL27" t="inlineStr">
        <is>
          <t>Jose J. Rivera</t>
        </is>
      </c>
      <c r="AN27" t="inlineStr">
        <is>
          <t>PT-268</t>
        </is>
      </c>
      <c r="AO27" t="inlineStr">
        <is>
          <t>CHRISTOPHER BELFLOWER</t>
        </is>
      </c>
      <c r="AP27" t="n">
        <v>800033</v>
      </c>
      <c r="AQ27" t="inlineStr">
        <is>
          <t>Christopher W. Belflower</t>
        </is>
      </c>
      <c r="AT27" t="inlineStr">
        <is>
          <t>ET-25</t>
        </is>
      </c>
      <c r="AU27" t="inlineStr">
        <is>
          <t>ALEJANDRO LOZANO ACOSTA</t>
        </is>
      </c>
      <c r="AV27" t="n">
        <v>240448</v>
      </c>
      <c r="AW27" t="inlineStr">
        <is>
          <t>Lozano Acosta, Alejandro</t>
        </is>
      </c>
      <c r="AY27" t="inlineStr">
        <is>
          <t>ET-25</t>
        </is>
      </c>
      <c r="AZ27" t="inlineStr">
        <is>
          <t>ALEJANDRO LOZANO ACOSTA</t>
        </is>
      </c>
      <c r="BA27" t="n">
        <v>240448</v>
      </c>
      <c r="BB27" t="inlineStr">
        <is>
          <t>ALEJANDRO LOZANO ACOSTA</t>
        </is>
      </c>
      <c r="BE27" t="inlineStr">
        <is>
          <t>ET-25</t>
        </is>
      </c>
      <c r="BF27" t="inlineStr">
        <is>
          <t>ALEJANDRO LOZANO ACOSTA</t>
        </is>
      </c>
      <c r="BG27" t="n">
        <v>240448</v>
      </c>
      <c r="BH27" t="inlineStr">
        <is>
          <t>ALEJANDRO LOZANO ACOSTA</t>
        </is>
      </c>
      <c r="BL27" t="inlineStr">
        <is>
          <t>LOZANO ACOSTA, ALEJANDRO</t>
        </is>
      </c>
      <c r="BM27" t="inlineStr">
        <is>
          <t>ET-25</t>
        </is>
      </c>
      <c r="BN27" t="inlineStr">
        <is>
          <t>ALEJANDRO LOZANO ACOSTA</t>
        </is>
      </c>
      <c r="BO27" t="n">
        <v>240448</v>
      </c>
      <c r="BP27" t="inlineStr">
        <is>
          <t>ET-25</t>
        </is>
      </c>
    </row>
    <row r="28">
      <c r="A28" t="inlineStr">
        <is>
          <t>ET-13</t>
        </is>
      </c>
      <c r="B28" t="inlineStr">
        <is>
          <t>open</t>
        </is>
      </c>
      <c r="C28" t="inlineStr">
        <is>
          <t>open</t>
        </is>
      </c>
      <c r="D28" t="inlineStr">
        <is>
          <t>open</t>
        </is>
      </c>
      <c r="F28" t="inlineStr">
        <is>
          <t>ET-26</t>
        </is>
      </c>
      <c r="G28" t="inlineStr">
        <is>
          <t>Rodriguez, Juan P</t>
        </is>
      </c>
      <c r="H28" t="n">
        <v>240075</v>
      </c>
      <c r="I28" t="inlineStr">
        <is>
          <t>Rodriguez, Juan P</t>
        </is>
      </c>
      <c r="K28" t="inlineStr">
        <is>
          <t>ET-26</t>
        </is>
      </c>
      <c r="L28" t="inlineStr">
        <is>
          <t>Rodriguez, Juan P</t>
        </is>
      </c>
      <c r="M28" t="n">
        <v>240075</v>
      </c>
      <c r="P28">
        <f>IF(K28=R28,"","N")</f>
        <v/>
      </c>
      <c r="R28" t="inlineStr">
        <is>
          <t>ET-26</t>
        </is>
      </c>
      <c r="S28" t="inlineStr">
        <is>
          <t>JUAN P. RODRIGUEZ</t>
        </is>
      </c>
      <c r="T28" t="inlineStr">
        <is>
          <t>JUAN P. RODRIGUEZ</t>
        </is>
      </c>
      <c r="U28" t="n">
        <v>240075</v>
      </c>
      <c r="X28" t="inlineStr">
        <is>
          <t>ET-38</t>
        </is>
      </c>
      <c r="Y28" t="inlineStr">
        <is>
          <t>Caleb Padgett</t>
        </is>
      </c>
      <c r="Z28" t="inlineStr">
        <is>
          <t>Caleb Padgett</t>
        </is>
      </c>
      <c r="AA28" t="n">
        <v>210078</v>
      </c>
      <c r="AD28" t="inlineStr">
        <is>
          <t>ET-26</t>
        </is>
      </c>
      <c r="AE28" t="inlineStr">
        <is>
          <t>JUAN P. RODRIGUEZ</t>
        </is>
      </c>
      <c r="AF28" t="n">
        <v>240075</v>
      </c>
      <c r="AG28">
        <f>IFERROR(VLOOKUP($AF28,ELIST!$A$1:$B$1504,2,FALSE),"")</f>
        <v/>
      </c>
      <c r="AI28" t="inlineStr">
        <is>
          <t>ET-24</t>
        </is>
      </c>
      <c r="AJ28" t="inlineStr">
        <is>
          <t>Troy Malette</t>
        </is>
      </c>
      <c r="AK28" t="n">
        <v>240696</v>
      </c>
      <c r="AL28" t="inlineStr">
        <is>
          <t>Troy S. Malette</t>
        </is>
      </c>
      <c r="AN28" t="inlineStr">
        <is>
          <t>PT-240</t>
        </is>
      </c>
      <c r="AO28" t="inlineStr">
        <is>
          <t>CLINT MIZE</t>
        </is>
      </c>
      <c r="AP28" t="n">
        <v>230005</v>
      </c>
      <c r="AQ28" t="inlineStr">
        <is>
          <t>Clint Mize</t>
        </is>
      </c>
      <c r="AT28" t="inlineStr">
        <is>
          <t>ET-26</t>
        </is>
      </c>
      <c r="AU28" t="inlineStr">
        <is>
          <t>JUAN RODRIGUEZ</t>
        </is>
      </c>
      <c r="AV28" t="n">
        <v>240075</v>
      </c>
      <c r="AW28" t="inlineStr">
        <is>
          <t>Rodriguez, Juan P</t>
        </is>
      </c>
      <c r="AY28" t="inlineStr">
        <is>
          <t>ET-26</t>
        </is>
      </c>
      <c r="AZ28" t="inlineStr">
        <is>
          <t>JUAN RODRIGUEZ</t>
        </is>
      </c>
      <c r="BA28" t="n">
        <v>240075</v>
      </c>
      <c r="BB28" t="inlineStr">
        <is>
          <t>JUAN RODRIGUEZ</t>
        </is>
      </c>
      <c r="BE28" t="inlineStr">
        <is>
          <t>ET-26</t>
        </is>
      </c>
      <c r="BF28" t="inlineStr">
        <is>
          <t>JUAN P. RODRIGUEZ</t>
        </is>
      </c>
      <c r="BG28" t="n">
        <v>240075</v>
      </c>
      <c r="BH28" t="inlineStr">
        <is>
          <t>JUAN P. RODRIGUEZ</t>
        </is>
      </c>
      <c r="BL28" t="inlineStr">
        <is>
          <t>RODRIGUEZ, JUAN P</t>
        </is>
      </c>
      <c r="BM28" t="inlineStr">
        <is>
          <t>ET-26</t>
        </is>
      </c>
      <c r="BN28" t="inlineStr">
        <is>
          <t>JUAN P. RODRIGUEZ</t>
        </is>
      </c>
      <c r="BO28" t="n">
        <v>240075</v>
      </c>
      <c r="BP28" t="inlineStr">
        <is>
          <t>ET-26</t>
        </is>
      </c>
    </row>
    <row r="29">
      <c r="A29" t="inlineStr">
        <is>
          <t>ET-14</t>
        </is>
      </c>
      <c r="B29" t="inlineStr">
        <is>
          <t>Kocmick, Caleb S</t>
        </is>
      </c>
      <c r="C29" t="n">
        <v>210076</v>
      </c>
      <c r="D29" t="inlineStr">
        <is>
          <t>Kocmick, Caleb S</t>
        </is>
      </c>
      <c r="F29" t="inlineStr">
        <is>
          <t>ET-27</t>
        </is>
      </c>
      <c r="G29" t="inlineStr">
        <is>
          <t>Miramontes, Alonso</t>
        </is>
      </c>
      <c r="H29" t="n">
        <v>240442</v>
      </c>
      <c r="I29" t="inlineStr">
        <is>
          <t>Miramontes, Alonso</t>
        </is>
      </c>
      <c r="K29" t="inlineStr">
        <is>
          <t>ET-27</t>
        </is>
      </c>
      <c r="L29" t="inlineStr">
        <is>
          <t>Miramontes, Alonso</t>
        </is>
      </c>
      <c r="M29" t="n">
        <v>240442</v>
      </c>
      <c r="P29">
        <f>IF(K29=R29,"","N")</f>
        <v/>
      </c>
      <c r="R29" t="inlineStr">
        <is>
          <t>ET-27</t>
        </is>
      </c>
      <c r="S29" t="inlineStr">
        <is>
          <t>ALONSO MIRAMONTES</t>
        </is>
      </c>
      <c r="T29" t="inlineStr">
        <is>
          <t>ALONSO MIRAMONTES</t>
        </is>
      </c>
      <c r="U29" t="n">
        <v>240442</v>
      </c>
      <c r="X29" t="inlineStr">
        <is>
          <t>ET-03</t>
        </is>
      </c>
      <c r="Y29" t="inlineStr">
        <is>
          <t>Manuel Andrade</t>
        </is>
      </c>
      <c r="Z29" t="inlineStr">
        <is>
          <t>Manuel Andrade</t>
        </is>
      </c>
      <c r="AA29" t="n">
        <v>410032</v>
      </c>
      <c r="AD29" t="inlineStr">
        <is>
          <t>ET-27</t>
        </is>
      </c>
      <c r="AE29" t="inlineStr">
        <is>
          <t>ALONSO MIRAMONTES</t>
        </is>
      </c>
      <c r="AF29" t="n">
        <v>240442</v>
      </c>
      <c r="AG29">
        <f>IFERROR(VLOOKUP($AF29,ELIST!$A$1:$B$1504,2,FALSE),"")</f>
        <v/>
      </c>
      <c r="AI29" t="inlineStr">
        <is>
          <t>ET-25</t>
        </is>
      </c>
      <c r="AJ29" t="inlineStr">
        <is>
          <t>ALEJANDRO LOZANO ACOSTA</t>
        </is>
      </c>
      <c r="AK29" t="n">
        <v>240448</v>
      </c>
      <c r="AL29" t="inlineStr">
        <is>
          <t>Alejandro Lozano Acosta</t>
        </is>
      </c>
      <c r="AN29" t="inlineStr">
        <is>
          <t>ET-21</t>
        </is>
      </c>
      <c r="AO29" t="inlineStr">
        <is>
          <t>Cole Hyun</t>
        </is>
      </c>
      <c r="AP29" t="n">
        <v>800062</v>
      </c>
      <c r="AQ29" t="inlineStr">
        <is>
          <t>Cole Hyun</t>
        </is>
      </c>
      <c r="AT29" t="inlineStr">
        <is>
          <t>ET-27</t>
        </is>
      </c>
      <c r="AU29" t="inlineStr">
        <is>
          <t>ALONSO MIRAMONTES</t>
        </is>
      </c>
      <c r="AV29" t="n">
        <v>240442</v>
      </c>
      <c r="AW29" t="inlineStr">
        <is>
          <t>Miramontes, Alonso</t>
        </is>
      </c>
      <c r="AY29" t="inlineStr">
        <is>
          <t>ET-27</t>
        </is>
      </c>
      <c r="AZ29" t="inlineStr">
        <is>
          <t>ALONSO MIRAMONTES</t>
        </is>
      </c>
      <c r="BA29" t="n">
        <v>240442</v>
      </c>
      <c r="BB29" t="inlineStr">
        <is>
          <t>ALONSO MIRAMONTES</t>
        </is>
      </c>
      <c r="BE29" t="inlineStr">
        <is>
          <t>ET-27</t>
        </is>
      </c>
      <c r="BF29" t="inlineStr">
        <is>
          <t>ALONSO MIRAMONTES</t>
        </is>
      </c>
      <c r="BG29" t="n">
        <v>240442</v>
      </c>
      <c r="BH29" t="inlineStr">
        <is>
          <t>ALONSO MIRAMONTES</t>
        </is>
      </c>
      <c r="BL29" t="inlineStr">
        <is>
          <t>MIRAMONTES, ALONSO</t>
        </is>
      </c>
      <c r="BM29" t="inlineStr">
        <is>
          <t>ET-27</t>
        </is>
      </c>
      <c r="BN29" t="inlineStr">
        <is>
          <t>ALONSO MIRAMONTES</t>
        </is>
      </c>
      <c r="BO29" t="n">
        <v>240442</v>
      </c>
      <c r="BP29" t="inlineStr">
        <is>
          <t>ET-27</t>
        </is>
      </c>
    </row>
    <row r="30">
      <c r="A30" t="inlineStr">
        <is>
          <t>ET-15</t>
        </is>
      </c>
      <c r="B30" t="inlineStr">
        <is>
          <t>Eclavea, Carlos H</t>
        </is>
      </c>
      <c r="C30" t="n">
        <v>230021</v>
      </c>
      <c r="D30" t="inlineStr">
        <is>
          <t>Eclavea, Carlos H</t>
        </is>
      </c>
      <c r="F30" t="inlineStr">
        <is>
          <t>ET-28</t>
        </is>
      </c>
      <c r="G30" t="inlineStr">
        <is>
          <t>Flores, Jorge L</t>
        </is>
      </c>
      <c r="H30" t="n">
        <v>240607</v>
      </c>
      <c r="I30" t="inlineStr">
        <is>
          <t>Flores, Jorge L</t>
        </is>
      </c>
      <c r="K30" t="inlineStr">
        <is>
          <t>ET-28</t>
        </is>
      </c>
      <c r="L30" t="inlineStr">
        <is>
          <t>Flores, Jorge L</t>
        </is>
      </c>
      <c r="M30" t="n">
        <v>240607</v>
      </c>
      <c r="P30">
        <f>IF(K30=R30,"","N")</f>
        <v/>
      </c>
      <c r="R30" t="inlineStr">
        <is>
          <t>ET-28</t>
        </is>
      </c>
      <c r="S30" t="inlineStr">
        <is>
          <t>JORGE L. FLORES</t>
        </is>
      </c>
      <c r="T30" t="inlineStr">
        <is>
          <t>JORGE L. FLORES</t>
        </is>
      </c>
      <c r="U30" t="n">
        <v>240607</v>
      </c>
      <c r="X30" t="inlineStr">
        <is>
          <t>PT-269</t>
        </is>
      </c>
      <c r="Y30" t="inlineStr">
        <is>
          <t>Hector Claudio</t>
        </is>
      </c>
      <c r="Z30" t="inlineStr">
        <is>
          <t>Hector Claudio</t>
        </is>
      </c>
      <c r="AA30" t="n">
        <v>240028</v>
      </c>
      <c r="AD30" t="inlineStr">
        <is>
          <t>ET-28</t>
        </is>
      </c>
      <c r="AE30" t="inlineStr">
        <is>
          <t>JORGE L. FLORES</t>
        </is>
      </c>
      <c r="AF30" t="n">
        <v>240607</v>
      </c>
      <c r="AG30">
        <f>IFERROR(VLOOKUP($AF30,ELIST!$A$1:$B$1504,2,FALSE),"")</f>
        <v/>
      </c>
      <c r="AI30" t="inlineStr">
        <is>
          <t>ET-26</t>
        </is>
      </c>
      <c r="AJ30" t="inlineStr">
        <is>
          <t>JUAN P. RODRIGUEZ</t>
        </is>
      </c>
      <c r="AK30" t="n">
        <v>240075</v>
      </c>
      <c r="AL30" t="inlineStr">
        <is>
          <t>Juan P. Rodriguez</t>
        </is>
      </c>
      <c r="AN30" t="inlineStr">
        <is>
          <t>ET-17</t>
        </is>
      </c>
      <c r="AO30" t="inlineStr">
        <is>
          <t>COOPER LINK</t>
        </is>
      </c>
      <c r="AP30" t="n">
        <v>820003</v>
      </c>
      <c r="AQ30" t="inlineStr">
        <is>
          <t>Cooper E. Link</t>
        </is>
      </c>
      <c r="AT30" t="inlineStr">
        <is>
          <t>ET-28</t>
        </is>
      </c>
      <c r="AU30" t="inlineStr">
        <is>
          <t>JORGE FLORES</t>
        </is>
      </c>
      <c r="AV30" t="n">
        <v>240607</v>
      </c>
      <c r="AW30" t="inlineStr">
        <is>
          <t>Flores, Jorge L</t>
        </is>
      </c>
      <c r="AY30" t="inlineStr">
        <is>
          <t>ET-28</t>
        </is>
      </c>
      <c r="AZ30" t="inlineStr">
        <is>
          <t>JORGE L. FLORES</t>
        </is>
      </c>
      <c r="BA30" t="n">
        <v>240607</v>
      </c>
      <c r="BB30" t="inlineStr">
        <is>
          <t>JORGE L. FLORES</t>
        </is>
      </c>
      <c r="BE30" t="inlineStr">
        <is>
          <t>ET-28</t>
        </is>
      </c>
      <c r="BF30" t="inlineStr">
        <is>
          <t>JERRAD DUNN</t>
        </is>
      </c>
      <c r="BG30" t="n">
        <v>340010</v>
      </c>
      <c r="BH30" t="inlineStr">
        <is>
          <t>JERRAD DUNN</t>
        </is>
      </c>
      <c r="BL30" t="inlineStr">
        <is>
          <t>DUNN, JERRAD M</t>
        </is>
      </c>
      <c r="BM30" t="inlineStr">
        <is>
          <t>ET-28</t>
        </is>
      </c>
      <c r="BN30" t="inlineStr">
        <is>
          <t>JERRAD DUNN</t>
        </is>
      </c>
      <c r="BO30" t="n">
        <v>340010</v>
      </c>
      <c r="BP30" t="inlineStr">
        <is>
          <t>ET-28</t>
        </is>
      </c>
    </row>
    <row r="31">
      <c r="A31" t="inlineStr">
        <is>
          <t>ET-16</t>
        </is>
      </c>
      <c r="B31" t="inlineStr">
        <is>
          <t>Murcia Orellana, Luis E</t>
        </is>
      </c>
      <c r="C31" t="n">
        <v>240165</v>
      </c>
      <c r="D31" t="inlineStr">
        <is>
          <t>Murcia Orellana, Luis E</t>
        </is>
      </c>
      <c r="F31" t="inlineStr">
        <is>
          <t>ET-29</t>
        </is>
      </c>
      <c r="G31" t="inlineStr">
        <is>
          <t>Rangel, Jose M</t>
        </is>
      </c>
      <c r="H31" t="n">
        <v>240067</v>
      </c>
      <c r="I31" t="inlineStr">
        <is>
          <t>Rangel, Jose M</t>
        </is>
      </c>
      <c r="K31" t="inlineStr">
        <is>
          <t>ET-29</t>
        </is>
      </c>
      <c r="L31" t="inlineStr">
        <is>
          <t>Rangel, Jose M</t>
        </is>
      </c>
      <c r="M31" t="n">
        <v>240067</v>
      </c>
      <c r="P31">
        <f>IF(K31=R31,"","N")</f>
        <v/>
      </c>
      <c r="R31" t="inlineStr">
        <is>
          <t>ET-29</t>
        </is>
      </c>
      <c r="S31" t="inlineStr">
        <is>
          <t>JOSE RANGEL</t>
        </is>
      </c>
      <c r="T31" t="inlineStr">
        <is>
          <t>JOSE RANGEL</t>
        </is>
      </c>
      <c r="U31" t="n">
        <v>240067</v>
      </c>
      <c r="X31" t="inlineStr">
        <is>
          <t>ET-06</t>
        </is>
      </c>
      <c r="Y31" t="inlineStr">
        <is>
          <t>ESTEBAN RODRIGUEZ PEREZ</t>
        </is>
      </c>
      <c r="Z31" t="inlineStr">
        <is>
          <t>ESTEBAN RODRIGUEZ PEREZ</t>
        </is>
      </c>
      <c r="AA31" t="n">
        <v>310008</v>
      </c>
      <c r="AD31" t="inlineStr">
        <is>
          <t>ET-29</t>
        </is>
      </c>
      <c r="AE31" t="inlineStr">
        <is>
          <t>JOSE RANGEL</t>
        </is>
      </c>
      <c r="AF31" t="n">
        <v>240067</v>
      </c>
      <c r="AG31">
        <f>IFERROR(VLOOKUP($AF31,ELIST!$A$1:$B$1504,2,FALSE),"")</f>
        <v/>
      </c>
      <c r="AI31" t="inlineStr">
        <is>
          <t>ET-27</t>
        </is>
      </c>
      <c r="AJ31" t="inlineStr">
        <is>
          <t>ALONSO MIRAMONTES</t>
        </is>
      </c>
      <c r="AK31" t="n">
        <v>240442</v>
      </c>
      <c r="AL31" t="inlineStr">
        <is>
          <t>Alonso Miramontes</t>
        </is>
      </c>
      <c r="AN31" t="inlineStr">
        <is>
          <t>MT-13</t>
        </is>
      </c>
      <c r="AO31" t="inlineStr">
        <is>
          <t>Corey Torgerson</t>
        </is>
      </c>
      <c r="AP31" t="n">
        <v>230016</v>
      </c>
      <c r="AQ31" t="inlineStr">
        <is>
          <t>Corey A. Torgerson</t>
        </is>
      </c>
      <c r="AT31" t="inlineStr">
        <is>
          <t>ET-29</t>
        </is>
      </c>
      <c r="AU31" t="inlineStr">
        <is>
          <t>JOSE RANGEL</t>
        </is>
      </c>
      <c r="AV31" t="n">
        <v>240067</v>
      </c>
      <c r="AW31" t="inlineStr">
        <is>
          <t>Rangel, Jose M</t>
        </is>
      </c>
      <c r="AY31" t="inlineStr">
        <is>
          <t>ET-29</t>
        </is>
      </c>
      <c r="AZ31" t="inlineStr">
        <is>
          <t>JOSE RANGEL</t>
        </is>
      </c>
      <c r="BA31" t="n">
        <v>240067</v>
      </c>
      <c r="BB31" t="inlineStr">
        <is>
          <t>JOSE RANGEL</t>
        </is>
      </c>
      <c r="BE31" t="inlineStr">
        <is>
          <t>ET-29</t>
        </is>
      </c>
      <c r="BF31" t="inlineStr">
        <is>
          <t>JOSE RANGEL</t>
        </is>
      </c>
      <c r="BG31" t="n">
        <v>240067</v>
      </c>
      <c r="BH31" t="inlineStr">
        <is>
          <t>JOSE RANGEL</t>
        </is>
      </c>
      <c r="BL31" t="inlineStr">
        <is>
          <t>RANGEL, JOSE M</t>
        </is>
      </c>
      <c r="BM31" t="inlineStr">
        <is>
          <t>ET-29</t>
        </is>
      </c>
      <c r="BN31" t="inlineStr">
        <is>
          <t>JOSE RANGEL</t>
        </is>
      </c>
      <c r="BO31" t="n">
        <v>240067</v>
      </c>
      <c r="BP31" t="inlineStr">
        <is>
          <t>ET-29</t>
        </is>
      </c>
    </row>
    <row r="32">
      <c r="A32" t="inlineStr">
        <is>
          <t>ET-17</t>
        </is>
      </c>
      <c r="B32" t="inlineStr">
        <is>
          <t>Link, Cooper E</t>
        </is>
      </c>
      <c r="C32" t="n">
        <v>820003</v>
      </c>
      <c r="D32" t="inlineStr">
        <is>
          <t>Link, Cooper E</t>
        </is>
      </c>
      <c r="F32" t="inlineStr">
        <is>
          <t>ET-30</t>
        </is>
      </c>
      <c r="G32" t="inlineStr">
        <is>
          <t>Ruiz, Juan L</t>
        </is>
      </c>
      <c r="H32" t="n">
        <v>240080</v>
      </c>
      <c r="I32" t="inlineStr">
        <is>
          <t>Ruiz, Juan L</t>
        </is>
      </c>
      <c r="K32" t="inlineStr">
        <is>
          <t>ET-30</t>
        </is>
      </c>
      <c r="L32" t="inlineStr">
        <is>
          <t>Ruiz, Juan L</t>
        </is>
      </c>
      <c r="M32" t="n">
        <v>240080</v>
      </c>
      <c r="P32">
        <f>IF(K32=R32,"","N")</f>
        <v/>
      </c>
      <c r="R32" t="inlineStr">
        <is>
          <t>ET-30</t>
        </is>
      </c>
      <c r="S32" t="inlineStr">
        <is>
          <t>JUAN L. RUIZ</t>
        </is>
      </c>
      <c r="T32" t="inlineStr">
        <is>
          <t>JUAN L. RUIZ</t>
        </is>
      </c>
      <c r="U32" t="n">
        <v>240080</v>
      </c>
      <c r="X32" t="inlineStr">
        <is>
          <t>PT-280</t>
        </is>
      </c>
      <c r="Y32" t="inlineStr">
        <is>
          <t>ANDRES BLANCO</t>
        </is>
      </c>
      <c r="Z32" t="inlineStr">
        <is>
          <t>ANDRES BLANCO</t>
        </is>
      </c>
      <c r="AA32" t="n">
        <v>440082</v>
      </c>
      <c r="AD32" t="inlineStr">
        <is>
          <t>ET-30</t>
        </is>
      </c>
      <c r="AE32" t="inlineStr">
        <is>
          <t>JUAN L. RUIZ</t>
        </is>
      </c>
      <c r="AF32" t="n">
        <v>240080</v>
      </c>
      <c r="AG32">
        <f>IFERROR(VLOOKUP($AF32,ELIST!$A$1:$B$1504,2,FALSE),"")</f>
        <v/>
      </c>
      <c r="AI32" t="inlineStr">
        <is>
          <t>ET-28</t>
        </is>
      </c>
      <c r="AJ32" t="inlineStr">
        <is>
          <t>JORGE L. FLORES</t>
        </is>
      </c>
      <c r="AK32" t="n">
        <v>240607</v>
      </c>
      <c r="AL32" t="inlineStr">
        <is>
          <t>Jorge L. Flores</t>
        </is>
      </c>
      <c r="AN32" t="inlineStr">
        <is>
          <t>PT-228</t>
        </is>
      </c>
      <c r="AO32" t="inlineStr">
        <is>
          <t>DANIEL LOPEZ</t>
        </is>
      </c>
      <c r="AP32" t="n">
        <v>240051</v>
      </c>
      <c r="AQ32" t="inlineStr">
        <is>
          <t>Daniel Lopez</t>
        </is>
      </c>
      <c r="AT32" t="inlineStr">
        <is>
          <t>ET-30</t>
        </is>
      </c>
      <c r="AU32" t="inlineStr">
        <is>
          <t>JUAN RUIZ</t>
        </is>
      </c>
      <c r="AV32" t="n">
        <v>240080</v>
      </c>
      <c r="AW32" t="inlineStr">
        <is>
          <t>Ruiz, Juan L</t>
        </is>
      </c>
      <c r="AY32" t="inlineStr">
        <is>
          <t>ET-30</t>
        </is>
      </c>
      <c r="AZ32" t="inlineStr">
        <is>
          <t>JUAN RUIZ</t>
        </is>
      </c>
      <c r="BA32" t="n">
        <v>240080</v>
      </c>
      <c r="BB32" t="inlineStr">
        <is>
          <t>JUAN RUIZ</t>
        </is>
      </c>
      <c r="BE32" t="inlineStr">
        <is>
          <t>ET-30</t>
        </is>
      </c>
      <c r="BF32" t="inlineStr">
        <is>
          <t>JUAN L. RUIZ</t>
        </is>
      </c>
      <c r="BG32" t="n">
        <v>240080</v>
      </c>
      <c r="BH32" t="inlineStr">
        <is>
          <t>JUAN L. RUIZ</t>
        </is>
      </c>
      <c r="BL32" t="inlineStr">
        <is>
          <t>RUIZ, JUAN L</t>
        </is>
      </c>
      <c r="BM32" t="inlineStr">
        <is>
          <t>ET-30</t>
        </is>
      </c>
      <c r="BN32" t="inlineStr">
        <is>
          <t>JUAN L. RUIZ</t>
        </is>
      </c>
      <c r="BO32" t="n">
        <v>240080</v>
      </c>
      <c r="BP32" t="inlineStr">
        <is>
          <t>ET-30</t>
        </is>
      </c>
    </row>
    <row r="33">
      <c r="A33" t="inlineStr">
        <is>
          <t>ET-18</t>
        </is>
      </c>
      <c r="B33" t="inlineStr">
        <is>
          <t>Moore, Jesse A</t>
        </is>
      </c>
      <c r="C33" t="n">
        <v>800057</v>
      </c>
      <c r="D33" t="inlineStr">
        <is>
          <t>Moore, Jesse A</t>
        </is>
      </c>
      <c r="F33" t="inlineStr">
        <is>
          <t>ET-31</t>
        </is>
      </c>
      <c r="G33" t="inlineStr">
        <is>
          <t>Vazquez De La Cruz, Ramiro</t>
        </is>
      </c>
      <c r="H33" t="n">
        <v>240624</v>
      </c>
      <c r="I33" t="inlineStr">
        <is>
          <t>Vazquez De La Cruz, Ramiro</t>
        </is>
      </c>
      <c r="K33" t="inlineStr">
        <is>
          <t>ET-31</t>
        </is>
      </c>
      <c r="L33" t="inlineStr">
        <is>
          <t>Vazquez De La Cruz, Ramiro</t>
        </is>
      </c>
      <c r="M33" t="n">
        <v>240624</v>
      </c>
      <c r="P33">
        <f>IF(K33=R33,"","N")</f>
        <v/>
      </c>
      <c r="R33" t="inlineStr">
        <is>
          <t>ET-31</t>
        </is>
      </c>
      <c r="S33" t="inlineStr">
        <is>
          <t>RAMIRO VAZQUEZ DE LA CRUZ</t>
        </is>
      </c>
      <c r="T33" t="inlineStr">
        <is>
          <t>RAMIRO VAZQUEZ DE LA CRUZ</t>
        </is>
      </c>
      <c r="U33" t="n">
        <v>240624</v>
      </c>
      <c r="X33" t="inlineStr">
        <is>
          <t>ET-27</t>
        </is>
      </c>
      <c r="Y33" t="inlineStr">
        <is>
          <t>ALONSO MIRAMONTES</t>
        </is>
      </c>
      <c r="Z33" t="inlineStr">
        <is>
          <t>ALONSO MIRAMONTES</t>
        </is>
      </c>
      <c r="AA33" t="n">
        <v>240442</v>
      </c>
      <c r="AD33" t="inlineStr">
        <is>
          <t>ET-31</t>
        </is>
      </c>
      <c r="AE33" t="inlineStr">
        <is>
          <t>RAMIRO VAZQUEZ DE LA CRUZ</t>
        </is>
      </c>
      <c r="AF33" t="n">
        <v>240624</v>
      </c>
      <c r="AG33">
        <f>IFERROR(VLOOKUP($AF33,ELIST!$A$1:$B$1504,2,FALSE),"")</f>
        <v/>
      </c>
      <c r="AI33" t="inlineStr">
        <is>
          <t>ET-29</t>
        </is>
      </c>
      <c r="AJ33" t="inlineStr">
        <is>
          <t>JOSE RANGEL</t>
        </is>
      </c>
      <c r="AK33" t="n">
        <v>240067</v>
      </c>
      <c r="AL33" t="inlineStr">
        <is>
          <t>Jose M. Rangel</t>
        </is>
      </c>
      <c r="AN33" t="inlineStr">
        <is>
          <t>ET-40</t>
        </is>
      </c>
      <c r="AO33" t="inlineStr">
        <is>
          <t>DEZIREE THOMAS</t>
        </is>
      </c>
      <c r="AP33" t="n">
        <v>210041</v>
      </c>
      <c r="AQ33" t="inlineStr">
        <is>
          <t>Deziree L. Thomas</t>
        </is>
      </c>
      <c r="AT33" t="inlineStr">
        <is>
          <t>ET-31</t>
        </is>
      </c>
      <c r="AU33" t="inlineStr">
        <is>
          <t>RAMIRO VAZQUEZ DE LA CRUZ</t>
        </is>
      </c>
      <c r="AV33" t="n">
        <v>240624</v>
      </c>
      <c r="AW33" t="inlineStr">
        <is>
          <t>Vazquez De La Cruz, Ramiro</t>
        </is>
      </c>
      <c r="AY33" t="inlineStr">
        <is>
          <t>ET-31</t>
        </is>
      </c>
      <c r="AZ33" t="inlineStr">
        <is>
          <t>RAMIRO VAZQUEZ DE LA CRUZ</t>
        </is>
      </c>
      <c r="BA33" t="n">
        <v>240624</v>
      </c>
      <c r="BB33" t="inlineStr">
        <is>
          <t>RAMIRO VAZQUEZ DE LA CRUZ</t>
        </is>
      </c>
      <c r="BE33" t="inlineStr">
        <is>
          <t>ET-31</t>
        </is>
      </c>
      <c r="BF33" t="inlineStr">
        <is>
          <t>RAMIRO VAZQUEZ DE LA CRUZ</t>
        </is>
      </c>
      <c r="BG33" t="n">
        <v>240624</v>
      </c>
      <c r="BH33" t="inlineStr">
        <is>
          <t>RAMIRO VAZQUEZ DE LA CRUZ</t>
        </is>
      </c>
      <c r="BL33" t="inlineStr">
        <is>
          <t>VAZQUEZ DE LA CRUZ, RAMIRO</t>
        </is>
      </c>
      <c r="BM33" t="inlineStr">
        <is>
          <t>ET-31</t>
        </is>
      </c>
      <c r="BN33" t="inlineStr">
        <is>
          <t>RAMIRO VAZQUEZ DE LA CRUZ</t>
        </is>
      </c>
      <c r="BO33" t="n">
        <v>240624</v>
      </c>
      <c r="BP33" t="inlineStr">
        <is>
          <t>ET-31</t>
        </is>
      </c>
    </row>
    <row r="34">
      <c r="A34" t="inlineStr">
        <is>
          <t>ET-19</t>
        </is>
      </c>
      <c r="B34" t="inlineStr">
        <is>
          <t>Osiel Salaices</t>
        </is>
      </c>
      <c r="C34" t="inlineStr">
        <is>
          <t>Osiel Salaices</t>
        </is>
      </c>
      <c r="D34" t="inlineStr">
        <is>
          <t>Osiel Salaices</t>
        </is>
      </c>
      <c r="F34" t="inlineStr">
        <is>
          <t>ET-32</t>
        </is>
      </c>
      <c r="G34" t="inlineStr">
        <is>
          <t>Garcia-Andrade, Uriel</t>
        </is>
      </c>
      <c r="H34" t="n">
        <v>440061</v>
      </c>
      <c r="I34" t="inlineStr">
        <is>
          <t>Garcia-Andrade, Uriel</t>
        </is>
      </c>
      <c r="K34" t="inlineStr">
        <is>
          <t>ET-32</t>
        </is>
      </c>
      <c r="L34" t="inlineStr">
        <is>
          <t>Garcia-Andrade, Uriel</t>
        </is>
      </c>
      <c r="M34" t="n">
        <v>440061</v>
      </c>
      <c r="P34">
        <f>IF(K34=R34,"","N")</f>
        <v/>
      </c>
      <c r="R34" t="inlineStr">
        <is>
          <t>ET-32</t>
        </is>
      </c>
      <c r="S34" t="inlineStr">
        <is>
          <t>URIEL GARCIA-ANDRADE</t>
        </is>
      </c>
      <c r="T34" t="inlineStr">
        <is>
          <t>URIEL GARCIA-ANDRADE</t>
        </is>
      </c>
      <c r="U34" t="n">
        <v>440061</v>
      </c>
      <c r="X34" t="inlineStr">
        <is>
          <t>ET-37</t>
        </is>
      </c>
      <c r="Y34" t="inlineStr">
        <is>
          <t>SABINO IBARRA</t>
        </is>
      </c>
      <c r="Z34" t="inlineStr">
        <is>
          <t>SABINO IBARRA</t>
        </is>
      </c>
      <c r="AA34" t="n">
        <v>240348</v>
      </c>
      <c r="AD34" t="inlineStr">
        <is>
          <t>ET-32</t>
        </is>
      </c>
      <c r="AE34" t="inlineStr">
        <is>
          <t>URIEL GARCIA-ANDRADE</t>
        </is>
      </c>
      <c r="AF34" t="n">
        <v>440061</v>
      </c>
      <c r="AG34">
        <f>IFERROR(VLOOKUP($AF34,ELIST!$A$1:$B$1504,2,FALSE),"")</f>
        <v/>
      </c>
      <c r="AI34" t="inlineStr">
        <is>
          <t>ET-30</t>
        </is>
      </c>
      <c r="AJ34" t="inlineStr">
        <is>
          <t>JUAN L. RUIZ</t>
        </is>
      </c>
      <c r="AK34" t="n">
        <v>240080</v>
      </c>
      <c r="AL34" t="inlineStr">
        <is>
          <t>Juan L. Ruiz</t>
        </is>
      </c>
      <c r="AN34" t="inlineStr">
        <is>
          <t>PT-89</t>
        </is>
      </c>
      <c r="AO34" t="inlineStr">
        <is>
          <t>DEZIREE THOMAS</t>
        </is>
      </c>
      <c r="AP34" t="n">
        <v>210041</v>
      </c>
      <c r="AQ34" t="inlineStr">
        <is>
          <t>Deziree L. Thomas</t>
        </is>
      </c>
      <c r="AT34" t="inlineStr">
        <is>
          <t>ET-32</t>
        </is>
      </c>
      <c r="AU34" t="inlineStr">
        <is>
          <t>URIEL GARCIA-ANDRADE</t>
        </is>
      </c>
      <c r="AV34" t="n">
        <v>440061</v>
      </c>
      <c r="AW34" t="inlineStr">
        <is>
          <t>Garcia-Andrade, Uriel</t>
        </is>
      </c>
      <c r="AY34" t="inlineStr">
        <is>
          <t>ET-32</t>
        </is>
      </c>
      <c r="AZ34" t="inlineStr">
        <is>
          <t>URIEL GARCIA-ANDRADE</t>
        </is>
      </c>
      <c r="BA34" t="n">
        <v>440061</v>
      </c>
      <c r="BB34" t="inlineStr">
        <is>
          <t>URIEL GARCIA-ANDRADE</t>
        </is>
      </c>
      <c r="BE34" t="inlineStr">
        <is>
          <t>ET-32</t>
        </is>
      </c>
      <c r="BF34" t="inlineStr">
        <is>
          <t>URIEL GARCIA-ANDRADE</t>
        </is>
      </c>
      <c r="BG34" t="n">
        <v>440061</v>
      </c>
      <c r="BH34" t="inlineStr">
        <is>
          <t>URIEL GARCIA-ANDRADE</t>
        </is>
      </c>
      <c r="BL34" t="inlineStr">
        <is>
          <t>GARCIA-ANDRADE, URIEL</t>
        </is>
      </c>
      <c r="BM34" t="inlineStr">
        <is>
          <t>ET-32</t>
        </is>
      </c>
      <c r="BN34" t="inlineStr">
        <is>
          <t>URIEL GARCIA ANDRADE</t>
        </is>
      </c>
      <c r="BO34" t="n">
        <v>440061</v>
      </c>
      <c r="BP34" t="inlineStr">
        <is>
          <t>ET-32</t>
        </is>
      </c>
    </row>
    <row r="35">
      <c r="A35" t="inlineStr">
        <is>
          <t>ET-20</t>
        </is>
      </c>
      <c r="B35" t="inlineStr">
        <is>
          <t>OPEN RAM 1500</t>
        </is>
      </c>
      <c r="C35" t="inlineStr">
        <is>
          <t>OPEN RAM 1500</t>
        </is>
      </c>
      <c r="D35" t="inlineStr">
        <is>
          <t>OPEN RAM 1500</t>
        </is>
      </c>
      <c r="F35" t="inlineStr">
        <is>
          <t>ET-33</t>
        </is>
      </c>
      <c r="G35" t="inlineStr">
        <is>
          <t>Lopez Lira, Jose P</t>
        </is>
      </c>
      <c r="H35" t="n">
        <v>240049</v>
      </c>
      <c r="I35" t="inlineStr">
        <is>
          <t>Lopez Lira, Jose P</t>
        </is>
      </c>
      <c r="K35" t="inlineStr">
        <is>
          <t>ET-33</t>
        </is>
      </c>
      <c r="L35" t="inlineStr">
        <is>
          <t>Lopez Lira, Jose P</t>
        </is>
      </c>
      <c r="M35" t="n">
        <v>240049</v>
      </c>
      <c r="P35">
        <f>IF(K35=R35,"","N")</f>
        <v/>
      </c>
      <c r="R35" t="inlineStr">
        <is>
          <t>ET-33</t>
        </is>
      </c>
      <c r="S35" t="inlineStr">
        <is>
          <t>JOSE P. LOPEZ LIRA</t>
        </is>
      </c>
      <c r="T35" t="inlineStr">
        <is>
          <t>JOSE P. LOPEZ LIRA</t>
        </is>
      </c>
      <c r="U35" t="n">
        <v>240049</v>
      </c>
      <c r="X35" t="inlineStr">
        <is>
          <t>PT-246</t>
        </is>
      </c>
      <c r="Y35" t="inlineStr">
        <is>
          <t>PHILLIP SABAJ</t>
        </is>
      </c>
      <c r="Z35" t="inlineStr">
        <is>
          <t>PHILLIP SABAJ</t>
        </is>
      </c>
      <c r="AA35" t="n">
        <v>440032</v>
      </c>
      <c r="AD35" t="inlineStr">
        <is>
          <t>ET-33</t>
        </is>
      </c>
      <c r="AE35" t="inlineStr">
        <is>
          <t>JOSE P. LOPEZ LIRA</t>
        </is>
      </c>
      <c r="AF35" t="n">
        <v>240049</v>
      </c>
      <c r="AG35">
        <f>IFERROR(VLOOKUP($AF35,ELIST!$A$1:$B$1504,2,FALSE),"")</f>
        <v/>
      </c>
      <c r="AI35" t="inlineStr">
        <is>
          <t>ET-31</t>
        </is>
      </c>
      <c r="AJ35" t="inlineStr">
        <is>
          <t>RAMIRO VAZQUEZ DE LA CRUZ</t>
        </is>
      </c>
      <c r="AK35" t="n">
        <v>240624</v>
      </c>
      <c r="AL35" t="inlineStr">
        <is>
          <t>Ramiro Vazquez De La Cruz</t>
        </is>
      </c>
      <c r="AN35" t="inlineStr">
        <is>
          <t>PT-107</t>
        </is>
      </c>
      <c r="AO35" t="inlineStr">
        <is>
          <t>DFW OFFICE TRUCK</t>
        </is>
      </c>
      <c r="AP35" t="n">
        <v>800047</v>
      </c>
      <c r="AQ35" t="inlineStr">
        <is>
          <t>Christopher D. Robertson</t>
        </is>
      </c>
      <c r="AT35" t="inlineStr">
        <is>
          <t>ET-33</t>
        </is>
      </c>
      <c r="AU35" t="inlineStr">
        <is>
          <t>JOSE LOPEZ LIRA</t>
        </is>
      </c>
      <c r="AV35" t="n">
        <v>240049</v>
      </c>
      <c r="AW35" t="inlineStr">
        <is>
          <t>Lopez Lira, Jose P</t>
        </is>
      </c>
      <c r="AY35" t="inlineStr">
        <is>
          <t>ET-33</t>
        </is>
      </c>
      <c r="AZ35" t="inlineStr">
        <is>
          <t>JOSE P. LOPEZ LIRA</t>
        </is>
      </c>
      <c r="BA35" t="n">
        <v>240049</v>
      </c>
      <c r="BB35" t="inlineStr">
        <is>
          <t>JOSE P. LOPEZ LIRA</t>
        </is>
      </c>
      <c r="BE35" t="inlineStr">
        <is>
          <t>ET-33</t>
        </is>
      </c>
      <c r="BF35" t="inlineStr">
        <is>
          <t>JOSE P. LOPEZ LIRA</t>
        </is>
      </c>
      <c r="BG35" t="n">
        <v>240049</v>
      </c>
      <c r="BH35" t="inlineStr">
        <is>
          <t>JOSE P. LOPEZ LIRA</t>
        </is>
      </c>
      <c r="BL35" t="inlineStr">
        <is>
          <t>LOPEZ LIRA, JOSE P</t>
        </is>
      </c>
      <c r="BM35" t="inlineStr">
        <is>
          <t>ET-33</t>
        </is>
      </c>
      <c r="BN35" t="inlineStr">
        <is>
          <t>JOSE P. LOPEZ LIRA</t>
        </is>
      </c>
      <c r="BO35" t="n">
        <v>240049</v>
      </c>
      <c r="BP35" t="inlineStr">
        <is>
          <t>ET-33</t>
        </is>
      </c>
    </row>
    <row r="36">
      <c r="A36" t="inlineStr">
        <is>
          <t>ET-21</t>
        </is>
      </c>
      <c r="B36" t="inlineStr">
        <is>
          <t>OPEN</t>
        </is>
      </c>
      <c r="C36" t="inlineStr">
        <is>
          <t>OPEN</t>
        </is>
      </c>
      <c r="D36" t="inlineStr">
        <is>
          <t>OPEN</t>
        </is>
      </c>
      <c r="F36" t="inlineStr">
        <is>
          <t>ET-34</t>
        </is>
      </c>
      <c r="G36" t="inlineStr">
        <is>
          <t>Reyes, Aureliano</t>
        </is>
      </c>
      <c r="H36" t="n">
        <v>440273</v>
      </c>
      <c r="I36" t="inlineStr">
        <is>
          <t>Reyes, Aureliano</t>
        </is>
      </c>
      <c r="K36" t="inlineStr">
        <is>
          <t>ET-34</t>
        </is>
      </c>
      <c r="L36" t="inlineStr">
        <is>
          <t>Reyes, Aureliano</t>
        </is>
      </c>
      <c r="M36" t="n">
        <v>440273</v>
      </c>
      <c r="P36">
        <f>IF(K36=R36,"","N")</f>
        <v/>
      </c>
      <c r="R36" t="inlineStr">
        <is>
          <t>ET-34</t>
        </is>
      </c>
      <c r="S36" t="inlineStr">
        <is>
          <t>AURELIANO REYES</t>
        </is>
      </c>
      <c r="T36" t="inlineStr">
        <is>
          <t>AURELIANO REYES</t>
        </is>
      </c>
      <c r="U36" t="n">
        <v>440273</v>
      </c>
      <c r="X36" t="inlineStr">
        <is>
          <t>PT-188</t>
        </is>
      </c>
      <c r="Y36" t="inlineStr">
        <is>
          <t>MIGUEL RIVERA-CRUZ</t>
        </is>
      </c>
      <c r="Z36" t="inlineStr">
        <is>
          <t>MIGUEL RIVERA-CRUZ</t>
        </is>
      </c>
      <c r="AA36" t="n">
        <v>240073</v>
      </c>
      <c r="AD36" t="inlineStr">
        <is>
          <t>ET-34</t>
        </is>
      </c>
      <c r="AE36" t="inlineStr">
        <is>
          <t>AURELIANO REYES</t>
        </is>
      </c>
      <c r="AF36" t="n">
        <v>440273</v>
      </c>
      <c r="AG36">
        <f>IFERROR(VLOOKUP($AF36,ELIST!$A$1:$B$1504,2,FALSE),"")</f>
        <v/>
      </c>
      <c r="AI36" t="inlineStr">
        <is>
          <t>ET-32</t>
        </is>
      </c>
      <c r="AJ36" t="inlineStr">
        <is>
          <t>URIEL GARCIA-ANDRADE</t>
        </is>
      </c>
      <c r="AK36" t="n">
        <v>440061</v>
      </c>
      <c r="AL36" t="inlineStr">
        <is>
          <t>Uriel Garcia-Andrade</t>
        </is>
      </c>
      <c r="AN36" t="inlineStr">
        <is>
          <t>PT-270</t>
        </is>
      </c>
      <c r="AO36" t="inlineStr">
        <is>
          <t>EDGAR GARCIA MANCILLA</t>
        </is>
      </c>
      <c r="AP36" t="n">
        <v>800053</v>
      </c>
      <c r="AQ36" t="inlineStr">
        <is>
          <t>Edgar Garcia Mancilla</t>
        </is>
      </c>
      <c r="AT36" t="inlineStr">
        <is>
          <t>ET-34</t>
        </is>
      </c>
      <c r="AU36" t="inlineStr">
        <is>
          <t>AURELIANO REYES</t>
        </is>
      </c>
      <c r="AV36" t="n">
        <v>440273</v>
      </c>
      <c r="AW36" t="inlineStr">
        <is>
          <t>Reyes, Aureliano</t>
        </is>
      </c>
      <c r="AY36" t="inlineStr">
        <is>
          <t>ET-34</t>
        </is>
      </c>
      <c r="AZ36" t="inlineStr">
        <is>
          <t>AURELIANO REYES</t>
        </is>
      </c>
      <c r="BA36" t="n">
        <v>440273</v>
      </c>
      <c r="BB36" t="inlineStr">
        <is>
          <t>AURELIANO REYES</t>
        </is>
      </c>
      <c r="BE36" t="inlineStr">
        <is>
          <t>ET-34</t>
        </is>
      </c>
      <c r="BF36" t="inlineStr">
        <is>
          <t>AURELIANO REYES</t>
        </is>
      </c>
      <c r="BG36" t="n">
        <v>440273</v>
      </c>
      <c r="BH36" t="inlineStr">
        <is>
          <t>AURELIANO REYES</t>
        </is>
      </c>
      <c r="BL36" t="inlineStr">
        <is>
          <t>REYES, AURELIANO</t>
        </is>
      </c>
      <c r="BM36" t="inlineStr">
        <is>
          <t>ET-34</t>
        </is>
      </c>
      <c r="BN36" t="inlineStr">
        <is>
          <t>AURELIANO REYES</t>
        </is>
      </c>
      <c r="BO36" t="n">
        <v>440273</v>
      </c>
      <c r="BP36" t="inlineStr">
        <is>
          <t>ET-34</t>
        </is>
      </c>
    </row>
    <row r="37">
      <c r="A37" t="inlineStr">
        <is>
          <t>ET-22</t>
        </is>
      </c>
      <c r="B37" t="inlineStr">
        <is>
          <t>Lopez, Juan</t>
        </is>
      </c>
      <c r="C37" t="n">
        <v>240122</v>
      </c>
      <c r="D37" t="inlineStr">
        <is>
          <t>Lopez, Juan</t>
        </is>
      </c>
      <c r="F37" t="inlineStr">
        <is>
          <t>ET-35</t>
        </is>
      </c>
      <c r="G37" t="inlineStr">
        <is>
          <t>Lopez Soto, Jesus</t>
        </is>
      </c>
      <c r="H37" t="n">
        <v>240050</v>
      </c>
      <c r="I37" t="inlineStr">
        <is>
          <t>Lopez Soto, Jesus</t>
        </is>
      </c>
      <c r="K37" t="inlineStr">
        <is>
          <t>ET-35</t>
        </is>
      </c>
      <c r="L37" t="inlineStr">
        <is>
          <t>Lopez Soto, Jesus</t>
        </is>
      </c>
      <c r="M37" t="n">
        <v>240050</v>
      </c>
      <c r="P37">
        <f>IF(K37=R37,"","N")</f>
        <v/>
      </c>
      <c r="R37" t="inlineStr">
        <is>
          <t>ET-35</t>
        </is>
      </c>
      <c r="S37" t="inlineStr">
        <is>
          <t>JESUS LOPEZ SOTO</t>
        </is>
      </c>
      <c r="T37" t="inlineStr">
        <is>
          <t>JESUS LOPEZ SOTO</t>
        </is>
      </c>
      <c r="U37" t="n">
        <v>240050</v>
      </c>
      <c r="X37" t="inlineStr">
        <is>
          <t>PT-208</t>
        </is>
      </c>
      <c r="Y37" t="inlineStr">
        <is>
          <t>SALVADOR AGUILLON</t>
        </is>
      </c>
      <c r="Z37" t="inlineStr">
        <is>
          <t>SALVADOR AGUILLON</t>
        </is>
      </c>
      <c r="AA37" t="n">
        <v>240019</v>
      </c>
      <c r="AD37" t="inlineStr">
        <is>
          <t>ET-35</t>
        </is>
      </c>
      <c r="AE37" t="inlineStr">
        <is>
          <t>JESUS LOPEZ SOTO</t>
        </is>
      </c>
      <c r="AF37" t="n">
        <v>240050</v>
      </c>
      <c r="AG37">
        <f>IFERROR(VLOOKUP($AF37,ELIST!$A$1:$B$1504,2,FALSE),"")</f>
        <v/>
      </c>
      <c r="AI37" t="inlineStr">
        <is>
          <t>ET-33</t>
        </is>
      </c>
      <c r="AJ37" t="inlineStr">
        <is>
          <t>JOSE P. LOPEZ LIRA</t>
        </is>
      </c>
      <c r="AK37" t="n">
        <v>240049</v>
      </c>
      <c r="AL37" t="inlineStr">
        <is>
          <t>Jose P. Lopez Lira</t>
        </is>
      </c>
      <c r="AN37" t="inlineStr">
        <is>
          <t>ET-43</t>
        </is>
      </c>
      <c r="AO37" t="inlineStr">
        <is>
          <t>Eric Giebelhaus A02973</t>
        </is>
      </c>
      <c r="AP37" t="n">
        <v>210088</v>
      </c>
      <c r="AQ37" t="inlineStr">
        <is>
          <t>Eric Giebelhaus</t>
        </is>
      </c>
      <c r="AT37" t="inlineStr">
        <is>
          <t>ET-35</t>
        </is>
      </c>
      <c r="AU37" t="inlineStr">
        <is>
          <t>JESUS LOPEZ SOTO</t>
        </is>
      </c>
      <c r="AV37" t="n">
        <v>240050</v>
      </c>
      <c r="AW37" t="inlineStr">
        <is>
          <t>Lopez Soto, Jesus</t>
        </is>
      </c>
      <c r="AY37" t="inlineStr">
        <is>
          <t>ET-35</t>
        </is>
      </c>
      <c r="AZ37" t="inlineStr">
        <is>
          <t>JESUS LOPEZ SOTO</t>
        </is>
      </c>
      <c r="BA37" t="n">
        <v>240050</v>
      </c>
      <c r="BB37" t="inlineStr">
        <is>
          <t>JESUS LOPEZ SOTO</t>
        </is>
      </c>
      <c r="BE37" t="inlineStr">
        <is>
          <t>ET-35</t>
        </is>
      </c>
      <c r="BF37" t="inlineStr">
        <is>
          <t>JESUS LOPEZ SOTO</t>
        </is>
      </c>
      <c r="BG37" t="n">
        <v>240050</v>
      </c>
      <c r="BH37" t="inlineStr">
        <is>
          <t>JESUS LOPEZ SOTO</t>
        </is>
      </c>
      <c r="BL37" t="inlineStr">
        <is>
          <t>LOPEZ SOTO, JESUS</t>
        </is>
      </c>
      <c r="BM37" t="inlineStr">
        <is>
          <t>ET-35</t>
        </is>
      </c>
      <c r="BN37" t="inlineStr">
        <is>
          <t>JESUS LOPEZ SOTO</t>
        </is>
      </c>
      <c r="BO37" t="n">
        <v>240050</v>
      </c>
      <c r="BP37" t="inlineStr">
        <is>
          <t>ET-35</t>
        </is>
      </c>
    </row>
    <row r="38">
      <c r="A38" t="inlineStr">
        <is>
          <t>ET-23</t>
        </is>
      </c>
      <c r="B38" t="inlineStr">
        <is>
          <t>Rivera, Jose J</t>
        </is>
      </c>
      <c r="C38" t="n">
        <v>240072</v>
      </c>
      <c r="D38" t="inlineStr">
        <is>
          <t>Rivera, Jose J</t>
        </is>
      </c>
      <c r="F38" t="inlineStr">
        <is>
          <t>ET-36</t>
        </is>
      </c>
      <c r="G38" t="inlineStr">
        <is>
          <t>Gonzalez, Alonzo</t>
        </is>
      </c>
      <c r="H38" t="n">
        <v>440072</v>
      </c>
      <c r="I38" t="inlineStr">
        <is>
          <t>Gonzalez, Alonzo</t>
        </is>
      </c>
      <c r="K38" t="inlineStr">
        <is>
          <t>ET-36</t>
        </is>
      </c>
      <c r="L38" t="inlineStr">
        <is>
          <t>Gonzalez, Alonzo</t>
        </is>
      </c>
      <c r="M38" t="n">
        <v>440072</v>
      </c>
      <c r="P38">
        <f>IF(K38=R38,"","N")</f>
        <v/>
      </c>
      <c r="R38" t="inlineStr">
        <is>
          <t>ET-36</t>
        </is>
      </c>
      <c r="S38" t="inlineStr">
        <is>
          <t>ALONZO GONZALEZ</t>
        </is>
      </c>
      <c r="T38" t="inlineStr">
        <is>
          <t>ALONZO GONZALEZ</t>
        </is>
      </c>
      <c r="U38" t="n">
        <v>440072</v>
      </c>
      <c r="X38" t="inlineStr">
        <is>
          <t>PT-180</t>
        </is>
      </c>
      <c r="Y38" t="inlineStr">
        <is>
          <t>ROBERTO LUMBRERAS</t>
        </is>
      </c>
      <c r="Z38" t="inlineStr">
        <is>
          <t>ROBERTO LUMBRERAS</t>
        </is>
      </c>
      <c r="AA38" t="n">
        <v>240164</v>
      </c>
      <c r="AD38" t="inlineStr">
        <is>
          <t>ET-36</t>
        </is>
      </c>
      <c r="AE38" t="inlineStr">
        <is>
          <t>ALONZO GONZALEZ</t>
        </is>
      </c>
      <c r="AF38" t="n">
        <v>440072</v>
      </c>
      <c r="AG38">
        <f>IFERROR(VLOOKUP($AF38,ELIST!$A$1:$B$1504,2,FALSE),"")</f>
        <v/>
      </c>
      <c r="AI38" t="inlineStr">
        <is>
          <t>ET-34</t>
        </is>
      </c>
      <c r="AJ38" t="inlineStr">
        <is>
          <t>AURELIANO REYES</t>
        </is>
      </c>
      <c r="AK38" t="n">
        <v>440273</v>
      </c>
      <c r="AL38" t="inlineStr">
        <is>
          <t>Aureliano Reyes</t>
        </is>
      </c>
      <c r="AN38" t="inlineStr">
        <is>
          <t>PT-215</t>
        </is>
      </c>
      <c r="AO38" t="inlineStr">
        <is>
          <t>ERNEST LEMON JR</t>
        </is>
      </c>
      <c r="AP38" t="n">
        <v>240263</v>
      </c>
      <c r="AQ38" t="inlineStr">
        <is>
          <t>Ernest S. Lemon Jr</t>
        </is>
      </c>
      <c r="AT38" t="inlineStr">
        <is>
          <t>ET-36</t>
        </is>
      </c>
      <c r="AU38" t="inlineStr">
        <is>
          <t>ALONZO GONZALEZ</t>
        </is>
      </c>
      <c r="AV38" t="n">
        <v>440072</v>
      </c>
      <c r="AW38" t="inlineStr">
        <is>
          <t>Gonzalez, Alonzo</t>
        </is>
      </c>
      <c r="AY38" t="inlineStr">
        <is>
          <t>ET-36</t>
        </is>
      </c>
      <c r="AZ38" t="inlineStr">
        <is>
          <t>ALONZO GONZALEZ</t>
        </is>
      </c>
      <c r="BA38" t="n">
        <v>440072</v>
      </c>
      <c r="BB38" t="inlineStr">
        <is>
          <t>ALONZO GONZALEZ</t>
        </is>
      </c>
      <c r="BE38" t="inlineStr">
        <is>
          <t>ET-36</t>
        </is>
      </c>
      <c r="BF38" t="inlineStr">
        <is>
          <t>ALONZO GONZALEZ</t>
        </is>
      </c>
      <c r="BG38" t="n">
        <v>440072</v>
      </c>
      <c r="BH38" t="inlineStr">
        <is>
          <t>ALONZO GONZALEZ</t>
        </is>
      </c>
      <c r="BL38" t="inlineStr">
        <is>
          <t>GONZALEZ, ALONZO</t>
        </is>
      </c>
      <c r="BM38" t="inlineStr">
        <is>
          <t>ET-36</t>
        </is>
      </c>
      <c r="BN38" t="inlineStr">
        <is>
          <t>ALONZO GONZALEZ</t>
        </is>
      </c>
      <c r="BO38" t="n">
        <v>440072</v>
      </c>
      <c r="BP38" t="inlineStr">
        <is>
          <t>ET-36</t>
        </is>
      </c>
    </row>
    <row r="39">
      <c r="A39" t="inlineStr">
        <is>
          <t>ET-24</t>
        </is>
      </c>
      <c r="B39" t="inlineStr">
        <is>
          <t>Malette, Troy S</t>
        </is>
      </c>
      <c r="C39" t="n">
        <v>240696</v>
      </c>
      <c r="D39" t="inlineStr">
        <is>
          <t>Malette, Troy S</t>
        </is>
      </c>
      <c r="F39" t="inlineStr">
        <is>
          <t>ET-37</t>
        </is>
      </c>
      <c r="G39" t="inlineStr">
        <is>
          <t>Ibarra, Sabino</t>
        </is>
      </c>
      <c r="H39" t="n">
        <v>240348</v>
      </c>
      <c r="I39" t="inlineStr">
        <is>
          <t>Ibarra, Sabino</t>
        </is>
      </c>
      <c r="K39" t="inlineStr">
        <is>
          <t>ET-37</t>
        </is>
      </c>
      <c r="L39" t="inlineStr">
        <is>
          <t>Ibarra, Sabino</t>
        </is>
      </c>
      <c r="M39" t="n">
        <v>240348</v>
      </c>
      <c r="P39">
        <f>IF(K39=R39,"","N")</f>
        <v/>
      </c>
      <c r="R39" t="inlineStr">
        <is>
          <t>ET-37</t>
        </is>
      </c>
      <c r="S39" t="inlineStr">
        <is>
          <t>SABINO IBARRA</t>
        </is>
      </c>
      <c r="T39" t="inlineStr">
        <is>
          <t>SABINO IBARRA</t>
        </is>
      </c>
      <c r="U39" t="n">
        <v>240348</v>
      </c>
      <c r="X39" t="inlineStr">
        <is>
          <t>PT-237</t>
        </is>
      </c>
      <c r="Y39" t="inlineStr">
        <is>
          <t>JUAN C. MIRAMONTES JR</t>
        </is>
      </c>
      <c r="Z39" t="inlineStr">
        <is>
          <t>JUAN C. MIRAMONTES JR</t>
        </is>
      </c>
      <c r="AA39" t="n">
        <v>240441</v>
      </c>
      <c r="AD39" t="inlineStr">
        <is>
          <t>ET-37</t>
        </is>
      </c>
      <c r="AE39" t="inlineStr">
        <is>
          <t>SABINO IBARRA</t>
        </is>
      </c>
      <c r="AF39" t="n">
        <v>240348</v>
      </c>
      <c r="AG39">
        <f>IFERROR(VLOOKUP($AF39,ELIST!$A$1:$B$1504,2,FALSE),"")</f>
        <v/>
      </c>
      <c r="AI39" t="inlineStr">
        <is>
          <t>ET-35</t>
        </is>
      </c>
      <c r="AJ39" t="inlineStr">
        <is>
          <t>JESUS LOPEZ SOTO</t>
        </is>
      </c>
      <c r="AK39" t="n">
        <v>240050</v>
      </c>
      <c r="AL39" t="inlineStr">
        <is>
          <t>Jesus Lopez Soto</t>
        </is>
      </c>
      <c r="AN39" t="inlineStr">
        <is>
          <t>ET-06</t>
        </is>
      </c>
      <c r="AO39" t="inlineStr">
        <is>
          <t>ESTEBAN RODRIGUEZ PEREZ</t>
        </is>
      </c>
      <c r="AP39" t="n">
        <v>310008</v>
      </c>
      <c r="AQ39" t="inlineStr">
        <is>
          <t>Esteban Rodriguez Perez</t>
        </is>
      </c>
      <c r="AT39" t="inlineStr">
        <is>
          <t>ET-37</t>
        </is>
      </c>
      <c r="AU39" t="inlineStr">
        <is>
          <t>SABINO IBARRA</t>
        </is>
      </c>
      <c r="AV39" t="n">
        <v>240348</v>
      </c>
      <c r="AW39" t="inlineStr">
        <is>
          <t>Ibarra, Sabino</t>
        </is>
      </c>
      <c r="AY39" t="inlineStr">
        <is>
          <t>ET-37</t>
        </is>
      </c>
      <c r="AZ39" t="inlineStr">
        <is>
          <t>SABINO IBARRA</t>
        </is>
      </c>
      <c r="BA39" t="n">
        <v>240348</v>
      </c>
      <c r="BB39" t="inlineStr">
        <is>
          <t>SABINO IBARRA</t>
        </is>
      </c>
      <c r="BE39" t="inlineStr">
        <is>
          <t>ET-37</t>
        </is>
      </c>
      <c r="BF39" t="inlineStr">
        <is>
          <t>SABINO IBARRA</t>
        </is>
      </c>
      <c r="BG39" t="n">
        <v>240348</v>
      </c>
      <c r="BH39" t="inlineStr">
        <is>
          <t>SABINO IBARRA</t>
        </is>
      </c>
      <c r="BL39" t="inlineStr">
        <is>
          <t>IBARRA, SABINO</t>
        </is>
      </c>
      <c r="BM39" t="inlineStr">
        <is>
          <t>ET-37</t>
        </is>
      </c>
      <c r="BN39" t="inlineStr">
        <is>
          <t>SABINO IBARRA</t>
        </is>
      </c>
      <c r="BO39" t="n">
        <v>240348</v>
      </c>
      <c r="BP39" t="inlineStr">
        <is>
          <t>ET-37</t>
        </is>
      </c>
    </row>
    <row r="40">
      <c r="A40" t="inlineStr">
        <is>
          <t>ET-25</t>
        </is>
      </c>
      <c r="B40" t="inlineStr">
        <is>
          <t>Lozano Acosta, Alejandro</t>
        </is>
      </c>
      <c r="C40" t="n">
        <v>240448</v>
      </c>
      <c r="D40" t="inlineStr">
        <is>
          <t>Lozano Acosta, Alejandro</t>
        </is>
      </c>
      <c r="F40" t="inlineStr">
        <is>
          <t>ET-38</t>
        </is>
      </c>
      <c r="G40" t="inlineStr">
        <is>
          <t>Padgett, Caleb L</t>
        </is>
      </c>
      <c r="H40" t="n">
        <v>210078</v>
      </c>
      <c r="I40" t="inlineStr">
        <is>
          <t>Padgett, Caleb L</t>
        </is>
      </c>
      <c r="K40" t="inlineStr">
        <is>
          <t>ET-38</t>
        </is>
      </c>
      <c r="L40" t="inlineStr">
        <is>
          <t>Padgett, Caleb L</t>
        </is>
      </c>
      <c r="M40" t="n">
        <v>210078</v>
      </c>
      <c r="P40">
        <f>IF(K40=R40,"","N")</f>
        <v/>
      </c>
      <c r="R40" t="inlineStr">
        <is>
          <t>ET-38</t>
        </is>
      </c>
      <c r="S40" t="inlineStr">
        <is>
          <t>Caleb Padgett</t>
        </is>
      </c>
      <c r="T40" t="inlineStr">
        <is>
          <t>Caleb Padgett</t>
        </is>
      </c>
      <c r="U40" t="n">
        <v>210078</v>
      </c>
      <c r="X40" t="inlineStr">
        <is>
          <t>PT-07S</t>
        </is>
      </c>
      <c r="Y40" t="inlineStr">
        <is>
          <t>ROGER DODDY</t>
        </is>
      </c>
      <c r="Z40" t="inlineStr">
        <is>
          <t>ROGER DODDY</t>
        </is>
      </c>
      <c r="AA40" t="inlineStr">
        <is>
          <t>DODROG</t>
        </is>
      </c>
      <c r="AD40" t="inlineStr">
        <is>
          <t>ET-38</t>
        </is>
      </c>
      <c r="AE40" t="inlineStr">
        <is>
          <t>Caleb Padgett</t>
        </is>
      </c>
      <c r="AF40" t="n">
        <v>210078</v>
      </c>
      <c r="AG40">
        <f>IFERROR(VLOOKUP($AF40,ELIST!$A$1:$B$1504,2,FALSE),"")</f>
        <v/>
      </c>
      <c r="AI40" t="inlineStr">
        <is>
          <t>ET-36</t>
        </is>
      </c>
      <c r="AJ40" t="inlineStr">
        <is>
          <t>ALONZO GONZALEZ</t>
        </is>
      </c>
      <c r="AK40" t="n">
        <v>440072</v>
      </c>
      <c r="AL40" t="inlineStr">
        <is>
          <t>Alonzo Gonzalez</t>
        </is>
      </c>
      <c r="AN40" t="inlineStr">
        <is>
          <t>PT-172</t>
        </is>
      </c>
      <c r="AO40" t="inlineStr">
        <is>
          <t>FRANCISCO DIAZ SERNA</t>
        </is>
      </c>
      <c r="AP40" t="n">
        <v>240538</v>
      </c>
      <c r="AQ40" t="inlineStr">
        <is>
          <t>Francisco Diaz Serna</t>
        </is>
      </c>
      <c r="AT40" t="inlineStr">
        <is>
          <t>ET-38</t>
        </is>
      </c>
      <c r="AU40" t="inlineStr">
        <is>
          <t>Caleb Padgett</t>
        </is>
      </c>
      <c r="AV40" t="n">
        <v>210078</v>
      </c>
      <c r="AW40" t="inlineStr">
        <is>
          <t>Padgett, Caleb L</t>
        </is>
      </c>
      <c r="AY40" t="inlineStr">
        <is>
          <t>ET-38</t>
        </is>
      </c>
      <c r="AZ40" t="inlineStr">
        <is>
          <t>Caleb Padgett</t>
        </is>
      </c>
      <c r="BA40" t="n">
        <v>210078</v>
      </c>
      <c r="BB40" t="inlineStr">
        <is>
          <t>Caleb Padgett</t>
        </is>
      </c>
      <c r="BE40" t="inlineStr">
        <is>
          <t>ET-38</t>
        </is>
      </c>
      <c r="BF40" t="inlineStr">
        <is>
          <t>Caleb Padgett</t>
        </is>
      </c>
      <c r="BG40" t="n">
        <v>210078</v>
      </c>
      <c r="BH40" t="inlineStr">
        <is>
          <t>Caleb Padgett</t>
        </is>
      </c>
      <c r="BL40" t="inlineStr">
        <is>
          <t>PADGETT, CALEB</t>
        </is>
      </c>
      <c r="BM40" t="inlineStr">
        <is>
          <t>ET-38</t>
        </is>
      </c>
      <c r="BN40" t="inlineStr">
        <is>
          <t>CALEB PADGETT</t>
        </is>
      </c>
      <c r="BO40" t="n">
        <v>210078</v>
      </c>
      <c r="BP40" t="inlineStr">
        <is>
          <t>ET-38</t>
        </is>
      </c>
    </row>
    <row r="41">
      <c r="A41" t="inlineStr">
        <is>
          <t>ET-26</t>
        </is>
      </c>
      <c r="B41" t="inlineStr">
        <is>
          <t>Rodriguez, Juan P</t>
        </is>
      </c>
      <c r="C41" t="n">
        <v>240075</v>
      </c>
      <c r="D41" t="inlineStr">
        <is>
          <t>Rodriguez, Juan P</t>
        </is>
      </c>
      <c r="F41" t="inlineStr">
        <is>
          <t>ET-39</t>
        </is>
      </c>
      <c r="G41" t="inlineStr">
        <is>
          <t>Terrazas Melendez, Jose R</t>
        </is>
      </c>
      <c r="H41" t="n">
        <v>210069</v>
      </c>
      <c r="I41" t="inlineStr">
        <is>
          <t>Terrazas Melendez, Jose R</t>
        </is>
      </c>
      <c r="K41" t="inlineStr">
        <is>
          <t>ET-39</t>
        </is>
      </c>
      <c r="L41" t="inlineStr">
        <is>
          <t>Terrazas Melendez, Jose R</t>
        </is>
      </c>
      <c r="M41" t="n">
        <v>210069</v>
      </c>
      <c r="P41">
        <f>IF(K41=R41,"","N")</f>
        <v/>
      </c>
      <c r="R41" t="inlineStr">
        <is>
          <t>ET-39</t>
        </is>
      </c>
      <c r="S41" t="inlineStr">
        <is>
          <t>JOSE TERRAZAS</t>
        </is>
      </c>
      <c r="T41" t="inlineStr">
        <is>
          <t>JOSE TERRAZAS</t>
        </is>
      </c>
      <c r="U41" t="n">
        <v>210069</v>
      </c>
      <c r="X41" t="inlineStr">
        <is>
          <t>ET-36</t>
        </is>
      </c>
      <c r="Y41" t="inlineStr">
        <is>
          <t>ALONZO GONZALEZ</t>
        </is>
      </c>
      <c r="Z41" t="inlineStr">
        <is>
          <t>ALONZO GONZALEZ</t>
        </is>
      </c>
      <c r="AA41" t="n">
        <v>440072</v>
      </c>
      <c r="AD41" t="inlineStr">
        <is>
          <t>ET-39</t>
        </is>
      </c>
      <c r="AE41" t="inlineStr">
        <is>
          <t>JOSE TERRAZAS</t>
        </is>
      </c>
      <c r="AF41" t="n">
        <v>210069</v>
      </c>
      <c r="AG41">
        <f>IFERROR(VLOOKUP($AF41,ELIST!$A$1:$B$1504,2,FALSE),"")</f>
        <v/>
      </c>
      <c r="AI41" t="inlineStr">
        <is>
          <t>ET-37</t>
        </is>
      </c>
      <c r="AJ41" t="inlineStr">
        <is>
          <t>SABINO IBARRA</t>
        </is>
      </c>
      <c r="AK41" t="n">
        <v>240348</v>
      </c>
      <c r="AL41" t="inlineStr">
        <is>
          <t>Sabino Ibarra</t>
        </is>
      </c>
      <c r="AN41" t="inlineStr">
        <is>
          <t>PT-206</t>
        </is>
      </c>
      <c r="AO41" t="inlineStr">
        <is>
          <t>GERALD EHIMHEN</t>
        </is>
      </c>
      <c r="AP41" t="n">
        <v>210071</v>
      </c>
      <c r="AQ41" t="inlineStr">
        <is>
          <t>Gerald A. Ehimhen</t>
        </is>
      </c>
      <c r="AT41" t="inlineStr">
        <is>
          <t>ET-39</t>
        </is>
      </c>
      <c r="AU41" t="inlineStr">
        <is>
          <t>JOSE TERRAZAS MELENDEZ</t>
        </is>
      </c>
      <c r="AV41" t="n">
        <v>210069</v>
      </c>
      <c r="AW41" t="inlineStr">
        <is>
          <t>Terrazas Melendez, Jose R</t>
        </is>
      </c>
      <c r="AY41" t="inlineStr">
        <is>
          <t>ET-39</t>
        </is>
      </c>
      <c r="AZ41" t="inlineStr">
        <is>
          <t>JOSE TERRAZAS</t>
        </is>
      </c>
      <c r="BA41" t="n">
        <v>210069</v>
      </c>
      <c r="BB41" t="inlineStr">
        <is>
          <t>JOSE TERRAZAS</t>
        </is>
      </c>
      <c r="BE41" t="inlineStr">
        <is>
          <t>ET-39</t>
        </is>
      </c>
      <c r="BF41" t="inlineStr">
        <is>
          <t>JOSE TERRAZAS</t>
        </is>
      </c>
      <c r="BG41" t="n">
        <v>210069</v>
      </c>
      <c r="BH41" t="inlineStr">
        <is>
          <t>JOSE TERRAZAS</t>
        </is>
      </c>
      <c r="BL41" t="inlineStr">
        <is>
          <t>APARICIO, LORENZO</t>
        </is>
      </c>
      <c r="BM41" t="inlineStr">
        <is>
          <t>MT-09</t>
        </is>
      </c>
      <c r="BN41" t="inlineStr">
        <is>
          <t>LORENZO APARICIO</t>
        </is>
      </c>
      <c r="BO41" t="n">
        <v>230017</v>
      </c>
      <c r="BP41" t="inlineStr">
        <is>
          <t>MT-09</t>
        </is>
      </c>
    </row>
    <row r="42">
      <c r="A42" t="inlineStr">
        <is>
          <t>ET-27</t>
        </is>
      </c>
      <c r="B42" t="inlineStr">
        <is>
          <t>Miramontes, Alonso</t>
        </is>
      </c>
      <c r="C42" t="n">
        <v>240442</v>
      </c>
      <c r="D42" t="inlineStr">
        <is>
          <t>Miramontes, Alonso</t>
        </is>
      </c>
      <c r="F42" t="inlineStr">
        <is>
          <t>ET-41</t>
        </is>
      </c>
      <c r="G42" t="inlineStr">
        <is>
          <t>Hampton, Justin D</t>
        </is>
      </c>
      <c r="H42" t="n">
        <v>240801</v>
      </c>
      <c r="I42" t="inlineStr">
        <is>
          <t>Hampton, Justin D</t>
        </is>
      </c>
      <c r="K42" t="inlineStr">
        <is>
          <t>ET-41</t>
        </is>
      </c>
      <c r="L42" t="inlineStr">
        <is>
          <t>OPEN</t>
        </is>
      </c>
      <c r="M42" t="inlineStr">
        <is>
          <t>OPEN</t>
        </is>
      </c>
      <c r="P42">
        <f>IF(K42=R42,"","N")</f>
        <v/>
      </c>
      <c r="R42" t="inlineStr">
        <is>
          <t>ET-41</t>
        </is>
      </c>
      <c r="S42" t="inlineStr">
        <is>
          <t>RAMESH BOBBA TEMP</t>
        </is>
      </c>
      <c r="T42" t="inlineStr">
        <is>
          <t>RAMESH BOBBA TEMP</t>
        </is>
      </c>
      <c r="U42" t="n">
        <v>210087</v>
      </c>
      <c r="X42" t="inlineStr">
        <is>
          <t>ET-32</t>
        </is>
      </c>
      <c r="Y42" t="inlineStr">
        <is>
          <t>URIEL GARCIA-ANDRADE</t>
        </is>
      </c>
      <c r="Z42" t="inlineStr">
        <is>
          <t>URIEL GARCIA-ANDRADE</t>
        </is>
      </c>
      <c r="AA42" t="n">
        <v>440061</v>
      </c>
      <c r="AD42" t="inlineStr">
        <is>
          <t>ET-41</t>
        </is>
      </c>
      <c r="AE42" t="inlineStr">
        <is>
          <t>OPEN</t>
        </is>
      </c>
      <c r="AF42" t="n">
        <v>210087</v>
      </c>
      <c r="AG42">
        <f>IFERROR(VLOOKUP($AF42,ELIST!$A$1:$B$1504,2,FALSE),"")</f>
        <v/>
      </c>
      <c r="AI42" t="inlineStr">
        <is>
          <t>ET-38</t>
        </is>
      </c>
      <c r="AJ42" t="inlineStr">
        <is>
          <t>Caleb Padgett</t>
        </is>
      </c>
      <c r="AK42" t="n">
        <v>210078</v>
      </c>
      <c r="AL42" t="inlineStr">
        <is>
          <t>Caleb L. Padgett</t>
        </is>
      </c>
      <c r="AN42" t="inlineStr">
        <is>
          <t>ET-07</t>
        </is>
      </c>
      <c r="AO42" t="inlineStr">
        <is>
          <t>HAYS, PAXTON C</t>
        </is>
      </c>
      <c r="AP42" t="n">
        <v>210090</v>
      </c>
      <c r="AQ42" t="inlineStr">
        <is>
          <t>PAXTON C. HAYS</t>
        </is>
      </c>
      <c r="AT42" t="inlineStr">
        <is>
          <t>ET-40</t>
        </is>
      </c>
      <c r="AU42" t="inlineStr">
        <is>
          <t>DEZIREE THOMAS</t>
        </is>
      </c>
      <c r="AV42" t="n">
        <v>210041</v>
      </c>
      <c r="AW42" t="inlineStr">
        <is>
          <t>Thomas, Deziree L</t>
        </is>
      </c>
      <c r="AY42" t="inlineStr">
        <is>
          <t>ET-40</t>
        </is>
      </c>
      <c r="AZ42" t="inlineStr">
        <is>
          <t>DEZIREE THOMAS</t>
        </is>
      </c>
      <c r="BA42" t="n">
        <v>210037</v>
      </c>
      <c r="BB42" t="inlineStr">
        <is>
          <t>DEZIREE THOMAS</t>
        </is>
      </c>
      <c r="BE42" t="inlineStr">
        <is>
          <t>ET-40</t>
        </is>
      </c>
      <c r="BF42" t="inlineStr">
        <is>
          <t>SAM PILAND</t>
        </is>
      </c>
      <c r="BG42" t="n">
        <v>210037</v>
      </c>
      <c r="BH42" t="inlineStr">
        <is>
          <t>SAM PILAND</t>
        </is>
      </c>
      <c r="BL42" t="inlineStr">
        <is>
          <t>ZAMORA, FRANCISCO M</t>
        </is>
      </c>
      <c r="BM42" t="inlineStr">
        <is>
          <t>MT-11</t>
        </is>
      </c>
      <c r="BN42" t="inlineStr">
        <is>
          <t>FRANCISCO ZAMORA</t>
        </is>
      </c>
      <c r="BO42" t="n">
        <v>230013</v>
      </c>
      <c r="BP42" t="inlineStr">
        <is>
          <t>MT-11</t>
        </is>
      </c>
    </row>
    <row r="43">
      <c r="A43" t="inlineStr">
        <is>
          <t>ET-28</t>
        </is>
      </c>
      <c r="B43" t="inlineStr">
        <is>
          <t>Flores, Jorge L</t>
        </is>
      </c>
      <c r="C43" t="n">
        <v>240607</v>
      </c>
      <c r="D43" t="inlineStr">
        <is>
          <t>Flores, Jorge L</t>
        </is>
      </c>
      <c r="F43" t="inlineStr">
        <is>
          <t>ET-42</t>
        </is>
      </c>
      <c r="G43" t="inlineStr">
        <is>
          <t>Berjes Ruiz, Juan C</t>
        </is>
      </c>
      <c r="H43" t="n">
        <v>210048</v>
      </c>
      <c r="I43" t="inlineStr">
        <is>
          <t>Berjes Ruiz, Juan C</t>
        </is>
      </c>
      <c r="K43" t="inlineStr">
        <is>
          <t>ET-42</t>
        </is>
      </c>
      <c r="L43" t="inlineStr">
        <is>
          <t>Berjes Ruiz, Juan C</t>
        </is>
      </c>
      <c r="M43" t="n">
        <v>210048</v>
      </c>
      <c r="P43">
        <f>IF(K43=R43,"","N")</f>
        <v/>
      </c>
      <c r="R43" t="inlineStr">
        <is>
          <t>ET-42</t>
        </is>
      </c>
      <c r="S43" t="inlineStr">
        <is>
          <t>JUAN C. BERJES RUIZ</t>
        </is>
      </c>
      <c r="T43" t="inlineStr">
        <is>
          <t>JUAN C. BERJES RUIZ</t>
        </is>
      </c>
      <c r="U43" t="n">
        <v>210048</v>
      </c>
      <c r="X43" t="inlineStr">
        <is>
          <t>PT-183</t>
        </is>
      </c>
      <c r="Y43" t="inlineStr">
        <is>
          <t>JOSUE MARTINEZ</t>
        </is>
      </c>
      <c r="Z43" t="inlineStr">
        <is>
          <t>JOSUE MARTINEZ</t>
        </is>
      </c>
      <c r="AA43" t="n">
        <v>240444</v>
      </c>
      <c r="AD43" t="inlineStr">
        <is>
          <t>ET-42</t>
        </is>
      </c>
      <c r="AE43" t="inlineStr">
        <is>
          <t>JUAN C. BERJES RUIZ</t>
        </is>
      </c>
      <c r="AF43" t="n">
        <v>210048</v>
      </c>
      <c r="AG43">
        <f>IFERROR(VLOOKUP($AF43,ELIST!$A$1:$B$1504,2,FALSE),"")</f>
        <v/>
      </c>
      <c r="AI43" t="inlineStr">
        <is>
          <t>ET-39</t>
        </is>
      </c>
      <c r="AJ43" t="inlineStr">
        <is>
          <t>JOSE TERRAZAS</t>
        </is>
      </c>
      <c r="AK43" t="n">
        <v>210069</v>
      </c>
      <c r="AL43" t="inlineStr">
        <is>
          <t>Jose R. Terrazas Melendez</t>
        </is>
      </c>
      <c r="AN43" t="inlineStr">
        <is>
          <t>PT-269</t>
        </is>
      </c>
      <c r="AO43" t="inlineStr">
        <is>
          <t>Hector Claudio</t>
        </is>
      </c>
      <c r="AP43" t="n">
        <v>240028</v>
      </c>
      <c r="AQ43" t="inlineStr">
        <is>
          <t>Hector J. Claudio</t>
        </is>
      </c>
      <c r="AT43" t="inlineStr">
        <is>
          <t>ET-41</t>
        </is>
      </c>
      <c r="AU43" t="inlineStr">
        <is>
          <t>AARON AUSTIN</t>
        </is>
      </c>
      <c r="AV43" t="n">
        <v>210087</v>
      </c>
      <c r="AW43" t="inlineStr">
        <is>
          <t>Austin, Aaron</t>
        </is>
      </c>
      <c r="AY43" t="inlineStr">
        <is>
          <t>ET-41</t>
        </is>
      </c>
      <c r="AZ43" t="inlineStr">
        <is>
          <t>AARON AUSTIN</t>
        </is>
      </c>
      <c r="BA43" t="n">
        <v>210087</v>
      </c>
      <c r="BB43" t="inlineStr">
        <is>
          <t>AARON AUSTIN</t>
        </is>
      </c>
      <c r="BE43" t="inlineStr">
        <is>
          <t>ET-41</t>
        </is>
      </c>
      <c r="BF43" t="inlineStr">
        <is>
          <t>AARON AUSTIN</t>
        </is>
      </c>
      <c r="BG43" t="n">
        <v>210087</v>
      </c>
      <c r="BH43" t="inlineStr">
        <is>
          <t>AARON AUSTIN</t>
        </is>
      </c>
      <c r="BL43" t="inlineStr">
        <is>
          <t>TORGERSON, COREY A</t>
        </is>
      </c>
      <c r="BM43" t="inlineStr">
        <is>
          <t>MT-13</t>
        </is>
      </c>
      <c r="BN43" t="inlineStr">
        <is>
          <t>COREY A TORGERSON</t>
        </is>
      </c>
      <c r="BO43" t="n">
        <v>230016</v>
      </c>
      <c r="BP43" t="inlineStr">
        <is>
          <t>MT-13</t>
        </is>
      </c>
    </row>
    <row r="44">
      <c r="A44" t="inlineStr">
        <is>
          <t>ET-29</t>
        </is>
      </c>
      <c r="B44" t="inlineStr">
        <is>
          <t>Rangel, Jose M</t>
        </is>
      </c>
      <c r="C44" t="n">
        <v>240067</v>
      </c>
      <c r="D44" t="inlineStr">
        <is>
          <t>Rangel, Jose M</t>
        </is>
      </c>
      <c r="F44" t="inlineStr">
        <is>
          <t>ET-43</t>
        </is>
      </c>
      <c r="G44" t="inlineStr">
        <is>
          <t>Giebelhaus, Eric STX</t>
        </is>
      </c>
      <c r="H44" t="n">
        <v>210088</v>
      </c>
      <c r="I44" t="inlineStr">
        <is>
          <t>Giebelhaus, Eric STX</t>
        </is>
      </c>
      <c r="K44" t="inlineStr">
        <is>
          <t>ET-43</t>
        </is>
      </c>
      <c r="L44" t="inlineStr">
        <is>
          <t>Giebelhaus, Eric STX</t>
        </is>
      </c>
      <c r="M44" t="n">
        <v>210088</v>
      </c>
      <c r="P44">
        <f>IF(K44=R44,"","N")</f>
        <v/>
      </c>
      <c r="R44" t="inlineStr">
        <is>
          <t>ET-43</t>
        </is>
      </c>
      <c r="S44" t="inlineStr">
        <is>
          <t>Eric Giebelhaus</t>
        </is>
      </c>
      <c r="T44" t="inlineStr">
        <is>
          <t>Eric Giebelhaus</t>
        </is>
      </c>
      <c r="U44" t="n">
        <v>210088</v>
      </c>
      <c r="X44" t="inlineStr">
        <is>
          <t>PT-277</t>
        </is>
      </c>
      <c r="Y44" t="inlineStr">
        <is>
          <t>OPEN MAVERICK</t>
        </is>
      </c>
      <c r="Z44" t="inlineStr">
        <is>
          <t>OPEN MAVERICK</t>
        </is>
      </c>
      <c r="AA44" t="inlineStr">
        <is>
          <t>TBD</t>
        </is>
      </c>
      <c r="AD44" t="inlineStr">
        <is>
          <t>ET-43</t>
        </is>
      </c>
      <c r="AE44" t="inlineStr">
        <is>
          <t>Eric Giebelhaus A02973</t>
        </is>
      </c>
      <c r="AF44" t="n">
        <v>210088</v>
      </c>
      <c r="AG44">
        <f>IFERROR(VLOOKUP($AF44,ELIST!$A$1:$B$1504,2,FALSE),"")</f>
        <v/>
      </c>
      <c r="AI44" t="inlineStr">
        <is>
          <t>ET-40</t>
        </is>
      </c>
      <c r="AJ44" t="inlineStr">
        <is>
          <t>DEZIREE THOMAS</t>
        </is>
      </c>
      <c r="AK44" t="n">
        <v>210041</v>
      </c>
      <c r="AL44" t="inlineStr">
        <is>
          <t>Deziree L. Thomas</t>
        </is>
      </c>
      <c r="AN44" t="inlineStr">
        <is>
          <t>PT-242</t>
        </is>
      </c>
      <c r="AO44" t="inlineStr">
        <is>
          <t>HECTOR SANCHEZ</t>
        </is>
      </c>
      <c r="AP44" t="n">
        <v>240083</v>
      </c>
      <c r="AQ44" t="inlineStr">
        <is>
          <t>Hector Sanchez</t>
        </is>
      </c>
      <c r="AT44" t="inlineStr">
        <is>
          <t>ET-42</t>
        </is>
      </c>
      <c r="AU44" t="inlineStr">
        <is>
          <t>JUAN BERJES RUIZ</t>
        </is>
      </c>
      <c r="AV44" t="n">
        <v>210048</v>
      </c>
      <c r="AW44" t="inlineStr">
        <is>
          <t>Berjes Ruiz, Juan C</t>
        </is>
      </c>
      <c r="AY44" t="inlineStr">
        <is>
          <t>ET-42</t>
        </is>
      </c>
      <c r="AZ44" t="inlineStr">
        <is>
          <t>JUAN C. BERJES RUIZ</t>
        </is>
      </c>
      <c r="BA44" t="n">
        <v>210048</v>
      </c>
      <c r="BB44" t="inlineStr">
        <is>
          <t>JUAN C. BERJES RUIZ</t>
        </is>
      </c>
      <c r="BE44" t="inlineStr">
        <is>
          <t>ET-42</t>
        </is>
      </c>
      <c r="BF44" t="e">
        <v>#N/A</v>
      </c>
      <c r="BG44" t="e">
        <v>#N/A</v>
      </c>
      <c r="BH44" t="e">
        <v>#N/A</v>
      </c>
      <c r="BL44" t="inlineStr">
        <is>
          <t>VEHICLE, OFFICE</t>
        </is>
      </c>
      <c r="BM44" t="inlineStr">
        <is>
          <t>OV-01</t>
        </is>
      </c>
      <c r="BN44" t="inlineStr">
        <is>
          <t>OFFICE VEHICLE</t>
        </is>
      </c>
      <c r="BO44" t="inlineStr">
        <is>
          <t>EXCLUDE</t>
        </is>
      </c>
      <c r="BP44" t="inlineStr">
        <is>
          <t>OV-01</t>
        </is>
      </c>
    </row>
    <row r="45">
      <c r="A45" t="inlineStr">
        <is>
          <t>ET-30</t>
        </is>
      </c>
      <c r="B45" t="inlineStr">
        <is>
          <t>Ruiz, Juan L</t>
        </is>
      </c>
      <c r="C45" t="n">
        <v>240080</v>
      </c>
      <c r="D45" t="inlineStr">
        <is>
          <t>Ruiz, Juan L</t>
        </is>
      </c>
      <c r="F45" t="inlineStr">
        <is>
          <t>MT-07</t>
        </is>
      </c>
      <c r="G45" t="inlineStr">
        <is>
          <t>TMA</t>
        </is>
      </c>
      <c r="H45" t="inlineStr">
        <is>
          <t>TMA</t>
        </is>
      </c>
      <c r="I45" t="inlineStr">
        <is>
          <t>TMA</t>
        </is>
      </c>
      <c r="K45" t="inlineStr">
        <is>
          <t>MT-09</t>
        </is>
      </c>
      <c r="L45" t="inlineStr">
        <is>
          <t>Aparicio, Lorenzo</t>
        </is>
      </c>
      <c r="M45" t="n">
        <v>230017</v>
      </c>
      <c r="P45">
        <f>IF(K45=R45,"","N")</f>
        <v/>
      </c>
      <c r="R45" t="inlineStr">
        <is>
          <t>PT-260</t>
        </is>
      </c>
      <c r="S45" t="inlineStr">
        <is>
          <t>WILLIAM RATHER</t>
        </is>
      </c>
      <c r="T45" t="inlineStr">
        <is>
          <t>WILLIAM RATHER</t>
        </is>
      </c>
      <c r="U45" t="n">
        <v>800002</v>
      </c>
      <c r="X45" t="inlineStr">
        <is>
          <t>PT-242</t>
        </is>
      </c>
      <c r="Y45" t="inlineStr">
        <is>
          <t>HECTOR SANCHEZ</t>
        </is>
      </c>
      <c r="Z45" t="inlineStr">
        <is>
          <t>HECTOR SANCHEZ</t>
        </is>
      </c>
      <c r="AA45" t="n">
        <v>240083</v>
      </c>
      <c r="AD45" t="inlineStr">
        <is>
          <t>MT-09</t>
        </is>
      </c>
      <c r="AE45" t="inlineStr">
        <is>
          <t>LORENZO APARICIO</t>
        </is>
      </c>
      <c r="AF45" t="n">
        <v>230017</v>
      </c>
      <c r="AG45">
        <f>IFERROR(VLOOKUP($AF45,ELIST!$A$1:$B$1504,2,FALSE),"")</f>
        <v/>
      </c>
      <c r="AI45" t="inlineStr">
        <is>
          <t>ET-41</t>
        </is>
      </c>
      <c r="AJ45" t="inlineStr">
        <is>
          <t>AARON AUSTIN RKD04440</t>
        </is>
      </c>
      <c r="AK45" t="n">
        <v>210087</v>
      </c>
      <c r="AL45" t="inlineStr">
        <is>
          <t>Aaron Austin</t>
        </is>
      </c>
      <c r="AN45" t="inlineStr">
        <is>
          <t>PT-16S</t>
        </is>
      </c>
      <c r="AO45" t="inlineStr">
        <is>
          <t>ISAAC ROMERO</t>
        </is>
      </c>
      <c r="AP45" t="inlineStr">
        <is>
          <t>ROMISA</t>
        </is>
      </c>
      <c r="AQ45" t="inlineStr">
        <is>
          <t>Isaac F. Romero</t>
        </is>
      </c>
      <c r="AT45" t="inlineStr">
        <is>
          <t>ET-43</t>
        </is>
      </c>
      <c r="AU45" t="inlineStr">
        <is>
          <t>Eric Giebelhaus</t>
        </is>
      </c>
      <c r="AV45" t="n">
        <v>210088</v>
      </c>
      <c r="AW45" t="inlineStr">
        <is>
          <t>Giebelhaus, Eric</t>
        </is>
      </c>
      <c r="AY45" t="inlineStr">
        <is>
          <t>ET-43</t>
        </is>
      </c>
      <c r="AZ45" t="inlineStr">
        <is>
          <t>ERIC GIEBELHAUS</t>
        </is>
      </c>
      <c r="BA45" t="n">
        <v>210088</v>
      </c>
      <c r="BB45" t="inlineStr">
        <is>
          <t>ERIC GIEBELHAUS</t>
        </is>
      </c>
      <c r="BE45" t="inlineStr">
        <is>
          <t>MT-09</t>
        </is>
      </c>
      <c r="BF45" t="inlineStr">
        <is>
          <t>LORENZO APARICIO</t>
        </is>
      </c>
      <c r="BG45" t="n">
        <v>230017</v>
      </c>
      <c r="BH45" t="inlineStr">
        <is>
          <t>LORENZO APARICIO</t>
        </is>
      </c>
      <c r="BL45" t="inlineStr">
        <is>
          <t>LOPEZ JR, RODRIGO</t>
        </is>
      </c>
      <c r="BM45" t="inlineStr">
        <is>
          <t>PT-01S</t>
        </is>
      </c>
      <c r="BN45" t="inlineStr">
        <is>
          <t>RODRIGO LOPEZ</t>
        </is>
      </c>
      <c r="BO45" t="inlineStr">
        <is>
          <t>LOPROD</t>
        </is>
      </c>
      <c r="BP45" t="inlineStr">
        <is>
          <t>PT-01S</t>
        </is>
      </c>
    </row>
    <row r="46">
      <c r="A46" t="inlineStr">
        <is>
          <t>ET-31</t>
        </is>
      </c>
      <c r="B46" t="inlineStr">
        <is>
          <t>Vazquez De La Cruz, Ramiro</t>
        </is>
      </c>
      <c r="C46" t="n">
        <v>240624</v>
      </c>
      <c r="D46" t="inlineStr">
        <is>
          <t>Vazquez De La Cruz, Ramiro</t>
        </is>
      </c>
      <c r="F46" t="inlineStr">
        <is>
          <t>MT-09</t>
        </is>
      </c>
      <c r="G46" t="inlineStr">
        <is>
          <t>Aparicio, Lorenzo</t>
        </is>
      </c>
      <c r="H46" t="n">
        <v>230017</v>
      </c>
      <c r="I46" t="inlineStr">
        <is>
          <t>Aparicio, Lorenzo</t>
        </is>
      </c>
      <c r="K46" t="inlineStr">
        <is>
          <t>MT-11</t>
        </is>
      </c>
      <c r="L46" t="inlineStr">
        <is>
          <t>AIRPORT</t>
        </is>
      </c>
      <c r="M46" t="inlineStr">
        <is>
          <t>OPEN MT</t>
        </is>
      </c>
      <c r="P46">
        <f>IF(K46=R46,"","N")</f>
        <v/>
      </c>
      <c r="R46" t="inlineStr">
        <is>
          <t>OV-01</t>
        </is>
      </c>
      <c r="S46" t="inlineStr">
        <is>
          <t>OFFICE VEHICLE</t>
        </is>
      </c>
      <c r="T46" t="inlineStr">
        <is>
          <t>OFFICE VEHICLE</t>
        </is>
      </c>
      <c r="U46" t="inlineStr">
        <is>
          <t>OFFICE VEHICLE</t>
        </is>
      </c>
      <c r="X46" t="inlineStr">
        <is>
          <t>PT-16S</t>
        </is>
      </c>
      <c r="Y46" t="inlineStr">
        <is>
          <t>ISAAC ROMERO</t>
        </is>
      </c>
      <c r="Z46" t="inlineStr">
        <is>
          <t>ISAAC ROMERO</t>
        </is>
      </c>
      <c r="AA46" t="inlineStr">
        <is>
          <t>ROMISA</t>
        </is>
      </c>
      <c r="AD46" t="inlineStr">
        <is>
          <t>MT-11</t>
        </is>
      </c>
      <c r="AE46" t="inlineStr">
        <is>
          <t>Korbin Gee</t>
        </is>
      </c>
      <c r="AF46" t="n">
        <v>230019</v>
      </c>
      <c r="AG46">
        <f>IFERROR(VLOOKUP($AF46,ELIST!$A$1:$B$1504,2,FALSE),"")</f>
        <v/>
      </c>
      <c r="AI46" t="inlineStr">
        <is>
          <t>ET-42</t>
        </is>
      </c>
      <c r="AJ46" t="inlineStr">
        <is>
          <t>JUAN C. BERJES RUIZ</t>
        </is>
      </c>
      <c r="AK46" t="n">
        <v>210048</v>
      </c>
      <c r="AL46" t="inlineStr">
        <is>
          <t>Juan C. Berjes Ruiz</t>
        </is>
      </c>
      <c r="AN46" t="inlineStr">
        <is>
          <t>MT-14</t>
        </is>
      </c>
      <c r="AO46" t="inlineStr">
        <is>
          <t>Ivan Torres</t>
        </is>
      </c>
      <c r="AP46" t="n">
        <v>230015</v>
      </c>
      <c r="AQ46" t="inlineStr">
        <is>
          <t>Ivan Torres</t>
        </is>
      </c>
      <c r="AT46" t="inlineStr">
        <is>
          <t>MT-09</t>
        </is>
      </c>
      <c r="AU46" t="inlineStr">
        <is>
          <t>LORENZO APARICIO</t>
        </is>
      </c>
      <c r="AV46" t="n">
        <v>230017</v>
      </c>
      <c r="AW46" t="inlineStr">
        <is>
          <t>Aparicio, Lorenzo</t>
        </is>
      </c>
      <c r="AY46" t="inlineStr">
        <is>
          <t>MT-09</t>
        </is>
      </c>
      <c r="AZ46" t="inlineStr">
        <is>
          <t>LORENZO APARICIO</t>
        </is>
      </c>
      <c r="BA46" t="n">
        <v>230017</v>
      </c>
      <c r="BB46" t="inlineStr">
        <is>
          <t>LORENZO APARICIO</t>
        </is>
      </c>
      <c r="BE46" t="inlineStr">
        <is>
          <t>MT-11</t>
        </is>
      </c>
      <c r="BF46" t="inlineStr">
        <is>
          <t>OPEN - MAY 2024</t>
        </is>
      </c>
      <c r="BG46" t="n">
        <v>230013</v>
      </c>
      <c r="BH46" t="inlineStr">
        <is>
          <t>OPEN - MAY 2024</t>
        </is>
      </c>
      <c r="BL46" t="inlineStr">
        <is>
          <t>TRUCK, SELECT CREW</t>
        </is>
      </c>
      <c r="BM46" t="inlineStr">
        <is>
          <t>PT-03S</t>
        </is>
      </c>
      <c r="BN46" t="inlineStr">
        <is>
          <t>SELECT CREW TRUCK</t>
        </is>
      </c>
      <c r="BO46" t="inlineStr">
        <is>
          <t>SELECT</t>
        </is>
      </c>
      <c r="BP46" t="inlineStr">
        <is>
          <t>PT-03S</t>
        </is>
      </c>
    </row>
    <row r="47">
      <c r="A47" t="inlineStr">
        <is>
          <t>ET-32</t>
        </is>
      </c>
      <c r="B47" t="inlineStr">
        <is>
          <t>Garcia-Andrade, Uriel</t>
        </is>
      </c>
      <c r="C47" t="n">
        <v>440061</v>
      </c>
      <c r="D47" t="inlineStr">
        <is>
          <t>Garcia-Andrade, Uriel</t>
        </is>
      </c>
      <c r="F47" t="inlineStr">
        <is>
          <t>MT-11</t>
        </is>
      </c>
      <c r="G47" t="inlineStr">
        <is>
          <t>AIRPORT</t>
        </is>
      </c>
      <c r="H47" t="inlineStr">
        <is>
          <t>OPEN MT</t>
        </is>
      </c>
      <c r="I47" t="inlineStr">
        <is>
          <t>AIRPORT</t>
        </is>
      </c>
      <c r="K47" t="inlineStr">
        <is>
          <t>MT-13</t>
        </is>
      </c>
      <c r="L47" t="inlineStr">
        <is>
          <t>OPEN MECH TRUCK</t>
        </is>
      </c>
      <c r="M47" t="inlineStr">
        <is>
          <t>OPEN MECH TRUCK</t>
        </is>
      </c>
      <c r="P47">
        <f>IF(K47=R47,"","N")</f>
        <v/>
      </c>
      <c r="R47" t="inlineStr">
        <is>
          <t>PT-01S</t>
        </is>
      </c>
      <c r="S47" t="inlineStr">
        <is>
          <t>OPEN SELECT JST</t>
        </is>
      </c>
      <c r="T47" t="inlineStr">
        <is>
          <t>OPEN SELECT JST</t>
        </is>
      </c>
      <c r="U47" t="inlineStr">
        <is>
          <t>OPEN SELECT JST</t>
        </is>
      </c>
      <c r="X47" t="inlineStr">
        <is>
          <t>ET-04</t>
        </is>
      </c>
      <c r="Y47" t="inlineStr">
        <is>
          <t>VALENTIN LOPEZ</t>
        </is>
      </c>
      <c r="Z47" t="inlineStr">
        <is>
          <t>VALENTIN LOPEZ</t>
        </is>
      </c>
      <c r="AA47" t="n">
        <v>240054</v>
      </c>
      <c r="AD47" t="inlineStr">
        <is>
          <t>MT-13</t>
        </is>
      </c>
      <c r="AE47" t="inlineStr">
        <is>
          <t>Leroy Koonce</t>
        </is>
      </c>
      <c r="AF47" t="n">
        <v>230020</v>
      </c>
      <c r="AG47">
        <f>IFERROR(VLOOKUP($AF47,ELIST!$A$1:$B$1504,2,FALSE),"")</f>
        <v/>
      </c>
      <c r="AI47" t="inlineStr">
        <is>
          <t>ET-43</t>
        </is>
      </c>
      <c r="AJ47" t="inlineStr">
        <is>
          <t>Eric Giebelhaus A02973</t>
        </is>
      </c>
      <c r="AK47" t="n">
        <v>210088</v>
      </c>
      <c r="AL47" t="inlineStr">
        <is>
          <t>Eric Giebelhaus</t>
        </is>
      </c>
      <c r="AN47" t="inlineStr">
        <is>
          <t>PT-08S</t>
        </is>
      </c>
      <c r="AO47" t="inlineStr">
        <is>
          <t>JAMES GABE</t>
        </is>
      </c>
      <c r="AP47" t="inlineStr">
        <is>
          <t>GABJAM</t>
        </is>
      </c>
      <c r="AQ47" t="inlineStr">
        <is>
          <t>James P. Gabe</t>
        </is>
      </c>
      <c r="AT47" t="inlineStr">
        <is>
          <t>MT-11</t>
        </is>
      </c>
      <c r="AU47" t="inlineStr">
        <is>
          <t>Korbin Gee</t>
        </is>
      </c>
      <c r="AV47" t="n">
        <v>230019</v>
      </c>
      <c r="AW47" t="inlineStr">
        <is>
          <t>Gee, Korbin E</t>
        </is>
      </c>
      <c r="AY47" t="inlineStr">
        <is>
          <t>MT-11</t>
        </is>
      </c>
      <c r="AZ47" t="inlineStr">
        <is>
          <t>KORBIN GEE</t>
        </is>
      </c>
      <c r="BA47" t="n">
        <v>230019</v>
      </c>
      <c r="BB47" t="inlineStr">
        <is>
          <t>KORBIN GEE</t>
        </is>
      </c>
      <c r="BE47" t="inlineStr">
        <is>
          <t>MT-13</t>
        </is>
      </c>
      <c r="BF47" t="inlineStr">
        <is>
          <t>Corey Torgerson</t>
        </is>
      </c>
      <c r="BG47" t="n">
        <v>230016</v>
      </c>
      <c r="BH47" t="inlineStr">
        <is>
          <t>Corey Torgerson</t>
        </is>
      </c>
      <c r="BL47" t="inlineStr">
        <is>
          <t>LUNA LARA, EDGAR E</t>
        </is>
      </c>
      <c r="BM47" t="inlineStr">
        <is>
          <t>PT-04S</t>
        </is>
      </c>
      <c r="BN47" t="inlineStr">
        <is>
          <t>EDGAR LUNA LARA</t>
        </is>
      </c>
      <c r="BO47" t="inlineStr">
        <is>
          <t>LUNEDG</t>
        </is>
      </c>
      <c r="BP47" t="inlineStr">
        <is>
          <t>PT-04S</t>
        </is>
      </c>
    </row>
    <row r="48">
      <c r="A48" t="inlineStr">
        <is>
          <t>ET-33</t>
        </is>
      </c>
      <c r="B48" t="inlineStr">
        <is>
          <t>Lopez Lira, Jose P</t>
        </is>
      </c>
      <c r="C48" t="n">
        <v>240049</v>
      </c>
      <c r="D48" t="inlineStr">
        <is>
          <t>Lopez Lira, Jose P</t>
        </is>
      </c>
      <c r="F48" t="inlineStr">
        <is>
          <t>MT-13</t>
        </is>
      </c>
      <c r="G48" t="inlineStr">
        <is>
          <t>OPEN MECH TRUCK</t>
        </is>
      </c>
      <c r="H48" t="inlineStr">
        <is>
          <t>OPEN MECH TRUCK</t>
        </is>
      </c>
      <c r="I48" t="inlineStr">
        <is>
          <t>OPEN MECH TRUCK</t>
        </is>
      </c>
      <c r="K48" t="inlineStr">
        <is>
          <t>MT-14</t>
        </is>
      </c>
      <c r="L48" t="inlineStr">
        <is>
          <t>Torres, Ivan</t>
        </is>
      </c>
      <c r="M48" t="n">
        <v>230015</v>
      </c>
      <c r="P48">
        <f>IF(K48=R48,"","N")</f>
        <v/>
      </c>
      <c r="R48" t="inlineStr">
        <is>
          <t>PT-06S</t>
        </is>
      </c>
      <c r="S48" t="inlineStr">
        <is>
          <t>OPEN SELECT JST</t>
        </is>
      </c>
      <c r="T48" t="inlineStr">
        <is>
          <t>OPEN SELECT JST</t>
        </is>
      </c>
      <c r="U48" t="inlineStr">
        <is>
          <t>OPEN SELECT JST</t>
        </is>
      </c>
      <c r="X48" t="inlineStr">
        <is>
          <t>PT-247</t>
        </is>
      </c>
      <c r="Y48" t="inlineStr">
        <is>
          <t>MARTIN SANCHEZ</t>
        </is>
      </c>
      <c r="Z48" t="inlineStr">
        <is>
          <t>MARTIN SANCHEZ</t>
        </is>
      </c>
      <c r="AA48" t="n">
        <v>240085</v>
      </c>
      <c r="AD48" t="inlineStr">
        <is>
          <t>MT-14</t>
        </is>
      </c>
      <c r="AE48" t="inlineStr">
        <is>
          <t>Ivan Torres</t>
        </is>
      </c>
      <c r="AF48" t="n">
        <v>230015</v>
      </c>
      <c r="AG48">
        <f>IFERROR(VLOOKUP($AF48,ELIST!$A$1:$B$1504,2,FALSE),"")</f>
        <v/>
      </c>
      <c r="AI48" t="inlineStr">
        <is>
          <t>MT-09</t>
        </is>
      </c>
      <c r="AJ48" t="inlineStr">
        <is>
          <t>LORENZO APARICIO</t>
        </is>
      </c>
      <c r="AK48" t="n">
        <v>230017</v>
      </c>
      <c r="AL48" t="inlineStr">
        <is>
          <t>Lorenzo Aparicio</t>
        </is>
      </c>
      <c r="AN48" t="inlineStr">
        <is>
          <t>PT-245</t>
        </is>
      </c>
      <c r="AO48" t="inlineStr">
        <is>
          <t>JARED RUHRUP</t>
        </is>
      </c>
      <c r="AP48" t="n">
        <v>210053</v>
      </c>
      <c r="AQ48" t="inlineStr">
        <is>
          <t>Jared K. Ruhrup</t>
        </is>
      </c>
      <c r="AT48" t="inlineStr">
        <is>
          <t>MT-13</t>
        </is>
      </c>
      <c r="AU48" t="inlineStr">
        <is>
          <t>Corey Torgerson</t>
        </is>
      </c>
      <c r="AV48" t="n">
        <v>230016</v>
      </c>
      <c r="AW48" t="inlineStr">
        <is>
          <t>Torgerson, Corey A</t>
        </is>
      </c>
      <c r="AY48" t="inlineStr">
        <is>
          <t>MT-13</t>
        </is>
      </c>
      <c r="AZ48" t="inlineStr">
        <is>
          <t>COREY TORGERSON</t>
        </is>
      </c>
      <c r="BA48" t="n">
        <v>230016</v>
      </c>
      <c r="BB48" t="inlineStr">
        <is>
          <t>COREY TORGERSON</t>
        </is>
      </c>
      <c r="BE48" t="inlineStr">
        <is>
          <t>OV-01</t>
        </is>
      </c>
      <c r="BF48" t="inlineStr">
        <is>
          <t xml:space="preserve">OFFICE VEHICLE </t>
        </is>
      </c>
      <c r="BG48" t="inlineStr">
        <is>
          <t>**</t>
        </is>
      </c>
      <c r="BH48" t="inlineStr">
        <is>
          <t xml:space="preserve">OFFICE VEHICLE </t>
        </is>
      </c>
      <c r="BL48" t="inlineStr">
        <is>
          <t>JR, CARLOS GARCIA</t>
        </is>
      </c>
      <c r="BM48" t="inlineStr">
        <is>
          <t>PT-05S</t>
        </is>
      </c>
      <c r="BN48" t="inlineStr">
        <is>
          <t>CARLOS GARCIA JR</t>
        </is>
      </c>
      <c r="BO48" t="inlineStr">
        <is>
          <t>GACARL</t>
        </is>
      </c>
      <c r="BP48" t="inlineStr">
        <is>
          <t>PT-05S</t>
        </is>
      </c>
    </row>
    <row r="49">
      <c r="A49" t="inlineStr">
        <is>
          <t>ET-34</t>
        </is>
      </c>
      <c r="B49" t="inlineStr">
        <is>
          <t>Reyes, Aureliano</t>
        </is>
      </c>
      <c r="C49" t="n">
        <v>440273</v>
      </c>
      <c r="D49" t="inlineStr">
        <is>
          <t>Reyes, Aureliano</t>
        </is>
      </c>
      <c r="F49" t="inlineStr">
        <is>
          <t>MT-14</t>
        </is>
      </c>
      <c r="G49" t="inlineStr">
        <is>
          <t>Torres, Ivan</t>
        </is>
      </c>
      <c r="H49" t="n">
        <v>230015</v>
      </c>
      <c r="I49" t="inlineStr">
        <is>
          <t>Torres, Ivan</t>
        </is>
      </c>
      <c r="K49" t="inlineStr">
        <is>
          <t>MT-15</t>
        </is>
      </c>
      <c r="L49" t="inlineStr">
        <is>
          <t>Gee, Korbin E</t>
        </is>
      </c>
      <c r="M49" t="n">
        <v>230019</v>
      </c>
      <c r="P49">
        <f>IF(K49=R49,"","N")</f>
        <v/>
      </c>
      <c r="R49" t="inlineStr">
        <is>
          <t>PT-07S</t>
        </is>
      </c>
      <c r="S49" t="inlineStr">
        <is>
          <t>ROGER DODDY</t>
        </is>
      </c>
      <c r="T49" t="inlineStr">
        <is>
          <t>ROGER DODDY</t>
        </is>
      </c>
      <c r="U49" t="inlineStr">
        <is>
          <t>DODROG</t>
        </is>
      </c>
      <c r="X49" t="inlineStr">
        <is>
          <t>PT-19S</t>
        </is>
      </c>
      <c r="Y49" t="inlineStr">
        <is>
          <t>BRYAN FIGUEROA</t>
        </is>
      </c>
      <c r="Z49" t="inlineStr">
        <is>
          <t>BRYAN FIGUEROA</t>
        </is>
      </c>
      <c r="AA49" t="inlineStr">
        <is>
          <t>FIGBRY</t>
        </is>
      </c>
      <c r="AD49" t="inlineStr">
        <is>
          <t>PT-01S</t>
        </is>
      </c>
      <c r="AE49" t="inlineStr">
        <is>
          <t>open</t>
        </is>
      </c>
      <c r="AF49" t="inlineStr">
        <is>
          <t>OPEN SELECT JST</t>
        </is>
      </c>
      <c r="AG49">
        <f>IFERROR(VLOOKUP($AF49,ELIST!$A$1:$B$1504,2,FALSE),"")</f>
        <v/>
      </c>
      <c r="AI49" t="inlineStr">
        <is>
          <t>MT-11</t>
        </is>
      </c>
      <c r="AJ49" t="inlineStr">
        <is>
          <t>Korbin Gee</t>
        </is>
      </c>
      <c r="AK49" t="n">
        <v>230019</v>
      </c>
      <c r="AL49" t="inlineStr">
        <is>
          <t>Korbin E. Gee</t>
        </is>
      </c>
      <c r="AN49" t="inlineStr">
        <is>
          <t>PT-13S</t>
        </is>
      </c>
      <c r="AO49" t="inlineStr">
        <is>
          <t>JAVIER MAGALLANES</t>
        </is>
      </c>
      <c r="AP49" t="inlineStr">
        <is>
          <t>MAGJAV</t>
        </is>
      </c>
      <c r="AQ49" t="inlineStr">
        <is>
          <t>Javier Magallanes</t>
        </is>
      </c>
      <c r="AT49" t="inlineStr">
        <is>
          <t>MT-14</t>
        </is>
      </c>
      <c r="AU49" t="inlineStr">
        <is>
          <t>Ivan Torres</t>
        </is>
      </c>
      <c r="AV49" t="n">
        <v>230015</v>
      </c>
      <c r="AW49" t="inlineStr">
        <is>
          <t>Torres, Ivan</t>
        </is>
      </c>
      <c r="AY49" t="inlineStr">
        <is>
          <t>PT-260</t>
        </is>
      </c>
      <c r="AZ49" t="inlineStr">
        <is>
          <t>WILLIAM RATHER</t>
        </is>
      </c>
      <c r="BA49" t="n">
        <v>800002</v>
      </c>
      <c r="BB49" t="inlineStr">
        <is>
          <t>WILLIAM RATHER</t>
        </is>
      </c>
      <c r="BE49" t="inlineStr">
        <is>
          <t>PT-01S</t>
        </is>
      </c>
      <c r="BF49" t="inlineStr">
        <is>
          <t>RODRIGO LOPEZ</t>
        </is>
      </c>
      <c r="BG49" t="inlineStr">
        <is>
          <t>LOPROD</t>
        </is>
      </c>
      <c r="BH49" t="inlineStr">
        <is>
          <t>RODRIGO LOPEZ</t>
        </is>
      </c>
      <c r="BL49" t="inlineStr">
        <is>
          <t>TRUCK, SELECT CREW</t>
        </is>
      </c>
      <c r="BM49" t="inlineStr">
        <is>
          <t>PT-06S</t>
        </is>
      </c>
      <c r="BN49" t="inlineStr">
        <is>
          <t>SELECT CREW TRUCK</t>
        </is>
      </c>
      <c r="BO49" t="inlineStr">
        <is>
          <t>SELECT</t>
        </is>
      </c>
      <c r="BP49" t="inlineStr">
        <is>
          <t>PT-06S</t>
        </is>
      </c>
    </row>
    <row r="50">
      <c r="A50" t="inlineStr">
        <is>
          <t>ET-35</t>
        </is>
      </c>
      <c r="B50" t="inlineStr">
        <is>
          <t>Lopez Soto, Jesus</t>
        </is>
      </c>
      <c r="C50" t="n">
        <v>240050</v>
      </c>
      <c r="D50" t="inlineStr">
        <is>
          <t>Lopez Soto, Jesus</t>
        </is>
      </c>
      <c r="F50" t="inlineStr">
        <is>
          <t>MT-15</t>
        </is>
      </c>
      <c r="G50" t="inlineStr">
        <is>
          <t>Gee, Korbin E</t>
        </is>
      </c>
      <c r="H50" t="n">
        <v>230019</v>
      </c>
      <c r="I50" t="inlineStr">
        <is>
          <t>Gee, Korbin E</t>
        </is>
      </c>
      <c r="K50" t="inlineStr">
        <is>
          <t>OV-01</t>
        </is>
      </c>
      <c r="L50" t="inlineStr">
        <is>
          <t>OFFICE VEHICLE</t>
        </is>
      </c>
      <c r="M50" t="inlineStr">
        <is>
          <t>OFFICE VEHICLE</t>
        </is>
      </c>
      <c r="P50">
        <f>IF(K50=R50,"","N")</f>
        <v/>
      </c>
      <c r="R50" t="inlineStr">
        <is>
          <t>PT-08S</t>
        </is>
      </c>
      <c r="S50" t="inlineStr">
        <is>
          <t>JAMES GABE</t>
        </is>
      </c>
      <c r="T50" t="inlineStr">
        <is>
          <t>JAMES GABE</t>
        </is>
      </c>
      <c r="U50" t="inlineStr">
        <is>
          <t>GABJAM</t>
        </is>
      </c>
      <c r="X50" t="inlineStr">
        <is>
          <t>ET-16</t>
        </is>
      </c>
      <c r="Y50" t="inlineStr">
        <is>
          <t>LUIS MURCIA ORELLANA</t>
        </is>
      </c>
      <c r="Z50" t="inlineStr">
        <is>
          <t>LUIS MURCIA ORELLANA</t>
        </is>
      </c>
      <c r="AA50" t="n">
        <v>240165</v>
      </c>
      <c r="AD50" t="inlineStr">
        <is>
          <t>PT-06S</t>
        </is>
      </c>
      <c r="AE50" t="inlineStr">
        <is>
          <t>SELECT CREW TRUCK</t>
        </is>
      </c>
      <c r="AF50" t="inlineStr">
        <is>
          <t>OPEN SELECT JST</t>
        </is>
      </c>
      <c r="AG50">
        <f>IFERROR(VLOOKUP($AF50,ELIST!$A$1:$B$1504,2,FALSE),"")</f>
        <v/>
      </c>
      <c r="AI50" t="inlineStr">
        <is>
          <t>MT-13</t>
        </is>
      </c>
      <c r="AJ50" t="inlineStr">
        <is>
          <t>Corey Torgerson</t>
        </is>
      </c>
      <c r="AK50" t="n">
        <v>230016</v>
      </c>
      <c r="AL50" t="inlineStr">
        <is>
          <t>Corey A. Torgerson</t>
        </is>
      </c>
      <c r="AN50" t="inlineStr">
        <is>
          <t>ET-35</t>
        </is>
      </c>
      <c r="AO50" t="inlineStr">
        <is>
          <t>JESUS LOPEZ SOTO</t>
        </is>
      </c>
      <c r="AP50" t="n">
        <v>240050</v>
      </c>
      <c r="AQ50" t="inlineStr">
        <is>
          <t>Jesus Lopez Soto</t>
        </is>
      </c>
      <c r="AT50" t="inlineStr">
        <is>
          <t>OV-01</t>
        </is>
      </c>
      <c r="AU50" t="inlineStr">
        <is>
          <t>OFFICE VEHICLE</t>
        </is>
      </c>
      <c r="AV50" t="e">
        <v>#N/A</v>
      </c>
      <c r="AW50" t="e">
        <v>#N/A</v>
      </c>
      <c r="AY50" t="inlineStr">
        <is>
          <t>PT-01S</t>
        </is>
      </c>
      <c r="AZ50" t="inlineStr">
        <is>
          <t>RODRIGO LOPEZ</t>
        </is>
      </c>
      <c r="BA50" t="inlineStr">
        <is>
          <t>LOPROD</t>
        </is>
      </c>
      <c r="BB50" t="inlineStr">
        <is>
          <t>RODRIGO LOPEZ</t>
        </is>
      </c>
      <c r="BE50" t="inlineStr">
        <is>
          <t>PT-04S</t>
        </is>
      </c>
      <c r="BF50" t="inlineStr">
        <is>
          <t>EDGAR LUNA LARA</t>
        </is>
      </c>
      <c r="BG50" t="inlineStr">
        <is>
          <t>LUNEDG</t>
        </is>
      </c>
      <c r="BH50" t="inlineStr">
        <is>
          <t>EDGAR LUNA LARA</t>
        </is>
      </c>
      <c r="BL50" t="inlineStr">
        <is>
          <t>DODDY, ROGER W</t>
        </is>
      </c>
      <c r="BM50" t="inlineStr">
        <is>
          <t>PT-07S</t>
        </is>
      </c>
      <c r="BN50" t="inlineStr">
        <is>
          <t>ROGER DODDY</t>
        </is>
      </c>
      <c r="BO50" t="inlineStr">
        <is>
          <t>DODROG</t>
        </is>
      </c>
      <c r="BP50" t="inlineStr">
        <is>
          <t>PT-07S</t>
        </is>
      </c>
    </row>
    <row r="51">
      <c r="A51" t="inlineStr">
        <is>
          <t>ET-36</t>
        </is>
      </c>
      <c r="B51" t="inlineStr">
        <is>
          <t>Gonzalez, Alonzo</t>
        </is>
      </c>
      <c r="C51" t="n">
        <v>440072</v>
      </c>
      <c r="D51" t="inlineStr">
        <is>
          <t>Gonzalez, Alonzo</t>
        </is>
      </c>
      <c r="F51" t="inlineStr">
        <is>
          <t>OV-01</t>
        </is>
      </c>
      <c r="G51" t="inlineStr">
        <is>
          <t>OFFICE VEHICLE</t>
        </is>
      </c>
      <c r="H51" t="inlineStr">
        <is>
          <t>OFFICE VEHICLE</t>
        </is>
      </c>
      <c r="I51" t="inlineStr">
        <is>
          <t>OFFICE VEHICLE</t>
        </is>
      </c>
      <c r="K51" t="inlineStr">
        <is>
          <t>PT-01S</t>
        </is>
      </c>
      <c r="L51" t="inlineStr">
        <is>
          <t>open</t>
        </is>
      </c>
      <c r="M51" t="inlineStr">
        <is>
          <t>open</t>
        </is>
      </c>
      <c r="P51">
        <f>IF(K51=R51,"","N")</f>
        <v/>
      </c>
      <c r="R51" t="inlineStr">
        <is>
          <t>PT-09S</t>
        </is>
      </c>
      <c r="S51" t="inlineStr">
        <is>
          <t>JOVAN ESPINOZA-CASILLAS</t>
        </is>
      </c>
      <c r="T51" t="inlineStr">
        <is>
          <t>JOVAN ESPINOZA-CASILLAS</t>
        </is>
      </c>
      <c r="U51" t="inlineStr">
        <is>
          <t>ESPJOV</t>
        </is>
      </c>
      <c r="X51" t="inlineStr">
        <is>
          <t>PT-104</t>
        </is>
      </c>
      <c r="Y51" t="inlineStr">
        <is>
          <t>MARTIN ESCOBEDO JR</t>
        </is>
      </c>
      <c r="Z51" t="inlineStr">
        <is>
          <t>MARTIN ESCOBEDO JR</t>
        </is>
      </c>
      <c r="AA51" t="n">
        <v>210051</v>
      </c>
      <c r="AD51" t="inlineStr">
        <is>
          <t>PT-07S</t>
        </is>
      </c>
      <c r="AE51" t="inlineStr">
        <is>
          <t>ROGER DODDY</t>
        </is>
      </c>
      <c r="AF51" t="inlineStr">
        <is>
          <t>DODROG</t>
        </is>
      </c>
      <c r="AG51">
        <f>IFERROR(VLOOKUP($AF51,ELIST!$A$1:$B$1504,2,FALSE),"")</f>
        <v/>
      </c>
      <c r="AI51" t="inlineStr">
        <is>
          <t>MT-14</t>
        </is>
      </c>
      <c r="AJ51" t="inlineStr">
        <is>
          <t>Ivan Torres</t>
        </is>
      </c>
      <c r="AK51" t="n">
        <v>230015</v>
      </c>
      <c r="AL51" t="inlineStr">
        <is>
          <t>Ivan Torres</t>
        </is>
      </c>
      <c r="AN51" t="inlineStr">
        <is>
          <t>ET-22</t>
        </is>
      </c>
      <c r="AO51" t="inlineStr">
        <is>
          <t>JESUS O. RODARTE SERRANO</t>
        </is>
      </c>
      <c r="AP51" t="n">
        <v>240455</v>
      </c>
      <c r="AQ51" t="inlineStr">
        <is>
          <t>Jesus O. Rodarte Serrano</t>
        </is>
      </c>
      <c r="AT51" t="inlineStr">
        <is>
          <t>PT-01S</t>
        </is>
      </c>
      <c r="AU51" t="inlineStr">
        <is>
          <t>RODRIGO LOPEZ JR</t>
        </is>
      </c>
      <c r="AV51" t="inlineStr">
        <is>
          <t>LOPROD</t>
        </is>
      </c>
      <c r="AW51" t="inlineStr">
        <is>
          <t>Lopez Jr, Rodrigo</t>
        </is>
      </c>
      <c r="AY51" t="inlineStr">
        <is>
          <t>PT-04S</t>
        </is>
      </c>
      <c r="AZ51" t="inlineStr">
        <is>
          <t>EDGAR LUNA LARA</t>
        </is>
      </c>
      <c r="BA51" t="inlineStr">
        <is>
          <t>LUNEDG</t>
        </is>
      </c>
      <c r="BB51" t="inlineStr">
        <is>
          <t>EDGAR LUNA LARA</t>
        </is>
      </c>
      <c r="BE51" t="inlineStr">
        <is>
          <t>PT-05S</t>
        </is>
      </c>
      <c r="BF51" t="inlineStr">
        <is>
          <t>CARLOS GARCIA JR</t>
        </is>
      </c>
      <c r="BG51" t="inlineStr">
        <is>
          <t>GACARL</t>
        </is>
      </c>
      <c r="BH51" t="inlineStr">
        <is>
          <t>CARLOS GARCIA JR</t>
        </is>
      </c>
      <c r="BL51" t="inlineStr">
        <is>
          <t>GABE, JAMES P</t>
        </is>
      </c>
      <c r="BM51" t="inlineStr">
        <is>
          <t>PT-08S</t>
        </is>
      </c>
      <c r="BN51" t="inlineStr">
        <is>
          <t>JAMES GABE</t>
        </is>
      </c>
      <c r="BO51" t="inlineStr">
        <is>
          <t>GABJAM</t>
        </is>
      </c>
      <c r="BP51" t="inlineStr">
        <is>
          <t>PT-08S</t>
        </is>
      </c>
    </row>
    <row r="52">
      <c r="A52" t="inlineStr">
        <is>
          <t>ET-37</t>
        </is>
      </c>
      <c r="B52" t="inlineStr">
        <is>
          <t>Ibarra, Sabino</t>
        </is>
      </c>
      <c r="C52" t="n">
        <v>240348</v>
      </c>
      <c r="D52" t="inlineStr">
        <is>
          <t>Ibarra, Sabino</t>
        </is>
      </c>
      <c r="F52" t="inlineStr">
        <is>
          <t>PT-01S</t>
        </is>
      </c>
      <c r="G52" t="inlineStr">
        <is>
          <t>open</t>
        </is>
      </c>
      <c r="H52" t="inlineStr">
        <is>
          <t>open</t>
        </is>
      </c>
      <c r="I52" t="inlineStr">
        <is>
          <t>open</t>
        </is>
      </c>
      <c r="K52" t="inlineStr">
        <is>
          <t>PT-06S</t>
        </is>
      </c>
      <c r="L52" t="inlineStr">
        <is>
          <t>SELECT CREW TRUCK</t>
        </is>
      </c>
      <c r="M52" t="inlineStr">
        <is>
          <t>SELECT CREW TRUCK</t>
        </is>
      </c>
      <c r="P52">
        <f>IF(K52=R52,"","N")</f>
        <v/>
      </c>
      <c r="R52" t="inlineStr">
        <is>
          <t>PT-104</t>
        </is>
      </c>
      <c r="S52" t="inlineStr">
        <is>
          <t>MARTIN ESCOBEDO JR</t>
        </is>
      </c>
      <c r="T52" t="inlineStr">
        <is>
          <t>MARTIN ESCOBEDO JR</t>
        </is>
      </c>
      <c r="U52" t="n">
        <v>210051</v>
      </c>
      <c r="X52" t="inlineStr">
        <is>
          <t>PT-213</t>
        </is>
      </c>
      <c r="Y52" t="inlineStr">
        <is>
          <t>CATALINO FLORES JR</t>
        </is>
      </c>
      <c r="Z52" t="inlineStr">
        <is>
          <t>CATALINO FLORES JR</t>
        </is>
      </c>
      <c r="AA52" t="n">
        <v>240036</v>
      </c>
      <c r="AD52" t="inlineStr">
        <is>
          <t>PT-08S</t>
        </is>
      </c>
      <c r="AE52" t="inlineStr">
        <is>
          <t>JAMES GABE</t>
        </is>
      </c>
      <c r="AF52" t="inlineStr">
        <is>
          <t>GABJAM</t>
        </is>
      </c>
      <c r="AG52">
        <f>IFERROR(VLOOKUP($AF52,ELIST!$A$1:$B$1504,2,FALSE),"")</f>
        <v/>
      </c>
      <c r="AI52" t="inlineStr">
        <is>
          <t>PT-260</t>
        </is>
      </c>
      <c r="AJ52" t="inlineStr">
        <is>
          <t>WILLIAM RATHER</t>
        </is>
      </c>
      <c r="AK52" t="inlineStr"/>
      <c r="AL52" t="inlineStr">
        <is>
          <t>WILLIAM RATHER</t>
        </is>
      </c>
      <c r="AN52" t="inlineStr">
        <is>
          <t>PT-124</t>
        </is>
      </c>
      <c r="AO52" t="inlineStr">
        <is>
          <t>JOB SITE TRUCK</t>
        </is>
      </c>
      <c r="AP52" t="inlineStr">
        <is>
          <t>JST</t>
        </is>
      </c>
      <c r="AQ52" t="e">
        <v>#N/A</v>
      </c>
      <c r="AT52" t="inlineStr">
        <is>
          <t>PT-04S</t>
        </is>
      </c>
      <c r="AU52" t="inlineStr">
        <is>
          <t>ISAAC ROMERO</t>
        </is>
      </c>
      <c r="AV52" t="inlineStr">
        <is>
          <t>ROMISA</t>
        </is>
      </c>
      <c r="AW52" t="inlineStr">
        <is>
          <t>Romero, Isaac F</t>
        </is>
      </c>
      <c r="AY52" t="inlineStr">
        <is>
          <t>PT-06S</t>
        </is>
      </c>
      <c r="AZ52" t="inlineStr">
        <is>
          <t>SELECT CREW TRUCK</t>
        </is>
      </c>
      <c r="BA52" t="inlineStr">
        <is>
          <t>ROMISA</t>
        </is>
      </c>
      <c r="BB52" t="inlineStr">
        <is>
          <t>SELECT CREW TRUCK</t>
        </is>
      </c>
      <c r="BE52" t="inlineStr">
        <is>
          <t>PT-06S</t>
        </is>
      </c>
      <c r="BF52" t="inlineStr">
        <is>
          <t>SELECT CREW TRUCK</t>
        </is>
      </c>
      <c r="BG52" t="inlineStr">
        <is>
          <t>ROMISA</t>
        </is>
      </c>
      <c r="BH52" t="inlineStr">
        <is>
          <t>SELECT CREW TRUCK</t>
        </is>
      </c>
      <c r="BL52" t="inlineStr">
        <is>
          <t>ESPINOZA-CASILLAS, JOVAN</t>
        </is>
      </c>
      <c r="BM52" t="inlineStr">
        <is>
          <t>PT-09S</t>
        </is>
      </c>
      <c r="BN52" t="inlineStr">
        <is>
          <t>JOVAN ESPINOZA-CASILLAS</t>
        </is>
      </c>
      <c r="BO52" t="inlineStr">
        <is>
          <t>ESPJOV</t>
        </is>
      </c>
      <c r="BP52" t="inlineStr">
        <is>
          <t>PT-09S</t>
        </is>
      </c>
    </row>
    <row r="53">
      <c r="A53" t="inlineStr">
        <is>
          <t>ET-38</t>
        </is>
      </c>
      <c r="B53" t="inlineStr">
        <is>
          <t>Padgett, Caleb L</t>
        </is>
      </c>
      <c r="C53" t="n">
        <v>210078</v>
      </c>
      <c r="D53" t="inlineStr">
        <is>
          <t>Padgett, Caleb L</t>
        </is>
      </c>
      <c r="F53" t="inlineStr">
        <is>
          <t>PT-06S</t>
        </is>
      </c>
      <c r="G53" t="inlineStr">
        <is>
          <t>SELECT CREW TRUCK</t>
        </is>
      </c>
      <c r="H53" t="inlineStr">
        <is>
          <t>SELECT CREW TRUCK</t>
        </is>
      </c>
      <c r="I53" t="inlineStr">
        <is>
          <t>SELECT CREW TRUCK</t>
        </is>
      </c>
      <c r="K53" t="inlineStr">
        <is>
          <t>PT-07S</t>
        </is>
      </c>
      <c r="L53" t="inlineStr">
        <is>
          <t>DODDY, ROGER W</t>
        </is>
      </c>
      <c r="M53" t="inlineStr">
        <is>
          <t>DODROG</t>
        </is>
      </c>
      <c r="P53">
        <f>IF(K53=R53,"","N")</f>
        <v/>
      </c>
      <c r="R53" t="inlineStr">
        <is>
          <t>PT-107</t>
        </is>
      </c>
      <c r="S53" t="inlineStr">
        <is>
          <t>DFW OFFICE TRUCK</t>
        </is>
      </c>
      <c r="T53" t="inlineStr">
        <is>
          <t>DFW OFFICE TRUCK</t>
        </is>
      </c>
      <c r="U53" t="n">
        <v>800047</v>
      </c>
      <c r="X53" t="inlineStr">
        <is>
          <t>ET-19</t>
        </is>
      </c>
      <c r="Y53" t="inlineStr">
        <is>
          <t>LEROY ARNOLD</t>
        </is>
      </c>
      <c r="Z53" t="inlineStr">
        <is>
          <t>LEROY ARNOLD</t>
        </is>
      </c>
      <c r="AA53" t="n">
        <v>240679</v>
      </c>
      <c r="AD53" t="inlineStr">
        <is>
          <t>PT-09S</t>
        </is>
      </c>
      <c r="AE53" t="inlineStr">
        <is>
          <t>JOVAN ESPINOZA-CASILLAS</t>
        </is>
      </c>
      <c r="AF53" t="inlineStr">
        <is>
          <t>ESPJOV</t>
        </is>
      </c>
      <c r="AG53">
        <f>IFERROR(VLOOKUP($AF53,ELIST!$A$1:$B$1504,2,FALSE),"")</f>
        <v/>
      </c>
      <c r="AI53" t="inlineStr">
        <is>
          <t>OV-01</t>
        </is>
      </c>
      <c r="AJ53" t="inlineStr">
        <is>
          <t>OFFICE VEHICLE</t>
        </is>
      </c>
      <c r="AK53" t="inlineStr">
        <is>
          <t>OFFICE</t>
        </is>
      </c>
      <c r="AL53" t="inlineStr"/>
      <c r="AN53" t="inlineStr">
        <is>
          <t>PT-194</t>
        </is>
      </c>
      <c r="AO53" t="inlineStr">
        <is>
          <t>JOB SITE TRUCK</t>
        </is>
      </c>
      <c r="AP53" t="inlineStr">
        <is>
          <t>JST</t>
        </is>
      </c>
      <c r="AQ53" t="e">
        <v>#N/A</v>
      </c>
      <c r="AT53" t="inlineStr">
        <is>
          <t>PT-06S</t>
        </is>
      </c>
      <c r="AU53" t="inlineStr">
        <is>
          <t>SELECT CREW TRUCK</t>
        </is>
      </c>
      <c r="AV53" t="e">
        <v>#N/A</v>
      </c>
      <c r="AW53" t="e">
        <v>#N/A</v>
      </c>
      <c r="AY53" t="inlineStr">
        <is>
          <t>PT-07S</t>
        </is>
      </c>
      <c r="AZ53" t="inlineStr">
        <is>
          <t>ROGER DODDY</t>
        </is>
      </c>
      <c r="BA53" t="inlineStr">
        <is>
          <t>DODROG</t>
        </is>
      </c>
      <c r="BB53" t="inlineStr">
        <is>
          <t>ROGER DODDY</t>
        </is>
      </c>
      <c r="BE53" t="inlineStr">
        <is>
          <t>PT-07S</t>
        </is>
      </c>
      <c r="BF53" t="inlineStr">
        <is>
          <t>ROGER DODDY</t>
        </is>
      </c>
      <c r="BG53" t="inlineStr">
        <is>
          <t>DODROG</t>
        </is>
      </c>
      <c r="BH53" t="inlineStr">
        <is>
          <t>ROGER DODDY</t>
        </is>
      </c>
      <c r="BL53" t="inlineStr">
        <is>
          <t>ESCOBEDO JR, MARTIN</t>
        </is>
      </c>
      <c r="BM53" t="inlineStr">
        <is>
          <t>PT-104</t>
        </is>
      </c>
      <c r="BN53" t="inlineStr">
        <is>
          <t>MARTIN ESCOBEDO JR</t>
        </is>
      </c>
      <c r="BO53" t="n">
        <v>210051</v>
      </c>
      <c r="BP53" t="inlineStr">
        <is>
          <t>PT-104</t>
        </is>
      </c>
    </row>
    <row r="54">
      <c r="A54" t="inlineStr">
        <is>
          <t>ET-39</t>
        </is>
      </c>
      <c r="B54" t="inlineStr">
        <is>
          <t>Terrazas Melendez, Jose R</t>
        </is>
      </c>
      <c r="C54" t="n">
        <v>210069</v>
      </c>
      <c r="D54" t="inlineStr">
        <is>
          <t>Terrazas Melendez, Jose R</t>
        </is>
      </c>
      <c r="F54" t="inlineStr">
        <is>
          <t>PT-07S</t>
        </is>
      </c>
      <c r="G54" t="inlineStr">
        <is>
          <t>DODDY, ROGER W</t>
        </is>
      </c>
      <c r="H54" t="inlineStr">
        <is>
          <t>DODROG</t>
        </is>
      </c>
      <c r="I54" t="inlineStr">
        <is>
          <t>DODDY, ROGER W</t>
        </is>
      </c>
      <c r="K54" t="inlineStr">
        <is>
          <t>PT-08S</t>
        </is>
      </c>
      <c r="L54" t="inlineStr">
        <is>
          <t>JAMES GABE</t>
        </is>
      </c>
      <c r="M54" t="inlineStr">
        <is>
          <t>JAMES GABE</t>
        </is>
      </c>
      <c r="P54">
        <f>IF(K54=R54,"","N")</f>
        <v/>
      </c>
      <c r="R54" t="inlineStr">
        <is>
          <t>PT-108</t>
        </is>
      </c>
      <c r="S54" t="inlineStr">
        <is>
          <t>ARMANDO SALDIERNA JR</t>
        </is>
      </c>
      <c r="T54" t="inlineStr">
        <is>
          <t>ARMANDO SALDIERNA JR</t>
        </is>
      </c>
      <c r="U54" t="inlineStr">
        <is>
          <t>HOUOH-HH</t>
        </is>
      </c>
      <c r="X54" t="inlineStr">
        <is>
          <t>PT-240</t>
        </is>
      </c>
      <c r="Y54" t="inlineStr">
        <is>
          <t>CLINT MIZE</t>
        </is>
      </c>
      <c r="Z54" t="inlineStr">
        <is>
          <t>CLINT MIZE</t>
        </is>
      </c>
      <c r="AA54" t="n">
        <v>230005</v>
      </c>
      <c r="AD54" t="inlineStr">
        <is>
          <t>PT-104</t>
        </is>
      </c>
      <c r="AE54" t="inlineStr">
        <is>
          <t>MARTIN ESCOBEDO JR</t>
        </is>
      </c>
      <c r="AF54" t="n">
        <v>210051</v>
      </c>
      <c r="AG54">
        <f>IFERROR(VLOOKUP($AF54,ELIST!$A$1:$B$1504,2,FALSE),"")</f>
        <v/>
      </c>
      <c r="AI54" t="inlineStr">
        <is>
          <t>PT-01S</t>
        </is>
      </c>
      <c r="AJ54" t="inlineStr">
        <is>
          <t>open</t>
        </is>
      </c>
      <c r="AK54" t="inlineStr">
        <is>
          <t>OPEN SELECT JST</t>
        </is>
      </c>
      <c r="AL54" t="inlineStr">
        <is>
          <t>OPEN SELECT JST</t>
        </is>
      </c>
      <c r="AN54" t="inlineStr">
        <is>
          <t>PT-199</t>
        </is>
      </c>
      <c r="AO54" t="inlineStr">
        <is>
          <t>JOB SITE TRUCK</t>
        </is>
      </c>
      <c r="AP54" t="inlineStr">
        <is>
          <t>JST</t>
        </is>
      </c>
      <c r="AQ54" t="e">
        <v>#N/A</v>
      </c>
      <c r="AT54" t="inlineStr">
        <is>
          <t>PT-07S</t>
        </is>
      </c>
      <c r="AU54" t="inlineStr">
        <is>
          <t>ROGER DODDY</t>
        </is>
      </c>
      <c r="AV54" t="inlineStr">
        <is>
          <t>DODROG</t>
        </is>
      </c>
      <c r="AW54" t="inlineStr">
        <is>
          <t>Doddy, Roger W</t>
        </is>
      </c>
      <c r="AY54" t="inlineStr">
        <is>
          <t>PT-08S</t>
        </is>
      </c>
      <c r="AZ54" t="inlineStr">
        <is>
          <t>JAMES GABE</t>
        </is>
      </c>
      <c r="BA54" t="inlineStr">
        <is>
          <t>GABJAM</t>
        </is>
      </c>
      <c r="BB54" t="inlineStr">
        <is>
          <t>JAMES GABE</t>
        </is>
      </c>
      <c r="BE54" t="inlineStr">
        <is>
          <t>PT-08S</t>
        </is>
      </c>
      <c r="BF54" t="inlineStr">
        <is>
          <t>JAMES GABE</t>
        </is>
      </c>
      <c r="BG54" t="inlineStr">
        <is>
          <t>GABJAM</t>
        </is>
      </c>
      <c r="BH54" t="inlineStr">
        <is>
          <t>JAMES GABE</t>
        </is>
      </c>
      <c r="BL54" t="inlineStr">
        <is>
          <t>ROBERTSON, CHRISTOPHER D</t>
        </is>
      </c>
      <c r="BM54" t="inlineStr">
        <is>
          <t>PT-107</t>
        </is>
      </c>
      <c r="BN54" t="inlineStr">
        <is>
          <t>DFW OFFICE TRUCK</t>
        </is>
      </c>
      <c r="BO54" t="inlineStr">
        <is>
          <t>EXCLUDE</t>
        </is>
      </c>
      <c r="BP54" t="inlineStr">
        <is>
          <t>PT-107</t>
        </is>
      </c>
    </row>
    <row r="55">
      <c r="A55" t="inlineStr">
        <is>
          <t>ET-41</t>
        </is>
      </c>
      <c r="B55" t="inlineStr">
        <is>
          <t>Hampton, Justin D</t>
        </is>
      </c>
      <c r="C55" t="n">
        <v>240801</v>
      </c>
      <c r="D55" t="inlineStr">
        <is>
          <t>Hampton, Justin D</t>
        </is>
      </c>
      <c r="F55" t="inlineStr">
        <is>
          <t>PT-08S</t>
        </is>
      </c>
      <c r="G55" t="inlineStr">
        <is>
          <t>JAMES GABE</t>
        </is>
      </c>
      <c r="H55" t="inlineStr">
        <is>
          <t>JAMES GABE</t>
        </is>
      </c>
      <c r="I55" t="inlineStr">
        <is>
          <t>JAMES GABE</t>
        </is>
      </c>
      <c r="K55" t="inlineStr">
        <is>
          <t>PT-09S</t>
        </is>
      </c>
      <c r="L55" t="inlineStr">
        <is>
          <t>Espinoza-Casillas, Jovan</t>
        </is>
      </c>
      <c r="M55" t="inlineStr">
        <is>
          <t>ESPJOV</t>
        </is>
      </c>
      <c r="P55">
        <f>IF(K55=R55,"","N")</f>
        <v/>
      </c>
      <c r="R55" t="inlineStr">
        <is>
          <t>PT-10S</t>
        </is>
      </c>
      <c r="S55" t="inlineStr">
        <is>
          <t>ROBERT BERRYHILL</t>
        </is>
      </c>
      <c r="T55" t="inlineStr">
        <is>
          <t>ROBERT BERRYHILL</t>
        </is>
      </c>
      <c r="U55" t="inlineStr">
        <is>
          <t>BERROB</t>
        </is>
      </c>
      <c r="X55" t="inlineStr">
        <is>
          <t>PT-226</t>
        </is>
      </c>
      <c r="Y55" t="inlineStr">
        <is>
          <t>CATALINO FLORES SR</t>
        </is>
      </c>
      <c r="Z55" t="inlineStr">
        <is>
          <t>CATALINO FLORES SR</t>
        </is>
      </c>
      <c r="AA55" t="n">
        <v>240037</v>
      </c>
      <c r="AD55" t="inlineStr">
        <is>
          <t>PT-107</t>
        </is>
      </c>
      <c r="AE55" t="inlineStr">
        <is>
          <t>DFW OFFICE TRUCK</t>
        </is>
      </c>
      <c r="AF55" t="n">
        <v>800047</v>
      </c>
      <c r="AG55">
        <f>IFERROR(VLOOKUP($AF55,ELIST!$A$1:$B$1504,2,FALSE),"")</f>
        <v/>
      </c>
      <c r="AI55" t="inlineStr">
        <is>
          <t>PT-06S</t>
        </is>
      </c>
      <c r="AJ55" t="inlineStr">
        <is>
          <t>SELECT CREW TRUCK</t>
        </is>
      </c>
      <c r="AK55" t="inlineStr">
        <is>
          <t>OPEN SELECT JST</t>
        </is>
      </c>
      <c r="AL55" t="inlineStr">
        <is>
          <t>OPEN SELECT JST</t>
        </is>
      </c>
      <c r="AN55" t="inlineStr">
        <is>
          <t>PT-190</t>
        </is>
      </c>
      <c r="AO55" t="inlineStr">
        <is>
          <t>JONATHAN SALINAS</t>
        </is>
      </c>
      <c r="AP55" t="n">
        <v>440187</v>
      </c>
      <c r="AQ55" t="inlineStr">
        <is>
          <t>Jonathan M. Salinas</t>
        </is>
      </c>
      <c r="AT55" t="inlineStr">
        <is>
          <t>PT-08S</t>
        </is>
      </c>
      <c r="AU55" t="inlineStr">
        <is>
          <t>JAMES GABE</t>
        </is>
      </c>
      <c r="AV55" t="inlineStr">
        <is>
          <t>GABJAM</t>
        </is>
      </c>
      <c r="AW55" t="inlineStr">
        <is>
          <t>Gabe, James P</t>
        </is>
      </c>
      <c r="AY55" t="inlineStr">
        <is>
          <t>PT-09S</t>
        </is>
      </c>
      <c r="AZ55" t="inlineStr">
        <is>
          <t>JOVAN ESPINOZA-CASILLAS</t>
        </is>
      </c>
      <c r="BA55" t="inlineStr">
        <is>
          <t>ESPJOV</t>
        </is>
      </c>
      <c r="BB55" t="inlineStr">
        <is>
          <t>JOVAN ESPINOZA-CASILLAS</t>
        </is>
      </c>
      <c r="BE55" t="inlineStr">
        <is>
          <t>PT-09S</t>
        </is>
      </c>
      <c r="BF55" t="inlineStr">
        <is>
          <t>JOVAN ESPINOZA-CASILLAS</t>
        </is>
      </c>
      <c r="BG55" t="inlineStr">
        <is>
          <t>ESPJOV</t>
        </is>
      </c>
      <c r="BH55" t="inlineStr">
        <is>
          <t>JOVAN ESPINOZA-CASILLAS</t>
        </is>
      </c>
      <c r="BM55" t="inlineStr">
        <is>
          <t>PT-108</t>
        </is>
      </c>
      <c r="BO55" t="inlineStr"/>
      <c r="BP55" t="inlineStr">
        <is>
          <t>PT-108</t>
        </is>
      </c>
    </row>
    <row r="56">
      <c r="A56" t="inlineStr">
        <is>
          <t>ET-42</t>
        </is>
      </c>
      <c r="B56" t="inlineStr">
        <is>
          <t>Berjes Ruiz, Juan C</t>
        </is>
      </c>
      <c r="C56" t="n">
        <v>210048</v>
      </c>
      <c r="D56" t="inlineStr">
        <is>
          <t>Berjes Ruiz, Juan C</t>
        </is>
      </c>
      <c r="F56" t="inlineStr">
        <is>
          <t>PT-09S</t>
        </is>
      </c>
      <c r="G56" t="inlineStr">
        <is>
          <t>Espinoza-Casillas, Jovan</t>
        </is>
      </c>
      <c r="H56" t="inlineStr">
        <is>
          <t>ESPJOV</t>
        </is>
      </c>
      <c r="I56" t="inlineStr">
        <is>
          <t>Espinoza-Casillas, Jovan</t>
        </is>
      </c>
      <c r="K56" t="inlineStr">
        <is>
          <t>PT-104</t>
        </is>
      </c>
      <c r="L56" t="inlineStr">
        <is>
          <t>Escobedo Jr, Martin</t>
        </is>
      </c>
      <c r="M56" t="n">
        <v>210051</v>
      </c>
      <c r="P56">
        <f>IF(K56=R56,"","N")</f>
        <v/>
      </c>
      <c r="R56" t="inlineStr">
        <is>
          <t>PT-111</t>
        </is>
      </c>
      <c r="S56" t="inlineStr">
        <is>
          <t>shop mech loaner</t>
        </is>
      </c>
      <c r="T56" t="inlineStr">
        <is>
          <t>shop mech loaner</t>
        </is>
      </c>
      <c r="U56" t="inlineStr">
        <is>
          <t>EQUIP DFW</t>
        </is>
      </c>
      <c r="X56" t="inlineStr">
        <is>
          <t>ET-29</t>
        </is>
      </c>
      <c r="Y56" t="inlineStr">
        <is>
          <t>JOSE RANGEL</t>
        </is>
      </c>
      <c r="Z56" t="inlineStr">
        <is>
          <t>JOSE RANGEL</t>
        </is>
      </c>
      <c r="AA56" t="n">
        <v>240067</v>
      </c>
      <c r="AD56" t="inlineStr">
        <is>
          <t>PT-108</t>
        </is>
      </c>
      <c r="AE56" t="inlineStr">
        <is>
          <t>ANTONIO D. DELASBOUR</t>
        </is>
      </c>
      <c r="AF56" t="inlineStr">
        <is>
          <t>HOUOH-HH</t>
        </is>
      </c>
      <c r="AG56">
        <f>IFERROR(VLOOKUP($AF56,ELIST!$A$1:$B$1504,2,FALSE),"")</f>
        <v/>
      </c>
      <c r="AI56" t="inlineStr">
        <is>
          <t>PT-07S</t>
        </is>
      </c>
      <c r="AJ56" t="inlineStr">
        <is>
          <t>ROGER DODDY</t>
        </is>
      </c>
      <c r="AK56" t="inlineStr">
        <is>
          <t>DODROG</t>
        </is>
      </c>
      <c r="AL56" t="inlineStr">
        <is>
          <t>Roger W. Doddy</t>
        </is>
      </c>
      <c r="AN56" t="inlineStr">
        <is>
          <t>ET-28</t>
        </is>
      </c>
      <c r="AO56" t="inlineStr">
        <is>
          <t>JORGE L. FLORES</t>
        </is>
      </c>
      <c r="AP56" t="n">
        <v>240607</v>
      </c>
      <c r="AQ56" t="inlineStr">
        <is>
          <t>Jorge L. Flores</t>
        </is>
      </c>
      <c r="AT56" t="inlineStr">
        <is>
          <t>PT-09S</t>
        </is>
      </c>
      <c r="AU56" t="inlineStr">
        <is>
          <t>JOVAN ESPINOZA-CASILLAS</t>
        </is>
      </c>
      <c r="AV56" t="inlineStr">
        <is>
          <t>ESPJOV</t>
        </is>
      </c>
      <c r="AW56" t="inlineStr">
        <is>
          <t>Espinoza-Casillas, Jovan</t>
        </is>
      </c>
      <c r="AY56" t="inlineStr">
        <is>
          <t>PT-104</t>
        </is>
      </c>
      <c r="AZ56" t="inlineStr">
        <is>
          <t>MARTIN ESCOBEDO JR</t>
        </is>
      </c>
      <c r="BA56" t="n">
        <v>210051</v>
      </c>
      <c r="BB56" t="inlineStr">
        <is>
          <t>MARTIN ESCOBEDO JR</t>
        </is>
      </c>
      <c r="BE56" t="inlineStr">
        <is>
          <t>PT-104</t>
        </is>
      </c>
      <c r="BF56" t="inlineStr">
        <is>
          <t>MARTIN ESCOBEDO JR</t>
        </is>
      </c>
      <c r="BG56" t="n">
        <v>210051</v>
      </c>
      <c r="BH56" t="inlineStr">
        <is>
          <t>MARTIN ESCOBEDO JR</t>
        </is>
      </c>
      <c r="BL56" t="inlineStr">
        <is>
          <t>BERRYHILL, ROBERT P</t>
        </is>
      </c>
      <c r="BM56" t="inlineStr">
        <is>
          <t>PT-10S</t>
        </is>
      </c>
      <c r="BN56" t="inlineStr">
        <is>
          <t>ROBERT BERRYHILL</t>
        </is>
      </c>
      <c r="BO56" t="inlineStr">
        <is>
          <t>BERROB</t>
        </is>
      </c>
      <c r="BP56" t="inlineStr">
        <is>
          <t>PT-10S</t>
        </is>
      </c>
    </row>
    <row r="57">
      <c r="A57" t="inlineStr">
        <is>
          <t>ET-43</t>
        </is>
      </c>
      <c r="B57" t="inlineStr">
        <is>
          <t>Giebelhaus, Eric STX</t>
        </is>
      </c>
      <c r="C57" t="n">
        <v>210088</v>
      </c>
      <c r="D57" t="inlineStr">
        <is>
          <t>Giebelhaus, Eric STX</t>
        </is>
      </c>
      <c r="F57" t="inlineStr">
        <is>
          <t>PT-104</t>
        </is>
      </c>
      <c r="G57" t="inlineStr">
        <is>
          <t>Escobedo Jr, Martin</t>
        </is>
      </c>
      <c r="H57" t="n">
        <v>210051</v>
      </c>
      <c r="I57" t="inlineStr">
        <is>
          <t>Escobedo Jr, Martin</t>
        </is>
      </c>
      <c r="K57" t="inlineStr">
        <is>
          <t>PT-107</t>
        </is>
      </c>
      <c r="L57" t="inlineStr">
        <is>
          <t>DFW OFFICE TRUCK</t>
        </is>
      </c>
      <c r="M57" t="inlineStr">
        <is>
          <t>DFW OFFICE TRUCK</t>
        </is>
      </c>
      <c r="P57">
        <f>IF(K57=R57,"","N")</f>
        <v/>
      </c>
      <c r="R57" t="inlineStr">
        <is>
          <t>PT-11S</t>
        </is>
      </c>
      <c r="S57" t="inlineStr">
        <is>
          <t>RAFAEL MURATALLA-CEJA</t>
        </is>
      </c>
      <c r="T57" t="inlineStr">
        <is>
          <t>RAFAEL MURATALLA-CEJA</t>
        </is>
      </c>
      <c r="U57" t="inlineStr">
        <is>
          <t>MURRAF</t>
        </is>
      </c>
      <c r="X57" t="inlineStr">
        <is>
          <t>PT-245</t>
        </is>
      </c>
      <c r="Y57" t="inlineStr">
        <is>
          <t>JARED RUHRUP</t>
        </is>
      </c>
      <c r="Z57" t="inlineStr">
        <is>
          <t>JARED RUHRUP</t>
        </is>
      </c>
      <c r="AA57" t="n">
        <v>210053</v>
      </c>
      <c r="AD57" t="inlineStr">
        <is>
          <t>PT-10S</t>
        </is>
      </c>
      <c r="AE57" t="inlineStr">
        <is>
          <t>ROBERT BERRYHILL</t>
        </is>
      </c>
      <c r="AF57" t="inlineStr">
        <is>
          <t>BERROB</t>
        </is>
      </c>
      <c r="AG57">
        <f>IFERROR(VLOOKUP($AF57,ELIST!$A$1:$B$1504,2,FALSE),"")</f>
        <v/>
      </c>
      <c r="AI57" t="inlineStr">
        <is>
          <t>PT-08S</t>
        </is>
      </c>
      <c r="AJ57" t="inlineStr">
        <is>
          <t>JAMES GABE</t>
        </is>
      </c>
      <c r="AK57" t="inlineStr">
        <is>
          <t>GABJAM</t>
        </is>
      </c>
      <c r="AL57" t="inlineStr">
        <is>
          <t>James P. Gabe</t>
        </is>
      </c>
      <c r="AN57" t="inlineStr">
        <is>
          <t>ET-08</t>
        </is>
      </c>
      <c r="AO57" t="inlineStr">
        <is>
          <t>JORGE L. MARTINEZ</t>
        </is>
      </c>
      <c r="AP57" t="n">
        <v>210068</v>
      </c>
      <c r="AQ57" t="inlineStr">
        <is>
          <t>Jorge L. Martinez</t>
        </is>
      </c>
      <c r="AT57" t="inlineStr">
        <is>
          <t>PT-104</t>
        </is>
      </c>
      <c r="AU57" t="inlineStr">
        <is>
          <t>MARTIN ESCOBEDO JR</t>
        </is>
      </c>
      <c r="AV57" t="n">
        <v>210051</v>
      </c>
      <c r="AW57" t="inlineStr">
        <is>
          <t>Escobedo Jr, Martin</t>
        </is>
      </c>
      <c r="AY57" t="inlineStr">
        <is>
          <t>PT-107</t>
        </is>
      </c>
      <c r="AZ57" t="inlineStr">
        <is>
          <t xml:space="preserve">DFW OFFICE TRUCK </t>
        </is>
      </c>
      <c r="BA57" t="n">
        <v>800047</v>
      </c>
      <c r="BB57" t="inlineStr">
        <is>
          <t xml:space="preserve">DFW OFFICE TRUCK </t>
        </is>
      </c>
      <c r="BE57" t="inlineStr">
        <is>
          <t>PT-107</t>
        </is>
      </c>
      <c r="BF57" t="inlineStr">
        <is>
          <t xml:space="preserve">DFW OFFICE TRUCK </t>
        </is>
      </c>
      <c r="BG57" t="n">
        <v>800047</v>
      </c>
      <c r="BH57" t="inlineStr">
        <is>
          <t xml:space="preserve">DFW OFFICE TRUCK </t>
        </is>
      </c>
      <c r="BL57" t="inlineStr">
        <is>
          <t>TORRES, IVAN</t>
        </is>
      </c>
      <c r="BM57" t="inlineStr">
        <is>
          <t>PT-111</t>
        </is>
      </c>
      <c r="BN57" t="inlineStr">
        <is>
          <t>Ivan Torres</t>
        </is>
      </c>
      <c r="BO57" t="n">
        <v>230015</v>
      </c>
      <c r="BP57" t="inlineStr">
        <is>
          <t>PT-111</t>
        </is>
      </c>
    </row>
    <row r="58">
      <c r="A58" t="inlineStr">
        <is>
          <t>MT-07</t>
        </is>
      </c>
      <c r="B58" t="inlineStr">
        <is>
          <t>TMA</t>
        </is>
      </c>
      <c r="C58" t="inlineStr">
        <is>
          <t>TMA</t>
        </is>
      </c>
      <c r="D58" t="inlineStr">
        <is>
          <t>TMA</t>
        </is>
      </c>
      <c r="F58" t="inlineStr">
        <is>
          <t>PT-107</t>
        </is>
      </c>
      <c r="G58" t="inlineStr">
        <is>
          <t>DFW OFFICE TRUCK</t>
        </is>
      </c>
      <c r="H58" t="inlineStr">
        <is>
          <t>DFW OFFICE TRUCK</t>
        </is>
      </c>
      <c r="I58" t="inlineStr">
        <is>
          <t>DFW OFFICE TRUCK</t>
        </is>
      </c>
      <c r="K58" t="inlineStr">
        <is>
          <t>PT-108</t>
        </is>
      </c>
      <c r="L58" t="inlineStr">
        <is>
          <t>BADILLO, GERARDO J</t>
        </is>
      </c>
      <c r="M58" t="n">
        <v>440285</v>
      </c>
      <c r="P58">
        <f>IF(K58=R58,"","N")</f>
        <v/>
      </c>
      <c r="R58" t="inlineStr">
        <is>
          <t>PT-125</t>
        </is>
      </c>
      <c r="S58" t="inlineStr">
        <is>
          <t>PLANO JOBSITE TRUCK</t>
        </is>
      </c>
      <c r="T58" t="inlineStr">
        <is>
          <t>PLANO JOBSITE TRUCK</t>
        </is>
      </c>
      <c r="U58" t="inlineStr">
        <is>
          <t>PLANO COLLIN CREEK</t>
        </is>
      </c>
      <c r="X58" t="inlineStr">
        <is>
          <t>PT-281</t>
        </is>
      </c>
      <c r="Y58" t="inlineStr">
        <is>
          <t>REE94010</t>
        </is>
      </c>
      <c r="Z58" t="inlineStr">
        <is>
          <t>REE94010</t>
        </is>
      </c>
      <c r="AA58" t="inlineStr">
        <is>
          <t>TBD</t>
        </is>
      </c>
      <c r="AD58" t="inlineStr">
        <is>
          <t>PT-111</t>
        </is>
      </c>
      <c r="AE58" t="inlineStr">
        <is>
          <t>shop mech loaner</t>
        </is>
      </c>
      <c r="AF58" t="inlineStr">
        <is>
          <t>EQUIP DFW</t>
        </is>
      </c>
      <c r="AG58">
        <f>IFERROR(VLOOKUP($AF58,ELIST!$A$1:$B$1504,2,FALSE),"")</f>
        <v/>
      </c>
      <c r="AI58" t="inlineStr">
        <is>
          <t>PT-09S</t>
        </is>
      </c>
      <c r="AJ58" t="inlineStr">
        <is>
          <t>JOVAN ESPINOZA-CASILLAS</t>
        </is>
      </c>
      <c r="AK58" t="inlineStr">
        <is>
          <t>ESPJOV</t>
        </is>
      </c>
      <c r="AL58" t="inlineStr">
        <is>
          <t>Jovan Espinoza-Casillas</t>
        </is>
      </c>
      <c r="AN58" t="inlineStr">
        <is>
          <t>PT-185</t>
        </is>
      </c>
      <c r="AO58" t="inlineStr">
        <is>
          <t>JOSE BAUTISTA</t>
        </is>
      </c>
      <c r="AP58" t="n">
        <v>240131</v>
      </c>
      <c r="AQ58" t="inlineStr">
        <is>
          <t>Jose A. Bautista</t>
        </is>
      </c>
      <c r="AT58" t="inlineStr">
        <is>
          <t>PT-107</t>
        </is>
      </c>
      <c r="AU58" t="inlineStr">
        <is>
          <t>CHRISTOPHER ROBERTSON</t>
        </is>
      </c>
      <c r="AV58" t="n">
        <v>800047</v>
      </c>
      <c r="AW58" t="inlineStr">
        <is>
          <t>Robertson, Christopher D</t>
        </is>
      </c>
      <c r="AY58" t="inlineStr">
        <is>
          <t>PT-108</t>
        </is>
      </c>
      <c r="AZ58" t="inlineStr">
        <is>
          <t>JONATHAN SALINAS</t>
        </is>
      </c>
      <c r="BA58" t="n">
        <v>440187</v>
      </c>
      <c r="BB58" t="inlineStr">
        <is>
          <t>JONATHAN SALINAS</t>
        </is>
      </c>
      <c r="BE58" t="inlineStr">
        <is>
          <t>PT-108</t>
        </is>
      </c>
      <c r="BF58" t="inlineStr">
        <is>
          <t>JONATHAN SALINAS</t>
        </is>
      </c>
      <c r="BG58" t="n">
        <v>440187</v>
      </c>
      <c r="BH58" t="inlineStr">
        <is>
          <t>JONATHAN SALINAS</t>
        </is>
      </c>
      <c r="BL58" t="inlineStr">
        <is>
          <t>MURATALLA-CEJA, RAFAEL</t>
        </is>
      </c>
      <c r="BM58" t="inlineStr">
        <is>
          <t>PT-11S</t>
        </is>
      </c>
      <c r="BN58" t="inlineStr">
        <is>
          <t>RAFAEL MURATALLA-CEJA</t>
        </is>
      </c>
      <c r="BO58" t="inlineStr">
        <is>
          <t>MURRAF</t>
        </is>
      </c>
      <c r="BP58" t="inlineStr">
        <is>
          <t>PT-11S</t>
        </is>
      </c>
    </row>
    <row r="59">
      <c r="A59" t="inlineStr">
        <is>
          <t>MT-09</t>
        </is>
      </c>
      <c r="B59" t="inlineStr">
        <is>
          <t>Aparicio, Lorenzo</t>
        </is>
      </c>
      <c r="C59" t="n">
        <v>230017</v>
      </c>
      <c r="D59" t="inlineStr">
        <is>
          <t>Aparicio, Lorenzo</t>
        </is>
      </c>
      <c r="F59" t="inlineStr">
        <is>
          <t>PT-108</t>
        </is>
      </c>
      <c r="G59" t="inlineStr">
        <is>
          <t>BADILLO, GERARDO J</t>
        </is>
      </c>
      <c r="H59" t="n">
        <v>440285</v>
      </c>
      <c r="I59" t="inlineStr">
        <is>
          <t>BADILLO, GERARDO J</t>
        </is>
      </c>
      <c r="K59" t="inlineStr">
        <is>
          <t>PT-10S</t>
        </is>
      </c>
      <c r="L59" t="inlineStr">
        <is>
          <t>Berryhill, Robert P</t>
        </is>
      </c>
      <c r="M59" t="inlineStr">
        <is>
          <t>BERROB</t>
        </is>
      </c>
      <c r="P59">
        <f>IF(K59=R59,"","N")</f>
        <v/>
      </c>
      <c r="R59" t="inlineStr">
        <is>
          <t>PT-12S</t>
        </is>
      </c>
      <c r="S59" t="inlineStr">
        <is>
          <t>SEYMORE HUNT</t>
        </is>
      </c>
      <c r="T59" t="inlineStr">
        <is>
          <t>SEYMORE HUNT</t>
        </is>
      </c>
      <c r="U59" t="inlineStr">
        <is>
          <t>HUNSEY</t>
        </is>
      </c>
      <c r="X59" t="inlineStr">
        <is>
          <t>PT-228</t>
        </is>
      </c>
      <c r="Y59" t="inlineStr">
        <is>
          <t>DANIEL LOPEZ</t>
        </is>
      </c>
      <c r="Z59" t="inlineStr">
        <is>
          <t>DANIEL LOPEZ</t>
        </is>
      </c>
      <c r="AA59" t="n">
        <v>240051</v>
      </c>
      <c r="AD59" t="inlineStr">
        <is>
          <t>PT-11S</t>
        </is>
      </c>
      <c r="AE59" t="inlineStr">
        <is>
          <t>RAFAEL MURATALLA-CEJA</t>
        </is>
      </c>
      <c r="AF59" t="inlineStr">
        <is>
          <t>MURRAF</t>
        </is>
      </c>
      <c r="AG59">
        <f>IFERROR(VLOOKUP($AF59,ELIST!$A$1:$B$1504,2,FALSE),"")</f>
        <v/>
      </c>
      <c r="AI59" t="inlineStr">
        <is>
          <t>PT-104</t>
        </is>
      </c>
      <c r="AJ59" t="inlineStr">
        <is>
          <t>MARTIN ESCOBEDO JR</t>
        </is>
      </c>
      <c r="AK59" t="n">
        <v>210051</v>
      </c>
      <c r="AL59" t="inlineStr">
        <is>
          <t>Martin Escobedo Jr</t>
        </is>
      </c>
      <c r="AN59" t="inlineStr">
        <is>
          <t>ET-09</t>
        </is>
      </c>
      <c r="AO59" t="inlineStr">
        <is>
          <t>JOSE C. RAMIREZ</t>
        </is>
      </c>
      <c r="AP59" t="n">
        <v>210036</v>
      </c>
      <c r="AQ59" t="inlineStr">
        <is>
          <t>Jose C. Ramirez</t>
        </is>
      </c>
      <c r="AT59" t="inlineStr">
        <is>
          <t>PT-108</t>
        </is>
      </c>
      <c r="AU59" t="inlineStr">
        <is>
          <t>JONATHAN SALINAS</t>
        </is>
      </c>
      <c r="AV59" t="n">
        <v>440187</v>
      </c>
      <c r="AW59" t="inlineStr">
        <is>
          <t>Salinas, Jonathan M</t>
        </is>
      </c>
      <c r="AY59" t="inlineStr">
        <is>
          <t>PT-10S</t>
        </is>
      </c>
      <c r="AZ59" t="inlineStr">
        <is>
          <t>ROBERT BERRYHILL</t>
        </is>
      </c>
      <c r="BA59" t="inlineStr">
        <is>
          <t>BERROB</t>
        </is>
      </c>
      <c r="BB59" t="inlineStr">
        <is>
          <t>ROBERT BERRYHILL</t>
        </is>
      </c>
      <c r="BE59" t="inlineStr">
        <is>
          <t>PT-10S</t>
        </is>
      </c>
      <c r="BF59" t="inlineStr">
        <is>
          <t>ROBERT BERRYHILL</t>
        </is>
      </c>
      <c r="BG59" t="inlineStr">
        <is>
          <t>BERROB</t>
        </is>
      </c>
      <c r="BH59" t="inlineStr">
        <is>
          <t>ROBERT BERRYHILL</t>
        </is>
      </c>
      <c r="BL59" t="inlineStr">
        <is>
          <t>MIZE, CLINT</t>
        </is>
      </c>
      <c r="BM59" t="inlineStr">
        <is>
          <t>PT-124</t>
        </is>
      </c>
      <c r="BN59" t="inlineStr">
        <is>
          <t>OPEN</t>
        </is>
      </c>
      <c r="BO59" t="inlineStr">
        <is>
          <t>OPEN</t>
        </is>
      </c>
      <c r="BP59" t="inlineStr">
        <is>
          <t>PT-124</t>
        </is>
      </c>
    </row>
    <row r="60">
      <c r="A60" t="inlineStr">
        <is>
          <t>MT-11</t>
        </is>
      </c>
      <c r="B60" t="inlineStr">
        <is>
          <t>AIRPORT</t>
        </is>
      </c>
      <c r="C60" t="inlineStr">
        <is>
          <t>OPEN MT</t>
        </is>
      </c>
      <c r="D60" t="inlineStr">
        <is>
          <t>AIRPORT</t>
        </is>
      </c>
      <c r="F60" t="inlineStr">
        <is>
          <t>PT-10S</t>
        </is>
      </c>
      <c r="G60" t="inlineStr">
        <is>
          <t>Berryhill, Robert P</t>
        </is>
      </c>
      <c r="H60" t="inlineStr">
        <is>
          <t>BERROB</t>
        </is>
      </c>
      <c r="I60" t="inlineStr">
        <is>
          <t>Berryhill, Robert P</t>
        </is>
      </c>
      <c r="K60" t="inlineStr">
        <is>
          <t>PT-111</t>
        </is>
      </c>
      <c r="L60" t="inlineStr">
        <is>
          <t>shop mech loaner</t>
        </is>
      </c>
      <c r="M60" t="inlineStr">
        <is>
          <t>shop mech loaner</t>
        </is>
      </c>
      <c r="P60">
        <f>IF(K60=R60,"","N")</f>
        <v/>
      </c>
      <c r="R60" t="inlineStr">
        <is>
          <t>PT-13S</t>
        </is>
      </c>
      <c r="S60" t="inlineStr">
        <is>
          <t>JAVIER MAGALLANES</t>
        </is>
      </c>
      <c r="T60" t="inlineStr">
        <is>
          <t>JAVIER MAGALLANES</t>
        </is>
      </c>
      <c r="U60" t="inlineStr">
        <is>
          <t>MAGJAV</t>
        </is>
      </c>
      <c r="X60" t="inlineStr">
        <is>
          <t>ET-21</t>
        </is>
      </c>
      <c r="Y60" t="inlineStr">
        <is>
          <t>Cole Hyun</t>
        </is>
      </c>
      <c r="Z60" t="inlineStr">
        <is>
          <t>Cole Hyun</t>
        </is>
      </c>
      <c r="AA60" t="n">
        <v>800062</v>
      </c>
      <c r="AD60" t="inlineStr">
        <is>
          <t>PT-125</t>
        </is>
      </c>
      <c r="AE60" t="inlineStr">
        <is>
          <t>PLANO JOBSITE TRUCK</t>
        </is>
      </c>
      <c r="AF60" t="inlineStr">
        <is>
          <t>PLANO COLLIN CREEK</t>
        </is>
      </c>
      <c r="AG60">
        <f>IFERROR(VLOOKUP($AF60,ELIST!$A$1:$B$1504,2,FALSE),"")</f>
        <v/>
      </c>
      <c r="AI60" t="inlineStr">
        <is>
          <t>PT-107</t>
        </is>
      </c>
      <c r="AJ60" t="inlineStr">
        <is>
          <t>DFW OFFICE TRUCK</t>
        </is>
      </c>
      <c r="AK60" t="n">
        <v>800047</v>
      </c>
      <c r="AL60" t="inlineStr">
        <is>
          <t>Christopher D. Robertson</t>
        </is>
      </c>
      <c r="AN60" t="inlineStr">
        <is>
          <t>PT-193</t>
        </is>
      </c>
      <c r="AO60" t="inlineStr">
        <is>
          <t>JOSE I RAMIREZ</t>
        </is>
      </c>
      <c r="AP60" t="n">
        <v>240066</v>
      </c>
      <c r="AQ60" t="inlineStr">
        <is>
          <t>Jose I. Ramirez</t>
        </is>
      </c>
      <c r="AT60" t="inlineStr">
        <is>
          <t>PT-10S</t>
        </is>
      </c>
      <c r="AU60" t="inlineStr">
        <is>
          <t>ROBERT BERRYHILL</t>
        </is>
      </c>
      <c r="AV60" t="inlineStr">
        <is>
          <t>BERROB</t>
        </is>
      </c>
      <c r="AW60" t="inlineStr">
        <is>
          <t>Berryhill, Robert P</t>
        </is>
      </c>
      <c r="AY60" t="inlineStr">
        <is>
          <t>PT-111</t>
        </is>
      </c>
      <c r="AZ60" t="inlineStr">
        <is>
          <t>Ivan Torres</t>
        </is>
      </c>
      <c r="BA60" t="n">
        <v>230015</v>
      </c>
      <c r="BB60" t="inlineStr">
        <is>
          <t>Ivan Torres</t>
        </is>
      </c>
      <c r="BE60" t="inlineStr">
        <is>
          <t>PT-111</t>
        </is>
      </c>
      <c r="BF60" t="inlineStr">
        <is>
          <t>Ivan Torres</t>
        </is>
      </c>
      <c r="BG60" t="n">
        <v>230015</v>
      </c>
      <c r="BH60" t="inlineStr">
        <is>
          <t>Ivan Torres</t>
        </is>
      </c>
      <c r="BL60" t="inlineStr">
        <is>
          <t>GOODE, ADAM H</t>
        </is>
      </c>
      <c r="BM60" t="inlineStr">
        <is>
          <t>PT-125</t>
        </is>
      </c>
      <c r="BN60" t="inlineStr">
        <is>
          <t>ADAM GOODE</t>
        </is>
      </c>
      <c r="BO60" t="inlineStr">
        <is>
          <t>2021-017</t>
        </is>
      </c>
      <c r="BP60" t="inlineStr">
        <is>
          <t>PT-125</t>
        </is>
      </c>
    </row>
    <row r="61">
      <c r="A61" t="inlineStr">
        <is>
          <t>MT-13</t>
        </is>
      </c>
      <c r="B61" t="inlineStr">
        <is>
          <t>OPEN MECH TRUCK</t>
        </is>
      </c>
      <c r="C61" t="inlineStr">
        <is>
          <t>OPEN MECH TRUCK</t>
        </is>
      </c>
      <c r="D61" t="inlineStr">
        <is>
          <t>OPEN MECH TRUCK</t>
        </is>
      </c>
      <c r="F61" t="inlineStr">
        <is>
          <t>PT-111</t>
        </is>
      </c>
      <c r="G61" t="inlineStr">
        <is>
          <t>shop mech loaner</t>
        </is>
      </c>
      <c r="H61" t="inlineStr">
        <is>
          <t>shop mech loaner</t>
        </is>
      </c>
      <c r="I61" t="inlineStr">
        <is>
          <t>shop mech loaner</t>
        </is>
      </c>
      <c r="K61" t="inlineStr">
        <is>
          <t>PT-11S</t>
        </is>
      </c>
      <c r="L61" t="inlineStr">
        <is>
          <t>Muratalla-Ceja, Rafael</t>
        </is>
      </c>
      <c r="M61" t="inlineStr">
        <is>
          <t>MURRAF</t>
        </is>
      </c>
      <c r="P61">
        <f>IF(K61=R61,"","N")</f>
        <v/>
      </c>
      <c r="R61" t="inlineStr">
        <is>
          <t>PT-14S</t>
        </is>
      </c>
      <c r="S61" t="inlineStr">
        <is>
          <t>Keith Smith</t>
        </is>
      </c>
      <c r="T61" t="inlineStr">
        <is>
          <t>Keith Smith</t>
        </is>
      </c>
      <c r="U61" t="inlineStr">
        <is>
          <t>SMIKEI</t>
        </is>
      </c>
      <c r="X61" t="inlineStr">
        <is>
          <t>PT-167</t>
        </is>
      </c>
      <c r="Y61" t="inlineStr">
        <is>
          <t>OMAR RAMIREZ</t>
        </is>
      </c>
      <c r="Z61" t="inlineStr">
        <is>
          <t>OMAR RAMIREZ</t>
        </is>
      </c>
      <c r="AA61" t="n">
        <v>240259</v>
      </c>
      <c r="AD61" t="inlineStr">
        <is>
          <t>PT-12S</t>
        </is>
      </c>
      <c r="AE61" t="inlineStr">
        <is>
          <t>SEYMORE HUNT</t>
        </is>
      </c>
      <c r="AF61" t="inlineStr">
        <is>
          <t>HUNSEY</t>
        </is>
      </c>
      <c r="AG61">
        <f>IFERROR(VLOOKUP($AF61,ELIST!$A$1:$B$1504,2,FALSE),"")</f>
        <v/>
      </c>
      <c r="AI61" t="inlineStr">
        <is>
          <t>PT-108</t>
        </is>
      </c>
      <c r="AJ61" t="inlineStr">
        <is>
          <t>open</t>
        </is>
      </c>
      <c r="AK61" t="inlineStr">
        <is>
          <t>HOUOH-HH</t>
        </is>
      </c>
      <c r="AL61" t="inlineStr"/>
      <c r="AN61" t="inlineStr">
        <is>
          <t>ET-23</t>
        </is>
      </c>
      <c r="AO61" t="inlineStr">
        <is>
          <t>JOSE J. RIVERA</t>
        </is>
      </c>
      <c r="AP61" t="n">
        <v>240072</v>
      </c>
      <c r="AQ61" t="inlineStr">
        <is>
          <t>Jose J. Rivera</t>
        </is>
      </c>
      <c r="AT61" t="inlineStr">
        <is>
          <t>PT-111</t>
        </is>
      </c>
      <c r="AU61" t="inlineStr">
        <is>
          <t>Ivan Torres</t>
        </is>
      </c>
      <c r="AV61" t="n">
        <v>230015</v>
      </c>
      <c r="AW61" t="inlineStr">
        <is>
          <t>Torres, Ivan</t>
        </is>
      </c>
      <c r="AY61" t="inlineStr">
        <is>
          <t>PT-11S</t>
        </is>
      </c>
      <c r="AZ61" t="inlineStr">
        <is>
          <t>RAFAEL MURATALLA-CEJA</t>
        </is>
      </c>
      <c r="BA61" t="inlineStr">
        <is>
          <t>MURRAF</t>
        </is>
      </c>
      <c r="BB61" t="inlineStr">
        <is>
          <t>RAFAEL MURATALLA-CEJA</t>
        </is>
      </c>
      <c r="BE61" t="inlineStr">
        <is>
          <t>PT-11S</t>
        </is>
      </c>
      <c r="BF61" t="inlineStr">
        <is>
          <t>RAFAEL MURATALLA-CEJA</t>
        </is>
      </c>
      <c r="BG61" t="inlineStr">
        <is>
          <t>MURRAF</t>
        </is>
      </c>
      <c r="BH61" t="inlineStr">
        <is>
          <t>RAFAEL MURATALLA-CEJA</t>
        </is>
      </c>
      <c r="BL61" t="inlineStr">
        <is>
          <t>HUNT, SEYMORE</t>
        </is>
      </c>
      <c r="BM61" t="inlineStr">
        <is>
          <t>PT-12S</t>
        </is>
      </c>
      <c r="BN61" t="inlineStr">
        <is>
          <t>HUNT, SEYMORE</t>
        </is>
      </c>
      <c r="BO61" t="inlineStr">
        <is>
          <t>HUNSEY</t>
        </is>
      </c>
      <c r="BP61" t="inlineStr">
        <is>
          <t>PT-12S</t>
        </is>
      </c>
    </row>
    <row r="62">
      <c r="A62" t="inlineStr">
        <is>
          <t>MT-14</t>
        </is>
      </c>
      <c r="B62" t="inlineStr">
        <is>
          <t>Torres, Ivan</t>
        </is>
      </c>
      <c r="C62" t="n">
        <v>230015</v>
      </c>
      <c r="D62" t="inlineStr">
        <is>
          <t>Torres, Ivan</t>
        </is>
      </c>
      <c r="F62" t="inlineStr">
        <is>
          <t>PT-11S</t>
        </is>
      </c>
      <c r="G62" t="inlineStr">
        <is>
          <t>Muratalla-Ceja, Rafael</t>
        </is>
      </c>
      <c r="H62" t="inlineStr">
        <is>
          <t>MURRAF</t>
        </is>
      </c>
      <c r="I62" t="inlineStr">
        <is>
          <t>Muratalla-Ceja, Rafael</t>
        </is>
      </c>
      <c r="K62" t="inlineStr">
        <is>
          <t>PT-125</t>
        </is>
      </c>
      <c r="L62" t="inlineStr">
        <is>
          <t>PLANO JOBSITE TRUCK</t>
        </is>
      </c>
      <c r="M62" t="inlineStr">
        <is>
          <t>PLANO JOBSITE TRUCK</t>
        </is>
      </c>
      <c r="P62">
        <f>IF(K62=R62,"","N")</f>
        <v/>
      </c>
      <c r="R62" t="inlineStr">
        <is>
          <t>PT-156</t>
        </is>
      </c>
      <c r="S62" t="inlineStr">
        <is>
          <t>HTX TC</t>
        </is>
      </c>
      <c r="T62" t="inlineStr">
        <is>
          <t>HTX TC</t>
        </is>
      </c>
      <c r="U62" t="inlineStr">
        <is>
          <t>HTX TC</t>
        </is>
      </c>
      <c r="X62" t="inlineStr">
        <is>
          <t>PT-252</t>
        </is>
      </c>
      <c r="Y62" t="inlineStr">
        <is>
          <t>JUAN C. REYES DIAZ</t>
        </is>
      </c>
      <c r="Z62" t="inlineStr">
        <is>
          <t>JUAN C. REYES DIAZ</t>
        </is>
      </c>
      <c r="AA62" t="n">
        <v>240068</v>
      </c>
      <c r="AD62" t="inlineStr">
        <is>
          <t>PT-13S</t>
        </is>
      </c>
      <c r="AE62" t="inlineStr">
        <is>
          <t>JAVIER MAGALLANES</t>
        </is>
      </c>
      <c r="AF62" t="inlineStr">
        <is>
          <t>MAGJAV</t>
        </is>
      </c>
      <c r="AG62">
        <f>IFERROR(VLOOKUP($AF62,ELIST!$A$1:$B$1504,2,FALSE),"")</f>
        <v/>
      </c>
      <c r="AI62" t="inlineStr">
        <is>
          <t>PT-10S</t>
        </is>
      </c>
      <c r="AJ62" t="inlineStr">
        <is>
          <t>ROBERT BERRYHILL</t>
        </is>
      </c>
      <c r="AK62" t="inlineStr">
        <is>
          <t>BERROB</t>
        </is>
      </c>
      <c r="AL62" t="inlineStr">
        <is>
          <t>Robert P. Berryhill</t>
        </is>
      </c>
      <c r="AN62" t="inlineStr">
        <is>
          <t>PT-202</t>
        </is>
      </c>
      <c r="AO62" t="inlineStr">
        <is>
          <t>Jose L. Montante</t>
        </is>
      </c>
      <c r="AP62" t="n">
        <v>240767</v>
      </c>
      <c r="AQ62" t="inlineStr">
        <is>
          <t>Jose L. Montante</t>
        </is>
      </c>
      <c r="AT62" t="inlineStr">
        <is>
          <t>PT-11S</t>
        </is>
      </c>
      <c r="AU62" t="inlineStr">
        <is>
          <t>RAFAEL MURTALLA-CEJA</t>
        </is>
      </c>
      <c r="AV62" t="inlineStr">
        <is>
          <t>MURRAF</t>
        </is>
      </c>
      <c r="AW62" t="inlineStr">
        <is>
          <t>Muratalla-Ceja, Rafael</t>
        </is>
      </c>
      <c r="AY62" t="inlineStr">
        <is>
          <t>PT-124</t>
        </is>
      </c>
      <c r="AZ62" t="inlineStr">
        <is>
          <t>OPEN</t>
        </is>
      </c>
      <c r="BA62" t="inlineStr">
        <is>
          <t>2023-006</t>
        </is>
      </c>
      <c r="BB62" t="inlineStr">
        <is>
          <t>OPEN</t>
        </is>
      </c>
      <c r="BE62" t="inlineStr">
        <is>
          <t>PT-124</t>
        </is>
      </c>
      <c r="BF62" t="inlineStr">
        <is>
          <t>OPEN</t>
        </is>
      </c>
      <c r="BG62" t="inlineStr">
        <is>
          <t>**</t>
        </is>
      </c>
      <c r="BH62" t="inlineStr">
        <is>
          <t>OPEN</t>
        </is>
      </c>
      <c r="BL62" t="inlineStr">
        <is>
          <t>MIZE, CLINT</t>
        </is>
      </c>
      <c r="BM62" t="inlineStr">
        <is>
          <t>PT-139</t>
        </is>
      </c>
      <c r="BN62" t="inlineStr">
        <is>
          <t>CLINT MIZE</t>
        </is>
      </c>
      <c r="BO62" t="inlineStr">
        <is>
          <t>**</t>
        </is>
      </c>
      <c r="BP62" t="inlineStr">
        <is>
          <t>PT-139</t>
        </is>
      </c>
    </row>
    <row r="63">
      <c r="A63" t="inlineStr">
        <is>
          <t>MT-15</t>
        </is>
      </c>
      <c r="B63" t="inlineStr">
        <is>
          <t>Gee, Korbin E</t>
        </is>
      </c>
      <c r="C63" t="n">
        <v>230019</v>
      </c>
      <c r="D63" t="inlineStr">
        <is>
          <t>Gee, Korbin E</t>
        </is>
      </c>
      <c r="F63" t="inlineStr">
        <is>
          <t>PT-125</t>
        </is>
      </c>
      <c r="G63" t="inlineStr">
        <is>
          <t>PLANO JOBSITE TRUCK</t>
        </is>
      </c>
      <c r="H63" t="inlineStr">
        <is>
          <t>PLANO JOBSITE TRUCK</t>
        </is>
      </c>
      <c r="I63" t="inlineStr">
        <is>
          <t>PLANO JOBSITE TRUCK</t>
        </is>
      </c>
      <c r="K63" t="inlineStr">
        <is>
          <t>PT-12S</t>
        </is>
      </c>
      <c r="L63" t="inlineStr">
        <is>
          <t>Hunt, Seymore</t>
        </is>
      </c>
      <c r="M63" t="inlineStr">
        <is>
          <t>HUNSEY</t>
        </is>
      </c>
      <c r="P63">
        <f>IF(K63=R63,"","N")</f>
        <v/>
      </c>
      <c r="R63" t="inlineStr">
        <is>
          <t>PT-159</t>
        </is>
      </c>
      <c r="S63" t="inlineStr">
        <is>
          <t>ALAN A. MEZA TORRES</t>
        </is>
      </c>
      <c r="T63" t="inlineStr">
        <is>
          <t>ALAN A. MEZA TORRES</t>
        </is>
      </c>
      <c r="U63" t="n">
        <v>240109</v>
      </c>
      <c r="X63" t="inlineStr">
        <is>
          <t>PT-190</t>
        </is>
      </c>
      <c r="Y63" t="inlineStr">
        <is>
          <t>HTX TC</t>
        </is>
      </c>
      <c r="Z63" t="inlineStr">
        <is>
          <t>HTX TC</t>
        </is>
      </c>
      <c r="AA63" t="n">
        <v>440187</v>
      </c>
      <c r="AD63" t="inlineStr">
        <is>
          <t>PT-14S</t>
        </is>
      </c>
      <c r="AE63" t="inlineStr">
        <is>
          <t>Keith Smith</t>
        </is>
      </c>
      <c r="AF63" t="inlineStr">
        <is>
          <t>MENDAL</t>
        </is>
      </c>
      <c r="AG63">
        <f>IFERROR(VLOOKUP($AF63,ELIST!$A$1:$B$1504,2,FALSE),"")</f>
        <v/>
      </c>
      <c r="AI63" t="inlineStr">
        <is>
          <t>PT-111</t>
        </is>
      </c>
      <c r="AJ63" t="inlineStr">
        <is>
          <t>shop mech loaner</t>
        </is>
      </c>
      <c r="AK63" t="inlineStr">
        <is>
          <t>EQUIP DFW</t>
        </is>
      </c>
      <c r="AL63" t="inlineStr"/>
      <c r="AN63" t="inlineStr">
        <is>
          <t>ET-33</t>
        </is>
      </c>
      <c r="AO63" t="inlineStr">
        <is>
          <t>JOSE P. LOPEZ LIRA</t>
        </is>
      </c>
      <c r="AP63" t="n">
        <v>240049</v>
      </c>
      <c r="AQ63" t="inlineStr">
        <is>
          <t>Jose P. Lopez Lira</t>
        </is>
      </c>
      <c r="AT63" t="inlineStr">
        <is>
          <t>PT-124</t>
        </is>
      </c>
      <c r="AU63" t="inlineStr">
        <is>
          <t>JOB SITE TRUCK - 2023-006</t>
        </is>
      </c>
      <c r="AV63" t="e">
        <v>#N/A</v>
      </c>
      <c r="AW63" t="e">
        <v>#N/A</v>
      </c>
      <c r="AY63" t="inlineStr">
        <is>
          <t>PT-125</t>
        </is>
      </c>
      <c r="AZ63" t="inlineStr">
        <is>
          <t>PLANO JOBSITE TRUCK</t>
        </is>
      </c>
      <c r="BA63" t="n">
        <v>210055</v>
      </c>
      <c r="BB63" t="inlineStr">
        <is>
          <t>PLANO JOBSITE TRUCK</t>
        </is>
      </c>
      <c r="BE63" t="inlineStr">
        <is>
          <t>PT-125</t>
        </is>
      </c>
      <c r="BF63" t="inlineStr">
        <is>
          <t>PLANO JOBSITE TRUCK</t>
        </is>
      </c>
      <c r="BG63" t="n">
        <v>210055</v>
      </c>
      <c r="BH63" t="inlineStr">
        <is>
          <t>PLANO JOBSITE TRUCK</t>
        </is>
      </c>
      <c r="BL63" t="inlineStr">
        <is>
          <t>MAGALLANES, JAVIER</t>
        </is>
      </c>
      <c r="BM63" t="inlineStr">
        <is>
          <t>PT-13S</t>
        </is>
      </c>
      <c r="BN63" t="inlineStr">
        <is>
          <t>JAVIER MAGALLANES</t>
        </is>
      </c>
      <c r="BO63" t="inlineStr">
        <is>
          <t>MAGJAV</t>
        </is>
      </c>
      <c r="BP63" t="inlineStr">
        <is>
          <t>PT-13S</t>
        </is>
      </c>
    </row>
    <row r="64">
      <c r="A64" t="inlineStr">
        <is>
          <t>MT-16</t>
        </is>
      </c>
      <c r="B64" t="inlineStr">
        <is>
          <t>LUBE TRUCK</t>
        </is>
      </c>
      <c r="C64" t="inlineStr">
        <is>
          <t>LUBE TRUCK</t>
        </is>
      </c>
      <c r="D64" t="inlineStr">
        <is>
          <t>LUBE TRUCK</t>
        </is>
      </c>
      <c r="F64" t="inlineStr">
        <is>
          <t>PT-12S</t>
        </is>
      </c>
      <c r="G64" t="inlineStr">
        <is>
          <t>Hunt, Seymore</t>
        </is>
      </c>
      <c r="H64" t="inlineStr">
        <is>
          <t>HUNSEY</t>
        </is>
      </c>
      <c r="I64" t="inlineStr">
        <is>
          <t>Hunt, Seymore</t>
        </is>
      </c>
      <c r="K64" t="inlineStr">
        <is>
          <t>PT-13S</t>
        </is>
      </c>
      <c r="L64" t="inlineStr">
        <is>
          <t>Magallanes, Javier</t>
        </is>
      </c>
      <c r="M64" t="inlineStr">
        <is>
          <t>MAGJAV</t>
        </is>
      </c>
      <c r="P64">
        <f>IF(K64=R64,"","N")</f>
        <v/>
      </c>
      <c r="R64" t="inlineStr">
        <is>
          <t>PT-15S</t>
        </is>
      </c>
      <c r="S64" t="inlineStr">
        <is>
          <t>OPEN SELECT JST</t>
        </is>
      </c>
      <c r="T64" t="inlineStr">
        <is>
          <t>OPEN SELECT JST</t>
        </is>
      </c>
      <c r="U64" t="inlineStr">
        <is>
          <t>OPEN SELECT JST</t>
        </is>
      </c>
      <c r="X64" t="inlineStr">
        <is>
          <t>PT-173</t>
        </is>
      </c>
      <c r="Y64" t="inlineStr">
        <is>
          <t>JUAN B. HERNANDEZ</t>
        </is>
      </c>
      <c r="Z64" t="inlineStr">
        <is>
          <t>JUAN B. HERNANDEZ</t>
        </is>
      </c>
      <c r="AA64" t="n">
        <v>240494</v>
      </c>
      <c r="AD64" t="inlineStr">
        <is>
          <t>PT-156</t>
        </is>
      </c>
      <c r="AE64" t="inlineStr">
        <is>
          <t>open</t>
        </is>
      </c>
      <c r="AF64" t="inlineStr">
        <is>
          <t>TRAFFIC</t>
        </is>
      </c>
      <c r="AG64">
        <f>IFERROR(VLOOKUP($AF64,ELIST!$A$1:$B$1504,2,FALSE),"")</f>
        <v/>
      </c>
      <c r="AI64" t="inlineStr">
        <is>
          <t>PT-11S</t>
        </is>
      </c>
      <c r="AJ64" t="inlineStr">
        <is>
          <t>RAFAEL MURATALLA-CEJA</t>
        </is>
      </c>
      <c r="AK64" t="inlineStr">
        <is>
          <t>MURRAF</t>
        </is>
      </c>
      <c r="AL64" t="inlineStr">
        <is>
          <t>Rafael Muratalla-Ceja</t>
        </is>
      </c>
      <c r="AN64" t="inlineStr">
        <is>
          <t>ET-29</t>
        </is>
      </c>
      <c r="AO64" t="inlineStr">
        <is>
          <t>JOSE RANGEL</t>
        </is>
      </c>
      <c r="AP64" t="n">
        <v>240067</v>
      </c>
      <c r="AQ64" t="inlineStr">
        <is>
          <t>Jose M. Rangel</t>
        </is>
      </c>
      <c r="AT64" t="inlineStr">
        <is>
          <t>PT-125</t>
        </is>
      </c>
      <c r="AU64" t="inlineStr">
        <is>
          <t>PLANO JOBSITE TRUCK</t>
        </is>
      </c>
      <c r="AV64" t="e">
        <v>#N/A</v>
      </c>
      <c r="AW64" t="e">
        <v>#N/A</v>
      </c>
      <c r="AY64" t="inlineStr">
        <is>
          <t>PT-12S</t>
        </is>
      </c>
      <c r="AZ64" t="inlineStr">
        <is>
          <t>SEYMORE HUNT</t>
        </is>
      </c>
      <c r="BA64" t="inlineStr">
        <is>
          <t>HUNSEY</t>
        </is>
      </c>
      <c r="BB64" t="inlineStr">
        <is>
          <t>SEYMORE HUNT</t>
        </is>
      </c>
      <c r="BE64" t="inlineStr">
        <is>
          <t>PT-12S</t>
        </is>
      </c>
      <c r="BF64" t="inlineStr">
        <is>
          <t>SEYMORE HUNT</t>
        </is>
      </c>
      <c r="BG64" t="inlineStr">
        <is>
          <t>HUNSEY</t>
        </is>
      </c>
      <c r="BH64" t="inlineStr">
        <is>
          <t>SEYMORE HUNT</t>
        </is>
      </c>
      <c r="BL64" t="inlineStr">
        <is>
          <t>MENDIETA, ALBERT A</t>
        </is>
      </c>
      <c r="BM64" t="inlineStr">
        <is>
          <t>PT-14S</t>
        </is>
      </c>
      <c r="BN64" t="inlineStr">
        <is>
          <t>ALBERT MENDIETA</t>
        </is>
      </c>
      <c r="BO64" t="inlineStr">
        <is>
          <t>MENDAL</t>
        </is>
      </c>
      <c r="BP64" t="inlineStr">
        <is>
          <t>PT-14S</t>
        </is>
      </c>
    </row>
    <row r="65">
      <c r="A65" t="inlineStr">
        <is>
          <t>OV-01</t>
        </is>
      </c>
      <c r="B65" t="inlineStr">
        <is>
          <t>OFFICE VEHICLE</t>
        </is>
      </c>
      <c r="C65" t="inlineStr">
        <is>
          <t>OFFICE VEHICLE</t>
        </is>
      </c>
      <c r="D65" t="inlineStr">
        <is>
          <t>OFFICE VEHICLE</t>
        </is>
      </c>
      <c r="F65" t="inlineStr">
        <is>
          <t>PT-13S</t>
        </is>
      </c>
      <c r="G65" t="inlineStr">
        <is>
          <t>Magallanes, Javier</t>
        </is>
      </c>
      <c r="H65" t="inlineStr">
        <is>
          <t>MAGJAV</t>
        </is>
      </c>
      <c r="I65" t="inlineStr">
        <is>
          <t>Magallanes, Javier</t>
        </is>
      </c>
      <c r="K65" t="inlineStr">
        <is>
          <t>PT-14S</t>
        </is>
      </c>
      <c r="L65" t="inlineStr">
        <is>
          <t>Smith, Keith A</t>
        </is>
      </c>
      <c r="M65" t="inlineStr">
        <is>
          <t>SMIKEI</t>
        </is>
      </c>
      <c r="P65">
        <f>IF(K65=R65,"","N")</f>
        <v/>
      </c>
      <c r="R65" t="inlineStr">
        <is>
          <t>PT-160</t>
        </is>
      </c>
      <c r="S65" t="inlineStr">
        <is>
          <t>JOSE TURRUBIARTES JR</t>
        </is>
      </c>
      <c r="T65" t="inlineStr">
        <is>
          <t>JOSE TURRUBIARTES JR</t>
        </is>
      </c>
      <c r="U65" t="n">
        <v>440086</v>
      </c>
      <c r="X65" t="inlineStr">
        <is>
          <t>PT-13S</t>
        </is>
      </c>
      <c r="Y65" t="inlineStr">
        <is>
          <t>JAVIER MAGALLANES</t>
        </is>
      </c>
      <c r="Z65" t="inlineStr">
        <is>
          <t>JAVIER MAGALLANES</t>
        </is>
      </c>
      <c r="AA65" t="inlineStr">
        <is>
          <t>MAGJAV</t>
        </is>
      </c>
      <c r="AD65" t="inlineStr">
        <is>
          <t>PT-159</t>
        </is>
      </c>
      <c r="AE65" t="inlineStr">
        <is>
          <t>ALAN A. MEZA TORRES</t>
        </is>
      </c>
      <c r="AF65" t="n">
        <v>240109</v>
      </c>
      <c r="AG65">
        <f>IFERROR(VLOOKUP($AF65,ELIST!$A$1:$B$1504,2,FALSE),"")</f>
        <v/>
      </c>
      <c r="AI65" t="inlineStr">
        <is>
          <t>PT-124</t>
        </is>
      </c>
      <c r="AJ65" t="inlineStr">
        <is>
          <t>OPEN</t>
        </is>
      </c>
      <c r="AK65" t="inlineStr">
        <is>
          <t>JST</t>
        </is>
      </c>
      <c r="AL65" t="inlineStr"/>
      <c r="AN65" t="inlineStr">
        <is>
          <t>ET-39</t>
        </is>
      </c>
      <c r="AO65" t="inlineStr">
        <is>
          <t>JOSE TERRAZAS</t>
        </is>
      </c>
      <c r="AP65" t="n">
        <v>210069</v>
      </c>
      <c r="AQ65" t="inlineStr">
        <is>
          <t>Jose R. Terrazas Melendez</t>
        </is>
      </c>
      <c r="AT65" t="inlineStr">
        <is>
          <t>PT-12S</t>
        </is>
      </c>
      <c r="AU65" t="inlineStr">
        <is>
          <t>SEYMORE HUNT</t>
        </is>
      </c>
      <c r="AV65" t="inlineStr">
        <is>
          <t>HUNSEY</t>
        </is>
      </c>
      <c r="AW65" t="inlineStr">
        <is>
          <t>Hunt, Seymore</t>
        </is>
      </c>
      <c r="AY65" t="inlineStr">
        <is>
          <t>PT-13S</t>
        </is>
      </c>
      <c r="AZ65" t="inlineStr">
        <is>
          <t>JAVIER MAGALLANES</t>
        </is>
      </c>
      <c r="BA65" t="inlineStr">
        <is>
          <t>MAGJAV</t>
        </is>
      </c>
      <c r="BB65" t="inlineStr">
        <is>
          <t>JAVIER MAGALLANES</t>
        </is>
      </c>
      <c r="BE65" t="inlineStr">
        <is>
          <t>PT-139</t>
        </is>
      </c>
      <c r="BF65" t="e">
        <v>#N/A</v>
      </c>
      <c r="BG65" t="e">
        <v>#N/A</v>
      </c>
      <c r="BH65" t="e">
        <v>#N/A</v>
      </c>
      <c r="BL65" t="inlineStr">
        <is>
          <t>RODRIGUEZ JR, SALVADOR</t>
        </is>
      </c>
      <c r="BM65" t="inlineStr">
        <is>
          <t>PT-156</t>
        </is>
      </c>
      <c r="BN65" t="inlineStr">
        <is>
          <t>SALVADOR RODRIGUEZ JR</t>
        </is>
      </c>
      <c r="BO65" t="n">
        <v>240254</v>
      </c>
      <c r="BP65" t="inlineStr">
        <is>
          <t>PT-156</t>
        </is>
      </c>
    </row>
    <row r="66">
      <c r="A66" t="inlineStr">
        <is>
          <t>PT-01S</t>
        </is>
      </c>
      <c r="B66" t="inlineStr">
        <is>
          <t>open</t>
        </is>
      </c>
      <c r="C66" t="inlineStr">
        <is>
          <t>open</t>
        </is>
      </c>
      <c r="D66" t="inlineStr">
        <is>
          <t>open</t>
        </is>
      </c>
      <c r="F66" t="inlineStr">
        <is>
          <t>PT-14S</t>
        </is>
      </c>
      <c r="G66" t="inlineStr">
        <is>
          <t>Smith, Keith A</t>
        </is>
      </c>
      <c r="H66" t="inlineStr">
        <is>
          <t>SMIKEI</t>
        </is>
      </c>
      <c r="I66" t="inlineStr">
        <is>
          <t>Smith, Keith A</t>
        </is>
      </c>
      <c r="K66" t="inlineStr">
        <is>
          <t>PT-156</t>
        </is>
      </c>
      <c r="L66" t="inlineStr">
        <is>
          <t>HTX TC</t>
        </is>
      </c>
      <c r="M66" t="inlineStr">
        <is>
          <t>HTX TC</t>
        </is>
      </c>
      <c r="P66">
        <f>IF(K66=R66,"","N")</f>
        <v/>
      </c>
      <c r="R66" t="inlineStr">
        <is>
          <t>PT-163</t>
        </is>
      </c>
      <c r="S66" t="inlineStr">
        <is>
          <t>WILLIAM PERSINGER</t>
        </is>
      </c>
      <c r="T66" t="inlineStr">
        <is>
          <t>WILLIAM PERSINGER</t>
        </is>
      </c>
      <c r="U66" t="n">
        <v>340052</v>
      </c>
      <c r="X66" t="inlineStr">
        <is>
          <t>ET-43</t>
        </is>
      </c>
      <c r="Y66" t="inlineStr">
        <is>
          <t>Eric Giebelhaus</t>
        </is>
      </c>
      <c r="Z66" t="inlineStr">
        <is>
          <t>Eric Giebelhaus</t>
        </is>
      </c>
      <c r="AA66" t="n">
        <v>210088</v>
      </c>
      <c r="AD66" t="inlineStr">
        <is>
          <t>PT-15S</t>
        </is>
      </c>
      <c r="AE66" t="inlineStr">
        <is>
          <t>RODRIGO LOPEZ</t>
        </is>
      </c>
      <c r="AF66" t="inlineStr">
        <is>
          <t>LOPROD</t>
        </is>
      </c>
      <c r="AG66">
        <f>IFERROR(VLOOKUP($AF66,ELIST!$A$1:$B$1504,2,FALSE),"")</f>
        <v/>
      </c>
      <c r="AI66" t="inlineStr">
        <is>
          <t>PT-125</t>
        </is>
      </c>
      <c r="AJ66" t="inlineStr">
        <is>
          <t>PLANO JOBSITE TRUCK</t>
        </is>
      </c>
      <c r="AK66" t="inlineStr">
        <is>
          <t>PLANO COLLIN CREEK</t>
        </is>
      </c>
      <c r="AL66" t="inlineStr"/>
      <c r="AN66" t="inlineStr">
        <is>
          <t>PT-183</t>
        </is>
      </c>
      <c r="AO66" t="inlineStr">
        <is>
          <t>JOSUE MARTINEZ</t>
        </is>
      </c>
      <c r="AP66" t="n">
        <v>240444</v>
      </c>
      <c r="AQ66" t="inlineStr">
        <is>
          <t>Josue Martinez Salazar</t>
        </is>
      </c>
      <c r="AT66" t="inlineStr">
        <is>
          <t>PT-13S</t>
        </is>
      </c>
      <c r="AU66" t="inlineStr">
        <is>
          <t>JAVIER MAGALLANES</t>
        </is>
      </c>
      <c r="AV66" t="inlineStr">
        <is>
          <t>MAGJAV</t>
        </is>
      </c>
      <c r="AW66" t="inlineStr">
        <is>
          <t>Magallanes, Javier</t>
        </is>
      </c>
      <c r="AY66" t="inlineStr">
        <is>
          <t>PT-14S</t>
        </is>
      </c>
      <c r="AZ66" t="inlineStr">
        <is>
          <t>ALBERT MENDIETA</t>
        </is>
      </c>
      <c r="BA66" t="inlineStr">
        <is>
          <t>MENDAL</t>
        </is>
      </c>
      <c r="BB66" t="inlineStr">
        <is>
          <t>ALBERT MENDIETA</t>
        </is>
      </c>
      <c r="BE66" t="inlineStr">
        <is>
          <t>PT-13S</t>
        </is>
      </c>
      <c r="BF66" t="inlineStr">
        <is>
          <t>JAVIER MAGALLANES</t>
        </is>
      </c>
      <c r="BG66" t="inlineStr">
        <is>
          <t>MAGJAV</t>
        </is>
      </c>
      <c r="BH66" t="inlineStr">
        <is>
          <t>JAVIER MAGALLANES</t>
        </is>
      </c>
      <c r="BL66" t="inlineStr">
        <is>
          <t>PEAVY, JOHNNY L</t>
        </is>
      </c>
      <c r="BM66" t="inlineStr">
        <is>
          <t>PT-159</t>
        </is>
      </c>
      <c r="BN66" t="inlineStr">
        <is>
          <t>JOHNNY L. PEAVY</t>
        </is>
      </c>
      <c r="BO66" t="n">
        <v>440435</v>
      </c>
      <c r="BP66" t="inlineStr">
        <is>
          <t>PT-159</t>
        </is>
      </c>
    </row>
    <row r="67">
      <c r="A67" t="inlineStr">
        <is>
          <t>PT-06S</t>
        </is>
      </c>
      <c r="B67" t="inlineStr">
        <is>
          <t>SELECT CREW TRUCK</t>
        </is>
      </c>
      <c r="C67" t="inlineStr">
        <is>
          <t>SELECT CREW TRUCK</t>
        </is>
      </c>
      <c r="D67" t="inlineStr">
        <is>
          <t>SELECT CREW TRUCK</t>
        </is>
      </c>
      <c r="F67" t="inlineStr">
        <is>
          <t>PT-156</t>
        </is>
      </c>
      <c r="G67" t="inlineStr">
        <is>
          <t>HTX TC</t>
        </is>
      </c>
      <c r="H67" t="inlineStr">
        <is>
          <t>HTX TC</t>
        </is>
      </c>
      <c r="I67" t="inlineStr">
        <is>
          <t>HTX TC</t>
        </is>
      </c>
      <c r="K67" t="inlineStr">
        <is>
          <t>PT-159</t>
        </is>
      </c>
      <c r="L67" t="inlineStr">
        <is>
          <t>Rivera-Cruz, Miguel A</t>
        </is>
      </c>
      <c r="M67" t="n">
        <v>240073</v>
      </c>
      <c r="P67">
        <f>IF(K67=R67,"","N")</f>
        <v/>
      </c>
      <c r="R67" t="inlineStr">
        <is>
          <t>PT-165</t>
        </is>
      </c>
      <c r="S67" t="inlineStr">
        <is>
          <t>OPEN F150</t>
        </is>
      </c>
      <c r="T67" t="inlineStr">
        <is>
          <t>OPEN F150</t>
        </is>
      </c>
      <c r="U67" t="inlineStr">
        <is>
          <t>OPEN F150</t>
        </is>
      </c>
      <c r="X67" t="inlineStr">
        <is>
          <t>PT-182</t>
        </is>
      </c>
      <c r="Y67" t="inlineStr">
        <is>
          <t>Leonel Munoz</t>
        </is>
      </c>
      <c r="Z67" t="inlineStr">
        <is>
          <t>Leonel Munoz</t>
        </is>
      </c>
      <c r="AA67" t="n">
        <v>240057</v>
      </c>
      <c r="AD67" t="inlineStr">
        <is>
          <t>PT-160</t>
        </is>
      </c>
      <c r="AE67" t="inlineStr">
        <is>
          <t>JUAN P. RODRIGUEZ LOANER</t>
        </is>
      </c>
      <c r="AF67" t="n">
        <v>440086</v>
      </c>
      <c r="AG67">
        <f>IFERROR(VLOOKUP($AF67,ELIST!$A$1:$B$1504,2,FALSE),"")</f>
        <v/>
      </c>
      <c r="AI67" t="inlineStr">
        <is>
          <t>PT-12S</t>
        </is>
      </c>
      <c r="AJ67" t="inlineStr">
        <is>
          <t>SEYMORE HUNT</t>
        </is>
      </c>
      <c r="AK67" t="inlineStr">
        <is>
          <t>HUNSEY</t>
        </is>
      </c>
      <c r="AL67" t="inlineStr">
        <is>
          <t>Seymore Hunt</t>
        </is>
      </c>
      <c r="AN67" t="inlineStr">
        <is>
          <t>PT-09S</t>
        </is>
      </c>
      <c r="AO67" t="inlineStr">
        <is>
          <t>JOVAN ESPINOZA-CASILLAS</t>
        </is>
      </c>
      <c r="AP67" t="inlineStr">
        <is>
          <t>ESPJOV</t>
        </is>
      </c>
      <c r="AQ67" t="inlineStr">
        <is>
          <t>Jovan Espinoza-Casillas</t>
        </is>
      </c>
      <c r="AT67" t="inlineStr">
        <is>
          <t>PT-14S</t>
        </is>
      </c>
      <c r="AU67" t="inlineStr">
        <is>
          <t>ALBERT MENDIETA</t>
        </is>
      </c>
      <c r="AV67" t="inlineStr">
        <is>
          <t>MENDAL</t>
        </is>
      </c>
      <c r="AW67" t="inlineStr">
        <is>
          <t>Mendieta, Albert A</t>
        </is>
      </c>
      <c r="AY67" t="inlineStr">
        <is>
          <t>PT-156</t>
        </is>
      </c>
      <c r="AZ67" t="inlineStr">
        <is>
          <t>SALVADOR RODRIGUEZ JR</t>
        </is>
      </c>
      <c r="BA67" t="n">
        <v>240254</v>
      </c>
      <c r="BB67" t="inlineStr">
        <is>
          <t>SALVADOR RODRIGUEZ JR</t>
        </is>
      </c>
      <c r="BE67" t="inlineStr">
        <is>
          <t>PT-14S</t>
        </is>
      </c>
      <c r="BF67" t="inlineStr">
        <is>
          <t>ALBERT MENDIETA</t>
        </is>
      </c>
      <c r="BG67" t="inlineStr">
        <is>
          <t>MENDAL</t>
        </is>
      </c>
      <c r="BH67" t="inlineStr">
        <is>
          <t>ALBERT MENDIETA</t>
        </is>
      </c>
      <c r="BL67" t="inlineStr">
        <is>
          <t>BARCENAS SOLIS, DANIEL</t>
        </is>
      </c>
      <c r="BM67" t="inlineStr">
        <is>
          <t>PT-15S</t>
        </is>
      </c>
      <c r="BN67" t="inlineStr">
        <is>
          <t>Daniel Barcenas Solis</t>
        </is>
      </c>
      <c r="BO67" t="inlineStr">
        <is>
          <t>BARDAN</t>
        </is>
      </c>
      <c r="BP67" t="inlineStr">
        <is>
          <t>PT-15S</t>
        </is>
      </c>
    </row>
    <row r="68">
      <c r="A68" t="inlineStr">
        <is>
          <t>PT-07S</t>
        </is>
      </c>
      <c r="B68" t="inlineStr">
        <is>
          <t>DODDY, ROGER W</t>
        </is>
      </c>
      <c r="C68" t="inlineStr">
        <is>
          <t>DODROG</t>
        </is>
      </c>
      <c r="D68" t="inlineStr">
        <is>
          <t>DODDY, ROGER W</t>
        </is>
      </c>
      <c r="F68" t="inlineStr">
        <is>
          <t>PT-159</t>
        </is>
      </c>
      <c r="G68" t="inlineStr">
        <is>
          <t>Rivera-Cruz, Miguel A</t>
        </is>
      </c>
      <c r="H68" t="n">
        <v>240073</v>
      </c>
      <c r="I68" t="inlineStr">
        <is>
          <t>Rivera-Cruz, Miguel A</t>
        </is>
      </c>
      <c r="K68" t="inlineStr">
        <is>
          <t>PT-15S</t>
        </is>
      </c>
      <c r="L68" t="inlineStr">
        <is>
          <t>OPEN</t>
        </is>
      </c>
      <c r="M68" t="inlineStr">
        <is>
          <t>OPEN</t>
        </is>
      </c>
      <c r="P68">
        <f>IF(K68=R68,"","N")</f>
        <v/>
      </c>
      <c r="R68" t="inlineStr">
        <is>
          <t>PT-166</t>
        </is>
      </c>
      <c r="S68" t="inlineStr">
        <is>
          <t>JUAN LUEVANO</t>
        </is>
      </c>
      <c r="T68" t="inlineStr">
        <is>
          <t>JUAN LUEVANO</t>
        </is>
      </c>
      <c r="U68" t="n">
        <v>240255</v>
      </c>
      <c r="X68" t="inlineStr">
        <is>
          <t>PT-20S</t>
        </is>
      </c>
      <c r="Y68" t="inlineStr">
        <is>
          <t>OBALDO CHAVEZ</t>
        </is>
      </c>
      <c r="Z68" t="inlineStr">
        <is>
          <t>OBALDO CHAVEZ</t>
        </is>
      </c>
      <c r="AA68" t="inlineStr">
        <is>
          <t>CHAOBA</t>
        </is>
      </c>
      <c r="AD68" t="inlineStr">
        <is>
          <t>PT-163</t>
        </is>
      </c>
      <c r="AE68" t="inlineStr">
        <is>
          <t>WILLIAM PERSINGER</t>
        </is>
      </c>
      <c r="AF68" t="n">
        <v>340052</v>
      </c>
      <c r="AG68">
        <f>IFERROR(VLOOKUP($AF68,ELIST!$A$1:$B$1504,2,FALSE),"")</f>
        <v/>
      </c>
      <c r="AI68" t="inlineStr">
        <is>
          <t>PT-13S</t>
        </is>
      </c>
      <c r="AJ68" t="inlineStr">
        <is>
          <t>JAVIER MAGALLANES</t>
        </is>
      </c>
      <c r="AK68" t="inlineStr">
        <is>
          <t>MAGJAV</t>
        </is>
      </c>
      <c r="AL68" t="inlineStr">
        <is>
          <t>Javier Magallanes</t>
        </is>
      </c>
      <c r="AN68" t="inlineStr">
        <is>
          <t>PT-173</t>
        </is>
      </c>
      <c r="AO68" t="inlineStr">
        <is>
          <t>JUAN B. HERNANDEZ</t>
        </is>
      </c>
      <c r="AP68" t="n">
        <v>240494</v>
      </c>
      <c r="AQ68" t="inlineStr">
        <is>
          <t>Juan B. Hernandez</t>
        </is>
      </c>
      <c r="AT68" t="inlineStr">
        <is>
          <t>PT-156</t>
        </is>
      </c>
      <c r="AU68" t="inlineStr">
        <is>
          <t>OPEN @ TRAFFIC YARD</t>
        </is>
      </c>
      <c r="AV68" t="e">
        <v>#N/A</v>
      </c>
      <c r="AW68" t="e">
        <v>#N/A</v>
      </c>
      <c r="AY68" t="inlineStr">
        <is>
          <t>PT-159</t>
        </is>
      </c>
      <c r="AZ68" t="inlineStr">
        <is>
          <t>ALAN A. MEZA TORRES</t>
        </is>
      </c>
      <c r="BA68" t="n">
        <v>240109</v>
      </c>
      <c r="BB68" t="inlineStr">
        <is>
          <t>ALAN A. MEZA TORRES</t>
        </is>
      </c>
      <c r="BE68" t="inlineStr">
        <is>
          <t>PT-156</t>
        </is>
      </c>
      <c r="BF68" t="inlineStr">
        <is>
          <t>SALVADOR RODRIGUEZ JR</t>
        </is>
      </c>
      <c r="BG68" t="n">
        <v>240254</v>
      </c>
      <c r="BH68" t="inlineStr">
        <is>
          <t>SALVADOR RODRIGUEZ JR</t>
        </is>
      </c>
      <c r="BL68" t="inlineStr">
        <is>
          <t>CABALLERO, REYNERI</t>
        </is>
      </c>
      <c r="BM68" t="inlineStr">
        <is>
          <t>PT-160</t>
        </is>
      </c>
      <c r="BN68" t="inlineStr">
        <is>
          <t>REYNERI CABALLERO</t>
        </is>
      </c>
      <c r="BO68" t="n">
        <v>440086</v>
      </c>
      <c r="BP68" t="inlineStr">
        <is>
          <t>PT-160</t>
        </is>
      </c>
    </row>
    <row r="69">
      <c r="A69" t="inlineStr">
        <is>
          <t>PT-08S</t>
        </is>
      </c>
      <c r="B69" t="inlineStr">
        <is>
          <t>JAMES GABE</t>
        </is>
      </c>
      <c r="C69" t="inlineStr">
        <is>
          <t>JAMES GABE</t>
        </is>
      </c>
      <c r="D69" t="inlineStr">
        <is>
          <t>JAMES GABE</t>
        </is>
      </c>
      <c r="F69" t="inlineStr">
        <is>
          <t>PT-15S</t>
        </is>
      </c>
      <c r="G69" t="inlineStr">
        <is>
          <t>OPEN</t>
        </is>
      </c>
      <c r="H69" t="inlineStr">
        <is>
          <t>OPEN</t>
        </is>
      </c>
      <c r="I69" t="inlineStr">
        <is>
          <t>OPEN</t>
        </is>
      </c>
      <c r="K69" t="inlineStr">
        <is>
          <t>PT-160</t>
        </is>
      </c>
      <c r="L69" t="inlineStr">
        <is>
          <t>Saldierna Jr, Armando</t>
        </is>
      </c>
      <c r="M69" t="n">
        <v>440455</v>
      </c>
      <c r="P69">
        <f>IF(K69=R69,"","N")</f>
        <v/>
      </c>
      <c r="R69" t="inlineStr">
        <is>
          <t>PT-167</t>
        </is>
      </c>
      <c r="S69" t="inlineStr">
        <is>
          <t>OMAR RAMIREZ</t>
        </is>
      </c>
      <c r="T69" t="inlineStr">
        <is>
          <t>OMAR RAMIREZ</t>
        </is>
      </c>
      <c r="U69" t="n">
        <v>240259</v>
      </c>
      <c r="X69" t="inlineStr">
        <is>
          <t>PT-11S</t>
        </is>
      </c>
      <c r="Y69" t="inlineStr">
        <is>
          <t>RAFAEL MURATALLA-CEJA</t>
        </is>
      </c>
      <c r="Z69" t="inlineStr">
        <is>
          <t>RAFAEL MURATALLA-CEJA</t>
        </is>
      </c>
      <c r="AA69" t="inlineStr">
        <is>
          <t>MURRAF</t>
        </is>
      </c>
      <c r="AD69" t="inlineStr">
        <is>
          <t>PT-165</t>
        </is>
      </c>
      <c r="AE69" t="inlineStr">
        <is>
          <t>OPEN</t>
        </is>
      </c>
      <c r="AF69" t="n">
        <v>210040</v>
      </c>
      <c r="AG69">
        <f>IFERROR(VLOOKUP($AF69,ELIST!$A$1:$B$1504,2,FALSE),"")</f>
        <v/>
      </c>
      <c r="AI69" t="inlineStr">
        <is>
          <t>PT-14S</t>
        </is>
      </c>
      <c r="AJ69" t="inlineStr">
        <is>
          <t>Keith Smith</t>
        </is>
      </c>
      <c r="AK69" t="inlineStr">
        <is>
          <t>MENDAL</t>
        </is>
      </c>
      <c r="AL69" t="inlineStr">
        <is>
          <t>Albert A. Mendieta</t>
        </is>
      </c>
      <c r="AN69" t="inlineStr">
        <is>
          <t>ET-42</t>
        </is>
      </c>
      <c r="AO69" t="inlineStr">
        <is>
          <t>JUAN C. BERJES RUIZ</t>
        </is>
      </c>
      <c r="AP69" t="n">
        <v>210048</v>
      </c>
      <c r="AQ69" t="inlineStr">
        <is>
          <t>Juan C. Berjes Ruiz</t>
        </is>
      </c>
      <c r="AT69" t="inlineStr">
        <is>
          <t>PT-159</t>
        </is>
      </c>
      <c r="AU69" t="inlineStr">
        <is>
          <t>ALAN MEZA TORRES</t>
        </is>
      </c>
      <c r="AV69" t="n">
        <v>240109</v>
      </c>
      <c r="AW69" t="inlineStr">
        <is>
          <t>Meza Torres, Alan A</t>
        </is>
      </c>
      <c r="AY69" t="inlineStr">
        <is>
          <t>PT-15S</t>
        </is>
      </c>
      <c r="AZ69" t="inlineStr">
        <is>
          <t>Daniel Barcenas Solis</t>
        </is>
      </c>
      <c r="BA69" t="inlineStr">
        <is>
          <t>BARDAN</t>
        </is>
      </c>
      <c r="BB69" t="inlineStr">
        <is>
          <t>Daniel Barcenas Solis</t>
        </is>
      </c>
      <c r="BE69" t="inlineStr">
        <is>
          <t>PT-159</t>
        </is>
      </c>
      <c r="BF69" t="inlineStr">
        <is>
          <t>ALAN A. MEZA TORRES</t>
        </is>
      </c>
      <c r="BG69" t="n">
        <v>240109</v>
      </c>
      <c r="BH69" t="inlineStr">
        <is>
          <t>ALAN A. MEZA TORRES</t>
        </is>
      </c>
      <c r="BL69" t="inlineStr">
        <is>
          <t>REYES DIAZ, JUAN C.</t>
        </is>
      </c>
      <c r="BM69" t="inlineStr">
        <is>
          <t>PT-163</t>
        </is>
      </c>
      <c r="BN69" t="inlineStr">
        <is>
          <t>JUAN C. REYES DIAZ</t>
        </is>
      </c>
      <c r="BO69" t="inlineStr">
        <is>
          <t>OPEN</t>
        </is>
      </c>
      <c r="BP69" t="inlineStr">
        <is>
          <t>PT-163</t>
        </is>
      </c>
    </row>
    <row r="70">
      <c r="A70" t="inlineStr">
        <is>
          <t>PT-09S</t>
        </is>
      </c>
      <c r="B70" t="inlineStr">
        <is>
          <t>Espinoza-Casillas, Jovan</t>
        </is>
      </c>
      <c r="C70" t="inlineStr">
        <is>
          <t>ESPJOV</t>
        </is>
      </c>
      <c r="D70" t="inlineStr">
        <is>
          <t>Espinoza-Casillas, Jovan</t>
        </is>
      </c>
      <c r="F70" t="inlineStr">
        <is>
          <t>PT-160</t>
        </is>
      </c>
      <c r="G70" t="inlineStr">
        <is>
          <t>Saldierna Jr, Armando</t>
        </is>
      </c>
      <c r="H70" t="n">
        <v>440455</v>
      </c>
      <c r="I70" t="inlineStr">
        <is>
          <t>Saldierna Jr, Armando</t>
        </is>
      </c>
      <c r="K70" t="inlineStr">
        <is>
          <t>PT-163</t>
        </is>
      </c>
      <c r="L70" t="inlineStr">
        <is>
          <t>PERSINGER, WILLIAM</t>
        </is>
      </c>
      <c r="M70" t="n">
        <v>340052</v>
      </c>
      <c r="P70">
        <f>IF(K70=R70,"","N")</f>
        <v/>
      </c>
      <c r="R70" t="inlineStr">
        <is>
          <t>PT-168</t>
        </is>
      </c>
      <c r="S70" t="inlineStr">
        <is>
          <t>RAMIREZ, LUIS F</t>
        </is>
      </c>
      <c r="T70" t="inlineStr">
        <is>
          <t>RAMIREZ, LUIS F</t>
        </is>
      </c>
      <c r="U70" t="n">
        <v>240091</v>
      </c>
      <c r="X70" t="inlineStr">
        <is>
          <t>ET-17</t>
        </is>
      </c>
      <c r="Y70" t="inlineStr">
        <is>
          <t>COOPER LINK</t>
        </is>
      </c>
      <c r="Z70" t="inlineStr">
        <is>
          <t>COOPER LINK</t>
        </is>
      </c>
      <c r="AA70" t="n">
        <v>820003</v>
      </c>
      <c r="AD70" t="inlineStr">
        <is>
          <t>PT-166</t>
        </is>
      </c>
      <c r="AE70" t="inlineStr">
        <is>
          <t>JUAN LUEVANO</t>
        </is>
      </c>
      <c r="AF70" t="n">
        <v>240255</v>
      </c>
      <c r="AG70">
        <f>IFERROR(VLOOKUP($AF70,ELIST!$A$1:$B$1504,2,FALSE),"")</f>
        <v/>
      </c>
      <c r="AI70" t="inlineStr">
        <is>
          <t>PT-156</t>
        </is>
      </c>
      <c r="AJ70" t="inlineStr">
        <is>
          <t>open</t>
        </is>
      </c>
      <c r="AK70" t="inlineStr">
        <is>
          <t>TRAFFIC</t>
        </is>
      </c>
      <c r="AL70" t="inlineStr"/>
      <c r="AN70" t="inlineStr">
        <is>
          <t>PT-237</t>
        </is>
      </c>
      <c r="AO70" t="inlineStr">
        <is>
          <t>JUAN C. MIRAMONTES JR</t>
        </is>
      </c>
      <c r="AP70" t="n">
        <v>240441</v>
      </c>
      <c r="AQ70" t="inlineStr">
        <is>
          <t>Juan C. Miramontes Jr</t>
        </is>
      </c>
      <c r="AT70" t="inlineStr">
        <is>
          <t>PT-15S</t>
        </is>
      </c>
      <c r="AU70" t="inlineStr">
        <is>
          <t>Daniel Barcenas Solis</t>
        </is>
      </c>
      <c r="AV70" t="inlineStr">
        <is>
          <t>BARDAN</t>
        </is>
      </c>
      <c r="AW70" t="inlineStr">
        <is>
          <t>Barcenas Solis, Daniel</t>
        </is>
      </c>
      <c r="AY70" t="inlineStr">
        <is>
          <t>PT-160</t>
        </is>
      </c>
      <c r="AZ70" t="inlineStr">
        <is>
          <t>REYNERI CABALLERO</t>
        </is>
      </c>
      <c r="BA70" t="n">
        <v>440086</v>
      </c>
      <c r="BB70" t="inlineStr">
        <is>
          <t>REYNERI CABALLERO</t>
        </is>
      </c>
      <c r="BE70" t="inlineStr">
        <is>
          <t>PT-15S</t>
        </is>
      </c>
      <c r="BF70" t="inlineStr">
        <is>
          <t>Daniel Barcenas Solis</t>
        </is>
      </c>
      <c r="BG70" t="inlineStr">
        <is>
          <t>BARDAN</t>
        </is>
      </c>
      <c r="BH70" t="inlineStr">
        <is>
          <t>Daniel Barcenas Solis</t>
        </is>
      </c>
      <c r="BM70" t="inlineStr">
        <is>
          <t>PT-164</t>
        </is>
      </c>
      <c r="BO70" t="inlineStr">
        <is>
          <t>**</t>
        </is>
      </c>
      <c r="BP70" t="inlineStr">
        <is>
          <t>PT-164</t>
        </is>
      </c>
    </row>
    <row r="71">
      <c r="A71" t="inlineStr">
        <is>
          <t>PT-104</t>
        </is>
      </c>
      <c r="B71" t="inlineStr">
        <is>
          <t>Escobedo Jr, Martin</t>
        </is>
      </c>
      <c r="C71" t="n">
        <v>210051</v>
      </c>
      <c r="D71" t="inlineStr">
        <is>
          <t>Escobedo Jr, Martin</t>
        </is>
      </c>
      <c r="F71" t="inlineStr">
        <is>
          <t>PT-163</t>
        </is>
      </c>
      <c r="G71" t="inlineStr">
        <is>
          <t>PERSINGER, WILLIAM</t>
        </is>
      </c>
      <c r="H71" t="n">
        <v>340052</v>
      </c>
      <c r="I71" t="inlineStr">
        <is>
          <t>PERSINGER, WILLIAM</t>
        </is>
      </c>
      <c r="K71" t="inlineStr">
        <is>
          <t>PT-165</t>
        </is>
      </c>
      <c r="L71" t="inlineStr">
        <is>
          <t>Moore, Jesse A</t>
        </is>
      </c>
      <c r="M71" t="n">
        <v>800057</v>
      </c>
      <c r="P71">
        <f>IF(K71=R71,"","N")</f>
        <v/>
      </c>
      <c r="R71" t="inlineStr">
        <is>
          <t>PT-169</t>
        </is>
      </c>
      <c r="S71" t="inlineStr">
        <is>
          <t>OPEN F150</t>
        </is>
      </c>
      <c r="T71" t="inlineStr">
        <is>
          <t>OPEN F150</t>
        </is>
      </c>
      <c r="U71" t="inlineStr">
        <is>
          <t>OPEN F150</t>
        </is>
      </c>
      <c r="X71" t="inlineStr">
        <is>
          <t>PT-224</t>
        </is>
      </c>
      <c r="Y71" t="inlineStr">
        <is>
          <t>NAGESH KUMAR</t>
        </is>
      </c>
      <c r="Z71" t="inlineStr">
        <is>
          <t>NAGESH KUMAR</t>
        </is>
      </c>
      <c r="AA71" t="n">
        <v>210012</v>
      </c>
      <c r="AD71" t="inlineStr">
        <is>
          <t>PT-167</t>
        </is>
      </c>
      <c r="AE71" t="inlineStr">
        <is>
          <t>OMAR RAMIREZ</t>
        </is>
      </c>
      <c r="AF71" t="n">
        <v>240259</v>
      </c>
      <c r="AG71">
        <f>IFERROR(VLOOKUP($AF71,ELIST!$A$1:$B$1504,2,FALSE),"")</f>
        <v/>
      </c>
      <c r="AI71" t="inlineStr">
        <is>
          <t>PT-159</t>
        </is>
      </c>
      <c r="AJ71" t="inlineStr">
        <is>
          <t>ALAN A. MEZA TORRES</t>
        </is>
      </c>
      <c r="AK71" t="n">
        <v>240109</v>
      </c>
      <c r="AL71" t="inlineStr">
        <is>
          <t>Alan A. Meza Torres</t>
        </is>
      </c>
      <c r="AN71" t="inlineStr">
        <is>
          <t>PT-252</t>
        </is>
      </c>
      <c r="AO71" t="inlineStr">
        <is>
          <t>JUAN C. REYES DIAZ</t>
        </is>
      </c>
      <c r="AP71" t="n">
        <v>240068</v>
      </c>
      <c r="AQ71" t="inlineStr">
        <is>
          <t>Juan C. Reyes Diaz</t>
        </is>
      </c>
      <c r="AT71" t="inlineStr">
        <is>
          <t>PT-160</t>
        </is>
      </c>
      <c r="AU71" t="inlineStr">
        <is>
          <t>REYNERI CABALLERO</t>
        </is>
      </c>
      <c r="AV71" t="n">
        <v>440086</v>
      </c>
      <c r="AW71" t="inlineStr">
        <is>
          <t>Caballero, Reyneri M</t>
        </is>
      </c>
      <c r="AY71" t="inlineStr">
        <is>
          <t>PT-163</t>
        </is>
      </c>
      <c r="AZ71" t="inlineStr">
        <is>
          <t>WILLIAM PERSINGER</t>
        </is>
      </c>
      <c r="BA71" t="n">
        <v>340052</v>
      </c>
      <c r="BB71" t="inlineStr">
        <is>
          <t>WILLIAM PERSINGER</t>
        </is>
      </c>
      <c r="BE71" t="inlineStr">
        <is>
          <t>PT-160</t>
        </is>
      </c>
      <c r="BF71" t="inlineStr">
        <is>
          <t>REYNERI CABALLERO</t>
        </is>
      </c>
      <c r="BG71" t="n">
        <v>440086</v>
      </c>
      <c r="BH71" t="inlineStr">
        <is>
          <t>REYNERI CABALLERO</t>
        </is>
      </c>
      <c r="BL71" t="inlineStr">
        <is>
          <t>LARSON, TYNOR J</t>
        </is>
      </c>
      <c r="BM71" t="inlineStr">
        <is>
          <t>PT-165</t>
        </is>
      </c>
      <c r="BN71" t="inlineStr">
        <is>
          <t>TYNOR LARSON</t>
        </is>
      </c>
      <c r="BO71" t="n">
        <v>210040</v>
      </c>
      <c r="BP71" t="inlineStr">
        <is>
          <t>PT-165</t>
        </is>
      </c>
    </row>
    <row r="72">
      <c r="A72" t="inlineStr">
        <is>
          <t>PT-107</t>
        </is>
      </c>
      <c r="B72" t="inlineStr">
        <is>
          <t>DFW OFFICE TRUCK</t>
        </is>
      </c>
      <c r="C72" t="inlineStr">
        <is>
          <t>DFW OFFICE TRUCK</t>
        </is>
      </c>
      <c r="D72" t="inlineStr">
        <is>
          <t>DFW OFFICE TRUCK</t>
        </is>
      </c>
      <c r="F72" t="inlineStr">
        <is>
          <t>PT-165</t>
        </is>
      </c>
      <c r="G72" t="inlineStr">
        <is>
          <t>OPEN</t>
        </is>
      </c>
      <c r="H72" t="inlineStr">
        <is>
          <t>OPEN</t>
        </is>
      </c>
      <c r="I72" t="inlineStr">
        <is>
          <t>OPEN</t>
        </is>
      </c>
      <c r="K72" t="inlineStr">
        <is>
          <t>PT-166</t>
        </is>
      </c>
      <c r="L72" t="inlineStr">
        <is>
          <t>Luevano, Juan M</t>
        </is>
      </c>
      <c r="M72" t="n">
        <v>240255</v>
      </c>
      <c r="P72">
        <f>IF(K72=R72,"","N")</f>
        <v/>
      </c>
      <c r="R72" t="inlineStr">
        <is>
          <t>PT-16S</t>
        </is>
      </c>
      <c r="S72" t="inlineStr">
        <is>
          <t>ISAAC ROMERO</t>
        </is>
      </c>
      <c r="T72" t="inlineStr">
        <is>
          <t>ISAAC ROMERO</t>
        </is>
      </c>
      <c r="U72" t="inlineStr">
        <is>
          <t>ROMISA</t>
        </is>
      </c>
      <c r="X72" t="inlineStr">
        <is>
          <t>ET-10</t>
        </is>
      </c>
      <c r="Y72" t="inlineStr">
        <is>
          <t>LUIS MURCIA ORELLANA LONER</t>
        </is>
      </c>
      <c r="Z72" t="inlineStr">
        <is>
          <t>LUIS MURCIA ORELLANA LONER</t>
        </is>
      </c>
      <c r="AA72" t="n">
        <v>410031</v>
      </c>
      <c r="AD72" t="inlineStr">
        <is>
          <t>PT-168</t>
        </is>
      </c>
      <c r="AE72" t="inlineStr">
        <is>
          <t>RAMIREZ, LUIS F</t>
        </is>
      </c>
      <c r="AF72" t="n">
        <v>240091</v>
      </c>
      <c r="AG72">
        <f>IFERROR(VLOOKUP($AF72,ELIST!$A$1:$B$1504,2,FALSE),"")</f>
        <v/>
      </c>
      <c r="AI72" t="inlineStr">
        <is>
          <t>PT-15S</t>
        </is>
      </c>
      <c r="AJ72" t="inlineStr">
        <is>
          <t>RODRIGO LOPEZ</t>
        </is>
      </c>
      <c r="AK72" t="inlineStr">
        <is>
          <t>LOPROD</t>
        </is>
      </c>
      <c r="AL72" t="inlineStr">
        <is>
          <t>Rodrigo Lopez Jr</t>
        </is>
      </c>
      <c r="AN72" t="inlineStr">
        <is>
          <t>PT-207</t>
        </is>
      </c>
      <c r="AO72" t="inlineStr">
        <is>
          <t>JUAN CARLOS VAZQUEZ</t>
        </is>
      </c>
      <c r="AP72" t="n">
        <v>240743</v>
      </c>
      <c r="AQ72" t="inlineStr">
        <is>
          <t>Juan C. Vasquez</t>
        </is>
      </c>
      <c r="AT72" t="inlineStr">
        <is>
          <t>PT-163</t>
        </is>
      </c>
      <c r="AU72" t="inlineStr">
        <is>
          <t>WILLIAM PERSINGER</t>
        </is>
      </c>
      <c r="AV72" t="n">
        <v>340052</v>
      </c>
      <c r="AW72" t="inlineStr">
        <is>
          <t>PERSINGER, WILLIAM</t>
        </is>
      </c>
      <c r="AY72" t="inlineStr">
        <is>
          <t>PT-165</t>
        </is>
      </c>
      <c r="AZ72" t="inlineStr">
        <is>
          <t>TYNOR LARSON</t>
        </is>
      </c>
      <c r="BA72" t="n">
        <v>210040</v>
      </c>
      <c r="BB72" t="inlineStr">
        <is>
          <t>TYNOR LARSON</t>
        </is>
      </c>
      <c r="BE72" t="inlineStr">
        <is>
          <t>PT-163</t>
        </is>
      </c>
      <c r="BF72" t="inlineStr">
        <is>
          <t>WILLIAM PERSINGER</t>
        </is>
      </c>
      <c r="BG72" t="n">
        <v>340052</v>
      </c>
      <c r="BH72" t="inlineStr">
        <is>
          <t>WILLIAM PERSINGER</t>
        </is>
      </c>
      <c r="BL72" t="inlineStr">
        <is>
          <t>GARCIA JR, CARLOS</t>
        </is>
      </c>
      <c r="BM72" t="inlineStr">
        <is>
          <t>PT-166</t>
        </is>
      </c>
      <c r="BN72" t="inlineStr">
        <is>
          <t>CARLOS GARCIA JR</t>
        </is>
      </c>
      <c r="BO72" t="inlineStr">
        <is>
          <t>GACARL</t>
        </is>
      </c>
      <c r="BP72" t="inlineStr">
        <is>
          <t>PT-166</t>
        </is>
      </c>
    </row>
    <row r="73">
      <c r="A73" t="inlineStr">
        <is>
          <t>PT-108</t>
        </is>
      </c>
      <c r="B73" t="inlineStr">
        <is>
          <t>BADILLO, GERARDO J</t>
        </is>
      </c>
      <c r="C73" t="n">
        <v>440285</v>
      </c>
      <c r="D73" t="inlineStr">
        <is>
          <t>BADILLO, GERARDO J</t>
        </is>
      </c>
      <c r="F73" t="inlineStr">
        <is>
          <t>PT-166</t>
        </is>
      </c>
      <c r="G73" t="inlineStr">
        <is>
          <t>Luevano, Juan M</t>
        </is>
      </c>
      <c r="H73" t="n">
        <v>240255</v>
      </c>
      <c r="I73" t="inlineStr">
        <is>
          <t>Luevano, Juan M</t>
        </is>
      </c>
      <c r="K73" t="inlineStr">
        <is>
          <t>PT-167</t>
        </is>
      </c>
      <c r="L73" t="inlineStr">
        <is>
          <t>Ramirez, Omar</t>
        </is>
      </c>
      <c r="M73" t="n">
        <v>240259</v>
      </c>
      <c r="P73">
        <f>IF(K73=R73,"","N")</f>
        <v/>
      </c>
      <c r="R73" t="inlineStr">
        <is>
          <t>PT-172</t>
        </is>
      </c>
      <c r="S73" t="inlineStr">
        <is>
          <t>FRANCISCO DIAZ SERNA</t>
        </is>
      </c>
      <c r="T73" t="inlineStr">
        <is>
          <t>FRANCISCO DIAZ SERNA</t>
        </is>
      </c>
      <c r="U73" t="n">
        <v>240538</v>
      </c>
      <c r="X73" t="inlineStr">
        <is>
          <t>PT-241</t>
        </is>
      </c>
      <c r="Y73" t="inlineStr">
        <is>
          <t>MARK GARCIA</t>
        </is>
      </c>
      <c r="Z73" t="inlineStr">
        <is>
          <t>MARK GARCIA</t>
        </is>
      </c>
      <c r="AA73" t="n">
        <v>210050</v>
      </c>
      <c r="AD73" t="inlineStr">
        <is>
          <t>PT-169</t>
        </is>
      </c>
      <c r="AE73" t="inlineStr">
        <is>
          <t>OPEN</t>
        </is>
      </c>
      <c r="AF73" t="n">
        <v>240037</v>
      </c>
      <c r="AG73">
        <f>IFERROR(VLOOKUP($AF73,ELIST!$A$1:$B$1504,2,FALSE),"")</f>
        <v/>
      </c>
      <c r="AI73" t="inlineStr">
        <is>
          <t>PT-160</t>
        </is>
      </c>
      <c r="AJ73" t="inlineStr">
        <is>
          <t>REYNERI CABALLERO</t>
        </is>
      </c>
      <c r="AK73" t="n">
        <v>440086</v>
      </c>
      <c r="AL73" t="inlineStr">
        <is>
          <t>Reyneri M. Caballero</t>
        </is>
      </c>
      <c r="AN73" t="inlineStr">
        <is>
          <t>ET-30</t>
        </is>
      </c>
      <c r="AO73" t="inlineStr">
        <is>
          <t>JUAN L. RUIZ</t>
        </is>
      </c>
      <c r="AP73" t="n">
        <v>240080</v>
      </c>
      <c r="AQ73" t="inlineStr">
        <is>
          <t>Juan L. Ruiz</t>
        </is>
      </c>
      <c r="AT73" t="inlineStr">
        <is>
          <t>PT-165</t>
        </is>
      </c>
      <c r="AU73" t="inlineStr">
        <is>
          <t>TYNOR LARSON</t>
        </is>
      </c>
      <c r="AV73" t="n">
        <v>210040</v>
      </c>
      <c r="AW73" t="inlineStr">
        <is>
          <t>Larson, Tynor J</t>
        </is>
      </c>
      <c r="AY73" t="inlineStr">
        <is>
          <t>PT-166</t>
        </is>
      </c>
      <c r="AZ73" t="inlineStr">
        <is>
          <t>JUAN LUEVANO</t>
        </is>
      </c>
      <c r="BA73" t="n">
        <v>240255</v>
      </c>
      <c r="BB73" t="inlineStr">
        <is>
          <t>JUAN LUEVANO</t>
        </is>
      </c>
      <c r="BE73" t="inlineStr">
        <is>
          <t>PT-164</t>
        </is>
      </c>
      <c r="BF73" t="e">
        <v>#N/A</v>
      </c>
      <c r="BG73" t="e">
        <v>#N/A</v>
      </c>
      <c r="BH73" t="e">
        <v>#N/A</v>
      </c>
      <c r="BL73" t="inlineStr">
        <is>
          <t>MEZA TORRES, ALAN A</t>
        </is>
      </c>
      <c r="BM73" t="inlineStr">
        <is>
          <t>PT-167</t>
        </is>
      </c>
      <c r="BN73" t="inlineStr">
        <is>
          <t>ALAN A. MEZA TORRES</t>
        </is>
      </c>
      <c r="BO73" t="n">
        <v>240109</v>
      </c>
      <c r="BP73" t="inlineStr">
        <is>
          <t>PT-167</t>
        </is>
      </c>
    </row>
    <row r="74">
      <c r="A74" t="inlineStr">
        <is>
          <t>PT-10S</t>
        </is>
      </c>
      <c r="B74" t="inlineStr">
        <is>
          <t>Berryhill, Robert P</t>
        </is>
      </c>
      <c r="C74" t="inlineStr">
        <is>
          <t>BERROB</t>
        </is>
      </c>
      <c r="D74" t="inlineStr">
        <is>
          <t>Berryhill, Robert P</t>
        </is>
      </c>
      <c r="F74" t="inlineStr">
        <is>
          <t>PT-167</t>
        </is>
      </c>
      <c r="G74" t="inlineStr">
        <is>
          <t>Ramirez, Omar</t>
        </is>
      </c>
      <c r="H74" t="n">
        <v>240259</v>
      </c>
      <c r="I74" t="inlineStr">
        <is>
          <t>Ramirez, Omar</t>
        </is>
      </c>
      <c r="K74" t="inlineStr">
        <is>
          <t>PT-168</t>
        </is>
      </c>
      <c r="L74" t="inlineStr">
        <is>
          <t>Ramirez, Luis F</t>
        </is>
      </c>
      <c r="M74" t="n">
        <v>210085</v>
      </c>
      <c r="P74">
        <f>IF(K74=R74,"","N")</f>
        <v/>
      </c>
      <c r="R74" t="inlineStr">
        <is>
          <t>PT-173</t>
        </is>
      </c>
      <c r="S74" t="inlineStr">
        <is>
          <t>JUAN B. HERNANDEZ</t>
        </is>
      </c>
      <c r="T74" t="inlineStr">
        <is>
          <t>JUAN B. HERNANDEZ</t>
        </is>
      </c>
      <c r="U74" t="n">
        <v>240494</v>
      </c>
      <c r="X74" t="inlineStr">
        <is>
          <t>ET-33</t>
        </is>
      </c>
      <c r="Y74" t="inlineStr">
        <is>
          <t>JOSE P. LOPEZ LIRA</t>
        </is>
      </c>
      <c r="Z74" t="inlineStr">
        <is>
          <t>JOSE P. LOPEZ LIRA</t>
        </is>
      </c>
      <c r="AA74" t="n">
        <v>240049</v>
      </c>
      <c r="AD74" t="inlineStr">
        <is>
          <t>PT-16S</t>
        </is>
      </c>
      <c r="AE74" t="inlineStr">
        <is>
          <t>ISAAC ROMERO</t>
        </is>
      </c>
      <c r="AF74" t="inlineStr">
        <is>
          <t>ROMISA</t>
        </is>
      </c>
      <c r="AG74">
        <f>IFERROR(VLOOKUP($AF74,ELIST!$A$1:$B$1504,2,FALSE),"")</f>
        <v/>
      </c>
      <c r="AI74" t="inlineStr">
        <is>
          <t>PT-163</t>
        </is>
      </c>
      <c r="AJ74" t="inlineStr">
        <is>
          <t>WILLIAM PERSINGER</t>
        </is>
      </c>
      <c r="AK74" t="n">
        <v>340052</v>
      </c>
      <c r="AL74" t="inlineStr">
        <is>
          <t>WILLIAM PERSINGER</t>
        </is>
      </c>
      <c r="AN74" t="inlineStr">
        <is>
          <t>PT-187</t>
        </is>
      </c>
      <c r="AO74" t="inlineStr">
        <is>
          <t>JUAN LOPEZ</t>
        </is>
      </c>
      <c r="AP74" t="n">
        <v>240122</v>
      </c>
      <c r="AQ74" t="inlineStr">
        <is>
          <t>Juan Lopez</t>
        </is>
      </c>
      <c r="AT74" t="inlineStr">
        <is>
          <t>PT-166</t>
        </is>
      </c>
      <c r="AU74" t="inlineStr">
        <is>
          <t>JUAN LUEVANO</t>
        </is>
      </c>
      <c r="AV74" t="n">
        <v>240255</v>
      </c>
      <c r="AW74" t="inlineStr">
        <is>
          <t>Luevano, Juan M</t>
        </is>
      </c>
      <c r="AY74" t="inlineStr">
        <is>
          <t>PT-167</t>
        </is>
      </c>
      <c r="AZ74" t="inlineStr">
        <is>
          <t>OMAR RAMIREZ</t>
        </is>
      </c>
      <c r="BA74" t="n">
        <v>240259</v>
      </c>
      <c r="BB74" t="inlineStr">
        <is>
          <t>OMAR RAMIREZ</t>
        </is>
      </c>
      <c r="BE74" t="inlineStr">
        <is>
          <t>PT-165</t>
        </is>
      </c>
      <c r="BF74" t="inlineStr">
        <is>
          <t>TYNOR LARSON</t>
        </is>
      </c>
      <c r="BG74" t="n">
        <v>210040</v>
      </c>
      <c r="BH74" t="inlineStr">
        <is>
          <t>TYNOR LARSON</t>
        </is>
      </c>
      <c r="BL74" t="inlineStr">
        <is>
          <t>TULLOS, ALFRED O</t>
        </is>
      </c>
      <c r="BM74" t="inlineStr">
        <is>
          <t>PT-168</t>
        </is>
      </c>
      <c r="BN74" t="inlineStr">
        <is>
          <t>ALFRED TULLOS</t>
        </is>
      </c>
      <c r="BO74" t="n">
        <v>240091</v>
      </c>
      <c r="BP74" t="inlineStr">
        <is>
          <t>PT-168</t>
        </is>
      </c>
    </row>
    <row r="75">
      <c r="A75" t="inlineStr">
        <is>
          <t>PT-111</t>
        </is>
      </c>
      <c r="B75" t="inlineStr">
        <is>
          <t>shop mech loaner</t>
        </is>
      </c>
      <c r="C75" t="inlineStr">
        <is>
          <t>shop mech loaner</t>
        </is>
      </c>
      <c r="D75" t="inlineStr">
        <is>
          <t>shop mech loaner</t>
        </is>
      </c>
      <c r="F75" t="inlineStr">
        <is>
          <t>PT-168</t>
        </is>
      </c>
      <c r="G75" t="inlineStr">
        <is>
          <t>Ramirez, Luis F</t>
        </is>
      </c>
      <c r="H75" t="n">
        <v>210085</v>
      </c>
      <c r="I75" t="inlineStr">
        <is>
          <t>Ramirez, Luis F</t>
        </is>
      </c>
      <c r="K75" t="inlineStr">
        <is>
          <t>PT-169</t>
        </is>
      </c>
      <c r="L75" t="inlineStr">
        <is>
          <t>OPEN F150 STX</t>
        </is>
      </c>
      <c r="M75" t="inlineStr">
        <is>
          <t>OPEN F150 STX</t>
        </is>
      </c>
      <c r="P75">
        <f>IF(K75=R75,"","N")</f>
        <v/>
      </c>
      <c r="R75" t="inlineStr">
        <is>
          <t>PT-177</t>
        </is>
      </c>
      <c r="S75" t="inlineStr">
        <is>
          <t>SALVADOR RODRIGUEZ JR</t>
        </is>
      </c>
      <c r="T75" t="inlineStr">
        <is>
          <t>SALVADOR RODRIGUEZ JR</t>
        </is>
      </c>
      <c r="U75" t="n">
        <v>240254</v>
      </c>
      <c r="X75" t="inlineStr">
        <is>
          <t>ET-08</t>
        </is>
      </c>
      <c r="Y75" t="inlineStr">
        <is>
          <t>JORGE L. MARTINEZ</t>
        </is>
      </c>
      <c r="Z75" t="inlineStr">
        <is>
          <t>JORGE L. MARTINEZ</t>
        </is>
      </c>
      <c r="AA75" t="n">
        <v>210068</v>
      </c>
      <c r="AD75" t="inlineStr">
        <is>
          <t>PT-172</t>
        </is>
      </c>
      <c r="AE75" t="inlineStr">
        <is>
          <t>FRANCISCO DIAZ SERNA</t>
        </is>
      </c>
      <c r="AF75" t="n">
        <v>240538</v>
      </c>
      <c r="AG75">
        <f>IFERROR(VLOOKUP($AF75,ELIST!$A$1:$B$1504,2,FALSE),"")</f>
        <v/>
      </c>
      <c r="AI75" t="inlineStr">
        <is>
          <t>PT-165</t>
        </is>
      </c>
      <c r="AJ75" t="inlineStr">
        <is>
          <t>OPEN F150 @ TEXDIST</t>
        </is>
      </c>
      <c r="AK75" t="n">
        <v>210040</v>
      </c>
      <c r="AL75" t="inlineStr">
        <is>
          <t>Tynor J. Larson</t>
        </is>
      </c>
      <c r="AN75" t="inlineStr">
        <is>
          <t>ET-20</t>
        </is>
      </c>
      <c r="AO75" t="inlineStr">
        <is>
          <t>JUAN LOPEZ-VAZQUEZ</t>
        </is>
      </c>
      <c r="AP75" t="n">
        <v>410028</v>
      </c>
      <c r="AQ75" t="inlineStr">
        <is>
          <t>Juan M. Lopez-Vazquez</t>
        </is>
      </c>
      <c r="AT75" t="inlineStr">
        <is>
          <t>PT-167</t>
        </is>
      </c>
      <c r="AU75" t="inlineStr">
        <is>
          <t>OMAR RAMIREZ</t>
        </is>
      </c>
      <c r="AV75" t="n">
        <v>240259</v>
      </c>
      <c r="AW75" t="inlineStr">
        <is>
          <t>Ramirez, Omar</t>
        </is>
      </c>
      <c r="AY75" t="inlineStr">
        <is>
          <t>PT-168</t>
        </is>
      </c>
      <c r="AZ75" t="inlineStr">
        <is>
          <t>ALFRED TULLOS</t>
        </is>
      </c>
      <c r="BA75" t="n">
        <v>240091</v>
      </c>
      <c r="BB75" t="inlineStr">
        <is>
          <t>ALFRED TULLOS</t>
        </is>
      </c>
      <c r="BE75" t="inlineStr">
        <is>
          <t>PT-166</t>
        </is>
      </c>
      <c r="BF75" t="inlineStr">
        <is>
          <t>JUAN LUEVANO</t>
        </is>
      </c>
      <c r="BG75" t="n">
        <v>240255</v>
      </c>
      <c r="BH75" t="inlineStr">
        <is>
          <t>JUAN LUEVANO</t>
        </is>
      </c>
      <c r="BL75" t="inlineStr">
        <is>
          <t>MANNING, RONTEZ L</t>
        </is>
      </c>
      <c r="BM75" t="inlineStr">
        <is>
          <t>PT-169</t>
        </is>
      </c>
      <c r="BN75" t="inlineStr">
        <is>
          <t>RONTEZ MANNING</t>
        </is>
      </c>
      <c r="BO75" t="n">
        <v>210056</v>
      </c>
      <c r="BP75" t="inlineStr">
        <is>
          <t>PT-169</t>
        </is>
      </c>
    </row>
    <row r="76">
      <c r="A76" t="inlineStr">
        <is>
          <t>PT-11S</t>
        </is>
      </c>
      <c r="B76" t="inlineStr">
        <is>
          <t>Muratalla-Ceja, Rafael</t>
        </is>
      </c>
      <c r="C76" t="inlineStr">
        <is>
          <t>MURRAF</t>
        </is>
      </c>
      <c r="D76" t="inlineStr">
        <is>
          <t>Muratalla-Ceja, Rafael</t>
        </is>
      </c>
      <c r="F76" t="inlineStr">
        <is>
          <t>PT-169</t>
        </is>
      </c>
      <c r="G76" t="inlineStr">
        <is>
          <t>OPEN F150 STX</t>
        </is>
      </c>
      <c r="H76" t="inlineStr">
        <is>
          <t>OPEN F150 STX</t>
        </is>
      </c>
      <c r="I76" t="inlineStr">
        <is>
          <t>OPEN F150 STX</t>
        </is>
      </c>
      <c r="K76" t="inlineStr">
        <is>
          <t>PT-16S</t>
        </is>
      </c>
      <c r="L76" t="inlineStr">
        <is>
          <t>Romero, Isaac F</t>
        </is>
      </c>
      <c r="M76" t="inlineStr">
        <is>
          <t>ROMISA</t>
        </is>
      </c>
      <c r="P76">
        <f>IF(K76=R76,"","N")</f>
        <v/>
      </c>
      <c r="R76" t="inlineStr">
        <is>
          <t>PT-179</t>
        </is>
      </c>
      <c r="S76" t="inlineStr">
        <is>
          <t>TROY RAGLE</t>
        </is>
      </c>
      <c r="T76" t="inlineStr">
        <is>
          <t>TROY RAGLE</t>
        </is>
      </c>
      <c r="U76" t="inlineStr">
        <is>
          <t>TROY RAGLE</t>
        </is>
      </c>
      <c r="X76" t="inlineStr">
        <is>
          <t>PT-239</t>
        </is>
      </c>
      <c r="Y76" t="inlineStr">
        <is>
          <t>ALEJANDRO RODRIGUEZ</t>
        </is>
      </c>
      <c r="Z76" t="inlineStr">
        <is>
          <t>ALEJANDRO RODRIGUEZ</t>
        </is>
      </c>
      <c r="AA76" t="n">
        <v>210064</v>
      </c>
      <c r="AD76" t="inlineStr">
        <is>
          <t>PT-173</t>
        </is>
      </c>
      <c r="AE76" t="inlineStr">
        <is>
          <t>JUAN B. HERNANDEZ</t>
        </is>
      </c>
      <c r="AF76" t="n">
        <v>240494</v>
      </c>
      <c r="AG76">
        <f>IFERROR(VLOOKUP($AF76,ELIST!$A$1:$B$1504,2,FALSE),"")</f>
        <v/>
      </c>
      <c r="AI76" t="inlineStr">
        <is>
          <t>PT-166</t>
        </is>
      </c>
      <c r="AJ76" t="inlineStr">
        <is>
          <t>JUAN LUEVANO</t>
        </is>
      </c>
      <c r="AK76" t="n">
        <v>240255</v>
      </c>
      <c r="AL76" t="inlineStr">
        <is>
          <t>Juan M. Luevano</t>
        </is>
      </c>
      <c r="AN76" t="inlineStr">
        <is>
          <t>PT-166</t>
        </is>
      </c>
      <c r="AO76" t="inlineStr">
        <is>
          <t>JUAN LUEVANO</t>
        </is>
      </c>
      <c r="AP76" t="n">
        <v>240255</v>
      </c>
      <c r="AQ76" t="inlineStr">
        <is>
          <t>Juan M. Luevano</t>
        </is>
      </c>
      <c r="AT76" t="inlineStr">
        <is>
          <t>PT-168</t>
        </is>
      </c>
      <c r="AU76" t="inlineStr">
        <is>
          <t>ALFRED TULLOS</t>
        </is>
      </c>
      <c r="AV76" t="n">
        <v>240091</v>
      </c>
      <c r="AW76" t="inlineStr">
        <is>
          <t>Tullos, Alfred O</t>
        </is>
      </c>
      <c r="AY76" t="inlineStr">
        <is>
          <t>PT-169</t>
        </is>
      </c>
      <c r="AZ76" t="inlineStr">
        <is>
          <t>RONTEZ MANNING</t>
        </is>
      </c>
      <c r="BA76" t="n">
        <v>210056</v>
      </c>
      <c r="BB76" t="inlineStr">
        <is>
          <t>RONTEZ MANNING</t>
        </is>
      </c>
      <c r="BE76" t="inlineStr">
        <is>
          <t>PT-167</t>
        </is>
      </c>
      <c r="BF76" t="inlineStr">
        <is>
          <t>OMAR RAMIREZ</t>
        </is>
      </c>
      <c r="BG76" t="n">
        <v>240259</v>
      </c>
      <c r="BH76" t="inlineStr">
        <is>
          <t>OMAR RAMIREZ</t>
        </is>
      </c>
      <c r="BL76" t="inlineStr">
        <is>
          <t>ROMERO, ISAAC F</t>
        </is>
      </c>
      <c r="BM76" t="inlineStr">
        <is>
          <t>PT-16S</t>
        </is>
      </c>
      <c r="BN76" t="inlineStr">
        <is>
          <t>ISAAC ROMERO</t>
        </is>
      </c>
      <c r="BO76" t="inlineStr">
        <is>
          <t>ROMISA</t>
        </is>
      </c>
      <c r="BP76" t="inlineStr">
        <is>
          <t>PT-16S</t>
        </is>
      </c>
    </row>
    <row r="77">
      <c r="A77" t="inlineStr">
        <is>
          <t>PT-125</t>
        </is>
      </c>
      <c r="B77" t="inlineStr">
        <is>
          <t>PLANO JOBSITE TRUCK</t>
        </is>
      </c>
      <c r="C77" t="inlineStr">
        <is>
          <t>PLANO JOBSITE TRUCK</t>
        </is>
      </c>
      <c r="D77" t="inlineStr">
        <is>
          <t>PLANO JOBSITE TRUCK</t>
        </is>
      </c>
      <c r="F77" t="inlineStr">
        <is>
          <t>PT-16S</t>
        </is>
      </c>
      <c r="G77" t="inlineStr">
        <is>
          <t>Romero, Isaac F</t>
        </is>
      </c>
      <c r="H77" t="inlineStr">
        <is>
          <t>ROMISA</t>
        </is>
      </c>
      <c r="I77" t="inlineStr">
        <is>
          <t>Romero, Isaac F</t>
        </is>
      </c>
      <c r="K77" t="inlineStr">
        <is>
          <t>PT-172</t>
        </is>
      </c>
      <c r="L77" t="inlineStr">
        <is>
          <t>Diaz Serna, Francisco</t>
        </is>
      </c>
      <c r="M77" t="n">
        <v>240538</v>
      </c>
      <c r="P77">
        <f>IF(K77=R77,"","N")</f>
        <v/>
      </c>
      <c r="R77" t="inlineStr">
        <is>
          <t>PT-17S</t>
        </is>
      </c>
      <c r="S77" t="inlineStr">
        <is>
          <t>OPEN SELECT JST</t>
        </is>
      </c>
      <c r="T77" t="inlineStr">
        <is>
          <t>OPEN SELECT JST</t>
        </is>
      </c>
      <c r="U77" t="inlineStr">
        <is>
          <t>OPEN SELECT JST</t>
        </is>
      </c>
      <c r="X77" t="inlineStr">
        <is>
          <t>PT-236</t>
        </is>
      </c>
      <c r="Y77" t="inlineStr">
        <is>
          <t>ROLANDO COLMENERO-GARCIA</t>
        </is>
      </c>
      <c r="Z77" t="inlineStr">
        <is>
          <t>ROLANDO COLMENERO-GARCIA</t>
        </is>
      </c>
      <c r="AA77" t="n">
        <v>440259</v>
      </c>
      <c r="AD77" t="inlineStr">
        <is>
          <t>PT-177</t>
        </is>
      </c>
      <c r="AE77" t="inlineStr">
        <is>
          <t>SALVADOR RODRIGUEZ JR</t>
        </is>
      </c>
      <c r="AF77" t="n">
        <v>240254</v>
      </c>
      <c r="AG77">
        <f>IFERROR(VLOOKUP($AF77,ELIST!$A$1:$B$1504,2,FALSE),"")</f>
        <v/>
      </c>
      <c r="AI77" t="inlineStr">
        <is>
          <t>PT-167</t>
        </is>
      </c>
      <c r="AJ77" t="inlineStr">
        <is>
          <t>OMAR RAMIREZ</t>
        </is>
      </c>
      <c r="AK77" t="n">
        <v>240259</v>
      </c>
      <c r="AL77" t="inlineStr">
        <is>
          <t>Omar Ramirez</t>
        </is>
      </c>
      <c r="AN77" t="inlineStr">
        <is>
          <t>ET-26</t>
        </is>
      </c>
      <c r="AO77" t="inlineStr">
        <is>
          <t>JUAN P. RODRIGUEZ</t>
        </is>
      </c>
      <c r="AP77" t="n">
        <v>240075</v>
      </c>
      <c r="AQ77" t="inlineStr">
        <is>
          <t>Juan P. Rodriguez</t>
        </is>
      </c>
      <c r="AT77" t="inlineStr">
        <is>
          <t>PT-169</t>
        </is>
      </c>
      <c r="AU77" t="inlineStr">
        <is>
          <t>OPEN @ TEXDIST</t>
        </is>
      </c>
      <c r="AV77" t="e">
        <v>#N/A</v>
      </c>
      <c r="AW77" t="e">
        <v>#N/A</v>
      </c>
      <c r="AY77" t="inlineStr">
        <is>
          <t>PT-16S</t>
        </is>
      </c>
      <c r="AZ77" t="inlineStr">
        <is>
          <t>ISAAC ROMERO</t>
        </is>
      </c>
      <c r="BA77" t="inlineStr">
        <is>
          <t>ROMISA</t>
        </is>
      </c>
      <c r="BB77" t="inlineStr">
        <is>
          <t>ISAAC ROMERO</t>
        </is>
      </c>
      <c r="BE77" t="inlineStr">
        <is>
          <t>PT-168</t>
        </is>
      </c>
      <c r="BF77" t="inlineStr">
        <is>
          <t>ALFRED TULLOS</t>
        </is>
      </c>
      <c r="BG77" t="n">
        <v>240091</v>
      </c>
      <c r="BH77" t="inlineStr">
        <is>
          <t>ALFRED TULLOS</t>
        </is>
      </c>
      <c r="BL77" t="inlineStr">
        <is>
          <t>GARCIA JR, CARLOS</t>
        </is>
      </c>
      <c r="BM77" t="inlineStr">
        <is>
          <t>PT-17S</t>
        </is>
      </c>
      <c r="BN77" t="inlineStr">
        <is>
          <t>CARLOS GARCIA JR</t>
        </is>
      </c>
      <c r="BO77" t="inlineStr">
        <is>
          <t>GACARL</t>
        </is>
      </c>
      <c r="BP77" t="inlineStr">
        <is>
          <t>PT-17S</t>
        </is>
      </c>
    </row>
    <row r="78">
      <c r="A78" t="inlineStr">
        <is>
          <t>PT-12S</t>
        </is>
      </c>
      <c r="B78" t="inlineStr">
        <is>
          <t>Hunt, Seymore</t>
        </is>
      </c>
      <c r="C78" t="inlineStr">
        <is>
          <t>HUNSEY</t>
        </is>
      </c>
      <c r="D78" t="inlineStr">
        <is>
          <t>Hunt, Seymore</t>
        </is>
      </c>
      <c r="F78" t="inlineStr">
        <is>
          <t>PT-172</t>
        </is>
      </c>
      <c r="G78" t="inlineStr">
        <is>
          <t>Diaz Serna, Francisco</t>
        </is>
      </c>
      <c r="H78" t="n">
        <v>240538</v>
      </c>
      <c r="I78" t="inlineStr">
        <is>
          <t>Diaz Serna, Francisco</t>
        </is>
      </c>
      <c r="K78" t="inlineStr">
        <is>
          <t>PT-173</t>
        </is>
      </c>
      <c r="L78" t="inlineStr">
        <is>
          <t>Hernandez, Juan B</t>
        </is>
      </c>
      <c r="M78" t="n">
        <v>240494</v>
      </c>
      <c r="P78">
        <f>IF(K78=R78,"","N")</f>
        <v/>
      </c>
      <c r="R78" t="inlineStr">
        <is>
          <t>PT-180</t>
        </is>
      </c>
      <c r="S78" t="inlineStr">
        <is>
          <t>ROBERTO LUMBRERAS</t>
        </is>
      </c>
      <c r="T78" t="inlineStr">
        <is>
          <t>ROBERTO LUMBRERAS</t>
        </is>
      </c>
      <c r="U78" t="n">
        <v>240164</v>
      </c>
      <c r="X78" t="inlineStr">
        <is>
          <t>PT-218</t>
        </is>
      </c>
      <c r="Y78" t="inlineStr">
        <is>
          <t>Michael Hammons</t>
        </is>
      </c>
      <c r="Z78" t="inlineStr">
        <is>
          <t>Michael Hammons</t>
        </is>
      </c>
      <c r="AA78" t="n">
        <v>230018</v>
      </c>
      <c r="AD78" t="inlineStr">
        <is>
          <t>PT-179</t>
        </is>
      </c>
      <c r="AE78" t="inlineStr">
        <is>
          <t>TROY RAGLE</t>
        </is>
      </c>
      <c r="AF78" t="inlineStr">
        <is>
          <t>TROY</t>
        </is>
      </c>
      <c r="AG78">
        <f>IFERROR(VLOOKUP($AF78,ELIST!$A$1:$B$1504,2,FALSE),"")</f>
        <v/>
      </c>
      <c r="AI78" t="inlineStr">
        <is>
          <t>PT-168</t>
        </is>
      </c>
      <c r="AJ78" t="inlineStr">
        <is>
          <t>DALLAS JST</t>
        </is>
      </c>
      <c r="AK78" t="n">
        <v>240091</v>
      </c>
      <c r="AL78" t="inlineStr">
        <is>
          <t>Alfred O. Tullos</t>
        </is>
      </c>
      <c r="AN78" t="inlineStr">
        <is>
          <t>MT-11</t>
        </is>
      </c>
      <c r="AO78" t="inlineStr">
        <is>
          <t>Korbin Gee</t>
        </is>
      </c>
      <c r="AP78" t="n">
        <v>230019</v>
      </c>
      <c r="AQ78" t="inlineStr">
        <is>
          <t>Korbin E. Gee</t>
        </is>
      </c>
      <c r="AT78" t="inlineStr">
        <is>
          <t>PT-16S</t>
        </is>
      </c>
      <c r="AU78" t="inlineStr">
        <is>
          <t>ISAAC ROMERO</t>
        </is>
      </c>
      <c r="AV78" t="inlineStr">
        <is>
          <t>ROMISA</t>
        </is>
      </c>
      <c r="AW78" t="inlineStr">
        <is>
          <t>Romero, Isaac F</t>
        </is>
      </c>
      <c r="AY78" t="inlineStr">
        <is>
          <t>PT-172</t>
        </is>
      </c>
      <c r="AZ78" t="inlineStr">
        <is>
          <t>FRANCISCO DIAZ SERNA</t>
        </is>
      </c>
      <c r="BA78" t="n">
        <v>240538</v>
      </c>
      <c r="BB78" t="inlineStr">
        <is>
          <t>FRANCISCO DIAZ SERNA</t>
        </is>
      </c>
      <c r="BE78" t="inlineStr">
        <is>
          <t>PT-169</t>
        </is>
      </c>
      <c r="BF78" t="inlineStr">
        <is>
          <t>RONTEZ MANNING</t>
        </is>
      </c>
      <c r="BG78" t="n">
        <v>210056</v>
      </c>
      <c r="BH78" t="inlineStr">
        <is>
          <t>RONTEZ MANNING</t>
        </is>
      </c>
      <c r="BL78" t="inlineStr">
        <is>
          <t>LUEVANO, JUAN M</t>
        </is>
      </c>
      <c r="BM78" t="inlineStr">
        <is>
          <t>PT-171</t>
        </is>
      </c>
      <c r="BN78" t="inlineStr">
        <is>
          <t>JUAN LUEVANO</t>
        </is>
      </c>
      <c r="BO78" t="n">
        <v>240255</v>
      </c>
      <c r="BP78" t="inlineStr">
        <is>
          <t>PT-171</t>
        </is>
      </c>
    </row>
    <row r="79">
      <c r="A79" t="inlineStr">
        <is>
          <t>PT-13S</t>
        </is>
      </c>
      <c r="B79" t="inlineStr">
        <is>
          <t>Magallanes, Javier</t>
        </is>
      </c>
      <c r="C79" t="inlineStr">
        <is>
          <t>MAGJAV</t>
        </is>
      </c>
      <c r="D79" t="inlineStr">
        <is>
          <t>Magallanes, Javier</t>
        </is>
      </c>
      <c r="F79" t="inlineStr">
        <is>
          <t>PT-173</t>
        </is>
      </c>
      <c r="G79" t="inlineStr">
        <is>
          <t>OPEN TC JST</t>
        </is>
      </c>
      <c r="H79" t="inlineStr">
        <is>
          <t>OPEN TC JST</t>
        </is>
      </c>
      <c r="I79" t="inlineStr">
        <is>
          <t>OPEN TC JST</t>
        </is>
      </c>
      <c r="K79" t="inlineStr">
        <is>
          <t>PT-177</t>
        </is>
      </c>
      <c r="L79" t="inlineStr">
        <is>
          <t>Rodriguez Jr, Salvador</t>
        </is>
      </c>
      <c r="M79" t="n">
        <v>240254</v>
      </c>
      <c r="P79">
        <f>IF(K79=R79,"","N")</f>
        <v/>
      </c>
      <c r="R79" t="inlineStr">
        <is>
          <t>PT-182</t>
        </is>
      </c>
      <c r="S79" t="inlineStr">
        <is>
          <t>Leonel Munoz</t>
        </is>
      </c>
      <c r="T79" t="inlineStr">
        <is>
          <t>Leonel Munoz</t>
        </is>
      </c>
      <c r="U79" t="n">
        <v>240057</v>
      </c>
      <c r="X79" t="inlineStr">
        <is>
          <t>PT-274</t>
        </is>
      </c>
      <c r="Y79" t="inlineStr">
        <is>
          <t>GERALD EHIMHEN</t>
        </is>
      </c>
      <c r="Z79" t="inlineStr">
        <is>
          <t>GERALD EHIMHEN</t>
        </is>
      </c>
      <c r="AA79" t="n">
        <v>210071</v>
      </c>
      <c r="AD79" t="inlineStr">
        <is>
          <t>PT-17S</t>
        </is>
      </c>
      <c r="AE79" t="inlineStr">
        <is>
          <t>OPEN SELECT JST</t>
        </is>
      </c>
      <c r="AF79" t="inlineStr">
        <is>
          <t>GACARL</t>
        </is>
      </c>
      <c r="AG79">
        <f>IFERROR(VLOOKUP($AF79,ELIST!$A$1:$B$1504,2,FALSE),"")</f>
        <v/>
      </c>
      <c r="AI79" t="inlineStr">
        <is>
          <t>PT-169</t>
        </is>
      </c>
      <c r="AJ79" t="inlineStr">
        <is>
          <t>OPEN</t>
        </is>
      </c>
      <c r="AK79" t="n">
        <v>240037</v>
      </c>
      <c r="AL79" t="inlineStr">
        <is>
          <t>Catalino Flores Sr</t>
        </is>
      </c>
      <c r="AN79" t="inlineStr">
        <is>
          <t>PT-182</t>
        </is>
      </c>
      <c r="AO79" t="inlineStr">
        <is>
          <t>Leonel Munoz</t>
        </is>
      </c>
      <c r="AP79" t="n">
        <v>240057</v>
      </c>
      <c r="AQ79" t="inlineStr">
        <is>
          <t>Leonel Munoz</t>
        </is>
      </c>
      <c r="AT79" t="inlineStr">
        <is>
          <t>PT-172</t>
        </is>
      </c>
      <c r="AU79" t="inlineStr">
        <is>
          <t>FRANCISCO DIAZ SERNA</t>
        </is>
      </c>
      <c r="AV79" t="n">
        <v>240538</v>
      </c>
      <c r="AW79" t="inlineStr">
        <is>
          <t>Diaz Serna, Francisco</t>
        </is>
      </c>
      <c r="AY79" t="inlineStr">
        <is>
          <t>PT-173</t>
        </is>
      </c>
      <c r="AZ79" t="inlineStr">
        <is>
          <t>JUAN B. HERNANDEZ</t>
        </is>
      </c>
      <c r="BA79" t="n">
        <v>240494</v>
      </c>
      <c r="BB79" t="inlineStr">
        <is>
          <t>JUAN B. HERNANDEZ</t>
        </is>
      </c>
      <c r="BE79" t="inlineStr">
        <is>
          <t>PT-16S</t>
        </is>
      </c>
      <c r="BF79" t="inlineStr">
        <is>
          <t>ISAAC ROMERO</t>
        </is>
      </c>
      <c r="BG79" t="inlineStr">
        <is>
          <t>ROMISA</t>
        </is>
      </c>
      <c r="BH79" t="inlineStr">
        <is>
          <t>ISAAC ROMERO</t>
        </is>
      </c>
      <c r="BL79" t="inlineStr">
        <is>
          <t>DIAZ SERNA, FRANCISCO</t>
        </is>
      </c>
      <c r="BM79" t="inlineStr">
        <is>
          <t>PT-172</t>
        </is>
      </c>
      <c r="BN79" t="inlineStr">
        <is>
          <t>FRANCISCO DIAZ SERNA</t>
        </is>
      </c>
      <c r="BO79" t="n">
        <v>240538</v>
      </c>
      <c r="BP79" t="inlineStr">
        <is>
          <t>PT-172</t>
        </is>
      </c>
    </row>
    <row r="80">
      <c r="A80" t="inlineStr">
        <is>
          <t>PT-14S</t>
        </is>
      </c>
      <c r="B80" t="inlineStr">
        <is>
          <t>Smith, Keith A</t>
        </is>
      </c>
      <c r="C80" t="inlineStr">
        <is>
          <t>SMIKEI</t>
        </is>
      </c>
      <c r="D80" t="inlineStr">
        <is>
          <t>Smith, Keith A</t>
        </is>
      </c>
      <c r="F80" t="inlineStr">
        <is>
          <t>PT-177</t>
        </is>
      </c>
      <c r="G80" t="inlineStr">
        <is>
          <t>Rodriguez Jr, Salvador</t>
        </is>
      </c>
      <c r="H80" t="n">
        <v>240254</v>
      </c>
      <c r="I80" t="inlineStr">
        <is>
          <t>Rodriguez Jr, Salvador</t>
        </is>
      </c>
      <c r="K80" t="inlineStr">
        <is>
          <t>PT-17S</t>
        </is>
      </c>
      <c r="L80" t="inlineStr">
        <is>
          <t>OPEN SELECT JST</t>
        </is>
      </c>
      <c r="M80" t="inlineStr">
        <is>
          <t>OPEN SELECT JST</t>
        </is>
      </c>
      <c r="P80">
        <f>IF(K80=R80,"","N")</f>
        <v/>
      </c>
      <c r="R80" t="inlineStr">
        <is>
          <t>PT-183</t>
        </is>
      </c>
      <c r="S80" t="inlineStr">
        <is>
          <t>JOSUE MARTINEZ</t>
        </is>
      </c>
      <c r="T80" t="inlineStr">
        <is>
          <t>JOSUE MARTINEZ</t>
        </is>
      </c>
      <c r="U80" t="n">
        <v>240444</v>
      </c>
      <c r="X80" t="inlineStr">
        <is>
          <t>PT-268</t>
        </is>
      </c>
      <c r="Y80" t="inlineStr">
        <is>
          <t>CHRISTOPHER BELFLOWER</t>
        </is>
      </c>
      <c r="Z80" t="inlineStr">
        <is>
          <t>CHRISTOPHER BELFLOWER</t>
        </is>
      </c>
      <c r="AA80" t="n">
        <v>800033</v>
      </c>
      <c r="AD80" t="inlineStr">
        <is>
          <t>PT-180</t>
        </is>
      </c>
      <c r="AE80" t="inlineStr">
        <is>
          <t>ROBERTO LUMBRERAS</t>
        </is>
      </c>
      <c r="AF80" t="n">
        <v>240164</v>
      </c>
      <c r="AG80">
        <f>IFERROR(VLOOKUP($AF80,ELIST!$A$1:$B$1504,2,FALSE),"")</f>
        <v/>
      </c>
      <c r="AI80" t="inlineStr">
        <is>
          <t>PT-16S</t>
        </is>
      </c>
      <c r="AJ80" t="inlineStr">
        <is>
          <t>ISAAC ROMERO</t>
        </is>
      </c>
      <c r="AK80" t="inlineStr">
        <is>
          <t>ROMISA</t>
        </is>
      </c>
      <c r="AL80" t="inlineStr">
        <is>
          <t>Isaac F. Romero</t>
        </is>
      </c>
      <c r="AN80" t="inlineStr">
        <is>
          <t>ET-19</t>
        </is>
      </c>
      <c r="AO80" t="inlineStr">
        <is>
          <t>LEROY ARNOLD</t>
        </is>
      </c>
      <c r="AP80" t="n">
        <v>240679</v>
      </c>
      <c r="AQ80" t="inlineStr">
        <is>
          <t>LeRoy B. Arnold</t>
        </is>
      </c>
      <c r="AT80" t="inlineStr">
        <is>
          <t>PT-173</t>
        </is>
      </c>
      <c r="AU80" t="inlineStr">
        <is>
          <t>JUAN HERNANDEZ</t>
        </is>
      </c>
      <c r="AV80" t="n">
        <v>240494</v>
      </c>
      <c r="AW80" t="inlineStr">
        <is>
          <t>Hernandez, Juan B</t>
        </is>
      </c>
      <c r="AY80" t="inlineStr">
        <is>
          <t>PT-177</t>
        </is>
      </c>
      <c r="AZ80" t="inlineStr">
        <is>
          <t>OPEN</t>
        </is>
      </c>
      <c r="BA80" t="inlineStr">
        <is>
          <t>**</t>
        </is>
      </c>
      <c r="BB80" t="inlineStr">
        <is>
          <t>OPEN</t>
        </is>
      </c>
      <c r="BE80" t="inlineStr">
        <is>
          <t>PT-17S</t>
        </is>
      </c>
      <c r="BF80" t="inlineStr">
        <is>
          <t>CARLOS GARCIA JR</t>
        </is>
      </c>
      <c r="BG80" t="inlineStr">
        <is>
          <t>GACARL</t>
        </is>
      </c>
      <c r="BH80" t="inlineStr">
        <is>
          <t>CARLOS GARCIA JR</t>
        </is>
      </c>
      <c r="BL80" t="inlineStr">
        <is>
          <t>HERNANDEZ, JUAN B</t>
        </is>
      </c>
      <c r="BM80" t="inlineStr">
        <is>
          <t>PT-173</t>
        </is>
      </c>
      <c r="BN80" t="inlineStr">
        <is>
          <t>JUAN B. HERNANDEZ</t>
        </is>
      </c>
      <c r="BO80" t="n">
        <v>240494</v>
      </c>
      <c r="BP80" t="inlineStr">
        <is>
          <t>PT-173</t>
        </is>
      </c>
    </row>
    <row r="81">
      <c r="A81" t="inlineStr">
        <is>
          <t>PT-156</t>
        </is>
      </c>
      <c r="B81" t="inlineStr">
        <is>
          <t>HTX TC</t>
        </is>
      </c>
      <c r="C81" t="inlineStr">
        <is>
          <t>HTX TC</t>
        </is>
      </c>
      <c r="D81" t="inlineStr">
        <is>
          <t>HTX TC</t>
        </is>
      </c>
      <c r="F81" t="inlineStr">
        <is>
          <t>PT-179</t>
        </is>
      </c>
      <c r="G81" t="inlineStr">
        <is>
          <t>TROY RAGLE</t>
        </is>
      </c>
      <c r="H81" t="inlineStr">
        <is>
          <t>TROY RAGLE</t>
        </is>
      </c>
      <c r="I81" t="inlineStr">
        <is>
          <t>TROY RAGLE</t>
        </is>
      </c>
      <c r="K81" t="inlineStr">
        <is>
          <t>PT-180</t>
        </is>
      </c>
      <c r="L81" t="inlineStr">
        <is>
          <t>Lumbreras, Roberto</t>
        </is>
      </c>
      <c r="M81" t="n">
        <v>240164</v>
      </c>
      <c r="P81">
        <f>IF(K81=R81,"","N")</f>
        <v/>
      </c>
      <c r="R81" t="inlineStr">
        <is>
          <t>PT-185</t>
        </is>
      </c>
      <c r="S81" t="inlineStr">
        <is>
          <t>JOSE BAUTISTA</t>
        </is>
      </c>
      <c r="T81" t="inlineStr">
        <is>
          <t>JOSE BAUTISTA</t>
        </is>
      </c>
      <c r="U81" t="n">
        <v>240131</v>
      </c>
      <c r="X81" t="inlineStr">
        <is>
          <t>SV-08</t>
        </is>
      </c>
      <c r="Y81" t="inlineStr">
        <is>
          <t>MICHAEL RIEDER</t>
        </is>
      </c>
      <c r="Z81" t="inlineStr">
        <is>
          <t>MICHAEL RIEDER</t>
        </is>
      </c>
      <c r="AA81" t="inlineStr"/>
      <c r="AD81" t="inlineStr">
        <is>
          <t>PT-182</t>
        </is>
      </c>
      <c r="AE81" t="inlineStr">
        <is>
          <t>Leonel Munoz</t>
        </is>
      </c>
      <c r="AF81" t="n">
        <v>240057</v>
      </c>
      <c r="AG81">
        <f>IFERROR(VLOOKUP($AF81,ELIST!$A$1:$B$1504,2,FALSE),"")</f>
        <v/>
      </c>
      <c r="AI81" t="inlineStr">
        <is>
          <t>PT-172</t>
        </is>
      </c>
      <c r="AJ81" t="inlineStr">
        <is>
          <t>FRANCISCO DIAZ SERNA</t>
        </is>
      </c>
      <c r="AK81" t="n">
        <v>240538</v>
      </c>
      <c r="AL81" t="inlineStr">
        <is>
          <t>Francisco Diaz Serna</t>
        </is>
      </c>
      <c r="AN81" t="inlineStr">
        <is>
          <t>MT-09</t>
        </is>
      </c>
      <c r="AO81" t="inlineStr">
        <is>
          <t>LORENZO APARICIO</t>
        </is>
      </c>
      <c r="AP81" t="n">
        <v>230017</v>
      </c>
      <c r="AQ81" t="inlineStr">
        <is>
          <t>Lorenzo Aparicio</t>
        </is>
      </c>
      <c r="AT81" t="inlineStr">
        <is>
          <t>PT-177</t>
        </is>
      </c>
      <c r="AU81" t="inlineStr">
        <is>
          <t>SALVADOR RODRIGUEZ JR</t>
        </is>
      </c>
      <c r="AV81" t="n">
        <v>240254</v>
      </c>
      <c r="AW81" t="inlineStr">
        <is>
          <t>Rodriguez Jr, Salvador</t>
        </is>
      </c>
      <c r="AY81" t="inlineStr">
        <is>
          <t>PT-179</t>
        </is>
      </c>
      <c r="AZ81" t="inlineStr">
        <is>
          <t>TROY RAGLE</t>
        </is>
      </c>
      <c r="BA81" t="inlineStr">
        <is>
          <t>**</t>
        </is>
      </c>
      <c r="BB81" t="inlineStr">
        <is>
          <t>TROY RAGLE</t>
        </is>
      </c>
      <c r="BE81" t="inlineStr">
        <is>
          <t>PT-171</t>
        </is>
      </c>
      <c r="BF81" t="e">
        <v>#N/A</v>
      </c>
      <c r="BG81" t="e">
        <v>#N/A</v>
      </c>
      <c r="BH81" t="e">
        <v>#N/A</v>
      </c>
      <c r="BL81" t="inlineStr">
        <is>
          <t>DECOMISSIONED Q2 - 2024</t>
        </is>
      </c>
      <c r="BM81" t="inlineStr">
        <is>
          <t>PT-176</t>
        </is>
      </c>
      <c r="BN81" t="inlineStr">
        <is>
          <t>SOLD Q2 - 2024</t>
        </is>
      </c>
      <c r="BO81" t="inlineStr">
        <is>
          <t>**</t>
        </is>
      </c>
      <c r="BP81" t="inlineStr">
        <is>
          <t>PT-176</t>
        </is>
      </c>
    </row>
    <row r="82">
      <c r="A82" t="inlineStr">
        <is>
          <t>PT-159</t>
        </is>
      </c>
      <c r="B82" t="inlineStr">
        <is>
          <t>Rivera-Cruz, Miguel A</t>
        </is>
      </c>
      <c r="C82" t="n">
        <v>240073</v>
      </c>
      <c r="D82" t="inlineStr">
        <is>
          <t>Rivera-Cruz, Miguel A</t>
        </is>
      </c>
      <c r="F82" t="inlineStr">
        <is>
          <t>PT-17S</t>
        </is>
      </c>
      <c r="G82" t="inlineStr">
        <is>
          <t>OPEN SELECT JST</t>
        </is>
      </c>
      <c r="H82" t="inlineStr">
        <is>
          <t>OPEN SELECT JST</t>
        </is>
      </c>
      <c r="I82" t="inlineStr">
        <is>
          <t>OPEN SELECT JST</t>
        </is>
      </c>
      <c r="K82" t="inlineStr">
        <is>
          <t>PT-182</t>
        </is>
      </c>
      <c r="L82" t="inlineStr">
        <is>
          <t>Munoz, Leonel</t>
        </is>
      </c>
      <c r="M82" t="n">
        <v>240057</v>
      </c>
      <c r="P82">
        <f>IF(K82=R82,"","N")</f>
        <v/>
      </c>
      <c r="R82" t="inlineStr">
        <is>
          <t>PT-187</t>
        </is>
      </c>
      <c r="S82" t="inlineStr">
        <is>
          <t>JUAN LOPEZ</t>
        </is>
      </c>
      <c r="T82" t="inlineStr">
        <is>
          <t>JUAN LOPEZ</t>
        </is>
      </c>
      <c r="U82" t="n">
        <v>240122</v>
      </c>
      <c r="X82" t="inlineStr">
        <is>
          <t>ET-25</t>
        </is>
      </c>
      <c r="Y82" t="inlineStr">
        <is>
          <t>ALEJANDRO LOZANO ACOSTA</t>
        </is>
      </c>
      <c r="Z82" t="inlineStr">
        <is>
          <t>ALEJANDRO LOZANO ACOSTA</t>
        </is>
      </c>
      <c r="AA82" t="n">
        <v>240448</v>
      </c>
      <c r="AD82" t="inlineStr">
        <is>
          <t>PT-183</t>
        </is>
      </c>
      <c r="AE82" t="inlineStr">
        <is>
          <t>JOSUE MARTINEZ</t>
        </is>
      </c>
      <c r="AF82" t="n">
        <v>240444</v>
      </c>
      <c r="AG82">
        <f>IFERROR(VLOOKUP($AF82,ELIST!$A$1:$B$1504,2,FALSE),"")</f>
        <v/>
      </c>
      <c r="AI82" t="inlineStr">
        <is>
          <t>PT-173</t>
        </is>
      </c>
      <c r="AJ82" t="inlineStr">
        <is>
          <t>JUAN B. HERNANDEZ</t>
        </is>
      </c>
      <c r="AK82" t="n">
        <v>240494</v>
      </c>
      <c r="AL82" t="inlineStr">
        <is>
          <t>Juan B. Hernandez</t>
        </is>
      </c>
      <c r="AN82" t="inlineStr">
        <is>
          <t>PT-235</t>
        </is>
      </c>
      <c r="AO82" t="inlineStr">
        <is>
          <t>LUIS MORALES</t>
        </is>
      </c>
      <c r="AP82" t="n">
        <v>410002</v>
      </c>
      <c r="AQ82" t="inlineStr">
        <is>
          <t>Luis A. Morales</t>
        </is>
      </c>
      <c r="AT82" t="inlineStr">
        <is>
          <t>PT-17S</t>
        </is>
      </c>
      <c r="AU82" t="inlineStr">
        <is>
          <t>CARLOS GARCIA JR</t>
        </is>
      </c>
      <c r="AV82" t="inlineStr">
        <is>
          <t>GACARL</t>
        </is>
      </c>
      <c r="AW82" t="inlineStr">
        <is>
          <t>Garcia Jr, Carlos</t>
        </is>
      </c>
      <c r="AY82" t="inlineStr">
        <is>
          <t>PT-17S</t>
        </is>
      </c>
      <c r="AZ82" t="inlineStr">
        <is>
          <t>CARLOS GARCIA JR</t>
        </is>
      </c>
      <c r="BA82" t="inlineStr">
        <is>
          <t>GACARL</t>
        </is>
      </c>
      <c r="BB82" t="inlineStr">
        <is>
          <t>CARLOS GARCIA JR</t>
        </is>
      </c>
      <c r="BE82" t="inlineStr">
        <is>
          <t>PT-172</t>
        </is>
      </c>
      <c r="BF82" t="inlineStr">
        <is>
          <t>FRANCISCO DIAZ SERNA</t>
        </is>
      </c>
      <c r="BG82" t="n">
        <v>240538</v>
      </c>
      <c r="BH82" t="inlineStr">
        <is>
          <t>FRANCISCO DIAZ SERNA</t>
        </is>
      </c>
      <c r="BL82" t="inlineStr">
        <is>
          <t>MANNING, RONTEZ L</t>
        </is>
      </c>
      <c r="BM82" t="inlineStr">
        <is>
          <t>PT-177</t>
        </is>
      </c>
      <c r="BN82" t="inlineStr">
        <is>
          <t>RONTEZ MANNING</t>
        </is>
      </c>
      <c r="BO82" t="inlineStr">
        <is>
          <t>OPEN</t>
        </is>
      </c>
      <c r="BP82" t="inlineStr">
        <is>
          <t>PT-177</t>
        </is>
      </c>
    </row>
    <row r="83">
      <c r="A83" t="inlineStr">
        <is>
          <t>PT-15S</t>
        </is>
      </c>
      <c r="B83" t="inlineStr">
        <is>
          <t>OPEN</t>
        </is>
      </c>
      <c r="C83" t="inlineStr">
        <is>
          <t>OPEN</t>
        </is>
      </c>
      <c r="D83" t="inlineStr">
        <is>
          <t>OPEN</t>
        </is>
      </c>
      <c r="F83" t="inlineStr">
        <is>
          <t>PT-180</t>
        </is>
      </c>
      <c r="G83" t="inlineStr">
        <is>
          <t>Lumbreras, Roberto</t>
        </is>
      </c>
      <c r="H83" t="n">
        <v>240164</v>
      </c>
      <c r="I83" t="inlineStr">
        <is>
          <t>Lumbreras, Roberto</t>
        </is>
      </c>
      <c r="K83" t="inlineStr">
        <is>
          <t>PT-183</t>
        </is>
      </c>
      <c r="L83" t="inlineStr">
        <is>
          <t>Martinez Salazar, Josue</t>
        </is>
      </c>
      <c r="M83" t="n">
        <v>240444</v>
      </c>
      <c r="P83">
        <f>IF(K83=R83,"","N")</f>
        <v/>
      </c>
      <c r="R83" t="inlineStr">
        <is>
          <t>PT-188</t>
        </is>
      </c>
      <c r="S83" t="inlineStr">
        <is>
          <t>MIGUEL RIVERA-CRUZ</t>
        </is>
      </c>
      <c r="T83" t="inlineStr">
        <is>
          <t>MIGUEL RIVERA-CRUZ</t>
        </is>
      </c>
      <c r="U83" t="n">
        <v>240073</v>
      </c>
      <c r="X83" t="inlineStr">
        <is>
          <t>ET-18</t>
        </is>
      </c>
      <c r="Y83" t="inlineStr">
        <is>
          <t>AARON MOORE</t>
        </is>
      </c>
      <c r="Z83" t="inlineStr">
        <is>
          <t>AARON MOORE</t>
        </is>
      </c>
      <c r="AA83" t="n">
        <v>800057</v>
      </c>
      <c r="AD83" t="inlineStr">
        <is>
          <t>PT-185</t>
        </is>
      </c>
      <c r="AE83" t="inlineStr">
        <is>
          <t>JOSE BAUTISTA</t>
        </is>
      </c>
      <c r="AF83" t="n">
        <v>240131</v>
      </c>
      <c r="AG83">
        <f>IFERROR(VLOOKUP($AF83,ELIST!$A$1:$B$1504,2,FALSE),"")</f>
        <v/>
      </c>
      <c r="AI83" t="inlineStr">
        <is>
          <t>PT-177</t>
        </is>
      </c>
      <c r="AJ83" t="inlineStr">
        <is>
          <t>SALVADOR RODRIGUEZ JR</t>
        </is>
      </c>
      <c r="AK83" t="n">
        <v>240254</v>
      </c>
      <c r="AL83" t="inlineStr">
        <is>
          <t>Salvador Rodriguez Jr</t>
        </is>
      </c>
      <c r="AN83" t="inlineStr">
        <is>
          <t>ET-16</t>
        </is>
      </c>
      <c r="AO83" t="inlineStr">
        <is>
          <t>LUIS MURCIA ORELLANA</t>
        </is>
      </c>
      <c r="AP83" t="n">
        <v>240165</v>
      </c>
      <c r="AQ83" t="inlineStr">
        <is>
          <t>Luis E. Murcia Orellana</t>
        </is>
      </c>
      <c r="AT83" t="inlineStr">
        <is>
          <t>PT-180</t>
        </is>
      </c>
      <c r="AU83" t="inlineStr">
        <is>
          <t>ROBERTO LUMBRERAS</t>
        </is>
      </c>
      <c r="AV83" t="n">
        <v>240164</v>
      </c>
      <c r="AW83" t="inlineStr">
        <is>
          <t>Lumbreras, Roberto</t>
        </is>
      </c>
      <c r="AY83" t="inlineStr">
        <is>
          <t>PT-180</t>
        </is>
      </c>
      <c r="AZ83" t="inlineStr">
        <is>
          <t>ROBERTO LUMBRERAS</t>
        </is>
      </c>
      <c r="BA83" t="n">
        <v>240164</v>
      </c>
      <c r="BB83" t="inlineStr">
        <is>
          <t>ROBERTO LUMBRERAS</t>
        </is>
      </c>
      <c r="BE83" t="inlineStr">
        <is>
          <t>PT-173</t>
        </is>
      </c>
      <c r="BF83" t="inlineStr">
        <is>
          <t>JUAN B. HERNANDEZ</t>
        </is>
      </c>
      <c r="BG83" t="n">
        <v>240494</v>
      </c>
      <c r="BH83" t="inlineStr">
        <is>
          <t>JUAN B. HERNANDEZ</t>
        </is>
      </c>
      <c r="BL83" t="inlineStr">
        <is>
          <t>RAGLE, TROY</t>
        </is>
      </c>
      <c r="BM83" t="inlineStr">
        <is>
          <t>PT-179</t>
        </is>
      </c>
      <c r="BN83" t="inlineStr">
        <is>
          <t>TROY RAGLE</t>
        </is>
      </c>
      <c r="BO83" t="inlineStr">
        <is>
          <t>EXCLUDE</t>
        </is>
      </c>
      <c r="BP83" t="inlineStr">
        <is>
          <t>PT-179</t>
        </is>
      </c>
    </row>
    <row r="84">
      <c r="A84" t="inlineStr">
        <is>
          <t>PT-160</t>
        </is>
      </c>
      <c r="B84" t="inlineStr">
        <is>
          <t>Saldierna Jr, Armando</t>
        </is>
      </c>
      <c r="C84" t="n">
        <v>440455</v>
      </c>
      <c r="D84" t="inlineStr">
        <is>
          <t>Saldierna Jr, Armando</t>
        </is>
      </c>
      <c r="F84" t="inlineStr">
        <is>
          <t>PT-182</t>
        </is>
      </c>
      <c r="G84" t="inlineStr">
        <is>
          <t>Munoz, Leonel</t>
        </is>
      </c>
      <c r="H84" t="n">
        <v>240057</v>
      </c>
      <c r="I84" t="inlineStr">
        <is>
          <t>Munoz, Leonel</t>
        </is>
      </c>
      <c r="K84" t="inlineStr">
        <is>
          <t>PT-185</t>
        </is>
      </c>
      <c r="L84" t="inlineStr">
        <is>
          <t>Bautista, Jose A</t>
        </is>
      </c>
      <c r="M84" t="n">
        <v>240131</v>
      </c>
      <c r="P84">
        <f>IF(K84=R84,"","N")</f>
        <v/>
      </c>
      <c r="R84" t="inlineStr">
        <is>
          <t>PT-18S</t>
        </is>
      </c>
      <c r="S84" t="inlineStr">
        <is>
          <t>JST SELECT 250</t>
        </is>
      </c>
      <c r="T84" t="inlineStr">
        <is>
          <t>JST SELECT 250</t>
        </is>
      </c>
      <c r="U84" t="inlineStr">
        <is>
          <t>JST SELECT 250</t>
        </is>
      </c>
      <c r="X84" t="inlineStr">
        <is>
          <t>ET-41</t>
        </is>
      </c>
      <c r="Y84" t="inlineStr">
        <is>
          <t>OPEN</t>
        </is>
      </c>
      <c r="Z84" t="inlineStr">
        <is>
          <t>OPEN</t>
        </is>
      </c>
      <c r="AA84" t="n">
        <v>210087</v>
      </c>
      <c r="AD84" t="inlineStr">
        <is>
          <t>PT-187</t>
        </is>
      </c>
      <c r="AE84" t="inlineStr">
        <is>
          <t>JUAN LOPEZ</t>
        </is>
      </c>
      <c r="AF84" t="n">
        <v>240122</v>
      </c>
      <c r="AG84">
        <f>IFERROR(VLOOKUP($AF84,ELIST!$A$1:$B$1504,2,FALSE),"")</f>
        <v/>
      </c>
      <c r="AI84" t="inlineStr">
        <is>
          <t>PT-179</t>
        </is>
      </c>
      <c r="AJ84" t="inlineStr">
        <is>
          <t>TROY RAGLE</t>
        </is>
      </c>
      <c r="AK84" t="inlineStr">
        <is>
          <t>TROY</t>
        </is>
      </c>
      <c r="AL84" t="inlineStr"/>
      <c r="AN84" t="inlineStr">
        <is>
          <t>ET-15</t>
        </is>
      </c>
      <c r="AO84" t="inlineStr">
        <is>
          <t>Luis Ramirez</t>
        </is>
      </c>
      <c r="AP84" t="n">
        <v>210085</v>
      </c>
      <c r="AQ84" t="inlineStr">
        <is>
          <t>Luis F. Ramirez</t>
        </is>
      </c>
      <c r="AT84" t="inlineStr">
        <is>
          <t>PT-182</t>
        </is>
      </c>
      <c r="AU84" t="inlineStr">
        <is>
          <t>OPEN @ ???</t>
        </is>
      </c>
      <c r="AV84" t="e">
        <v>#N/A</v>
      </c>
      <c r="AW84" t="e">
        <v>#N/A</v>
      </c>
      <c r="AY84" t="inlineStr">
        <is>
          <t>PT-182</t>
        </is>
      </c>
      <c r="AZ84" t="inlineStr">
        <is>
          <t>CLINT MIZE</t>
        </is>
      </c>
      <c r="BA84" t="n">
        <v>230005</v>
      </c>
      <c r="BB84" t="inlineStr">
        <is>
          <t>CLINT MIZE</t>
        </is>
      </c>
      <c r="BE84" t="inlineStr">
        <is>
          <t>PT-176</t>
        </is>
      </c>
      <c r="BF84" t="e">
        <v>#N/A</v>
      </c>
      <c r="BG84" t="e">
        <v>#N/A</v>
      </c>
      <c r="BH84" t="e">
        <v>#N/A</v>
      </c>
      <c r="BL84" t="inlineStr">
        <is>
          <t>LUMBRERAS, ROBERTO</t>
        </is>
      </c>
      <c r="BM84" t="inlineStr">
        <is>
          <t>PT-180</t>
        </is>
      </c>
      <c r="BN84" t="inlineStr">
        <is>
          <t>ROBERTO LUMBRERAS</t>
        </is>
      </c>
      <c r="BO84" t="n">
        <v>240164</v>
      </c>
      <c r="BP84" t="inlineStr">
        <is>
          <t>PT-180</t>
        </is>
      </c>
    </row>
    <row r="85">
      <c r="A85" t="inlineStr">
        <is>
          <t>PT-163</t>
        </is>
      </c>
      <c r="B85" t="inlineStr">
        <is>
          <t>PERSINGER, WILLIAM</t>
        </is>
      </c>
      <c r="C85" t="n">
        <v>340052</v>
      </c>
      <c r="D85" t="inlineStr">
        <is>
          <t>PERSINGER, WILLIAM</t>
        </is>
      </c>
      <c r="F85" t="inlineStr">
        <is>
          <t>PT-183</t>
        </is>
      </c>
      <c r="G85" t="inlineStr">
        <is>
          <t>OPEN</t>
        </is>
      </c>
      <c r="H85" t="inlineStr">
        <is>
          <t>OPEN</t>
        </is>
      </c>
      <c r="I85" t="inlineStr">
        <is>
          <t>OPEN</t>
        </is>
      </c>
      <c r="K85" t="inlineStr">
        <is>
          <t>PT-187</t>
        </is>
      </c>
      <c r="L85" t="inlineStr">
        <is>
          <t>Lopez, Juan</t>
        </is>
      </c>
      <c r="M85" t="n">
        <v>240122</v>
      </c>
      <c r="P85">
        <f>IF(K85=R85,"","N")</f>
        <v/>
      </c>
      <c r="R85" t="inlineStr">
        <is>
          <t>PT-190</t>
        </is>
      </c>
      <c r="S85" t="inlineStr">
        <is>
          <t>HTX TC</t>
        </is>
      </c>
      <c r="T85" t="inlineStr">
        <is>
          <t>HTX TC</t>
        </is>
      </c>
      <c r="U85" t="inlineStr">
        <is>
          <t>HTX TC</t>
        </is>
      </c>
      <c r="X85" t="inlineStr">
        <is>
          <t>PT-156</t>
        </is>
      </c>
      <c r="Y85" t="inlineStr">
        <is>
          <t>open</t>
        </is>
      </c>
      <c r="Z85" t="inlineStr">
        <is>
          <t>open</t>
        </is>
      </c>
      <c r="AA85" t="inlineStr">
        <is>
          <t>TRAFFIC</t>
        </is>
      </c>
      <c r="AD85" t="inlineStr">
        <is>
          <t>PT-188</t>
        </is>
      </c>
      <c r="AE85" t="inlineStr">
        <is>
          <t>MIGUEL RIVERA-CRUZ</t>
        </is>
      </c>
      <c r="AF85" t="n">
        <v>240073</v>
      </c>
      <c r="AG85">
        <f>IFERROR(VLOOKUP($AF85,ELIST!$A$1:$B$1504,2,FALSE),"")</f>
        <v/>
      </c>
      <c r="AI85" t="inlineStr">
        <is>
          <t>PT-17S</t>
        </is>
      </c>
      <c r="AJ85" t="inlineStr">
        <is>
          <t>CARLOS GARCIA JR</t>
        </is>
      </c>
      <c r="AK85" t="inlineStr">
        <is>
          <t>GACARL</t>
        </is>
      </c>
      <c r="AL85" t="inlineStr">
        <is>
          <t>Carlos Garcia Jr</t>
        </is>
      </c>
      <c r="AN85" t="inlineStr">
        <is>
          <t>PT-241</t>
        </is>
      </c>
      <c r="AO85" t="inlineStr">
        <is>
          <t>MARK GARCIA</t>
        </is>
      </c>
      <c r="AP85" t="n">
        <v>210050</v>
      </c>
      <c r="AQ85" t="inlineStr">
        <is>
          <t>Mark E. Garcia</t>
        </is>
      </c>
      <c r="AT85" t="inlineStr">
        <is>
          <t>PT-183</t>
        </is>
      </c>
      <c r="AU85" t="inlineStr">
        <is>
          <t>Josue Martinez Salazar</t>
        </is>
      </c>
      <c r="AV85" t="n">
        <v>240444</v>
      </c>
      <c r="AW85" t="inlineStr">
        <is>
          <t>Martinez Salazar, Josue</t>
        </is>
      </c>
      <c r="AY85" t="inlineStr">
        <is>
          <t>PT-183</t>
        </is>
      </c>
      <c r="AZ85" t="inlineStr">
        <is>
          <t>JST 2022-008</t>
        </is>
      </c>
      <c r="BA85" t="n">
        <v>210056</v>
      </c>
      <c r="BB85" t="inlineStr">
        <is>
          <t>JST 2022-008</t>
        </is>
      </c>
      <c r="BE85" t="inlineStr">
        <is>
          <t>PT-177</t>
        </is>
      </c>
      <c r="BF85" t="inlineStr">
        <is>
          <t>OPEN</t>
        </is>
      </c>
      <c r="BG85" t="inlineStr">
        <is>
          <t>**</t>
        </is>
      </c>
      <c r="BH85" t="inlineStr">
        <is>
          <t>OPEN</t>
        </is>
      </c>
      <c r="BL85" t="inlineStr">
        <is>
          <t>MIZE, CLINT</t>
        </is>
      </c>
      <c r="BM85" t="inlineStr">
        <is>
          <t>PT-182</t>
        </is>
      </c>
      <c r="BN85" t="inlineStr">
        <is>
          <t>CLINT MIZE</t>
        </is>
      </c>
      <c r="BO85" t="inlineStr">
        <is>
          <t>SHOP</t>
        </is>
      </c>
      <c r="BP85" t="inlineStr">
        <is>
          <t>PT-182</t>
        </is>
      </c>
    </row>
    <row r="86">
      <c r="A86" t="inlineStr">
        <is>
          <t>PT-165</t>
        </is>
      </c>
      <c r="B86" t="inlineStr">
        <is>
          <t>Zuniga, Alberto</t>
        </is>
      </c>
      <c r="C86" t="n">
        <v>210031</v>
      </c>
      <c r="D86" t="inlineStr">
        <is>
          <t>Zuniga, Alberto</t>
        </is>
      </c>
      <c r="F86" t="inlineStr">
        <is>
          <t>PT-185</t>
        </is>
      </c>
      <c r="G86" t="inlineStr">
        <is>
          <t>Bautista, Jose A</t>
        </is>
      </c>
      <c r="H86" t="n">
        <v>240131</v>
      </c>
      <c r="I86" t="inlineStr">
        <is>
          <t>Bautista, Jose A</t>
        </is>
      </c>
      <c r="K86" t="inlineStr">
        <is>
          <t>PT-188</t>
        </is>
      </c>
      <c r="L86" t="inlineStr">
        <is>
          <t>Rivera-Cruz, Miguel A</t>
        </is>
      </c>
      <c r="M86" t="n">
        <v>240073</v>
      </c>
      <c r="P86">
        <f>IF(K86=R86,"","N")</f>
        <v/>
      </c>
      <c r="R86" t="inlineStr">
        <is>
          <t>PT-193</t>
        </is>
      </c>
      <c r="S86" t="inlineStr">
        <is>
          <t>OPEN DFW TC USING</t>
        </is>
      </c>
      <c r="T86" t="inlineStr">
        <is>
          <t>OPEN DFW TC USING</t>
        </is>
      </c>
      <c r="U86" t="n">
        <v>240066</v>
      </c>
      <c r="X86" t="inlineStr">
        <is>
          <t>PT-185</t>
        </is>
      </c>
      <c r="Y86" t="inlineStr">
        <is>
          <t>JOSE BAUTISTA</t>
        </is>
      </c>
      <c r="Z86" t="inlineStr">
        <is>
          <t>JOSE BAUTISTA</t>
        </is>
      </c>
      <c r="AA86" t="n">
        <v>240131</v>
      </c>
      <c r="AD86" t="inlineStr">
        <is>
          <t>PT-18S</t>
        </is>
      </c>
      <c r="AE86" t="inlineStr">
        <is>
          <t>JST SELECT 250</t>
        </is>
      </c>
      <c r="AF86" t="inlineStr">
        <is>
          <t>JST SELECT 250</t>
        </is>
      </c>
      <c r="AG86">
        <f>IFERROR(VLOOKUP($AF86,ELIST!$A$1:$B$1504,2,FALSE),"")</f>
        <v/>
      </c>
      <c r="AI86" t="inlineStr">
        <is>
          <t>PT-180</t>
        </is>
      </c>
      <c r="AJ86" t="inlineStr">
        <is>
          <t>ROBERTO LUMBRERAS</t>
        </is>
      </c>
      <c r="AK86" t="n">
        <v>240164</v>
      </c>
      <c r="AL86" t="inlineStr">
        <is>
          <t>Roberto Lumbreras</t>
        </is>
      </c>
      <c r="AN86" t="inlineStr">
        <is>
          <t>PT-104</t>
        </is>
      </c>
      <c r="AO86" t="inlineStr">
        <is>
          <t>MARTIN ESCOBEDO JR</t>
        </is>
      </c>
      <c r="AP86" t="n">
        <v>210051</v>
      </c>
      <c r="AQ86" t="inlineStr">
        <is>
          <t>Martin Escobedo Jr</t>
        </is>
      </c>
      <c r="AT86" t="inlineStr">
        <is>
          <t>PT-185</t>
        </is>
      </c>
      <c r="AU86" t="inlineStr">
        <is>
          <t>JOSE BAUTISTA</t>
        </is>
      </c>
      <c r="AV86" t="n">
        <v>240131</v>
      </c>
      <c r="AW86" t="inlineStr">
        <is>
          <t>Bautista, Jose A</t>
        </is>
      </c>
      <c r="AY86" t="inlineStr">
        <is>
          <t>PT-185</t>
        </is>
      </c>
      <c r="AZ86" t="inlineStr">
        <is>
          <t>JOSE BAUTISTA</t>
        </is>
      </c>
      <c r="BA86" t="n">
        <v>240131</v>
      </c>
      <c r="BB86" t="inlineStr">
        <is>
          <t>JOSE BAUTISTA</t>
        </is>
      </c>
      <c r="BE86" t="inlineStr">
        <is>
          <t>PT-179</t>
        </is>
      </c>
      <c r="BF86" t="inlineStr">
        <is>
          <t>TROY RAGLE</t>
        </is>
      </c>
      <c r="BG86" t="inlineStr">
        <is>
          <t>**</t>
        </is>
      </c>
      <c r="BH86" t="inlineStr">
        <is>
          <t>TROY RAGLE</t>
        </is>
      </c>
      <c r="BL86" t="inlineStr">
        <is>
          <t>CONCHA, AARON</t>
        </is>
      </c>
      <c r="BM86" t="inlineStr">
        <is>
          <t>PT-183</t>
        </is>
      </c>
      <c r="BN86" t="inlineStr">
        <is>
          <t>AARON CONCHA</t>
        </is>
      </c>
      <c r="BO86" t="n">
        <v>240005</v>
      </c>
      <c r="BP86" t="inlineStr">
        <is>
          <t>PT-183</t>
        </is>
      </c>
    </row>
    <row r="87">
      <c r="A87" t="inlineStr">
        <is>
          <t>PT-166</t>
        </is>
      </c>
      <c r="B87" t="inlineStr">
        <is>
          <t>Luevano, Juan M</t>
        </is>
      </c>
      <c r="C87" t="n">
        <v>240255</v>
      </c>
      <c r="D87" t="inlineStr">
        <is>
          <t>Luevano, Juan M</t>
        </is>
      </c>
      <c r="F87" t="inlineStr">
        <is>
          <t>PT-187</t>
        </is>
      </c>
      <c r="G87" t="inlineStr">
        <is>
          <t>Lopez, Juan</t>
        </is>
      </c>
      <c r="H87" t="n">
        <v>240122</v>
      </c>
      <c r="I87" t="inlineStr">
        <is>
          <t>Lopez, Juan</t>
        </is>
      </c>
      <c r="K87" t="inlineStr">
        <is>
          <t>PT-18S</t>
        </is>
      </c>
      <c r="L87" t="inlineStr">
        <is>
          <t>JST SELECT 250</t>
        </is>
      </c>
      <c r="M87" t="inlineStr">
        <is>
          <t>JST SELECT 250</t>
        </is>
      </c>
      <c r="P87">
        <f>IF(K87=R87,"","N")</f>
        <v/>
      </c>
      <c r="R87" t="inlineStr">
        <is>
          <t>PT-194</t>
        </is>
      </c>
      <c r="S87" t="inlineStr">
        <is>
          <t>ALBERT PERRY</t>
        </is>
      </c>
      <c r="T87" t="inlineStr">
        <is>
          <t>ALBERT PERRY</t>
        </is>
      </c>
      <c r="U87" t="n">
        <v>440040</v>
      </c>
      <c r="X87" t="inlineStr">
        <is>
          <t>ET-07</t>
        </is>
      </c>
      <c r="Y87" t="inlineStr">
        <is>
          <t>HAYS, PAXTON C</t>
        </is>
      </c>
      <c r="Z87" t="inlineStr">
        <is>
          <t>HAYS, PAXTON C</t>
        </is>
      </c>
      <c r="AA87" t="n">
        <v>210090</v>
      </c>
      <c r="AD87" t="inlineStr">
        <is>
          <t>PT-190</t>
        </is>
      </c>
      <c r="AE87" t="inlineStr">
        <is>
          <t>JOSE TURRUBIARTES</t>
        </is>
      </c>
      <c r="AF87" t="n">
        <v>440187</v>
      </c>
      <c r="AG87">
        <f>IFERROR(VLOOKUP($AF87,ELIST!$A$1:$B$1504,2,FALSE),"")</f>
        <v/>
      </c>
      <c r="AI87" t="inlineStr">
        <is>
          <t>PT-182</t>
        </is>
      </c>
      <c r="AJ87" t="inlineStr">
        <is>
          <t>Leonel Munoz</t>
        </is>
      </c>
      <c r="AK87" t="n">
        <v>240057</v>
      </c>
      <c r="AL87" t="inlineStr">
        <is>
          <t>Leonel Munoz</t>
        </is>
      </c>
      <c r="AN87" t="inlineStr">
        <is>
          <t>PT-247</t>
        </is>
      </c>
      <c r="AO87" t="inlineStr">
        <is>
          <t>MARTIN SANCHEZ</t>
        </is>
      </c>
      <c r="AP87" t="n">
        <v>240085</v>
      </c>
      <c r="AQ87" t="inlineStr">
        <is>
          <t>Martin Sanchez</t>
        </is>
      </c>
      <c r="AT87" t="inlineStr">
        <is>
          <t>PT-187</t>
        </is>
      </c>
      <c r="AU87" t="inlineStr">
        <is>
          <t>JUAN LOPEZ</t>
        </is>
      </c>
      <c r="AV87" t="n">
        <v>240122</v>
      </c>
      <c r="AW87" t="inlineStr">
        <is>
          <t>Lopez, Juan</t>
        </is>
      </c>
      <c r="AY87" t="inlineStr">
        <is>
          <t>PT-187</t>
        </is>
      </c>
      <c r="AZ87" t="inlineStr">
        <is>
          <t>JUAN LOPEZ</t>
        </is>
      </c>
      <c r="BA87" t="n">
        <v>240122</v>
      </c>
      <c r="BB87" t="inlineStr">
        <is>
          <t>JUAN LOPEZ</t>
        </is>
      </c>
      <c r="BE87" t="inlineStr">
        <is>
          <t>PT-180</t>
        </is>
      </c>
      <c r="BF87" t="inlineStr">
        <is>
          <t>ROBERTO LUMBRERAS</t>
        </is>
      </c>
      <c r="BG87" t="n">
        <v>240164</v>
      </c>
      <c r="BH87" t="inlineStr">
        <is>
          <t>ROBERTO LUMBRERAS</t>
        </is>
      </c>
      <c r="BL87" t="inlineStr">
        <is>
          <t>BAUTISTA, JOSE A</t>
        </is>
      </c>
      <c r="BM87" t="inlineStr">
        <is>
          <t>PT-185</t>
        </is>
      </c>
      <c r="BN87" t="inlineStr">
        <is>
          <t>JOSE BAUTISTA</t>
        </is>
      </c>
      <c r="BO87" t="n">
        <v>240131</v>
      </c>
      <c r="BP87" t="inlineStr">
        <is>
          <t>PT-185</t>
        </is>
      </c>
    </row>
    <row r="88">
      <c r="A88" t="inlineStr">
        <is>
          <t>PT-167</t>
        </is>
      </c>
      <c r="B88" t="inlineStr">
        <is>
          <t>Ramirez, Omar</t>
        </is>
      </c>
      <c r="C88" t="n">
        <v>240259</v>
      </c>
      <c r="D88" t="inlineStr">
        <is>
          <t>Ramirez, Omar</t>
        </is>
      </c>
      <c r="F88" t="inlineStr">
        <is>
          <t>PT-188</t>
        </is>
      </c>
      <c r="G88" t="inlineStr">
        <is>
          <t>OPEN F150</t>
        </is>
      </c>
      <c r="H88" t="inlineStr">
        <is>
          <t>OPEN F150</t>
        </is>
      </c>
      <c r="I88" t="inlineStr">
        <is>
          <t>OPEN F150</t>
        </is>
      </c>
      <c r="K88" t="inlineStr">
        <is>
          <t>PT-190</t>
        </is>
      </c>
      <c r="L88" t="inlineStr">
        <is>
          <t>Turrubiartes Jr, Jose G</t>
        </is>
      </c>
      <c r="M88" t="n">
        <v>440364</v>
      </c>
      <c r="P88">
        <f>IF(K88=R88,"","N")</f>
        <v/>
      </c>
      <c r="R88" t="inlineStr">
        <is>
          <t>PT-199</t>
        </is>
      </c>
      <c r="S88" t="inlineStr">
        <is>
          <t>WTX JST</t>
        </is>
      </c>
      <c r="T88" t="inlineStr">
        <is>
          <t>WTX JST</t>
        </is>
      </c>
      <c r="U88" t="inlineStr">
        <is>
          <t>WTX JST</t>
        </is>
      </c>
      <c r="X88" t="inlineStr">
        <is>
          <t>PT-125</t>
        </is>
      </c>
      <c r="Y88" t="inlineStr">
        <is>
          <t>PLANO JOBSITE TRUCK</t>
        </is>
      </c>
      <c r="Z88" t="inlineStr">
        <is>
          <t>PLANO JOBSITE TRUCK</t>
        </is>
      </c>
      <c r="AA88" t="inlineStr">
        <is>
          <t>PLANO COLLIN CREEK</t>
        </is>
      </c>
      <c r="AD88" t="inlineStr">
        <is>
          <t>PT-193</t>
        </is>
      </c>
      <c r="AE88" t="inlineStr">
        <is>
          <t>JOSE I RAMIREZ</t>
        </is>
      </c>
      <c r="AF88" t="n">
        <v>240066</v>
      </c>
      <c r="AG88">
        <f>IFERROR(VLOOKUP($AF88,ELIST!$A$1:$B$1504,2,FALSE),"")</f>
        <v/>
      </c>
      <c r="AI88" t="inlineStr">
        <is>
          <t>PT-183</t>
        </is>
      </c>
      <c r="AJ88" t="inlineStr">
        <is>
          <t>JOSUE MARTINEZ</t>
        </is>
      </c>
      <c r="AK88" t="n">
        <v>240444</v>
      </c>
      <c r="AL88" t="inlineStr">
        <is>
          <t>Josue Martinez Salazar</t>
        </is>
      </c>
      <c r="AN88" t="inlineStr">
        <is>
          <t>PT-218</t>
        </is>
      </c>
      <c r="AO88" t="inlineStr">
        <is>
          <t>Michael Hammons</t>
        </is>
      </c>
      <c r="AP88" t="n">
        <v>230018</v>
      </c>
      <c r="AQ88" t="inlineStr">
        <is>
          <t>Michael A. Hammons</t>
        </is>
      </c>
      <c r="AT88" t="inlineStr">
        <is>
          <t>PT-188</t>
        </is>
      </c>
      <c r="AU88" t="inlineStr">
        <is>
          <t>MIGUEL RIVERA-CRUZ</t>
        </is>
      </c>
      <c r="AV88" t="n">
        <v>240073</v>
      </c>
      <c r="AW88" t="inlineStr">
        <is>
          <t>Rivera-Cruz, Miguel A</t>
        </is>
      </c>
      <c r="AY88" t="inlineStr">
        <is>
          <t>PT-188</t>
        </is>
      </c>
      <c r="AZ88" t="inlineStr">
        <is>
          <t>MIGUEL RIVERA-CRUZ</t>
        </is>
      </c>
      <c r="BA88" t="n">
        <v>240073</v>
      </c>
      <c r="BB88" t="inlineStr">
        <is>
          <t>MIGUEL RIVERA-CRUZ</t>
        </is>
      </c>
      <c r="BE88" t="inlineStr">
        <is>
          <t>PT-182</t>
        </is>
      </c>
      <c r="BF88" t="inlineStr">
        <is>
          <t>CLINT MIZE</t>
        </is>
      </c>
      <c r="BG88" t="n">
        <v>230005</v>
      </c>
      <c r="BH88" t="inlineStr">
        <is>
          <t>CLINT MIZE</t>
        </is>
      </c>
      <c r="BL88" t="inlineStr">
        <is>
          <t>LOPEZ, JUAN</t>
        </is>
      </c>
      <c r="BM88" t="inlineStr">
        <is>
          <t>PT-187</t>
        </is>
      </c>
      <c r="BN88" t="inlineStr">
        <is>
          <t>JUAN LOPEZ</t>
        </is>
      </c>
      <c r="BO88" t="n">
        <v>240122</v>
      </c>
      <c r="BP88" t="inlineStr">
        <is>
          <t>PT-187</t>
        </is>
      </c>
    </row>
    <row r="89">
      <c r="A89" t="inlineStr">
        <is>
          <t>PT-168</t>
        </is>
      </c>
      <c r="B89" t="inlineStr">
        <is>
          <t>Ramirez, Luis F</t>
        </is>
      </c>
      <c r="C89" t="n">
        <v>210085</v>
      </c>
      <c r="D89" t="inlineStr">
        <is>
          <t>Ramirez, Luis F</t>
        </is>
      </c>
      <c r="F89" t="inlineStr">
        <is>
          <t>PT-18S</t>
        </is>
      </c>
      <c r="G89" t="inlineStr">
        <is>
          <t>JST SELECT 250</t>
        </is>
      </c>
      <c r="H89" t="inlineStr">
        <is>
          <t>JST SELECT 250</t>
        </is>
      </c>
      <c r="I89" t="inlineStr">
        <is>
          <t>JST SELECT 250</t>
        </is>
      </c>
      <c r="K89" t="inlineStr">
        <is>
          <t>PT-193</t>
        </is>
      </c>
      <c r="L89" t="inlineStr">
        <is>
          <t>OPEN DFW TC USING</t>
        </is>
      </c>
      <c r="M89" t="inlineStr">
        <is>
          <t>OPEN DFW TC USING</t>
        </is>
      </c>
      <c r="P89">
        <f>IF(K89=R89,"","N")</f>
        <v/>
      </c>
      <c r="R89" t="inlineStr">
        <is>
          <t>PT-19S</t>
        </is>
      </c>
      <c r="S89" t="inlineStr">
        <is>
          <t>BRYAN FIGUEROA</t>
        </is>
      </c>
      <c r="T89" t="inlineStr">
        <is>
          <t>BRYAN FIGUEROA</t>
        </is>
      </c>
      <c r="U89" t="inlineStr">
        <is>
          <t>FIGBRY</t>
        </is>
      </c>
      <c r="X89" t="inlineStr">
        <is>
          <t>ET-42</t>
        </is>
      </c>
      <c r="Y89" t="inlineStr">
        <is>
          <t>JUAN C. BERJES RUIZ</t>
        </is>
      </c>
      <c r="Z89" t="inlineStr">
        <is>
          <t>JUAN C. BERJES RUIZ</t>
        </is>
      </c>
      <c r="AA89" t="n">
        <v>210048</v>
      </c>
      <c r="AD89" t="inlineStr">
        <is>
          <t>PT-194</t>
        </is>
      </c>
      <c r="AE89" t="inlineStr">
        <is>
          <t>Albert Perry</t>
        </is>
      </c>
      <c r="AF89" t="n">
        <v>440040</v>
      </c>
      <c r="AG89">
        <f>IFERROR(VLOOKUP($AF89,ELIST!$A$1:$B$1504,2,FALSE),"")</f>
        <v/>
      </c>
      <c r="AI89" t="inlineStr">
        <is>
          <t>PT-185</t>
        </is>
      </c>
      <c r="AJ89" t="inlineStr">
        <is>
          <t>JOSE BAUTISTA</t>
        </is>
      </c>
      <c r="AK89" t="n">
        <v>240131</v>
      </c>
      <c r="AL89" t="inlineStr">
        <is>
          <t>Jose A. Bautista</t>
        </is>
      </c>
      <c r="AN89" t="inlineStr">
        <is>
          <t>SV-08</t>
        </is>
      </c>
      <c r="AO89" t="inlineStr">
        <is>
          <t>MICHAEL RIEDER</t>
        </is>
      </c>
      <c r="AP89" t="n">
        <v>210077</v>
      </c>
      <c r="AQ89" t="inlineStr">
        <is>
          <t>MICHAEL A. RIEDER</t>
        </is>
      </c>
      <c r="AT89" t="inlineStr">
        <is>
          <t>PT-189</t>
        </is>
      </c>
      <c r="AU89" t="inlineStr">
        <is>
          <t>CHRISTOPHER BELFLOWER</t>
        </is>
      </c>
      <c r="AV89" t="n">
        <v>800033</v>
      </c>
      <c r="AW89" t="inlineStr">
        <is>
          <t>Belflower, Christopher W</t>
        </is>
      </c>
      <c r="AY89" t="inlineStr">
        <is>
          <t>PT-189</t>
        </is>
      </c>
      <c r="AZ89" t="inlineStr">
        <is>
          <t xml:space="preserve">CHRISTOPHER BELFLOWER </t>
        </is>
      </c>
      <c r="BA89" t="n">
        <v>800033</v>
      </c>
      <c r="BB89" t="inlineStr">
        <is>
          <t xml:space="preserve">CHRISTOPHER BELFLOWER </t>
        </is>
      </c>
      <c r="BE89" t="inlineStr">
        <is>
          <t>PT-183</t>
        </is>
      </c>
      <c r="BF89" t="inlineStr">
        <is>
          <t>JST 2022-008</t>
        </is>
      </c>
      <c r="BG89" t="n">
        <v>210056</v>
      </c>
      <c r="BH89" t="inlineStr">
        <is>
          <t>JST 2022-008</t>
        </is>
      </c>
      <c r="BL89" t="inlineStr">
        <is>
          <t>RIVERA-CRUZ, MIGUEL A</t>
        </is>
      </c>
      <c r="BM89" t="inlineStr">
        <is>
          <t>PT-188</t>
        </is>
      </c>
      <c r="BN89" t="inlineStr">
        <is>
          <t>MIGUEL RIVERA-CRUZ</t>
        </is>
      </c>
      <c r="BO89" t="n">
        <v>240073</v>
      </c>
      <c r="BP89" t="inlineStr">
        <is>
          <t>PT-188</t>
        </is>
      </c>
    </row>
    <row r="90">
      <c r="A90" t="inlineStr">
        <is>
          <t>PT-169</t>
        </is>
      </c>
      <c r="B90" t="inlineStr">
        <is>
          <t>OPEN F150 STX</t>
        </is>
      </c>
      <c r="C90" t="inlineStr">
        <is>
          <t>OPEN F150 STX</t>
        </is>
      </c>
      <c r="D90" t="inlineStr">
        <is>
          <t>OPEN F150 STX</t>
        </is>
      </c>
      <c r="F90" t="inlineStr">
        <is>
          <t>PT-190</t>
        </is>
      </c>
      <c r="G90" t="inlineStr">
        <is>
          <t>Turrubiartes Jr, Jose G</t>
        </is>
      </c>
      <c r="H90" t="n">
        <v>440364</v>
      </c>
      <c r="I90" t="inlineStr">
        <is>
          <t>Turrubiartes Jr, Jose G</t>
        </is>
      </c>
      <c r="K90" t="inlineStr">
        <is>
          <t>PT-194</t>
        </is>
      </c>
      <c r="L90" t="inlineStr">
        <is>
          <t>Albert Perry</t>
        </is>
      </c>
      <c r="M90" t="n">
        <v>440040</v>
      </c>
      <c r="P90">
        <f>IF(K90=R90,"","N")</f>
        <v/>
      </c>
      <c r="R90" t="inlineStr">
        <is>
          <t>PT-201</t>
        </is>
      </c>
      <c r="S90" t="inlineStr">
        <is>
          <t>BRIDGE CREW USING</t>
        </is>
      </c>
      <c r="T90" t="inlineStr">
        <is>
          <t>BRIDGE CREW USING</t>
        </is>
      </c>
      <c r="U90" t="n">
        <v>240005</v>
      </c>
      <c r="X90" t="inlineStr">
        <is>
          <t>PT-159</t>
        </is>
      </c>
      <c r="Y90" t="inlineStr">
        <is>
          <t>ALAN A. MEZA TORRES</t>
        </is>
      </c>
      <c r="Z90" t="inlineStr">
        <is>
          <t>ALAN A. MEZA TORRES</t>
        </is>
      </c>
      <c r="AA90" t="n">
        <v>240109</v>
      </c>
      <c r="AD90" t="inlineStr">
        <is>
          <t>PT-199</t>
        </is>
      </c>
      <c r="AE90" t="inlineStr">
        <is>
          <t>WTX JST</t>
        </is>
      </c>
      <c r="AF90" t="inlineStr">
        <is>
          <t>JST</t>
        </is>
      </c>
      <c r="AG90">
        <f>IFERROR(VLOOKUP($AF90,ELIST!$A$1:$B$1504,2,FALSE),"")</f>
        <v/>
      </c>
      <c r="AI90" t="inlineStr">
        <is>
          <t>PT-187</t>
        </is>
      </c>
      <c r="AJ90" t="inlineStr">
        <is>
          <t>JUAN LOPEZ</t>
        </is>
      </c>
      <c r="AK90" t="n">
        <v>240122</v>
      </c>
      <c r="AL90" t="inlineStr">
        <is>
          <t>Juan Lopez</t>
        </is>
      </c>
      <c r="AN90" t="inlineStr">
        <is>
          <t>PT-188</t>
        </is>
      </c>
      <c r="AO90" t="inlineStr">
        <is>
          <t>MIGUEL RIVERA-CRUZ</t>
        </is>
      </c>
      <c r="AP90" t="n">
        <v>240073</v>
      </c>
      <c r="AQ90" t="inlineStr">
        <is>
          <t>Miguel A. Rivera-Cruz</t>
        </is>
      </c>
      <c r="AT90" t="inlineStr">
        <is>
          <t>PT-18S</t>
        </is>
      </c>
      <c r="AU90" t="inlineStr">
        <is>
          <t>OBALDO CHAVEZ</t>
        </is>
      </c>
      <c r="AV90" t="inlineStr">
        <is>
          <t>CHAOBA</t>
        </is>
      </c>
      <c r="AW90" t="inlineStr">
        <is>
          <t>Chavez, Obaldo S</t>
        </is>
      </c>
      <c r="AY90" t="inlineStr">
        <is>
          <t>PT-18S</t>
        </is>
      </c>
      <c r="AZ90" t="inlineStr">
        <is>
          <t>OBALDO CHAVEZ</t>
        </is>
      </c>
      <c r="BA90" t="inlineStr">
        <is>
          <t>CHAOBA</t>
        </is>
      </c>
      <c r="BB90" t="inlineStr">
        <is>
          <t>OBALDO CHAVEZ</t>
        </is>
      </c>
      <c r="BE90" t="inlineStr">
        <is>
          <t>PT-185</t>
        </is>
      </c>
      <c r="BF90" t="inlineStr">
        <is>
          <t>JOSE BAUTISTA</t>
        </is>
      </c>
      <c r="BG90" t="n">
        <v>240131</v>
      </c>
      <c r="BH90" t="inlineStr">
        <is>
          <t>JOSE BAUTISTA</t>
        </is>
      </c>
      <c r="BL90" t="inlineStr">
        <is>
          <t>BELFLOWER, CHRISTOPHER W</t>
        </is>
      </c>
      <c r="BM90" t="inlineStr">
        <is>
          <t>PT-189</t>
        </is>
      </c>
      <c r="BN90" t="inlineStr">
        <is>
          <t>CHRISTOPHER BELFLOWER</t>
        </is>
      </c>
      <c r="BO90" t="n">
        <v>800033</v>
      </c>
      <c r="BP90" t="inlineStr">
        <is>
          <t>PT-189</t>
        </is>
      </c>
    </row>
    <row r="91">
      <c r="A91" t="inlineStr">
        <is>
          <t>PT-16S</t>
        </is>
      </c>
      <c r="B91" t="inlineStr">
        <is>
          <t>Romero, Isaac F</t>
        </is>
      </c>
      <c r="C91" t="inlineStr">
        <is>
          <t>ROMISA</t>
        </is>
      </c>
      <c r="D91" t="inlineStr">
        <is>
          <t>Romero, Isaac F</t>
        </is>
      </c>
      <c r="F91" t="inlineStr">
        <is>
          <t>PT-193</t>
        </is>
      </c>
      <c r="G91" t="inlineStr">
        <is>
          <t>OPEN DFW TC USING</t>
        </is>
      </c>
      <c r="H91" t="inlineStr">
        <is>
          <t>OPEN DFW TC USING</t>
        </is>
      </c>
      <c r="I91" t="inlineStr">
        <is>
          <t>OPEN DFW TC USING</t>
        </is>
      </c>
      <c r="K91" t="inlineStr">
        <is>
          <t>PT-199</t>
        </is>
      </c>
      <c r="L91" t="inlineStr">
        <is>
          <t>WTX JST</t>
        </is>
      </c>
      <c r="M91" t="inlineStr">
        <is>
          <t>WTX JST</t>
        </is>
      </c>
      <c r="P91">
        <f>IF(K91=R91,"","N")</f>
        <v/>
      </c>
      <c r="R91" t="inlineStr">
        <is>
          <t>PT-202</t>
        </is>
      </c>
      <c r="S91" t="inlineStr">
        <is>
          <t>JOSE L. MONTANTE</t>
        </is>
      </c>
      <c r="T91" t="inlineStr">
        <is>
          <t>JOSE L. MONTANTE</t>
        </is>
      </c>
      <c r="U91" t="n">
        <v>240767</v>
      </c>
      <c r="X91" t="inlineStr">
        <is>
          <t>PT-166</t>
        </is>
      </c>
      <c r="Y91" t="inlineStr">
        <is>
          <t>JUAN LUEVANO</t>
        </is>
      </c>
      <c r="Z91" t="inlineStr">
        <is>
          <t>JUAN LUEVANO</t>
        </is>
      </c>
      <c r="AA91" t="n">
        <v>240255</v>
      </c>
      <c r="AD91" t="inlineStr">
        <is>
          <t>PT-19S</t>
        </is>
      </c>
      <c r="AE91" t="inlineStr">
        <is>
          <t>BRYAN FIGUEROA</t>
        </is>
      </c>
      <c r="AF91" t="inlineStr">
        <is>
          <t>FIGBRY</t>
        </is>
      </c>
      <c r="AG91">
        <f>IFERROR(VLOOKUP($AF91,ELIST!$A$1:$B$1504,2,FALSE),"")</f>
        <v/>
      </c>
      <c r="AI91" t="inlineStr">
        <is>
          <t>PT-188</t>
        </is>
      </c>
      <c r="AJ91" t="inlineStr">
        <is>
          <t>MIGUEL RIVERA-CRUZ</t>
        </is>
      </c>
      <c r="AK91" t="n">
        <v>240073</v>
      </c>
      <c r="AL91" t="inlineStr">
        <is>
          <t>Miguel A. Rivera-Cruz</t>
        </is>
      </c>
      <c r="AN91" t="inlineStr">
        <is>
          <t>PT-224</t>
        </is>
      </c>
      <c r="AO91" t="inlineStr">
        <is>
          <t>NAGESH KUMAR</t>
        </is>
      </c>
      <c r="AP91" t="n">
        <v>210012</v>
      </c>
      <c r="AQ91" t="inlineStr">
        <is>
          <t>Nagesh Kumar Pachipulusu Sreedhar</t>
        </is>
      </c>
      <c r="AT91" t="inlineStr">
        <is>
          <t>PT-190</t>
        </is>
      </c>
      <c r="AU91" t="inlineStr">
        <is>
          <t>JOSE TURRUBIARTES JR</t>
        </is>
      </c>
      <c r="AV91" t="n">
        <v>440364</v>
      </c>
      <c r="AW91" t="inlineStr">
        <is>
          <t>Turrubiartes Jr, Jose G</t>
        </is>
      </c>
      <c r="AY91" t="inlineStr">
        <is>
          <t>PT-190</t>
        </is>
      </c>
      <c r="AZ91" t="inlineStr">
        <is>
          <t>JOSE TURRUBIARTES</t>
        </is>
      </c>
      <c r="BA91" t="n">
        <v>440364</v>
      </c>
      <c r="BB91" t="inlineStr">
        <is>
          <t>JOSE TURRUBIARTES</t>
        </is>
      </c>
      <c r="BE91" t="inlineStr">
        <is>
          <t>PT-187</t>
        </is>
      </c>
      <c r="BF91" t="inlineStr">
        <is>
          <t>JUAN LOPEZ</t>
        </is>
      </c>
      <c r="BG91" t="n">
        <v>240122</v>
      </c>
      <c r="BH91" t="inlineStr">
        <is>
          <t>JUAN LOPEZ</t>
        </is>
      </c>
      <c r="BL91" t="inlineStr">
        <is>
          <t>TURRUBIARTES JR, JOSE G</t>
        </is>
      </c>
      <c r="BM91" t="inlineStr">
        <is>
          <t>PT-190</t>
        </is>
      </c>
      <c r="BN91" t="inlineStr">
        <is>
          <t>JOSE TURRUBIARTES</t>
        </is>
      </c>
      <c r="BO91" t="n">
        <v>440364</v>
      </c>
      <c r="BP91" t="inlineStr">
        <is>
          <t>PT-190</t>
        </is>
      </c>
    </row>
    <row r="92">
      <c r="A92" t="inlineStr">
        <is>
          <t>PT-172</t>
        </is>
      </c>
      <c r="B92" t="inlineStr">
        <is>
          <t>Diaz Serna, Francisco</t>
        </is>
      </c>
      <c r="C92" t="n">
        <v>240538</v>
      </c>
      <c r="D92" t="inlineStr">
        <is>
          <t>Diaz Serna, Francisco</t>
        </is>
      </c>
      <c r="F92" t="inlineStr">
        <is>
          <t>PT-194</t>
        </is>
      </c>
      <c r="G92" t="inlineStr">
        <is>
          <t>Albert Perry is using</t>
        </is>
      </c>
      <c r="H92" t="inlineStr">
        <is>
          <t>Albert Perry is using</t>
        </is>
      </c>
      <c r="I92" t="inlineStr">
        <is>
          <t>Albert Perry is using</t>
        </is>
      </c>
      <c r="K92" t="inlineStr">
        <is>
          <t>PT-19S</t>
        </is>
      </c>
      <c r="L92" t="inlineStr">
        <is>
          <t>Figueroa, Bryan</t>
        </is>
      </c>
      <c r="M92" t="inlineStr">
        <is>
          <t>FIGBRY</t>
        </is>
      </c>
      <c r="P92">
        <f>IF(K92=R92,"","N")</f>
        <v/>
      </c>
      <c r="R92" t="inlineStr">
        <is>
          <t>PT-207</t>
        </is>
      </c>
      <c r="S92" t="inlineStr">
        <is>
          <t>JUAN CARLOS VAZQUEZ</t>
        </is>
      </c>
      <c r="T92" t="inlineStr">
        <is>
          <t>JUAN CARLOS VAZQUEZ</t>
        </is>
      </c>
      <c r="U92" t="n">
        <v>240743</v>
      </c>
      <c r="X92" t="inlineStr">
        <is>
          <t>ET-12</t>
        </is>
      </c>
      <c r="Y92" t="inlineStr">
        <is>
          <t xml:space="preserve">ALBERTO ZUNIGA </t>
        </is>
      </c>
      <c r="Z92" t="inlineStr">
        <is>
          <t xml:space="preserve">ALBERTO ZUNIGA </t>
        </is>
      </c>
      <c r="AA92" t="n">
        <v>210031</v>
      </c>
      <c r="AD92" t="inlineStr">
        <is>
          <t>PT-201</t>
        </is>
      </c>
      <c r="AE92" t="inlineStr">
        <is>
          <t>OPEN F250</t>
        </is>
      </c>
      <c r="AF92" t="n">
        <v>240005</v>
      </c>
      <c r="AG92">
        <f>IFERROR(VLOOKUP($AF92,ELIST!$A$1:$B$1504,2,FALSE),"")</f>
        <v/>
      </c>
      <c r="AI92" t="inlineStr">
        <is>
          <t>PT-189</t>
        </is>
      </c>
      <c r="AJ92" t="inlineStr">
        <is>
          <t>open</t>
        </is>
      </c>
      <c r="AK92" t="inlineStr">
        <is>
          <t>FIVE STAR FORD - RECALLS</t>
        </is>
      </c>
      <c r="AL92" t="inlineStr"/>
      <c r="AN92" t="inlineStr">
        <is>
          <t>PT-18S</t>
        </is>
      </c>
      <c r="AO92" t="inlineStr">
        <is>
          <t>OBALDO CHAVEZ</t>
        </is>
      </c>
      <c r="AP92" t="inlineStr">
        <is>
          <t>CHAOBA</t>
        </is>
      </c>
      <c r="AQ92" t="inlineStr">
        <is>
          <t>Obaldo S. Chavez</t>
        </is>
      </c>
      <c r="AT92" t="inlineStr">
        <is>
          <t>PT-191</t>
        </is>
      </c>
      <c r="AU92" t="inlineStr">
        <is>
          <t>PATRICHIA HANNA</t>
        </is>
      </c>
      <c r="AV92" t="n">
        <v>210084</v>
      </c>
      <c r="AW92" t="inlineStr">
        <is>
          <t>Hanna, Patrichia N</t>
        </is>
      </c>
      <c r="AY92" t="inlineStr">
        <is>
          <t>PT-191</t>
        </is>
      </c>
      <c r="AZ92" t="inlineStr">
        <is>
          <t>PATRICHIA HANNA</t>
        </is>
      </c>
      <c r="BA92" t="n">
        <v>210084</v>
      </c>
      <c r="BB92" t="inlineStr">
        <is>
          <t>PATRICHIA HANNA</t>
        </is>
      </c>
      <c r="BE92" t="inlineStr">
        <is>
          <t>PT-188</t>
        </is>
      </c>
      <c r="BF92" t="inlineStr">
        <is>
          <t>MIGUEL RIVERA-CRUZ</t>
        </is>
      </c>
      <c r="BG92" t="n">
        <v>240073</v>
      </c>
      <c r="BH92" t="inlineStr">
        <is>
          <t>MIGUEL RIVERA-CRUZ</t>
        </is>
      </c>
      <c r="BL92" t="inlineStr">
        <is>
          <t>TERRAZAS MELENDEZ, JOSE R</t>
        </is>
      </c>
      <c r="BM92" t="inlineStr">
        <is>
          <t>PT-191</t>
        </is>
      </c>
      <c r="BN92" t="inlineStr">
        <is>
          <t>JOSE TERRAZAS</t>
        </is>
      </c>
      <c r="BO92" t="n">
        <v>210069</v>
      </c>
      <c r="BP92" t="inlineStr">
        <is>
          <t>PT-191</t>
        </is>
      </c>
    </row>
    <row r="93">
      <c r="A93" t="inlineStr">
        <is>
          <t>PT-173</t>
        </is>
      </c>
      <c r="B93" t="inlineStr">
        <is>
          <t>OPEN TC JST</t>
        </is>
      </c>
      <c r="C93" t="inlineStr">
        <is>
          <t>OPEN TC JST</t>
        </is>
      </c>
      <c r="D93" t="inlineStr">
        <is>
          <t>OPEN TC JST</t>
        </is>
      </c>
      <c r="F93" t="inlineStr">
        <is>
          <t>PT-199</t>
        </is>
      </c>
      <c r="G93" t="inlineStr">
        <is>
          <t>WTX JST</t>
        </is>
      </c>
      <c r="H93" t="inlineStr">
        <is>
          <t>WTX JST</t>
        </is>
      </c>
      <c r="I93" t="inlineStr">
        <is>
          <t>WTX JST</t>
        </is>
      </c>
      <c r="K93" t="inlineStr">
        <is>
          <t>PT-201</t>
        </is>
      </c>
      <c r="L93" t="inlineStr">
        <is>
          <t>OPEN</t>
        </is>
      </c>
      <c r="M93" t="inlineStr">
        <is>
          <t>OPEN</t>
        </is>
      </c>
      <c r="P93">
        <f>IF(K93=R93,"","N")</f>
        <v/>
      </c>
      <c r="R93" t="inlineStr">
        <is>
          <t>PT-208</t>
        </is>
      </c>
      <c r="S93" t="inlineStr">
        <is>
          <t>SALVADOR AGUILLON</t>
        </is>
      </c>
      <c r="T93" t="inlineStr">
        <is>
          <t>SALVADOR AGUILLON</t>
        </is>
      </c>
      <c r="U93" t="n">
        <v>240019</v>
      </c>
      <c r="X93" t="inlineStr">
        <is>
          <t>ET-31</t>
        </is>
      </c>
      <c r="Y93" t="inlineStr">
        <is>
          <t>RAMIRO VAZQUEZ DE LA CRUZ</t>
        </is>
      </c>
      <c r="Z93" t="inlineStr">
        <is>
          <t>RAMIRO VAZQUEZ DE LA CRUZ</t>
        </is>
      </c>
      <c r="AA93" t="n">
        <v>240624</v>
      </c>
      <c r="AD93" t="inlineStr">
        <is>
          <t>PT-202</t>
        </is>
      </c>
      <c r="AE93" t="inlineStr">
        <is>
          <t>Jose L. Montante</t>
        </is>
      </c>
      <c r="AF93" t="n">
        <v>240767</v>
      </c>
      <c r="AG93">
        <f>IFERROR(VLOOKUP($AF93,ELIST!$A$1:$B$1504,2,FALSE),"")</f>
        <v/>
      </c>
      <c r="AI93" t="inlineStr">
        <is>
          <t>PT-18S</t>
        </is>
      </c>
      <c r="AJ93" t="inlineStr">
        <is>
          <t>JST SELECT 250</t>
        </is>
      </c>
      <c r="AK93" t="inlineStr">
        <is>
          <t>JST SELECT 250</t>
        </is>
      </c>
      <c r="AL93" t="inlineStr">
        <is>
          <t>JST SELECT 250</t>
        </is>
      </c>
      <c r="AN93" t="inlineStr">
        <is>
          <t>OV-01</t>
        </is>
      </c>
      <c r="AO93" t="inlineStr">
        <is>
          <t>OFFICE VEHICLE</t>
        </is>
      </c>
      <c r="AP93" t="inlineStr">
        <is>
          <t>OFFICE</t>
        </is>
      </c>
      <c r="AQ93" t="e">
        <v>#N/A</v>
      </c>
      <c r="AT93" t="inlineStr">
        <is>
          <t>PT-192</t>
        </is>
      </c>
      <c r="AU93" t="inlineStr">
        <is>
          <t>OPEN @ TEXDIST</t>
        </is>
      </c>
      <c r="AV93" t="e">
        <v>#N/A</v>
      </c>
      <c r="AW93" t="e">
        <v>#N/A</v>
      </c>
      <c r="AY93" t="inlineStr">
        <is>
          <t>PT-192</t>
        </is>
      </c>
      <c r="AZ93" t="inlineStr">
        <is>
          <t xml:space="preserve">OPEN </t>
        </is>
      </c>
      <c r="BA93" t="n">
        <v>800047</v>
      </c>
      <c r="BB93" t="inlineStr">
        <is>
          <t xml:space="preserve">OPEN </t>
        </is>
      </c>
      <c r="BE93" t="inlineStr">
        <is>
          <t>PT-189</t>
        </is>
      </c>
      <c r="BF93" t="inlineStr">
        <is>
          <t xml:space="preserve">CHRISTOPHER BELFLOWER </t>
        </is>
      </c>
      <c r="BG93" t="n">
        <v>800033</v>
      </c>
      <c r="BH93" t="inlineStr">
        <is>
          <t xml:space="preserve">CHRISTOPHER BELFLOWER </t>
        </is>
      </c>
      <c r="BL93" t="inlineStr">
        <is>
          <t>BAUTISTA, JOSE A</t>
        </is>
      </c>
      <c r="BM93" t="inlineStr">
        <is>
          <t>PT-192</t>
        </is>
      </c>
      <c r="BN93" t="inlineStr">
        <is>
          <t>JOSE BAUTISTA</t>
        </is>
      </c>
      <c r="BO93" t="inlineStr">
        <is>
          <t>2023-007</t>
        </is>
      </c>
      <c r="BP93" t="inlineStr">
        <is>
          <t>PT-192</t>
        </is>
      </c>
    </row>
    <row r="94">
      <c r="A94" t="inlineStr">
        <is>
          <t>PT-177</t>
        </is>
      </c>
      <c r="B94" t="inlineStr">
        <is>
          <t>Rodriguez Jr, Salvador</t>
        </is>
      </c>
      <c r="C94" t="n">
        <v>240254</v>
      </c>
      <c r="D94" t="inlineStr">
        <is>
          <t>Rodriguez Jr, Salvador</t>
        </is>
      </c>
      <c r="F94" t="inlineStr">
        <is>
          <t>PT-19S</t>
        </is>
      </c>
      <c r="G94" t="inlineStr">
        <is>
          <t>Figueroa, Bryan</t>
        </is>
      </c>
      <c r="H94" t="inlineStr">
        <is>
          <t>FIGBRY</t>
        </is>
      </c>
      <c r="I94" t="inlineStr">
        <is>
          <t>Figueroa, Bryan</t>
        </is>
      </c>
      <c r="K94" t="inlineStr">
        <is>
          <t>PT-202</t>
        </is>
      </c>
      <c r="L94" t="inlineStr">
        <is>
          <t>OPEN JOB SITE</t>
        </is>
      </c>
      <c r="M94" t="inlineStr">
        <is>
          <t>OPEN JOB SITE</t>
        </is>
      </c>
      <c r="P94">
        <f>IF(K94=R94,"","N")</f>
        <v/>
      </c>
      <c r="R94" t="inlineStr">
        <is>
          <t>PT-20S</t>
        </is>
      </c>
      <c r="S94" t="inlineStr">
        <is>
          <t>OBALDO CHAVEZ</t>
        </is>
      </c>
      <c r="T94" t="inlineStr">
        <is>
          <t>OBALDO CHAVEZ</t>
        </is>
      </c>
      <c r="U94" t="inlineStr">
        <is>
          <t>CHAOBA</t>
        </is>
      </c>
      <c r="X94" t="inlineStr">
        <is>
          <t>PT-207</t>
        </is>
      </c>
      <c r="Y94" t="inlineStr">
        <is>
          <t>JUAN CARLOS VAZQUEZ</t>
        </is>
      </c>
      <c r="Z94" t="inlineStr">
        <is>
          <t>JUAN CARLOS VAZQUEZ</t>
        </is>
      </c>
      <c r="AA94" t="n">
        <v>240743</v>
      </c>
      <c r="AD94" t="inlineStr">
        <is>
          <t>PT-207</t>
        </is>
      </c>
      <c r="AE94" t="inlineStr">
        <is>
          <t>JUAN CARLOS VAZQUEZ</t>
        </is>
      </c>
      <c r="AF94" t="n">
        <v>240743</v>
      </c>
      <c r="AG94">
        <f>IFERROR(VLOOKUP($AF94,ELIST!$A$1:$B$1504,2,FALSE),"")</f>
        <v/>
      </c>
      <c r="AI94" t="inlineStr">
        <is>
          <t>PT-190</t>
        </is>
      </c>
      <c r="AJ94" t="inlineStr">
        <is>
          <t>JONATHAN SALINAS</t>
        </is>
      </c>
      <c r="AK94" t="n">
        <v>440187</v>
      </c>
      <c r="AL94" t="inlineStr">
        <is>
          <t>Jonathan M. Salinas</t>
        </is>
      </c>
      <c r="AN94" t="inlineStr">
        <is>
          <t>PT-167</t>
        </is>
      </c>
      <c r="AO94" t="inlineStr">
        <is>
          <t>OMAR RAMIREZ</t>
        </is>
      </c>
      <c r="AP94" t="n">
        <v>240259</v>
      </c>
      <c r="AQ94" t="inlineStr">
        <is>
          <t>Omar Ramirez</t>
        </is>
      </c>
      <c r="AT94" t="inlineStr">
        <is>
          <t>PT-193</t>
        </is>
      </c>
      <c r="AU94" t="inlineStr">
        <is>
          <t>JOSE I. RAMIREZ</t>
        </is>
      </c>
      <c r="AV94" t="n">
        <v>240066</v>
      </c>
      <c r="AW94" t="inlineStr">
        <is>
          <t>Ramirez, Jose I</t>
        </is>
      </c>
      <c r="AY94" t="inlineStr">
        <is>
          <t>PT-193</t>
        </is>
      </c>
      <c r="AZ94" t="inlineStr">
        <is>
          <t>JOSE I RAMIREZ</t>
        </is>
      </c>
      <c r="BA94" t="n">
        <v>240066</v>
      </c>
      <c r="BB94" t="inlineStr">
        <is>
          <t>JOSE I RAMIREZ</t>
        </is>
      </c>
      <c r="BE94" t="inlineStr">
        <is>
          <t>PT-190</t>
        </is>
      </c>
      <c r="BF94" t="inlineStr">
        <is>
          <t>JOSE TURRUBIARTES</t>
        </is>
      </c>
      <c r="BG94" t="n">
        <v>440364</v>
      </c>
      <c r="BH94" t="inlineStr">
        <is>
          <t>JOSE TURRUBIARTES</t>
        </is>
      </c>
      <c r="BL94" t="inlineStr">
        <is>
          <t>RAMIREZ, JOSE I</t>
        </is>
      </c>
      <c r="BM94" t="inlineStr">
        <is>
          <t>PT-193</t>
        </is>
      </c>
      <c r="BN94" t="inlineStr">
        <is>
          <t>JOSE I. RAMIREZ</t>
        </is>
      </c>
      <c r="BO94" t="n">
        <v>240066</v>
      </c>
      <c r="BP94" t="inlineStr">
        <is>
          <t>PT-193</t>
        </is>
      </c>
    </row>
    <row r="95">
      <c r="A95" t="inlineStr">
        <is>
          <t>PT-179</t>
        </is>
      </c>
      <c r="B95" t="inlineStr">
        <is>
          <t>TROY RAGLE</t>
        </is>
      </c>
      <c r="C95" t="inlineStr">
        <is>
          <t>TROY RAGLE</t>
        </is>
      </c>
      <c r="D95" t="inlineStr">
        <is>
          <t>TROY RAGLE</t>
        </is>
      </c>
      <c r="F95" t="inlineStr">
        <is>
          <t>PT-201</t>
        </is>
      </c>
      <c r="G95" t="inlineStr">
        <is>
          <t>OPEN</t>
        </is>
      </c>
      <c r="H95" t="inlineStr">
        <is>
          <t>OPEN</t>
        </is>
      </c>
      <c r="I95" t="inlineStr">
        <is>
          <t>OPEN</t>
        </is>
      </c>
      <c r="K95" t="inlineStr">
        <is>
          <t>PT-207</t>
        </is>
      </c>
      <c r="L95" t="inlineStr">
        <is>
          <t>Vasquez, Juan C</t>
        </is>
      </c>
      <c r="M95" t="n">
        <v>240743</v>
      </c>
      <c r="P95">
        <f>IF(K95=R95,"","N")</f>
        <v/>
      </c>
      <c r="R95" t="inlineStr">
        <is>
          <t>PT-213</t>
        </is>
      </c>
      <c r="S95" t="inlineStr">
        <is>
          <t>CATALINO FLORES JR</t>
        </is>
      </c>
      <c r="T95" t="inlineStr">
        <is>
          <t>CATALINO FLORES JR</t>
        </is>
      </c>
      <c r="U95" t="n">
        <v>240036</v>
      </c>
      <c r="X95" t="inlineStr">
        <is>
          <t>PT-229</t>
        </is>
      </c>
      <c r="Y95" t="inlineStr">
        <is>
          <t>REYNERI CABALLERO</t>
        </is>
      </c>
      <c r="Z95" t="inlineStr">
        <is>
          <t>REYNERI CABALLERO</t>
        </is>
      </c>
      <c r="AA95" t="n">
        <v>440082</v>
      </c>
      <c r="AD95" t="inlineStr">
        <is>
          <t>PT-208</t>
        </is>
      </c>
      <c r="AE95" t="inlineStr">
        <is>
          <t>SALVADOR AGUILLON</t>
        </is>
      </c>
      <c r="AF95" t="n">
        <v>240019</v>
      </c>
      <c r="AG95">
        <f>IFERROR(VLOOKUP($AF95,ELIST!$A$1:$B$1504,2,FALSE),"")</f>
        <v/>
      </c>
      <c r="AI95" t="inlineStr">
        <is>
          <t>PT-191</t>
        </is>
      </c>
      <c r="AJ95" t="inlineStr">
        <is>
          <t>PATRICHIA HANNA</t>
        </is>
      </c>
      <c r="AK95" t="n">
        <v>210084</v>
      </c>
      <c r="AL95" t="inlineStr">
        <is>
          <t>Patrichia N. Hanna</t>
        </is>
      </c>
      <c r="AN95" t="inlineStr">
        <is>
          <t>ET-13</t>
        </is>
      </c>
      <c r="AO95" t="inlineStr">
        <is>
          <t>open</t>
        </is>
      </c>
      <c r="AP95" t="inlineStr">
        <is>
          <t>TEXDIST</t>
        </is>
      </c>
      <c r="AQ95" t="e">
        <v>#N/A</v>
      </c>
      <c r="AT95" t="inlineStr">
        <is>
          <t>PT-194</t>
        </is>
      </c>
      <c r="AU95" t="inlineStr">
        <is>
          <t>JOB SITE TRUCK - HTX</t>
        </is>
      </c>
      <c r="AV95" t="e">
        <v>#N/A</v>
      </c>
      <c r="AW95" t="e">
        <v>#N/A</v>
      </c>
      <c r="AY95" t="inlineStr">
        <is>
          <t>PT-194</t>
        </is>
      </c>
      <c r="AZ95" t="inlineStr">
        <is>
          <t>JOB SITE TRUCK</t>
        </is>
      </c>
      <c r="BA95" t="inlineStr">
        <is>
          <t>**</t>
        </is>
      </c>
      <c r="BB95" t="inlineStr">
        <is>
          <t>JOB SITE TRUCK</t>
        </is>
      </c>
      <c r="BE95" t="inlineStr">
        <is>
          <t>PT-191</t>
        </is>
      </c>
      <c r="BF95" t="inlineStr">
        <is>
          <t>JOSE TERRAZAS MELENDEZ</t>
        </is>
      </c>
      <c r="BG95" t="n">
        <v>210069</v>
      </c>
      <c r="BH95" t="inlineStr">
        <is>
          <t>JOSE TERRAZAS MELENDEZ</t>
        </is>
      </c>
      <c r="BL95" t="inlineStr">
        <is>
          <t>COLMENERO-GARCIA, ROLANDO</t>
        </is>
      </c>
      <c r="BM95" t="inlineStr">
        <is>
          <t>PT-194</t>
        </is>
      </c>
      <c r="BN95" t="inlineStr">
        <is>
          <t>ROLANDO COLMENERO-GARCIA</t>
        </is>
      </c>
      <c r="BO95" t="n">
        <v>440259</v>
      </c>
      <c r="BP95" t="inlineStr">
        <is>
          <t>PT-194</t>
        </is>
      </c>
    </row>
    <row r="96">
      <c r="A96" t="inlineStr">
        <is>
          <t>PT-17S</t>
        </is>
      </c>
      <c r="B96" t="inlineStr">
        <is>
          <t>OPEN SELECT JST</t>
        </is>
      </c>
      <c r="C96" t="inlineStr">
        <is>
          <t>OPEN SELECT JST</t>
        </is>
      </c>
      <c r="D96" t="inlineStr">
        <is>
          <t>OPEN SELECT JST</t>
        </is>
      </c>
      <c r="F96" t="inlineStr">
        <is>
          <t>PT-202</t>
        </is>
      </c>
      <c r="G96" t="inlineStr">
        <is>
          <t>OPEN JOB SITE</t>
        </is>
      </c>
      <c r="H96" t="inlineStr">
        <is>
          <t>OPEN JOB SITE</t>
        </is>
      </c>
      <c r="I96" t="inlineStr">
        <is>
          <t>OPEN JOB SITE</t>
        </is>
      </c>
      <c r="K96" t="inlineStr">
        <is>
          <t>PT-208</t>
        </is>
      </c>
      <c r="L96" t="inlineStr">
        <is>
          <t>Aguillon, Salvador</t>
        </is>
      </c>
      <c r="M96" t="n">
        <v>240019</v>
      </c>
      <c r="P96">
        <f>IF(K96=R96,"","N")</f>
        <v/>
      </c>
      <c r="R96" t="inlineStr">
        <is>
          <t>PT-215</t>
        </is>
      </c>
      <c r="S96" t="inlineStr">
        <is>
          <t>ERNEST LEMON JR</t>
        </is>
      </c>
      <c r="T96" t="inlineStr">
        <is>
          <t>ERNEST LEMON JR</t>
        </is>
      </c>
      <c r="U96" t="n">
        <v>240263</v>
      </c>
      <c r="X96" t="inlineStr">
        <is>
          <t>ET-01</t>
        </is>
      </c>
      <c r="Y96" t="inlineStr">
        <is>
          <t>SAUL MARTINEZ ALVAREZ</t>
        </is>
      </c>
      <c r="Z96" t="inlineStr">
        <is>
          <t>SAUL MARTINEZ ALVAREZ</t>
        </is>
      </c>
      <c r="AA96" t="n">
        <v>210074</v>
      </c>
      <c r="AD96" t="inlineStr">
        <is>
          <t>PT-20S</t>
        </is>
      </c>
      <c r="AE96" t="inlineStr">
        <is>
          <t>OBALDO CHAVEZ</t>
        </is>
      </c>
      <c r="AF96" t="inlineStr">
        <is>
          <t>CHAOBA</t>
        </is>
      </c>
      <c r="AG96">
        <f>IFERROR(VLOOKUP($AF96,ELIST!$A$1:$B$1504,2,FALSE),"")</f>
        <v/>
      </c>
      <c r="AI96" t="inlineStr">
        <is>
          <t>PT-192</t>
        </is>
      </c>
      <c r="AJ96" t="inlineStr">
        <is>
          <t>OPEN</t>
        </is>
      </c>
      <c r="AK96" t="inlineStr">
        <is>
          <t>TEXDIST</t>
        </is>
      </c>
      <c r="AL96" t="inlineStr"/>
      <c r="AN96" t="inlineStr">
        <is>
          <t>PT-108</t>
        </is>
      </c>
      <c r="AO96" t="inlineStr">
        <is>
          <t>open</t>
        </is>
      </c>
      <c r="AP96" t="inlineStr">
        <is>
          <t>HOUOH-HH</t>
        </is>
      </c>
      <c r="AQ96" t="e">
        <v>#N/A</v>
      </c>
      <c r="AT96" t="inlineStr">
        <is>
          <t>PT-199</t>
        </is>
      </c>
      <c r="AU96" t="inlineStr">
        <is>
          <t>JOB SITE TRUCK - WTX</t>
        </is>
      </c>
      <c r="AV96" t="e">
        <v>#N/A</v>
      </c>
      <c r="AW96" t="e">
        <v>#N/A</v>
      </c>
      <c r="AY96" t="inlineStr">
        <is>
          <t>PT-199</t>
        </is>
      </c>
      <c r="AZ96" t="inlineStr">
        <is>
          <t>JOB SITE TRUCK</t>
        </is>
      </c>
      <c r="BA96" t="n">
        <v>240131</v>
      </c>
      <c r="BB96" t="inlineStr">
        <is>
          <t>JOB SITE TRUCK</t>
        </is>
      </c>
      <c r="BE96" t="inlineStr">
        <is>
          <t>PT-192</t>
        </is>
      </c>
      <c r="BF96" t="inlineStr">
        <is>
          <t xml:space="preserve">OPEN </t>
        </is>
      </c>
      <c r="BG96" t="n">
        <v>800047</v>
      </c>
      <c r="BH96" t="inlineStr">
        <is>
          <t xml:space="preserve">OPEN </t>
        </is>
      </c>
      <c r="BL96" t="inlineStr">
        <is>
          <t>PENA, FRANCISCO</t>
        </is>
      </c>
      <c r="BM96" t="inlineStr">
        <is>
          <t>PT-199</t>
        </is>
      </c>
      <c r="BN96" t="inlineStr">
        <is>
          <t>FRANCISCO PENA</t>
        </is>
      </c>
      <c r="BO96" t="n">
        <v>340036</v>
      </c>
      <c r="BP96" t="inlineStr">
        <is>
          <t>PT-199</t>
        </is>
      </c>
    </row>
    <row r="97">
      <c r="A97" t="inlineStr">
        <is>
          <t>PT-180</t>
        </is>
      </c>
      <c r="B97" t="inlineStr">
        <is>
          <t>Lumbreras, Roberto</t>
        </is>
      </c>
      <c r="C97" t="n">
        <v>240164</v>
      </c>
      <c r="D97" t="inlineStr">
        <is>
          <t>Lumbreras, Roberto</t>
        </is>
      </c>
      <c r="F97" t="inlineStr">
        <is>
          <t>PT-207</t>
        </is>
      </c>
      <c r="G97" t="inlineStr">
        <is>
          <t>Vasquez, Juan C</t>
        </is>
      </c>
      <c r="H97" t="n">
        <v>240743</v>
      </c>
      <c r="I97" t="inlineStr">
        <is>
          <t>Vasquez, Juan C</t>
        </is>
      </c>
      <c r="K97" t="inlineStr">
        <is>
          <t>PT-20S</t>
        </is>
      </c>
      <c r="L97" t="inlineStr">
        <is>
          <t>Chavez, Obaldo S</t>
        </is>
      </c>
      <c r="M97" t="inlineStr">
        <is>
          <t>CHAOBA</t>
        </is>
      </c>
      <c r="P97">
        <f>IF(K97=R97,"","N")</f>
        <v/>
      </c>
      <c r="R97" t="inlineStr">
        <is>
          <t>PT-218</t>
        </is>
      </c>
      <c r="S97" t="inlineStr">
        <is>
          <t>Michael Hammons</t>
        </is>
      </c>
      <c r="T97" t="inlineStr">
        <is>
          <t>Michael Hammons</t>
        </is>
      </c>
      <c r="U97" t="n">
        <v>230018</v>
      </c>
      <c r="X97" t="inlineStr">
        <is>
          <t>PT-215</t>
        </is>
      </c>
      <c r="Y97" t="inlineStr">
        <is>
          <t>ERNEST LEMON JR</t>
        </is>
      </c>
      <c r="Z97" t="inlineStr">
        <is>
          <t>ERNEST LEMON JR</t>
        </is>
      </c>
      <c r="AA97" t="n">
        <v>240263</v>
      </c>
      <c r="AD97" t="inlineStr">
        <is>
          <t>PT-213</t>
        </is>
      </c>
      <c r="AE97" t="inlineStr">
        <is>
          <t>CATALINO FLORES JR</t>
        </is>
      </c>
      <c r="AF97" t="n">
        <v>240036</v>
      </c>
      <c r="AG97">
        <f>IFERROR(VLOOKUP($AF97,ELIST!$A$1:$B$1504,2,FALSE),"")</f>
        <v/>
      </c>
      <c r="AI97" t="inlineStr">
        <is>
          <t>PT-193</t>
        </is>
      </c>
      <c r="AJ97" t="inlineStr">
        <is>
          <t>JOSE I RAMIREZ</t>
        </is>
      </c>
      <c r="AK97" t="n">
        <v>240066</v>
      </c>
      <c r="AL97" t="inlineStr">
        <is>
          <t>Jose I. Ramirez</t>
        </is>
      </c>
      <c r="AN97" t="inlineStr">
        <is>
          <t>PT-156</t>
        </is>
      </c>
      <c r="AO97" t="inlineStr">
        <is>
          <t>open</t>
        </is>
      </c>
      <c r="AP97" t="inlineStr">
        <is>
          <t>TRAFFIC</t>
        </is>
      </c>
      <c r="AQ97" t="e">
        <v>#N/A</v>
      </c>
      <c r="AT97" t="inlineStr">
        <is>
          <t>PT-19S</t>
        </is>
      </c>
      <c r="AU97" t="inlineStr">
        <is>
          <t>PT-19S</t>
        </is>
      </c>
      <c r="AV97" t="e">
        <v>#N/A</v>
      </c>
      <c r="AW97" t="e">
        <v>#N/A</v>
      </c>
      <c r="AY97" t="inlineStr">
        <is>
          <t>PT-19S</t>
        </is>
      </c>
      <c r="AZ97" t="inlineStr">
        <is>
          <t>OPEN</t>
        </is>
      </c>
      <c r="BA97" t="inlineStr">
        <is>
          <t>OPEN</t>
        </is>
      </c>
      <c r="BB97" t="inlineStr">
        <is>
          <t>OPEN</t>
        </is>
      </c>
      <c r="BE97" t="inlineStr">
        <is>
          <t>PT-193</t>
        </is>
      </c>
      <c r="BF97" t="inlineStr">
        <is>
          <t>JOSE I RAMIREZ</t>
        </is>
      </c>
      <c r="BG97" t="n">
        <v>240066</v>
      </c>
      <c r="BH97" t="inlineStr">
        <is>
          <t>JOSE I RAMIREZ</t>
        </is>
      </c>
      <c r="BL97" t="inlineStr">
        <is>
          <t>OPEN</t>
        </is>
      </c>
      <c r="BM97" t="inlineStr">
        <is>
          <t>PT-200</t>
        </is>
      </c>
      <c r="BN97" t="inlineStr">
        <is>
          <t>OPEN</t>
        </is>
      </c>
      <c r="BO97" t="inlineStr">
        <is>
          <t>OPEN</t>
        </is>
      </c>
      <c r="BP97" t="inlineStr">
        <is>
          <t>PT-200</t>
        </is>
      </c>
    </row>
    <row r="98">
      <c r="A98" t="inlineStr">
        <is>
          <t>PT-182</t>
        </is>
      </c>
      <c r="B98" t="inlineStr">
        <is>
          <t>Munoz, Leonel</t>
        </is>
      </c>
      <c r="C98" t="n">
        <v>240057</v>
      </c>
      <c r="D98" t="inlineStr">
        <is>
          <t>Munoz, Leonel</t>
        </is>
      </c>
      <c r="F98" t="inlineStr">
        <is>
          <t>PT-208</t>
        </is>
      </c>
      <c r="G98" t="inlineStr">
        <is>
          <t>Aguillon, Salvador</t>
        </is>
      </c>
      <c r="H98" t="n">
        <v>240019</v>
      </c>
      <c r="I98" t="inlineStr">
        <is>
          <t>Aguillon, Salvador</t>
        </is>
      </c>
      <c r="K98" t="inlineStr">
        <is>
          <t>PT-213</t>
        </is>
      </c>
      <c r="L98" t="inlineStr">
        <is>
          <t>Flores Jr, Catalino</t>
        </is>
      </c>
      <c r="M98" t="n">
        <v>240036</v>
      </c>
      <c r="P98">
        <f>IF(K98=R98,"","N")</f>
        <v/>
      </c>
      <c r="R98" t="inlineStr">
        <is>
          <t>PT-219</t>
        </is>
      </c>
      <c r="S98" t="inlineStr">
        <is>
          <t>VALENTIN LOPEZ</t>
        </is>
      </c>
      <c r="T98" t="inlineStr">
        <is>
          <t>VALENTIN LOPEZ</t>
        </is>
      </c>
      <c r="U98" t="n">
        <v>240054</v>
      </c>
      <c r="X98" t="inlineStr">
        <is>
          <t>PT-201</t>
        </is>
      </c>
      <c r="Y98" t="inlineStr">
        <is>
          <t>OPEN F250</t>
        </is>
      </c>
      <c r="Z98" t="inlineStr">
        <is>
          <t>OPEN F250</t>
        </is>
      </c>
      <c r="AA98" t="n">
        <v>240005</v>
      </c>
      <c r="AD98" t="inlineStr">
        <is>
          <t>PT-215</t>
        </is>
      </c>
      <c r="AE98" t="inlineStr">
        <is>
          <t>ERNEST LEMON JR</t>
        </is>
      </c>
      <c r="AF98" t="n">
        <v>240263</v>
      </c>
      <c r="AG98">
        <f>IFERROR(VLOOKUP($AF98,ELIST!$A$1:$B$1504,2,FALSE),"")</f>
        <v/>
      </c>
      <c r="AI98" t="inlineStr">
        <is>
          <t>PT-194</t>
        </is>
      </c>
      <c r="AJ98" t="inlineStr">
        <is>
          <t>Albert Perry is using</t>
        </is>
      </c>
      <c r="AK98" t="inlineStr">
        <is>
          <t>JST</t>
        </is>
      </c>
      <c r="AL98" t="inlineStr"/>
      <c r="AN98" t="inlineStr">
        <is>
          <t>PT-15S</t>
        </is>
      </c>
      <c r="AO98" t="inlineStr">
        <is>
          <t>RODRIGO LOPEZ</t>
        </is>
      </c>
      <c r="AP98" t="inlineStr">
        <is>
          <t>LOPROD</t>
        </is>
      </c>
      <c r="AQ98" t="inlineStr">
        <is>
          <t>Rodrigo Lopez Jr</t>
        </is>
      </c>
      <c r="AT98" t="inlineStr">
        <is>
          <t>PT-201</t>
        </is>
      </c>
      <c r="AU98" t="inlineStr">
        <is>
          <t>AARON CONCHA</t>
        </is>
      </c>
      <c r="AV98" t="n">
        <v>240005</v>
      </c>
      <c r="AW98" t="inlineStr">
        <is>
          <t>Concha, Aaron</t>
        </is>
      </c>
      <c r="AY98" t="inlineStr">
        <is>
          <t>PT-201</t>
        </is>
      </c>
      <c r="AZ98" t="inlineStr">
        <is>
          <t>AARON CONCHA</t>
        </is>
      </c>
      <c r="BA98" t="n">
        <v>240005</v>
      </c>
      <c r="BB98" t="inlineStr">
        <is>
          <t>AARON CONCHA</t>
        </is>
      </c>
      <c r="BE98" t="inlineStr">
        <is>
          <t>PT-194</t>
        </is>
      </c>
      <c r="BF98" t="inlineStr">
        <is>
          <t>ROLANDO COLMENERO-GARCIA</t>
        </is>
      </c>
      <c r="BG98" t="n">
        <v>440259</v>
      </c>
      <c r="BH98" t="inlineStr">
        <is>
          <t>ROLANDO COLMENERO-GARCIA</t>
        </is>
      </c>
      <c r="BL98" t="inlineStr">
        <is>
          <t>CONCHA, AARON</t>
        </is>
      </c>
      <c r="BM98" t="inlineStr">
        <is>
          <t>PT-201</t>
        </is>
      </c>
      <c r="BN98" t="inlineStr">
        <is>
          <t>AARON CONCHA</t>
        </is>
      </c>
      <c r="BO98" t="n">
        <v>240005</v>
      </c>
      <c r="BP98" t="inlineStr">
        <is>
          <t>PT-201</t>
        </is>
      </c>
    </row>
    <row r="99">
      <c r="A99" t="inlineStr">
        <is>
          <t>PT-183</t>
        </is>
      </c>
      <c r="B99" t="inlineStr">
        <is>
          <t>OPEN</t>
        </is>
      </c>
      <c r="C99" t="inlineStr">
        <is>
          <t>OPEN</t>
        </is>
      </c>
      <c r="D99" t="inlineStr">
        <is>
          <t>OPEN</t>
        </is>
      </c>
      <c r="F99" t="inlineStr">
        <is>
          <t>PT-20S</t>
        </is>
      </c>
      <c r="G99" t="inlineStr">
        <is>
          <t>Chavez, Obaldo S</t>
        </is>
      </c>
      <c r="H99" t="inlineStr">
        <is>
          <t>CHAOBA</t>
        </is>
      </c>
      <c r="I99" t="inlineStr">
        <is>
          <t>Chavez, Obaldo S</t>
        </is>
      </c>
      <c r="K99" t="inlineStr">
        <is>
          <t>PT-215</t>
        </is>
      </c>
      <c r="L99" t="inlineStr">
        <is>
          <t>Lemon Jr, Ernest S</t>
        </is>
      </c>
      <c r="M99" t="n">
        <v>240263</v>
      </c>
      <c r="P99">
        <f>IF(K99=R99,"","N")</f>
        <v/>
      </c>
      <c r="R99" t="inlineStr">
        <is>
          <t>PT-224</t>
        </is>
      </c>
      <c r="S99" t="inlineStr">
        <is>
          <t>NAGESH KUMAR</t>
        </is>
      </c>
      <c r="T99" t="inlineStr">
        <is>
          <t>NAGESH KUMAR</t>
        </is>
      </c>
      <c r="U99" t="n">
        <v>210012</v>
      </c>
      <c r="X99" t="inlineStr">
        <is>
          <t>PT-282</t>
        </is>
      </c>
      <c r="Y99" t="inlineStr">
        <is>
          <t>REF26875</t>
        </is>
      </c>
      <c r="Z99" t="inlineStr">
        <is>
          <t>REF26875</t>
        </is>
      </c>
      <c r="AA99" t="inlineStr">
        <is>
          <t>TBD</t>
        </is>
      </c>
      <c r="AD99" t="inlineStr">
        <is>
          <t>PT-218</t>
        </is>
      </c>
      <c r="AE99" t="inlineStr">
        <is>
          <t>Michael Hammons</t>
        </is>
      </c>
      <c r="AF99" t="n">
        <v>230018</v>
      </c>
      <c r="AG99">
        <f>IFERROR(VLOOKUP($AF99,ELIST!$A$1:$B$1504,2,FALSE),"")</f>
        <v/>
      </c>
      <c r="AI99" t="inlineStr">
        <is>
          <t>PT-199</t>
        </is>
      </c>
      <c r="AJ99" t="inlineStr">
        <is>
          <t>WTX JST</t>
        </is>
      </c>
      <c r="AK99" t="inlineStr">
        <is>
          <t>JST</t>
        </is>
      </c>
      <c r="AL99" t="inlineStr"/>
      <c r="AN99" t="inlineStr">
        <is>
          <t>PT-189</t>
        </is>
      </c>
      <c r="AO99" t="inlineStr">
        <is>
          <t>open</t>
        </is>
      </c>
      <c r="AP99" t="inlineStr">
        <is>
          <t>FIVE STAR FORD - RECALLS</t>
        </is>
      </c>
      <c r="AQ99" t="e">
        <v>#N/A</v>
      </c>
      <c r="AT99" t="inlineStr">
        <is>
          <t>PT-202</t>
        </is>
      </c>
      <c r="AU99" t="inlineStr">
        <is>
          <t>Richard Rank</t>
        </is>
      </c>
      <c r="AV99" t="n">
        <v>340061</v>
      </c>
      <c r="AW99" t="inlineStr">
        <is>
          <t>Rank, Richard R</t>
        </is>
      </c>
      <c r="AY99" t="inlineStr">
        <is>
          <t>PT-202</t>
        </is>
      </c>
      <c r="AZ99" t="inlineStr">
        <is>
          <t>OPEN</t>
        </is>
      </c>
      <c r="BA99" t="n">
        <v>240607</v>
      </c>
      <c r="BB99" t="inlineStr">
        <is>
          <t>OPEN</t>
        </is>
      </c>
      <c r="BE99" t="inlineStr">
        <is>
          <t>PT-199</t>
        </is>
      </c>
      <c r="BF99" t="inlineStr">
        <is>
          <t>JOSE BAUTISTA</t>
        </is>
      </c>
      <c r="BG99" t="n">
        <v>240131</v>
      </c>
      <c r="BH99" t="inlineStr">
        <is>
          <t>JOSE BAUTISTA</t>
        </is>
      </c>
      <c r="BL99" t="inlineStr">
        <is>
          <t>FLORES, JORGE L</t>
        </is>
      </c>
      <c r="BM99" t="inlineStr">
        <is>
          <t>PT-202</t>
        </is>
      </c>
      <c r="BN99" t="inlineStr">
        <is>
          <t>JORGE L. FLORES</t>
        </is>
      </c>
      <c r="BO99" t="n">
        <v>240607</v>
      </c>
      <c r="BP99" t="inlineStr">
        <is>
          <t>PT-202</t>
        </is>
      </c>
    </row>
    <row r="100">
      <c r="A100" t="inlineStr">
        <is>
          <t>PT-185</t>
        </is>
      </c>
      <c r="B100" t="inlineStr">
        <is>
          <t>Bautista, Jose A</t>
        </is>
      </c>
      <c r="C100" t="n">
        <v>240131</v>
      </c>
      <c r="D100" t="inlineStr">
        <is>
          <t>Bautista, Jose A</t>
        </is>
      </c>
      <c r="F100" t="inlineStr">
        <is>
          <t>PT-213</t>
        </is>
      </c>
      <c r="G100" t="inlineStr">
        <is>
          <t>Flores Jr, Catalino</t>
        </is>
      </c>
      <c r="H100" t="n">
        <v>240036</v>
      </c>
      <c r="I100" t="inlineStr">
        <is>
          <t>Flores Jr, Catalino</t>
        </is>
      </c>
      <c r="K100" t="inlineStr">
        <is>
          <t>PT-218</t>
        </is>
      </c>
      <c r="L100" t="inlineStr">
        <is>
          <t>Hammons, Michael A</t>
        </is>
      </c>
      <c r="M100" t="n">
        <v>230018</v>
      </c>
      <c r="P100">
        <f>IF(K100=R100,"","N")</f>
        <v/>
      </c>
      <c r="R100" t="inlineStr">
        <is>
          <t>PT-226</t>
        </is>
      </c>
      <c r="S100" t="inlineStr">
        <is>
          <t>CATALINO FLORES SR</t>
        </is>
      </c>
      <c r="T100" t="inlineStr">
        <is>
          <t>CATALINO FLORES SR</t>
        </is>
      </c>
      <c r="U100" t="n">
        <v>240037</v>
      </c>
      <c r="X100" t="inlineStr">
        <is>
          <t>PT-187</t>
        </is>
      </c>
      <c r="Y100" t="inlineStr">
        <is>
          <t>JUAN LOPEZ</t>
        </is>
      </c>
      <c r="Z100" t="inlineStr">
        <is>
          <t>JUAN LOPEZ</t>
        </is>
      </c>
      <c r="AA100" t="n">
        <v>240122</v>
      </c>
      <c r="AD100" t="inlineStr">
        <is>
          <t>PT-219</t>
        </is>
      </c>
      <c r="AE100" t="inlineStr">
        <is>
          <t>VALENTIN LOPEZ</t>
        </is>
      </c>
      <c r="AF100" t="n">
        <v>240054</v>
      </c>
      <c r="AG100">
        <f>IFERROR(VLOOKUP($AF100,ELIST!$A$1:$B$1504,2,FALSE),"")</f>
        <v/>
      </c>
      <c r="AI100" t="inlineStr">
        <is>
          <t>PT-19S</t>
        </is>
      </c>
      <c r="AJ100" t="inlineStr">
        <is>
          <t>BRYAN FIGUEROA</t>
        </is>
      </c>
      <c r="AK100" t="inlineStr">
        <is>
          <t>FIGBRY</t>
        </is>
      </c>
      <c r="AL100" t="inlineStr">
        <is>
          <t>Bryan Figueroa</t>
        </is>
      </c>
      <c r="AN100" t="inlineStr">
        <is>
          <t>PT-192</t>
        </is>
      </c>
      <c r="AO100" t="inlineStr">
        <is>
          <t>OPEN</t>
        </is>
      </c>
      <c r="AP100" t="inlineStr">
        <is>
          <t>TEXDIST</t>
        </is>
      </c>
      <c r="AQ100" t="e">
        <v>#N/A</v>
      </c>
      <c r="AT100" t="inlineStr">
        <is>
          <t>PT-205</t>
        </is>
      </c>
      <c r="AU100" t="inlineStr">
        <is>
          <t>Caleb Kocmick</t>
        </is>
      </c>
      <c r="AV100" t="n">
        <v>210076</v>
      </c>
      <c r="AW100" t="inlineStr">
        <is>
          <t>Kocmick, Caleb S</t>
        </is>
      </c>
      <c r="AY100" t="inlineStr">
        <is>
          <t>PT-205</t>
        </is>
      </c>
      <c r="AZ100" t="inlineStr">
        <is>
          <t>JST - WTX</t>
        </is>
      </c>
      <c r="BA100" t="n">
        <v>240131</v>
      </c>
      <c r="BB100" t="inlineStr">
        <is>
          <t>JST - WTX</t>
        </is>
      </c>
      <c r="BE100" t="inlineStr">
        <is>
          <t>PT-200</t>
        </is>
      </c>
      <c r="BF100" t="e">
        <v>#N/A</v>
      </c>
      <c r="BG100" t="e">
        <v>#N/A</v>
      </c>
      <c r="BH100" t="e">
        <v>#N/A</v>
      </c>
      <c r="BL100" t="inlineStr">
        <is>
          <t>RODRIGUEZ PEREZ, ESTEBAN</t>
        </is>
      </c>
      <c r="BM100" t="inlineStr">
        <is>
          <t>PT-205</t>
        </is>
      </c>
      <c r="BN100" t="inlineStr">
        <is>
          <t>ESTEBAN RODRIGUEZ PEREZ</t>
        </is>
      </c>
      <c r="BO100" t="n">
        <v>310008</v>
      </c>
      <c r="BP100" t="inlineStr">
        <is>
          <t>PT-205</t>
        </is>
      </c>
    </row>
    <row r="101">
      <c r="A101" t="inlineStr">
        <is>
          <t>PT-187</t>
        </is>
      </c>
      <c r="B101" t="inlineStr">
        <is>
          <t>OPEN</t>
        </is>
      </c>
      <c r="C101" t="inlineStr">
        <is>
          <t>OPEN</t>
        </is>
      </c>
      <c r="D101" t="inlineStr">
        <is>
          <t>OPEN</t>
        </is>
      </c>
      <c r="F101" t="inlineStr">
        <is>
          <t>PT-215</t>
        </is>
      </c>
      <c r="G101" t="inlineStr">
        <is>
          <t>Lemon Jr, Ernest S</t>
        </is>
      </c>
      <c r="H101" t="n">
        <v>240263</v>
      </c>
      <c r="I101" t="inlineStr">
        <is>
          <t>Lemon Jr, Ernest S</t>
        </is>
      </c>
      <c r="K101" t="inlineStr">
        <is>
          <t>PT-219</t>
        </is>
      </c>
      <c r="L101" t="inlineStr">
        <is>
          <t>Lopez, Valentin</t>
        </is>
      </c>
      <c r="M101" t="n">
        <v>240054</v>
      </c>
      <c r="P101">
        <f>IF(K101=R101,"","N")</f>
        <v/>
      </c>
      <c r="R101" t="inlineStr">
        <is>
          <t>PT-227</t>
        </is>
      </c>
      <c r="S101" t="inlineStr">
        <is>
          <t>BRIDGE CREW USING</t>
        </is>
      </c>
      <c r="T101" t="inlineStr">
        <is>
          <t>BRIDGE CREW USING</t>
        </is>
      </c>
      <c r="U101" t="n">
        <v>240019</v>
      </c>
      <c r="X101" t="inlineStr">
        <is>
          <t>ET-14</t>
        </is>
      </c>
      <c r="Y101" t="inlineStr">
        <is>
          <t>Caleb Kocmick</t>
        </is>
      </c>
      <c r="Z101" t="inlineStr">
        <is>
          <t>Caleb Kocmick</t>
        </is>
      </c>
      <c r="AA101" t="n">
        <v>210076</v>
      </c>
      <c r="AD101" t="inlineStr">
        <is>
          <t>PT-21S</t>
        </is>
      </c>
      <c r="AE101" t="inlineStr">
        <is>
          <t>RED44664</t>
        </is>
      </c>
      <c r="AF101" t="inlineStr">
        <is>
          <t>SUB USING</t>
        </is>
      </c>
      <c r="AG101">
        <f>IFERROR(VLOOKUP($AF101,ELIST!$A$1:$B$1504,2,FALSE),"")</f>
        <v/>
      </c>
      <c r="AI101" t="inlineStr">
        <is>
          <t>PT-201</t>
        </is>
      </c>
      <c r="AJ101" t="inlineStr">
        <is>
          <t>AARON CONCHA</t>
        </is>
      </c>
      <c r="AK101" t="n">
        <v>240005</v>
      </c>
      <c r="AL101" t="inlineStr">
        <is>
          <t>Aaron Concha</t>
        </is>
      </c>
      <c r="AN101" t="inlineStr">
        <is>
          <t>PT-205</t>
        </is>
      </c>
      <c r="AO101" t="inlineStr">
        <is>
          <t>OPEN F150</t>
        </is>
      </c>
      <c r="AP101" t="inlineStr">
        <is>
          <t>WTOH-HH</t>
        </is>
      </c>
      <c r="AQ101" t="e">
        <v>#N/A</v>
      </c>
      <c r="AT101" t="inlineStr">
        <is>
          <t>PT-206</t>
        </is>
      </c>
      <c r="AU101" t="inlineStr">
        <is>
          <t>GERALD EHIMHEN</t>
        </is>
      </c>
      <c r="AV101" t="n">
        <v>210071</v>
      </c>
      <c r="AW101" t="inlineStr">
        <is>
          <t>Ehimhen, Gerald A</t>
        </is>
      </c>
      <c r="AY101" t="inlineStr">
        <is>
          <t>PT-206</t>
        </is>
      </c>
      <c r="AZ101" t="inlineStr">
        <is>
          <t>GERALD EHIMHEN</t>
        </is>
      </c>
      <c r="BA101" t="n">
        <v>210071</v>
      </c>
      <c r="BB101" t="inlineStr">
        <is>
          <t>GERALD EHIMHEN</t>
        </is>
      </c>
      <c r="BE101" t="inlineStr">
        <is>
          <t>PT-201</t>
        </is>
      </c>
      <c r="BF101" t="inlineStr">
        <is>
          <t>AARON CONCHA</t>
        </is>
      </c>
      <c r="BG101" t="n">
        <v>240005</v>
      </c>
      <c r="BH101" t="inlineStr">
        <is>
          <t>AARON CONCHA</t>
        </is>
      </c>
      <c r="BL101" t="inlineStr">
        <is>
          <t>EHIMHEN, GERALD A</t>
        </is>
      </c>
      <c r="BM101" t="inlineStr">
        <is>
          <t>PT-206</t>
        </is>
      </c>
      <c r="BN101" t="inlineStr">
        <is>
          <t>GERALD EHIMHEN</t>
        </is>
      </c>
      <c r="BO101" t="n">
        <v>210071</v>
      </c>
      <c r="BP101" t="inlineStr">
        <is>
          <t>PT-206</t>
        </is>
      </c>
    </row>
    <row r="102">
      <c r="A102" t="inlineStr">
        <is>
          <t>PT-188</t>
        </is>
      </c>
      <c r="B102" t="inlineStr">
        <is>
          <t>OPEN F150</t>
        </is>
      </c>
      <c r="C102" t="inlineStr">
        <is>
          <t>OPEN F150</t>
        </is>
      </c>
      <c r="D102" t="inlineStr">
        <is>
          <t>OPEN F150</t>
        </is>
      </c>
      <c r="F102" t="inlineStr">
        <is>
          <t>PT-218</t>
        </is>
      </c>
      <c r="G102" t="inlineStr">
        <is>
          <t>Hammons, Michael A</t>
        </is>
      </c>
      <c r="H102" t="n">
        <v>230018</v>
      </c>
      <c r="I102" t="inlineStr">
        <is>
          <t>Hammons, Michael A</t>
        </is>
      </c>
      <c r="K102" t="inlineStr">
        <is>
          <t>PT-224</t>
        </is>
      </c>
      <c r="L102" t="inlineStr">
        <is>
          <t>Pachipulusu Sreedhar, Nagesh Kumar</t>
        </is>
      </c>
      <c r="M102" t="n">
        <v>210012</v>
      </c>
      <c r="P102">
        <f>IF(K102=R102,"","N")</f>
        <v/>
      </c>
      <c r="R102" t="inlineStr">
        <is>
          <t>PT-228</t>
        </is>
      </c>
      <c r="S102" t="inlineStr">
        <is>
          <t>DANIEL LOPEZ</t>
        </is>
      </c>
      <c r="T102" t="inlineStr">
        <is>
          <t>DANIEL LOPEZ</t>
        </is>
      </c>
      <c r="U102" t="n">
        <v>240051</v>
      </c>
      <c r="X102" t="inlineStr">
        <is>
          <t>ET-02</t>
        </is>
      </c>
      <c r="Y102" t="inlineStr">
        <is>
          <t>Anthony Hardimon</t>
        </is>
      </c>
      <c r="Z102" t="inlineStr">
        <is>
          <t>Anthony Hardimon</t>
        </is>
      </c>
      <c r="AA102" t="n">
        <v>210091</v>
      </c>
      <c r="AD102" t="inlineStr">
        <is>
          <t>PT-224</t>
        </is>
      </c>
      <c r="AE102" t="inlineStr">
        <is>
          <t>NAGESH KUMAR</t>
        </is>
      </c>
      <c r="AF102" t="n">
        <v>210012</v>
      </c>
      <c r="AG102">
        <f>IFERROR(VLOOKUP($AF102,ELIST!$A$1:$B$1504,2,FALSE),"")</f>
        <v/>
      </c>
      <c r="AI102" t="inlineStr">
        <is>
          <t>PT-202</t>
        </is>
      </c>
      <c r="AJ102" t="inlineStr">
        <is>
          <t>Jose L. Montante</t>
        </is>
      </c>
      <c r="AK102" t="n">
        <v>240767</v>
      </c>
      <c r="AL102" t="inlineStr">
        <is>
          <t>Jose L. Montante</t>
        </is>
      </c>
      <c r="AN102" t="inlineStr">
        <is>
          <t>PT-191</t>
        </is>
      </c>
      <c r="AO102" t="inlineStr">
        <is>
          <t>PATRICHIA HANNA</t>
        </is>
      </c>
      <c r="AP102" t="n">
        <v>210084</v>
      </c>
      <c r="AQ102" t="inlineStr">
        <is>
          <t>Patrichia N. Hanna</t>
        </is>
      </c>
      <c r="AT102" t="inlineStr">
        <is>
          <t>PT-207</t>
        </is>
      </c>
      <c r="AU102" t="inlineStr">
        <is>
          <t>JUAN VASQUEZ</t>
        </is>
      </c>
      <c r="AV102" t="n">
        <v>240743</v>
      </c>
      <c r="AW102" t="inlineStr">
        <is>
          <t>Vasquez, Juan C</t>
        </is>
      </c>
      <c r="AY102" t="inlineStr">
        <is>
          <t>PT-207</t>
        </is>
      </c>
      <c r="AZ102" t="inlineStr">
        <is>
          <t>OPEN</t>
        </is>
      </c>
      <c r="BA102" t="n">
        <v>240005</v>
      </c>
      <c r="BB102" t="inlineStr">
        <is>
          <t>OPEN</t>
        </is>
      </c>
      <c r="BE102" t="inlineStr">
        <is>
          <t>PT-202</t>
        </is>
      </c>
      <c r="BF102" t="inlineStr">
        <is>
          <t>JORGE L. FLORES</t>
        </is>
      </c>
      <c r="BG102" t="n">
        <v>240607</v>
      </c>
      <c r="BH102" t="inlineStr">
        <is>
          <t>JORGE L. FLORES</t>
        </is>
      </c>
      <c r="BL102" t="inlineStr">
        <is>
          <t>CONCHA, AARON</t>
        </is>
      </c>
      <c r="BM102" t="inlineStr">
        <is>
          <t>PT-207</t>
        </is>
      </c>
      <c r="BN102" t="inlineStr">
        <is>
          <t>AARON CONCHA</t>
        </is>
      </c>
      <c r="BO102" t="n">
        <v>240005</v>
      </c>
      <c r="BP102" t="inlineStr">
        <is>
          <t>PT-207</t>
        </is>
      </c>
    </row>
    <row r="103">
      <c r="A103" t="inlineStr">
        <is>
          <t>PT-18S</t>
        </is>
      </c>
      <c r="B103" t="inlineStr">
        <is>
          <t>JST SELECT 250</t>
        </is>
      </c>
      <c r="C103" t="inlineStr">
        <is>
          <t>JST SELECT 250</t>
        </is>
      </c>
      <c r="D103" t="inlineStr">
        <is>
          <t>JST SELECT 250</t>
        </is>
      </c>
      <c r="F103" t="inlineStr">
        <is>
          <t>PT-219</t>
        </is>
      </c>
      <c r="G103" t="inlineStr">
        <is>
          <t>Lopez, Valentin</t>
        </is>
      </c>
      <c r="H103" t="n">
        <v>240054</v>
      </c>
      <c r="I103" t="inlineStr">
        <is>
          <t>Lopez, Valentin</t>
        </is>
      </c>
      <c r="K103" t="inlineStr">
        <is>
          <t>PT-226</t>
        </is>
      </c>
      <c r="L103" t="inlineStr">
        <is>
          <t>Flores Sr, Catalino</t>
        </is>
      </c>
      <c r="M103" t="n">
        <v>240037</v>
      </c>
      <c r="P103">
        <f>IF(K103=R103,"","N")</f>
        <v/>
      </c>
      <c r="R103" t="inlineStr">
        <is>
          <t>PT-229</t>
        </is>
      </c>
      <c r="S103" t="inlineStr">
        <is>
          <t>REYNERI CABALLERO</t>
        </is>
      </c>
      <c r="T103" t="inlineStr">
        <is>
          <t>REYNERI CABALLERO</t>
        </is>
      </c>
      <c r="U103" t="n">
        <v>440082</v>
      </c>
      <c r="X103" t="inlineStr">
        <is>
          <t>PT-278</t>
        </is>
      </c>
      <c r="Y103" t="inlineStr">
        <is>
          <t>YPOLITO PAZ</t>
        </is>
      </c>
      <c r="Z103" t="inlineStr">
        <is>
          <t>YPOLITO PAZ</t>
        </is>
      </c>
      <c r="AA103" t="n">
        <v>800044</v>
      </c>
      <c r="AD103" t="inlineStr">
        <is>
          <t>PT-226</t>
        </is>
      </c>
      <c r="AE103" t="inlineStr">
        <is>
          <t>CATALINO FLORES SR</t>
        </is>
      </c>
      <c r="AF103" t="n">
        <v>240037</v>
      </c>
      <c r="AG103">
        <f>IFERROR(VLOOKUP($AF103,ELIST!$A$1:$B$1504,2,FALSE),"")</f>
        <v/>
      </c>
      <c r="AI103" t="inlineStr">
        <is>
          <t>PT-205</t>
        </is>
      </c>
      <c r="AJ103" t="inlineStr">
        <is>
          <t>OPEN</t>
        </is>
      </c>
      <c r="AK103" t="inlineStr">
        <is>
          <t>WTOH-HH</t>
        </is>
      </c>
      <c r="AL103" t="inlineStr"/>
      <c r="AN103" t="inlineStr">
        <is>
          <t>PT-246</t>
        </is>
      </c>
      <c r="AO103" t="inlineStr">
        <is>
          <t>PHILLIP SABAJ</t>
        </is>
      </c>
      <c r="AP103" t="n">
        <v>440032</v>
      </c>
      <c r="AQ103" t="inlineStr">
        <is>
          <t>Phillip A. Sabaj</t>
        </is>
      </c>
      <c r="AT103" t="inlineStr">
        <is>
          <t>PT-208</t>
        </is>
      </c>
      <c r="AU103" t="inlineStr">
        <is>
          <t>SALVADOR AGUILLON</t>
        </is>
      </c>
      <c r="AV103" t="n">
        <v>240019</v>
      </c>
      <c r="AW103" t="inlineStr">
        <is>
          <t>Aguillon, Salvador</t>
        </is>
      </c>
      <c r="AY103" t="inlineStr">
        <is>
          <t>PT-208</t>
        </is>
      </c>
      <c r="AZ103" t="inlineStr">
        <is>
          <t>SALVADOR AGUILLON</t>
        </is>
      </c>
      <c r="BA103" t="n">
        <v>240019</v>
      </c>
      <c r="BB103" t="inlineStr">
        <is>
          <t>SALVADOR AGUILLON</t>
        </is>
      </c>
      <c r="BE103" t="inlineStr">
        <is>
          <t>PT-205</t>
        </is>
      </c>
      <c r="BF103" t="inlineStr">
        <is>
          <t>JST - WTX</t>
        </is>
      </c>
      <c r="BG103" t="n">
        <v>240131</v>
      </c>
      <c r="BH103" t="inlineStr">
        <is>
          <t>JST - WTX</t>
        </is>
      </c>
      <c r="BL103" t="inlineStr">
        <is>
          <t>AGUILLON, SALVADOR</t>
        </is>
      </c>
      <c r="BM103" t="inlineStr">
        <is>
          <t>PT-208</t>
        </is>
      </c>
      <c r="BN103" t="inlineStr">
        <is>
          <t>SALVADOR AGUILLON</t>
        </is>
      </c>
      <c r="BO103" t="n">
        <v>240019</v>
      </c>
      <c r="BP103" t="inlineStr">
        <is>
          <t>PT-208</t>
        </is>
      </c>
    </row>
    <row r="104">
      <c r="A104" t="inlineStr">
        <is>
          <t>PT-190</t>
        </is>
      </c>
      <c r="B104" t="inlineStr">
        <is>
          <t>Turrubiartes Jr, Jose G</t>
        </is>
      </c>
      <c r="C104" t="n">
        <v>440364</v>
      </c>
      <c r="D104" t="inlineStr">
        <is>
          <t>Turrubiartes Jr, Jose G</t>
        </is>
      </c>
      <c r="F104" t="inlineStr">
        <is>
          <t>PT-21S</t>
        </is>
      </c>
      <c r="G104" t="inlineStr">
        <is>
          <t>RED44664</t>
        </is>
      </c>
      <c r="H104" t="inlineStr">
        <is>
          <t>RED44664</t>
        </is>
      </c>
      <c r="I104" t="inlineStr">
        <is>
          <t>RED44664</t>
        </is>
      </c>
      <c r="K104" t="inlineStr">
        <is>
          <t>PT-227</t>
        </is>
      </c>
      <c r="L104" t="inlineStr">
        <is>
          <t>BRIDGE CREW USING</t>
        </is>
      </c>
      <c r="M104" t="inlineStr">
        <is>
          <t>BRIDGE CREW USING</t>
        </is>
      </c>
      <c r="P104">
        <f>IF(K104=R104,"","N")</f>
        <v/>
      </c>
      <c r="R104" t="inlineStr">
        <is>
          <t>PT-22S</t>
        </is>
      </c>
      <c r="S104" t="inlineStr">
        <is>
          <t>ALBERT MENDIETA</t>
        </is>
      </c>
      <c r="T104" t="inlineStr">
        <is>
          <t>ALBERT MENDIETA</t>
        </is>
      </c>
      <c r="U104" t="inlineStr">
        <is>
          <t>MENDAL</t>
        </is>
      </c>
      <c r="X104" t="inlineStr">
        <is>
          <t>PT-194</t>
        </is>
      </c>
      <c r="Y104" t="inlineStr">
        <is>
          <t>Albert Perry is using</t>
        </is>
      </c>
      <c r="Z104" t="inlineStr">
        <is>
          <t>Albert Perry is using</t>
        </is>
      </c>
      <c r="AA104" t="n">
        <v>440040</v>
      </c>
      <c r="AD104" t="inlineStr">
        <is>
          <t>PT-227</t>
        </is>
      </c>
      <c r="AE104" t="inlineStr">
        <is>
          <t>BRIDGE CREW USING</t>
        </is>
      </c>
      <c r="AF104" t="n">
        <v>240019</v>
      </c>
      <c r="AG104">
        <f>IFERROR(VLOOKUP($AF104,ELIST!$A$1:$B$1504,2,FALSE),"")</f>
        <v/>
      </c>
      <c r="AI104" t="inlineStr">
        <is>
          <t>PT-206</t>
        </is>
      </c>
      <c r="AJ104" t="inlineStr">
        <is>
          <t>GERALD EHIMHEN</t>
        </is>
      </c>
      <c r="AK104" t="n">
        <v>210071</v>
      </c>
      <c r="AL104" t="inlineStr">
        <is>
          <t>Gerald A. Ehimhen</t>
        </is>
      </c>
      <c r="AN104" t="inlineStr">
        <is>
          <t>PT-125</t>
        </is>
      </c>
      <c r="AO104" t="inlineStr">
        <is>
          <t>PLANO JOBSITE TRUCK</t>
        </is>
      </c>
      <c r="AP104" t="inlineStr">
        <is>
          <t>PLANO COLLIN CREEK</t>
        </is>
      </c>
      <c r="AQ104" t="e">
        <v>#N/A</v>
      </c>
      <c r="AT104" t="inlineStr">
        <is>
          <t>PT-213</t>
        </is>
      </c>
      <c r="AU104" t="inlineStr">
        <is>
          <t>CATALINO FLORES JR</t>
        </is>
      </c>
      <c r="AV104" t="n">
        <v>240036</v>
      </c>
      <c r="AW104" t="inlineStr">
        <is>
          <t>Flores Jr, Catalino</t>
        </is>
      </c>
      <c r="AY104" t="inlineStr">
        <is>
          <t>PT-213</t>
        </is>
      </c>
      <c r="AZ104" t="inlineStr">
        <is>
          <t>CATALINO FLORES JR</t>
        </is>
      </c>
      <c r="BA104" t="n">
        <v>240036</v>
      </c>
      <c r="BB104" t="inlineStr">
        <is>
          <t>CATALINO FLORES JR</t>
        </is>
      </c>
      <c r="BE104" t="inlineStr">
        <is>
          <t>PT-206</t>
        </is>
      </c>
      <c r="BF104" t="inlineStr">
        <is>
          <t>GERALD EHIMHEN</t>
        </is>
      </c>
      <c r="BG104" t="n">
        <v>210071</v>
      </c>
      <c r="BH104" t="inlineStr">
        <is>
          <t>GERALD EHIMHEN</t>
        </is>
      </c>
      <c r="BL104" t="inlineStr">
        <is>
          <t>FLORES JR, CATALINO</t>
        </is>
      </c>
      <c r="BM104" t="inlineStr">
        <is>
          <t>PT-213</t>
        </is>
      </c>
      <c r="BN104" t="inlineStr">
        <is>
          <t>CATALINO FLORES JR</t>
        </is>
      </c>
      <c r="BO104" t="n">
        <v>240036</v>
      </c>
      <c r="BP104" t="inlineStr">
        <is>
          <t>PT-213</t>
        </is>
      </c>
    </row>
    <row r="105">
      <c r="A105" t="inlineStr">
        <is>
          <t>PT-193</t>
        </is>
      </c>
      <c r="B105" t="inlineStr">
        <is>
          <t>OPEN DFW TC USING</t>
        </is>
      </c>
      <c r="C105" t="inlineStr">
        <is>
          <t>OPEN DFW TC USING</t>
        </is>
      </c>
      <c r="D105" t="inlineStr">
        <is>
          <t>OPEN DFW TC USING</t>
        </is>
      </c>
      <c r="F105" t="inlineStr">
        <is>
          <t>PT-224</t>
        </is>
      </c>
      <c r="G105" t="inlineStr">
        <is>
          <t>Pachipulusu Sreedhar, Nagesh Kumar</t>
        </is>
      </c>
      <c r="H105" t="n">
        <v>210012</v>
      </c>
      <c r="I105" t="inlineStr">
        <is>
          <t>Pachipulusu Sreedhar, Nagesh Kumar</t>
        </is>
      </c>
      <c r="K105" t="inlineStr">
        <is>
          <t>PT-228</t>
        </is>
      </c>
      <c r="L105" t="inlineStr">
        <is>
          <t>Lopez, Daniel</t>
        </is>
      </c>
      <c r="M105" t="n">
        <v>240051</v>
      </c>
      <c r="P105">
        <f>IF(K105=R105,"","N")</f>
        <v/>
      </c>
      <c r="R105" t="inlineStr">
        <is>
          <t>PT-235</t>
        </is>
      </c>
      <c r="S105" t="inlineStr">
        <is>
          <t>LUIS MORALES</t>
        </is>
      </c>
      <c r="T105" t="inlineStr">
        <is>
          <t>LUIS MORALES</t>
        </is>
      </c>
      <c r="U105" t="n">
        <v>410002</v>
      </c>
      <c r="X105" t="inlineStr">
        <is>
          <t>PT-193</t>
        </is>
      </c>
      <c r="Y105" t="inlineStr">
        <is>
          <t>JOSE I RAMIREZ</t>
        </is>
      </c>
      <c r="Z105" t="inlineStr">
        <is>
          <t>JOSE I RAMIREZ</t>
        </is>
      </c>
      <c r="AA105" t="n">
        <v>240066</v>
      </c>
      <c r="AD105" t="inlineStr">
        <is>
          <t>PT-228</t>
        </is>
      </c>
      <c r="AE105" t="inlineStr">
        <is>
          <t>DANIEL LOPEZ</t>
        </is>
      </c>
      <c r="AF105" t="n">
        <v>240051</v>
      </c>
      <c r="AG105">
        <f>IFERROR(VLOOKUP($AF105,ELIST!$A$1:$B$1504,2,FALSE),"")</f>
        <v/>
      </c>
      <c r="AI105" t="inlineStr">
        <is>
          <t>PT-207</t>
        </is>
      </c>
      <c r="AJ105" t="inlineStr">
        <is>
          <t>JUAN CARLOS VAZQUEZ</t>
        </is>
      </c>
      <c r="AK105" t="n">
        <v>240743</v>
      </c>
      <c r="AL105" t="inlineStr">
        <is>
          <t>Juan C. Vasquez</t>
        </is>
      </c>
      <c r="AN105" t="inlineStr">
        <is>
          <t>PT-11S</t>
        </is>
      </c>
      <c r="AO105" t="inlineStr">
        <is>
          <t>RAFAEL MURATALLA-CEJA</t>
        </is>
      </c>
      <c r="AP105" t="inlineStr">
        <is>
          <t>MURRAF</t>
        </is>
      </c>
      <c r="AQ105" t="inlineStr">
        <is>
          <t>Rafael Muratalla-Ceja</t>
        </is>
      </c>
      <c r="AT105" t="inlineStr">
        <is>
          <t>PT-215</t>
        </is>
      </c>
      <c r="AU105" t="inlineStr">
        <is>
          <t>ERNEST LEMON JR</t>
        </is>
      </c>
      <c r="AV105" t="n">
        <v>240263</v>
      </c>
      <c r="AW105" t="inlineStr">
        <is>
          <t>Lemon Jr, Ernest S</t>
        </is>
      </c>
      <c r="AY105" t="inlineStr">
        <is>
          <t>PT-215</t>
        </is>
      </c>
      <c r="AZ105" t="inlineStr">
        <is>
          <t>ERNEST LEMON JR</t>
        </is>
      </c>
      <c r="BA105" t="n">
        <v>240263</v>
      </c>
      <c r="BB105" t="inlineStr">
        <is>
          <t>ERNEST LEMON JR</t>
        </is>
      </c>
      <c r="BE105" t="inlineStr">
        <is>
          <t>PT-207</t>
        </is>
      </c>
      <c r="BF105" t="inlineStr">
        <is>
          <t>AARON CONCHA</t>
        </is>
      </c>
      <c r="BG105" t="n">
        <v>240005</v>
      </c>
      <c r="BH105" t="inlineStr">
        <is>
          <t>AARON CONCHA</t>
        </is>
      </c>
      <c r="BL105" t="inlineStr">
        <is>
          <t>LEMON JR, ERNEST S</t>
        </is>
      </c>
      <c r="BM105" t="inlineStr">
        <is>
          <t>PT-215</t>
        </is>
      </c>
      <c r="BN105" t="inlineStr">
        <is>
          <t>ERNEST LEMON JR</t>
        </is>
      </c>
      <c r="BO105" t="n">
        <v>240263</v>
      </c>
      <c r="BP105" t="inlineStr">
        <is>
          <t>PT-215</t>
        </is>
      </c>
    </row>
    <row r="106">
      <c r="A106" t="inlineStr">
        <is>
          <t>PT-194</t>
        </is>
      </c>
      <c r="B106" t="inlineStr">
        <is>
          <t>Albert Perry is using</t>
        </is>
      </c>
      <c r="C106" t="inlineStr">
        <is>
          <t>Albert Perry is using</t>
        </is>
      </c>
      <c r="D106" t="inlineStr">
        <is>
          <t>Albert Perry is using</t>
        </is>
      </c>
      <c r="F106" t="inlineStr">
        <is>
          <t>PT-226</t>
        </is>
      </c>
      <c r="G106" t="inlineStr">
        <is>
          <t>Flores Sr, Catalino</t>
        </is>
      </c>
      <c r="H106" t="n">
        <v>240037</v>
      </c>
      <c r="I106" t="inlineStr">
        <is>
          <t>Flores Sr, Catalino</t>
        </is>
      </c>
      <c r="K106" t="inlineStr">
        <is>
          <t>PT-229</t>
        </is>
      </c>
      <c r="L106" t="inlineStr">
        <is>
          <t>Caballero, Reyneri M</t>
        </is>
      </c>
      <c r="M106" t="n">
        <v>440086</v>
      </c>
      <c r="P106">
        <f>IF(K106=R106,"","N")</f>
        <v/>
      </c>
      <c r="R106" t="inlineStr">
        <is>
          <t>PT-236</t>
        </is>
      </c>
      <c r="S106" t="inlineStr">
        <is>
          <t>ROLANDO COLMENERO-GARCIA</t>
        </is>
      </c>
      <c r="T106" t="inlineStr">
        <is>
          <t>ROLANDO COLMENERO-GARCIA</t>
        </is>
      </c>
      <c r="U106" t="n">
        <v>440259</v>
      </c>
      <c r="X106" t="inlineStr">
        <is>
          <t>PT-15S</t>
        </is>
      </c>
      <c r="Y106" t="inlineStr">
        <is>
          <t>JOVAN ESPINOZA TEMP</t>
        </is>
      </c>
      <c r="Z106" t="inlineStr">
        <is>
          <t>JOVAN ESPINOZA TEMP</t>
        </is>
      </c>
      <c r="AA106" t="inlineStr">
        <is>
          <t>LOPROD</t>
        </is>
      </c>
      <c r="AD106" t="inlineStr">
        <is>
          <t>PT-229</t>
        </is>
      </c>
      <c r="AE106" t="inlineStr">
        <is>
          <t>REYNERI CABALLERO</t>
        </is>
      </c>
      <c r="AF106" t="n">
        <v>440082</v>
      </c>
      <c r="AG106">
        <f>IFERROR(VLOOKUP($AF106,ELIST!$A$1:$B$1504,2,FALSE),"")</f>
        <v/>
      </c>
      <c r="AI106" t="inlineStr">
        <is>
          <t>PT-208</t>
        </is>
      </c>
      <c r="AJ106" t="inlineStr">
        <is>
          <t>SALVADOR AGUILLON</t>
        </is>
      </c>
      <c r="AK106" t="n">
        <v>240019</v>
      </c>
      <c r="AL106" t="inlineStr">
        <is>
          <t>Salvador Aguillon</t>
        </is>
      </c>
      <c r="AN106" t="inlineStr">
        <is>
          <t>PT-243</t>
        </is>
      </c>
      <c r="AO106" t="inlineStr">
        <is>
          <t>RAMESH BOBBA</t>
        </is>
      </c>
      <c r="AP106" t="n">
        <v>210010</v>
      </c>
      <c r="AQ106" t="inlineStr">
        <is>
          <t>Ramesh Bobba</t>
        </is>
      </c>
      <c r="AT106" t="inlineStr">
        <is>
          <t>PT-218</t>
        </is>
      </c>
      <c r="AU106" t="inlineStr">
        <is>
          <t>Michael Hammons</t>
        </is>
      </c>
      <c r="AV106" t="n">
        <v>230018</v>
      </c>
      <c r="AW106" t="inlineStr">
        <is>
          <t>Hammons, Michael A</t>
        </is>
      </c>
      <c r="AY106" t="inlineStr">
        <is>
          <t>PT-218</t>
        </is>
      </c>
      <c r="AZ106" t="inlineStr">
        <is>
          <t>MICHAEL HAMMONS</t>
        </is>
      </c>
      <c r="BA106" t="n">
        <v>230018</v>
      </c>
      <c r="BB106" t="inlineStr">
        <is>
          <t>MICHAEL HAMMONS</t>
        </is>
      </c>
      <c r="BE106" t="inlineStr">
        <is>
          <t>PT-208</t>
        </is>
      </c>
      <c r="BF106" t="inlineStr">
        <is>
          <t>SALVADOR AGUILLON</t>
        </is>
      </c>
      <c r="BG106" t="n">
        <v>240019</v>
      </c>
      <c r="BH106" t="inlineStr">
        <is>
          <t>SALVADOR AGUILLON</t>
        </is>
      </c>
      <c r="BL106" t="inlineStr">
        <is>
          <t>OPEN F250 LOANER</t>
        </is>
      </c>
      <c r="BM106" t="inlineStr">
        <is>
          <t>PT-218</t>
        </is>
      </c>
      <c r="BN106" t="inlineStr">
        <is>
          <t>OPEN F-250</t>
        </is>
      </c>
      <c r="BO106" t="n">
        <v>240255</v>
      </c>
      <c r="BP106" t="inlineStr">
        <is>
          <t>PT-218</t>
        </is>
      </c>
    </row>
    <row r="107">
      <c r="A107" t="inlineStr">
        <is>
          <t>PT-199</t>
        </is>
      </c>
      <c r="B107" t="inlineStr">
        <is>
          <t>WTX JST</t>
        </is>
      </c>
      <c r="C107" t="inlineStr">
        <is>
          <t>WTX JST</t>
        </is>
      </c>
      <c r="D107" t="inlineStr">
        <is>
          <t>WTX JST</t>
        </is>
      </c>
      <c r="F107" t="inlineStr">
        <is>
          <t>PT-227</t>
        </is>
      </c>
      <c r="G107" t="inlineStr">
        <is>
          <t>BRIDGE CREW USING</t>
        </is>
      </c>
      <c r="H107" t="inlineStr">
        <is>
          <t>BRIDGE CREW USING</t>
        </is>
      </c>
      <c r="I107" t="inlineStr">
        <is>
          <t>BRIDGE CREW USING</t>
        </is>
      </c>
      <c r="K107" t="inlineStr">
        <is>
          <t>PT-22S</t>
        </is>
      </c>
      <c r="L107" t="inlineStr">
        <is>
          <t>Mendieta, Albert A</t>
        </is>
      </c>
      <c r="M107" t="inlineStr">
        <is>
          <t>MENDAL</t>
        </is>
      </c>
      <c r="P107">
        <f>IF(K107=R107,"","N")</f>
        <v/>
      </c>
      <c r="R107" t="inlineStr">
        <is>
          <t>PT-237</t>
        </is>
      </c>
      <c r="S107" t="inlineStr">
        <is>
          <t>JUAN C. MIRAMONTES JR</t>
        </is>
      </c>
      <c r="T107" t="inlineStr">
        <is>
          <t>JUAN C. MIRAMONTES JR</t>
        </is>
      </c>
      <c r="U107" t="n">
        <v>240441</v>
      </c>
      <c r="X107" t="inlineStr">
        <is>
          <t>PT-14S</t>
        </is>
      </c>
      <c r="Y107" t="inlineStr">
        <is>
          <t>Keith Smith</t>
        </is>
      </c>
      <c r="Z107" t="inlineStr">
        <is>
          <t>Keith Smith</t>
        </is>
      </c>
      <c r="AA107" t="inlineStr">
        <is>
          <t>MENDAL</t>
        </is>
      </c>
      <c r="AD107" t="inlineStr">
        <is>
          <t>PT-22S</t>
        </is>
      </c>
      <c r="AE107" t="inlineStr">
        <is>
          <t>ALBERT MENDIETA</t>
        </is>
      </c>
      <c r="AF107" t="inlineStr">
        <is>
          <t>MENDAL</t>
        </is>
      </c>
      <c r="AG107">
        <f>IFERROR(VLOOKUP($AF107,ELIST!$A$1:$B$1504,2,FALSE),"")</f>
        <v/>
      </c>
      <c r="AI107" t="inlineStr">
        <is>
          <t>PT-20S</t>
        </is>
      </c>
      <c r="AJ107" t="inlineStr">
        <is>
          <t>OBALDO CHAVEZ</t>
        </is>
      </c>
      <c r="AK107" t="inlineStr">
        <is>
          <t>CHAOBA</t>
        </is>
      </c>
      <c r="AL107" t="inlineStr">
        <is>
          <t>CHAVEZ, OBALDO</t>
        </is>
      </c>
      <c r="AN107" t="inlineStr">
        <is>
          <t>ET-31</t>
        </is>
      </c>
      <c r="AO107" t="inlineStr">
        <is>
          <t>RAMIRO VAZQUEZ DE LA CRUZ</t>
        </is>
      </c>
      <c r="AP107" t="n">
        <v>240624</v>
      </c>
      <c r="AQ107" t="inlineStr">
        <is>
          <t>Ramiro Vazquez De La Cruz</t>
        </is>
      </c>
      <c r="AT107" t="inlineStr">
        <is>
          <t>PT-219</t>
        </is>
      </c>
      <c r="AU107" t="inlineStr">
        <is>
          <t>VALENTIN LOPEZ</t>
        </is>
      </c>
      <c r="AV107" t="n">
        <v>240054</v>
      </c>
      <c r="AW107" t="inlineStr">
        <is>
          <t>Lopez, Valentin</t>
        </is>
      </c>
      <c r="AY107" t="inlineStr">
        <is>
          <t>PT-219</t>
        </is>
      </c>
      <c r="AZ107" t="inlineStr">
        <is>
          <t>VALENTIN LOPEZ</t>
        </is>
      </c>
      <c r="BA107" t="n">
        <v>240054</v>
      </c>
      <c r="BB107" t="inlineStr">
        <is>
          <t>VALENTIN LOPEZ</t>
        </is>
      </c>
      <c r="BE107" t="inlineStr">
        <is>
          <t>PT-213</t>
        </is>
      </c>
      <c r="BF107" t="inlineStr">
        <is>
          <t>CATALINO FLORES JR</t>
        </is>
      </c>
      <c r="BG107" t="n">
        <v>240036</v>
      </c>
      <c r="BH107" t="inlineStr">
        <is>
          <t>CATALINO FLORES JR</t>
        </is>
      </c>
      <c r="BL107" t="inlineStr">
        <is>
          <t>LOPEZ, VALENTIN</t>
        </is>
      </c>
      <c r="BM107" t="inlineStr">
        <is>
          <t>PT-219</t>
        </is>
      </c>
      <c r="BN107" t="inlineStr">
        <is>
          <t>VALENTIN LOPEZ</t>
        </is>
      </c>
      <c r="BO107" t="n">
        <v>240054</v>
      </c>
      <c r="BP107" t="inlineStr">
        <is>
          <t>PT-219</t>
        </is>
      </c>
    </row>
    <row r="108">
      <c r="A108" t="inlineStr">
        <is>
          <t>PT-19S</t>
        </is>
      </c>
      <c r="B108" t="inlineStr">
        <is>
          <t>Figueroa, Bryan</t>
        </is>
      </c>
      <c r="C108" t="inlineStr">
        <is>
          <t>FIGBRY</t>
        </is>
      </c>
      <c r="D108" t="inlineStr">
        <is>
          <t>Figueroa, Bryan</t>
        </is>
      </c>
      <c r="F108" t="inlineStr">
        <is>
          <t>PT-228</t>
        </is>
      </c>
      <c r="G108" t="inlineStr">
        <is>
          <t>Lopez, Daniel</t>
        </is>
      </c>
      <c r="H108" t="n">
        <v>240051</v>
      </c>
      <c r="I108" t="inlineStr">
        <is>
          <t>Lopez, Daniel</t>
        </is>
      </c>
      <c r="K108" t="inlineStr">
        <is>
          <t>PT-235</t>
        </is>
      </c>
      <c r="L108" t="inlineStr">
        <is>
          <t>Morales, Luis A</t>
        </is>
      </c>
      <c r="M108" t="n">
        <v>410002</v>
      </c>
      <c r="P108">
        <f>IF(K108=R108,"","N")</f>
        <v/>
      </c>
      <c r="R108" t="inlineStr">
        <is>
          <t>PT-239</t>
        </is>
      </c>
      <c r="S108" t="inlineStr">
        <is>
          <t>ALEJANDRO RODRIGUEZ</t>
        </is>
      </c>
      <c r="T108" t="inlineStr">
        <is>
          <t>ALEJANDRO RODRIGUEZ</t>
        </is>
      </c>
      <c r="U108" t="n">
        <v>210064</v>
      </c>
      <c r="X108" t="inlineStr">
        <is>
          <t>PT-108</t>
        </is>
      </c>
      <c r="Y108" t="inlineStr">
        <is>
          <t>ARMANDO SALDIERNA JR</t>
        </is>
      </c>
      <c r="Z108" t="inlineStr">
        <is>
          <t>ARMANDO SALDIERNA JR</t>
        </is>
      </c>
      <c r="AA108" t="inlineStr">
        <is>
          <t>HOUOH-HH</t>
        </is>
      </c>
      <c r="AD108" t="inlineStr">
        <is>
          <t>PT-235</t>
        </is>
      </c>
      <c r="AE108" t="inlineStr">
        <is>
          <t>LUIS MORALES</t>
        </is>
      </c>
      <c r="AF108" t="n">
        <v>410002</v>
      </c>
      <c r="AG108">
        <f>IFERROR(VLOOKUP($AF108,ELIST!$A$1:$B$1504,2,FALSE),"")</f>
        <v/>
      </c>
      <c r="AI108" t="inlineStr">
        <is>
          <t>PT-21S</t>
        </is>
      </c>
      <c r="AJ108" t="inlineStr">
        <is>
          <t>SUB USING</t>
        </is>
      </c>
      <c r="AK108" t="inlineStr">
        <is>
          <t>SUB USING</t>
        </is>
      </c>
      <c r="AL108" t="inlineStr">
        <is>
          <t>SUB USING</t>
        </is>
      </c>
      <c r="AN108" t="inlineStr">
        <is>
          <t>PT-21S</t>
        </is>
      </c>
      <c r="AO108" t="inlineStr">
        <is>
          <t>RED44664</t>
        </is>
      </c>
      <c r="AP108" t="inlineStr">
        <is>
          <t>SELECT</t>
        </is>
      </c>
      <c r="AQ108" t="e">
        <v>#N/A</v>
      </c>
      <c r="AT108" t="inlineStr">
        <is>
          <t>PT-224</t>
        </is>
      </c>
      <c r="AU108" t="inlineStr">
        <is>
          <t>NAGESH KUMAR</t>
        </is>
      </c>
      <c r="AV108" t="n">
        <v>210012</v>
      </c>
      <c r="AW108" t="inlineStr">
        <is>
          <t>Pachipulusu Sreedhar, Nagesh Kumar</t>
        </is>
      </c>
      <c r="AY108" t="inlineStr">
        <is>
          <t>PT-224</t>
        </is>
      </c>
      <c r="AZ108" t="inlineStr">
        <is>
          <t>NAGESH KUMAR</t>
        </is>
      </c>
      <c r="BA108" t="n">
        <v>210012</v>
      </c>
      <c r="BB108" t="inlineStr">
        <is>
          <t>NAGESH KUMAR</t>
        </is>
      </c>
      <c r="BE108" t="inlineStr">
        <is>
          <t>PT-215</t>
        </is>
      </c>
      <c r="BF108" t="inlineStr">
        <is>
          <t>ERNEST LEMON JR</t>
        </is>
      </c>
      <c r="BG108" t="n">
        <v>240263</v>
      </c>
      <c r="BH108" t="inlineStr">
        <is>
          <t>ERNEST LEMON JR</t>
        </is>
      </c>
      <c r="BL108" t="inlineStr">
        <is>
          <t>KUMAR, NAGESH</t>
        </is>
      </c>
      <c r="BM108" t="inlineStr">
        <is>
          <t>PT-224</t>
        </is>
      </c>
      <c r="BN108" t="inlineStr">
        <is>
          <t>NAGESH KUMAR</t>
        </is>
      </c>
      <c r="BO108" t="n">
        <v>210012</v>
      </c>
      <c r="BP108" t="inlineStr">
        <is>
          <t>PT-224</t>
        </is>
      </c>
    </row>
    <row r="109">
      <c r="A109" t="inlineStr">
        <is>
          <t>PT-201</t>
        </is>
      </c>
      <c r="B109" t="inlineStr">
        <is>
          <t>OPEN</t>
        </is>
      </c>
      <c r="C109" t="inlineStr">
        <is>
          <t>OPEN</t>
        </is>
      </c>
      <c r="D109" t="inlineStr">
        <is>
          <t>OPEN</t>
        </is>
      </c>
      <c r="F109" t="inlineStr">
        <is>
          <t>PT-229</t>
        </is>
      </c>
      <c r="G109" t="inlineStr">
        <is>
          <t>Caballero, Reyneri M</t>
        </is>
      </c>
      <c r="H109" t="n">
        <v>440086</v>
      </c>
      <c r="I109" t="inlineStr">
        <is>
          <t>Caballero, Reyneri M</t>
        </is>
      </c>
      <c r="K109" t="inlineStr">
        <is>
          <t>PT-236</t>
        </is>
      </c>
      <c r="L109" t="inlineStr">
        <is>
          <t>Colmenero-Garcia, Rolando</t>
        </is>
      </c>
      <c r="M109" t="n">
        <v>440259</v>
      </c>
      <c r="P109">
        <f>IF(K109=R109,"","N")</f>
        <v/>
      </c>
      <c r="R109" t="inlineStr">
        <is>
          <t>PT-23S</t>
        </is>
      </c>
      <c r="S109" t="inlineStr">
        <is>
          <t>OPEN SELECT TK</t>
        </is>
      </c>
      <c r="T109" t="inlineStr">
        <is>
          <t>OPEN SELECT TK</t>
        </is>
      </c>
      <c r="U109" t="inlineStr">
        <is>
          <t>OPEN SELECT TK</t>
        </is>
      </c>
      <c r="X109" t="inlineStr">
        <is>
          <t>ET-22</t>
        </is>
      </c>
      <c r="Y109" t="inlineStr">
        <is>
          <t>OPEN F250 09.16.24</t>
        </is>
      </c>
      <c r="Z109" t="inlineStr">
        <is>
          <t>OPEN F250 09.16.24</t>
        </is>
      </c>
      <c r="AA109" t="n">
        <v>240455</v>
      </c>
      <c r="AD109" t="inlineStr">
        <is>
          <t>PT-236</t>
        </is>
      </c>
      <c r="AE109" t="inlineStr">
        <is>
          <t>ROLANDO COLMENERO-GARCIA</t>
        </is>
      </c>
      <c r="AF109" t="n">
        <v>440259</v>
      </c>
      <c r="AG109">
        <f>IFERROR(VLOOKUP($AF109,ELIST!$A$1:$B$1504,2,FALSE),"")</f>
        <v/>
      </c>
      <c r="AI109" t="inlineStr">
        <is>
          <t>PT-22S</t>
        </is>
      </c>
      <c r="AJ109" t="inlineStr">
        <is>
          <t>ALBERT MENDIETA</t>
        </is>
      </c>
      <c r="AK109" t="inlineStr">
        <is>
          <t>MENDAL</t>
        </is>
      </c>
      <c r="AL109" t="inlineStr">
        <is>
          <t>MENDIETA, ALBERT</t>
        </is>
      </c>
      <c r="AN109" t="inlineStr">
        <is>
          <t>PT-160</t>
        </is>
      </c>
      <c r="AO109" t="inlineStr">
        <is>
          <t>REYNERI CABALLERO</t>
        </is>
      </c>
      <c r="AP109" t="n">
        <v>440086</v>
      </c>
      <c r="AQ109" t="inlineStr">
        <is>
          <t>Reyneri M. Caballero</t>
        </is>
      </c>
      <c r="AT109" t="inlineStr">
        <is>
          <t>PT-226</t>
        </is>
      </c>
      <c r="AU109" t="inlineStr">
        <is>
          <t>CATALINO FLORES SR</t>
        </is>
      </c>
      <c r="AV109" t="n">
        <v>240037</v>
      </c>
      <c r="AW109" t="inlineStr">
        <is>
          <t>Flores Sr, Catalino</t>
        </is>
      </c>
      <c r="AY109" t="inlineStr">
        <is>
          <t>PT-226</t>
        </is>
      </c>
      <c r="AZ109" t="inlineStr">
        <is>
          <t>CATALINO FLORES SR</t>
        </is>
      </c>
      <c r="BA109" t="n">
        <v>240037</v>
      </c>
      <c r="BB109" t="inlineStr">
        <is>
          <t>CATALINO FLORES SR</t>
        </is>
      </c>
      <c r="BE109" t="inlineStr">
        <is>
          <t>PT-218</t>
        </is>
      </c>
      <c r="BF109" t="inlineStr">
        <is>
          <t>OPEN</t>
        </is>
      </c>
      <c r="BG109" t="inlineStr">
        <is>
          <t>**</t>
        </is>
      </c>
      <c r="BH109" t="inlineStr">
        <is>
          <t>OPEN</t>
        </is>
      </c>
      <c r="BL109" t="inlineStr">
        <is>
          <t>FLORES SR, CATALINO</t>
        </is>
      </c>
      <c r="BM109" t="inlineStr">
        <is>
          <t>PT-226</t>
        </is>
      </c>
      <c r="BN109" t="inlineStr">
        <is>
          <t>CATALINO FLORES SR</t>
        </is>
      </c>
      <c r="BO109" t="n">
        <v>240037</v>
      </c>
      <c r="BP109" t="inlineStr">
        <is>
          <t>PT-226</t>
        </is>
      </c>
    </row>
    <row r="110">
      <c r="A110" t="inlineStr">
        <is>
          <t>PT-202</t>
        </is>
      </c>
      <c r="B110" t="inlineStr">
        <is>
          <t>OPEN JOB SITE</t>
        </is>
      </c>
      <c r="C110" t="inlineStr">
        <is>
          <t>OPEN JOB SITE</t>
        </is>
      </c>
      <c r="D110" t="inlineStr">
        <is>
          <t>OPEN JOB SITE</t>
        </is>
      </c>
      <c r="F110" t="inlineStr">
        <is>
          <t>PT-22S</t>
        </is>
      </c>
      <c r="G110" t="inlineStr">
        <is>
          <t>Mendieta, Albert A</t>
        </is>
      </c>
      <c r="H110" t="inlineStr">
        <is>
          <t>MENDAL</t>
        </is>
      </c>
      <c r="I110" t="inlineStr">
        <is>
          <t>Mendieta, Albert A</t>
        </is>
      </c>
      <c r="K110" t="inlineStr">
        <is>
          <t>PT-237</t>
        </is>
      </c>
      <c r="L110" t="inlineStr">
        <is>
          <t>Miramontes Jr, Juan C</t>
        </is>
      </c>
      <c r="M110" t="n">
        <v>240441</v>
      </c>
      <c r="P110">
        <f>IF(K110=R110,"","N")</f>
        <v/>
      </c>
      <c r="R110" t="inlineStr">
        <is>
          <t>PT-240</t>
        </is>
      </c>
      <c r="S110" t="inlineStr">
        <is>
          <t>CLINT MIZE</t>
        </is>
      </c>
      <c r="T110" t="inlineStr">
        <is>
          <t>CLINT MIZE</t>
        </is>
      </c>
      <c r="U110" t="n">
        <v>230005</v>
      </c>
      <c r="X110" t="inlineStr">
        <is>
          <t>PT-172</t>
        </is>
      </c>
      <c r="Y110" t="inlineStr">
        <is>
          <t>FRANCISCO DIAZ SERNA</t>
        </is>
      </c>
      <c r="Z110" t="inlineStr">
        <is>
          <t>FRANCISCO DIAZ SERNA</t>
        </is>
      </c>
      <c r="AA110" t="n">
        <v>240538</v>
      </c>
      <c r="AD110" t="inlineStr">
        <is>
          <t>PT-237</t>
        </is>
      </c>
      <c r="AE110" t="inlineStr">
        <is>
          <t>JUAN C. MIRAMONTES JR</t>
        </is>
      </c>
      <c r="AF110" t="n">
        <v>240441</v>
      </c>
      <c r="AG110">
        <f>IFERROR(VLOOKUP($AF110,ELIST!$A$1:$B$1504,2,FALSE),"")</f>
        <v/>
      </c>
      <c r="AI110" t="inlineStr">
        <is>
          <t>PT-213</t>
        </is>
      </c>
      <c r="AJ110" t="inlineStr">
        <is>
          <t>CATALINO FLORES JR</t>
        </is>
      </c>
      <c r="AK110" t="n">
        <v>240036</v>
      </c>
      <c r="AL110" t="inlineStr">
        <is>
          <t>Catalino Flores Jr</t>
        </is>
      </c>
      <c r="AN110" t="inlineStr">
        <is>
          <t>PT-10S</t>
        </is>
      </c>
      <c r="AO110" t="inlineStr">
        <is>
          <t>ROBERT BERRYHILL</t>
        </is>
      </c>
      <c r="AP110" t="inlineStr">
        <is>
          <t>BERROB</t>
        </is>
      </c>
      <c r="AQ110" t="inlineStr">
        <is>
          <t>Robert P. Berryhill</t>
        </is>
      </c>
      <c r="AT110" t="inlineStr">
        <is>
          <t>PT-227</t>
        </is>
      </c>
      <c r="AU110" t="inlineStr">
        <is>
          <t>HECTOR CLAUDIO</t>
        </is>
      </c>
      <c r="AV110" t="n">
        <v>240028</v>
      </c>
      <c r="AW110" t="inlineStr">
        <is>
          <t>Claudio, Hector J</t>
        </is>
      </c>
      <c r="AY110" t="inlineStr">
        <is>
          <t>PT-227</t>
        </is>
      </c>
      <c r="AZ110" t="inlineStr">
        <is>
          <t>HECTOR J. CLAUDIO</t>
        </is>
      </c>
      <c r="BA110" t="n">
        <v>240028</v>
      </c>
      <c r="BB110" t="inlineStr">
        <is>
          <t>HECTOR J. CLAUDIO</t>
        </is>
      </c>
      <c r="BE110" t="inlineStr">
        <is>
          <t>PT-219</t>
        </is>
      </c>
      <c r="BF110" t="inlineStr">
        <is>
          <t>VALENTIN LOPEZ</t>
        </is>
      </c>
      <c r="BG110" t="n">
        <v>240054</v>
      </c>
      <c r="BH110" t="inlineStr">
        <is>
          <t>VALENTIN LOPEZ</t>
        </is>
      </c>
      <c r="BL110" t="inlineStr">
        <is>
          <t>CLAUDIO, HECTOR J</t>
        </is>
      </c>
      <c r="BM110" t="inlineStr">
        <is>
          <t>PT-227</t>
        </is>
      </c>
      <c r="BN110" t="inlineStr">
        <is>
          <t>HECTOR J. CLAUDIO</t>
        </is>
      </c>
      <c r="BO110" t="n">
        <v>240028</v>
      </c>
      <c r="BP110" t="inlineStr">
        <is>
          <t>PT-227</t>
        </is>
      </c>
    </row>
    <row r="111">
      <c r="A111" t="inlineStr">
        <is>
          <t>PT-207</t>
        </is>
      </c>
      <c r="B111" t="inlineStr">
        <is>
          <t>Vasquez, Juan C</t>
        </is>
      </c>
      <c r="C111" t="n">
        <v>240743</v>
      </c>
      <c r="D111" t="inlineStr">
        <is>
          <t>Vasquez, Juan C</t>
        </is>
      </c>
      <c r="F111" t="inlineStr">
        <is>
          <t>PT-235</t>
        </is>
      </c>
      <c r="G111" t="inlineStr">
        <is>
          <t>Morales, Luis A</t>
        </is>
      </c>
      <c r="H111" t="n">
        <v>410002</v>
      </c>
      <c r="I111" t="inlineStr">
        <is>
          <t>Morales, Luis A</t>
        </is>
      </c>
      <c r="K111" t="inlineStr">
        <is>
          <t>PT-239</t>
        </is>
      </c>
      <c r="L111" t="inlineStr">
        <is>
          <t>Rodriguez-Ayala, Alejandro J</t>
        </is>
      </c>
      <c r="M111" t="n">
        <v>210064</v>
      </c>
      <c r="P111">
        <f>IF(K111=R111,"","N")</f>
        <v/>
      </c>
      <c r="R111" t="inlineStr">
        <is>
          <t>PT-241</t>
        </is>
      </c>
      <c r="S111" t="inlineStr">
        <is>
          <t>MARK GARCIA</t>
        </is>
      </c>
      <c r="T111" t="inlineStr">
        <is>
          <t>MARK GARCIA</t>
        </is>
      </c>
      <c r="U111" t="n">
        <v>210050</v>
      </c>
      <c r="X111" t="inlineStr">
        <is>
          <t>PT-92</t>
        </is>
      </c>
      <c r="Y111" t="inlineStr">
        <is>
          <t>STONIE BROWN</t>
        </is>
      </c>
      <c r="Z111" t="inlineStr">
        <is>
          <t>STONIE BROWN</t>
        </is>
      </c>
      <c r="AA111" t="n">
        <v>240617</v>
      </c>
      <c r="AD111" t="inlineStr">
        <is>
          <t>PT-239</t>
        </is>
      </c>
      <c r="AE111" t="inlineStr">
        <is>
          <t>ALEJANDRO RODRIGUEZ</t>
        </is>
      </c>
      <c r="AF111" t="n">
        <v>210064</v>
      </c>
      <c r="AG111">
        <f>IFERROR(VLOOKUP($AF111,ELIST!$A$1:$B$1504,2,FALSE),"")</f>
        <v/>
      </c>
      <c r="AI111" t="inlineStr">
        <is>
          <t>PT-215</t>
        </is>
      </c>
      <c r="AJ111" t="inlineStr">
        <is>
          <t>ERNEST LEMON JR</t>
        </is>
      </c>
      <c r="AK111" t="n">
        <v>240263</v>
      </c>
      <c r="AL111" t="inlineStr">
        <is>
          <t>Ernest S. Lemon Jr</t>
        </is>
      </c>
      <c r="AN111" t="inlineStr">
        <is>
          <t>ET-11</t>
        </is>
      </c>
      <c r="AO111" t="inlineStr">
        <is>
          <t>Roberto Guerrero Jr.</t>
        </is>
      </c>
      <c r="AP111" t="n">
        <v>210089</v>
      </c>
      <c r="AQ111" t="inlineStr">
        <is>
          <t>Roberto Guerrero Jr</t>
        </is>
      </c>
      <c r="AT111" t="inlineStr">
        <is>
          <t>PT-228</t>
        </is>
      </c>
      <c r="AU111" t="inlineStr">
        <is>
          <t>DANIEL LOPEZ</t>
        </is>
      </c>
      <c r="AV111" t="n">
        <v>240051</v>
      </c>
      <c r="AW111" t="inlineStr">
        <is>
          <t>Lopez, Daniel</t>
        </is>
      </c>
      <c r="AY111" t="inlineStr">
        <is>
          <t>PT-228</t>
        </is>
      </c>
      <c r="AZ111" t="inlineStr">
        <is>
          <t>DANIEL LOPEZ</t>
        </is>
      </c>
      <c r="BA111" t="n">
        <v>240051</v>
      </c>
      <c r="BB111" t="inlineStr">
        <is>
          <t>DANIEL LOPEZ</t>
        </is>
      </c>
      <c r="BE111" t="inlineStr">
        <is>
          <t>PT-224</t>
        </is>
      </c>
      <c r="BF111" t="inlineStr">
        <is>
          <t>NAGESH KUMAR</t>
        </is>
      </c>
      <c r="BG111" t="n">
        <v>210012</v>
      </c>
      <c r="BH111" t="inlineStr">
        <is>
          <t>NAGESH KUMAR</t>
        </is>
      </c>
      <c r="BL111" t="inlineStr">
        <is>
          <t>LOPEZ, DANIEL</t>
        </is>
      </c>
      <c r="BM111" t="inlineStr">
        <is>
          <t>PT-228</t>
        </is>
      </c>
      <c r="BN111" t="inlineStr">
        <is>
          <t>DANIEL LOPEZ</t>
        </is>
      </c>
      <c r="BO111" t="n">
        <v>240051</v>
      </c>
      <c r="BP111" t="inlineStr">
        <is>
          <t>PT-228</t>
        </is>
      </c>
    </row>
    <row r="112">
      <c r="A112" t="inlineStr">
        <is>
          <t>PT-208</t>
        </is>
      </c>
      <c r="B112" t="inlineStr">
        <is>
          <t>Aguillon, Salvador</t>
        </is>
      </c>
      <c r="C112" t="n">
        <v>240019</v>
      </c>
      <c r="D112" t="inlineStr">
        <is>
          <t>Aguillon, Salvador</t>
        </is>
      </c>
      <c r="F112" t="inlineStr">
        <is>
          <t>PT-236</t>
        </is>
      </c>
      <c r="G112" t="inlineStr">
        <is>
          <t>Colmenero-Garcia, Rolando</t>
        </is>
      </c>
      <c r="H112" t="n">
        <v>440259</v>
      </c>
      <c r="I112" t="inlineStr">
        <is>
          <t>Colmenero-Garcia, Rolando</t>
        </is>
      </c>
      <c r="K112" t="inlineStr">
        <is>
          <t>PT-23S</t>
        </is>
      </c>
      <c r="L112" t="inlineStr"/>
      <c r="M112" t="inlineStr"/>
      <c r="P112">
        <f>IF(K112=R112,"","N")</f>
        <v/>
      </c>
      <c r="R112" t="inlineStr">
        <is>
          <t>PT-242</t>
        </is>
      </c>
      <c r="S112" t="inlineStr">
        <is>
          <t>HECTOR SANCHEZ</t>
        </is>
      </c>
      <c r="T112" t="inlineStr">
        <is>
          <t>HECTOR SANCHEZ</t>
        </is>
      </c>
      <c r="U112" t="n">
        <v>240083</v>
      </c>
      <c r="X112" t="inlineStr">
        <is>
          <t>PT-18S</t>
        </is>
      </c>
      <c r="Y112" t="inlineStr">
        <is>
          <t>JST SELECT 250</t>
        </is>
      </c>
      <c r="Z112" t="inlineStr">
        <is>
          <t>JST SELECT 250</t>
        </is>
      </c>
      <c r="AA112" t="inlineStr">
        <is>
          <t>JST SELECT 250</t>
        </is>
      </c>
      <c r="AD112" t="inlineStr">
        <is>
          <t>PT-240</t>
        </is>
      </c>
      <c r="AE112" t="inlineStr">
        <is>
          <t>CLINT MIZE</t>
        </is>
      </c>
      <c r="AF112" t="n">
        <v>230005</v>
      </c>
      <c r="AG112">
        <f>IFERROR(VLOOKUP($AF112,ELIST!$A$1:$B$1504,2,FALSE),"")</f>
        <v/>
      </c>
      <c r="AI112" t="inlineStr">
        <is>
          <t>PT-218</t>
        </is>
      </c>
      <c r="AJ112" t="inlineStr">
        <is>
          <t>Michael Hammons</t>
        </is>
      </c>
      <c r="AK112" t="n">
        <v>230018</v>
      </c>
      <c r="AL112" t="inlineStr">
        <is>
          <t>Michael A. Hammons</t>
        </is>
      </c>
      <c r="AN112" t="inlineStr">
        <is>
          <t>PT-180</t>
        </is>
      </c>
      <c r="AO112" t="inlineStr">
        <is>
          <t>ROBERTO LUMBRERAS</t>
        </is>
      </c>
      <c r="AP112" t="n">
        <v>240164</v>
      </c>
      <c r="AQ112" t="inlineStr">
        <is>
          <t>Roberto Lumbreras</t>
        </is>
      </c>
      <c r="AT112" t="inlineStr">
        <is>
          <t>PT-229</t>
        </is>
      </c>
      <c r="AU112" t="inlineStr">
        <is>
          <t>ANDRES BLANCO</t>
        </is>
      </c>
      <c r="AV112" t="n">
        <v>440082</v>
      </c>
      <c r="AW112" t="inlineStr">
        <is>
          <t>Blanco, Andres E</t>
        </is>
      </c>
      <c r="AY112" t="inlineStr">
        <is>
          <t>PT-229</t>
        </is>
      </c>
      <c r="AZ112" t="inlineStr">
        <is>
          <t>ANDRES BLANCO</t>
        </is>
      </c>
      <c r="BA112" t="n">
        <v>440082</v>
      </c>
      <c r="BB112" t="inlineStr">
        <is>
          <t>ANDRES BLANCO</t>
        </is>
      </c>
      <c r="BE112" t="inlineStr">
        <is>
          <t>PT-226</t>
        </is>
      </c>
      <c r="BF112" t="inlineStr">
        <is>
          <t>CATALINO FLORES SR</t>
        </is>
      </c>
      <c r="BG112" t="n">
        <v>240037</v>
      </c>
      <c r="BH112" t="inlineStr">
        <is>
          <t>CATALINO FLORES SR</t>
        </is>
      </c>
      <c r="BL112" t="inlineStr">
        <is>
          <t>BLANCO, ANDRES E</t>
        </is>
      </c>
      <c r="BM112" t="inlineStr">
        <is>
          <t>PT-229</t>
        </is>
      </c>
      <c r="BN112" t="inlineStr">
        <is>
          <t>ANDRES BLANCO</t>
        </is>
      </c>
      <c r="BO112" t="n">
        <v>440082</v>
      </c>
      <c r="BP112" t="inlineStr">
        <is>
          <t>PT-229</t>
        </is>
      </c>
    </row>
    <row r="113">
      <c r="A113" t="inlineStr">
        <is>
          <t>PT-20S</t>
        </is>
      </c>
      <c r="B113" t="inlineStr">
        <is>
          <t>Chavez, Obaldo S</t>
        </is>
      </c>
      <c r="C113" t="inlineStr">
        <is>
          <t>CHAOBA</t>
        </is>
      </c>
      <c r="D113" t="inlineStr">
        <is>
          <t>Chavez, Obaldo S</t>
        </is>
      </c>
      <c r="F113" t="inlineStr">
        <is>
          <t>PT-237</t>
        </is>
      </c>
      <c r="G113" t="inlineStr">
        <is>
          <t>Miramontes Jr, Juan C</t>
        </is>
      </c>
      <c r="H113" t="n">
        <v>240441</v>
      </c>
      <c r="I113" t="inlineStr">
        <is>
          <t>Miramontes Jr, Juan C</t>
        </is>
      </c>
      <c r="K113" t="inlineStr">
        <is>
          <t>PT-240</t>
        </is>
      </c>
      <c r="L113" t="inlineStr">
        <is>
          <t>Mize, Clint</t>
        </is>
      </c>
      <c r="M113" t="n">
        <v>230005</v>
      </c>
      <c r="P113">
        <f>IF(K113=R113,"","N")</f>
        <v/>
      </c>
      <c r="R113" t="inlineStr">
        <is>
          <t>PT-243</t>
        </is>
      </c>
      <c r="S113" t="inlineStr">
        <is>
          <t>RAMESH BOBBA</t>
        </is>
      </c>
      <c r="T113" t="inlineStr">
        <is>
          <t>RAMESH BOBBA</t>
        </is>
      </c>
      <c r="U113" t="n">
        <v>210010</v>
      </c>
      <c r="X113" t="inlineStr">
        <is>
          <t>PT-275</t>
        </is>
      </c>
      <c r="Y113" t="inlineStr">
        <is>
          <t>PATRICHIA HANNA</t>
        </is>
      </c>
      <c r="Z113" t="inlineStr">
        <is>
          <t>PATRICHIA HANNA</t>
        </is>
      </c>
      <c r="AA113" t="n">
        <v>210084</v>
      </c>
      <c r="AD113" t="inlineStr">
        <is>
          <t>PT-241</t>
        </is>
      </c>
      <c r="AE113" t="inlineStr">
        <is>
          <t>MARK GARCIA</t>
        </is>
      </c>
      <c r="AF113" t="n">
        <v>210050</v>
      </c>
      <c r="AG113">
        <f>IFERROR(VLOOKUP($AF113,ELIST!$A$1:$B$1504,2,FALSE),"")</f>
        <v/>
      </c>
      <c r="AI113" t="inlineStr">
        <is>
          <t>PT-219</t>
        </is>
      </c>
      <c r="AJ113" t="inlineStr">
        <is>
          <t>VALENTIN LOPEZ</t>
        </is>
      </c>
      <c r="AK113" t="n">
        <v>240054</v>
      </c>
      <c r="AL113" t="inlineStr">
        <is>
          <t>Valentin Lopez</t>
        </is>
      </c>
      <c r="AN113" t="inlineStr">
        <is>
          <t>PT-01S</t>
        </is>
      </c>
      <c r="AO113" t="inlineStr">
        <is>
          <t>RODRIGO LOPEZ</t>
        </is>
      </c>
      <c r="AP113" t="inlineStr">
        <is>
          <t>LOPROD</t>
        </is>
      </c>
      <c r="AQ113" t="inlineStr">
        <is>
          <t>Rodrigo Lopez Jr</t>
        </is>
      </c>
      <c r="AT113" t="inlineStr">
        <is>
          <t>PT-235</t>
        </is>
      </c>
      <c r="AU113" t="inlineStr">
        <is>
          <t>LUIS MORALES</t>
        </is>
      </c>
      <c r="AV113" t="n">
        <v>410002</v>
      </c>
      <c r="AW113" t="inlineStr">
        <is>
          <t>Morales, Luis A</t>
        </is>
      </c>
      <c r="AY113" t="inlineStr">
        <is>
          <t>PT-235</t>
        </is>
      </c>
      <c r="AZ113" t="inlineStr">
        <is>
          <t>LUIS MORALES</t>
        </is>
      </c>
      <c r="BA113" t="n">
        <v>410002</v>
      </c>
      <c r="BB113" t="inlineStr">
        <is>
          <t>LUIS MORALES</t>
        </is>
      </c>
      <c r="BE113" t="inlineStr">
        <is>
          <t>PT-227</t>
        </is>
      </c>
      <c r="BF113" t="inlineStr">
        <is>
          <t>HECTOR J. CLAUDIO</t>
        </is>
      </c>
      <c r="BG113" t="n">
        <v>240028</v>
      </c>
      <c r="BH113" t="inlineStr">
        <is>
          <t>HECTOR J. CLAUDIO</t>
        </is>
      </c>
      <c r="BL113" t="inlineStr">
        <is>
          <t>MORALES, LUIS A</t>
        </is>
      </c>
      <c r="BM113" t="inlineStr">
        <is>
          <t>PT-235</t>
        </is>
      </c>
      <c r="BN113" t="inlineStr">
        <is>
          <t>LUIS MORALES</t>
        </is>
      </c>
      <c r="BO113" t="n">
        <v>410002</v>
      </c>
      <c r="BP113" t="inlineStr">
        <is>
          <t>PT-235</t>
        </is>
      </c>
    </row>
    <row r="114">
      <c r="A114" t="inlineStr">
        <is>
          <t>PT-213</t>
        </is>
      </c>
      <c r="B114" t="inlineStr">
        <is>
          <t>Flores Jr, Catalino</t>
        </is>
      </c>
      <c r="C114" t="n">
        <v>240036</v>
      </c>
      <c r="D114" t="inlineStr">
        <is>
          <t>Flores Jr, Catalino</t>
        </is>
      </c>
      <c r="F114" t="inlineStr">
        <is>
          <t>PT-239</t>
        </is>
      </c>
      <c r="G114" t="inlineStr">
        <is>
          <t>Rodriguez-Ayala, Alejandro J</t>
        </is>
      </c>
      <c r="H114" t="n">
        <v>210064</v>
      </c>
      <c r="I114" t="inlineStr">
        <is>
          <t>Rodriguez-Ayala, Alejandro J</t>
        </is>
      </c>
      <c r="K114" t="inlineStr">
        <is>
          <t>PT-241</t>
        </is>
      </c>
      <c r="L114" t="inlineStr">
        <is>
          <t>Garcia, Mark E XL</t>
        </is>
      </c>
      <c r="M114" t="n">
        <v>210050</v>
      </c>
      <c r="P114">
        <f>IF(K114=R114,"","N")</f>
        <v/>
      </c>
      <c r="R114" t="inlineStr">
        <is>
          <t>PT-244</t>
        </is>
      </c>
      <c r="S114" t="inlineStr">
        <is>
          <t>SAM ABUNEMEH</t>
        </is>
      </c>
      <c r="T114" t="inlineStr">
        <is>
          <t>SAM ABUNEMEH</t>
        </is>
      </c>
      <c r="U114" t="n">
        <v>410012</v>
      </c>
      <c r="X114" t="inlineStr">
        <is>
          <t>ET-15</t>
        </is>
      </c>
      <c r="Y114" t="inlineStr">
        <is>
          <t>OPEN</t>
        </is>
      </c>
      <c r="Z114" t="inlineStr">
        <is>
          <t>OPEN</t>
        </is>
      </c>
      <c r="AA114" t="n">
        <v>210085</v>
      </c>
      <c r="AD114" t="inlineStr">
        <is>
          <t>PT-242</t>
        </is>
      </c>
      <c r="AE114" t="inlineStr">
        <is>
          <t>HECTOR SANCHEZ</t>
        </is>
      </c>
      <c r="AF114" t="n">
        <v>240083</v>
      </c>
      <c r="AG114">
        <f>IFERROR(VLOOKUP($AF114,ELIST!$A$1:$B$1504,2,FALSE),"")</f>
        <v/>
      </c>
      <c r="AI114" t="inlineStr">
        <is>
          <t>PT-224</t>
        </is>
      </c>
      <c r="AJ114" t="inlineStr">
        <is>
          <t>NAGESH KUMAR</t>
        </is>
      </c>
      <c r="AK114" t="n">
        <v>210012</v>
      </c>
      <c r="AL114" t="inlineStr">
        <is>
          <t>Nagesh Kumar Pachipulusu Sreedhar</t>
        </is>
      </c>
      <c r="AN114" t="inlineStr">
        <is>
          <t>PT-07S</t>
        </is>
      </c>
      <c r="AO114" t="inlineStr">
        <is>
          <t>ROGER DODDY</t>
        </is>
      </c>
      <c r="AP114" t="inlineStr">
        <is>
          <t>DODROG</t>
        </is>
      </c>
      <c r="AQ114" t="inlineStr">
        <is>
          <t>Roger W. Doddy</t>
        </is>
      </c>
      <c r="AT114" t="inlineStr">
        <is>
          <t>PT-236</t>
        </is>
      </c>
      <c r="AU114" t="inlineStr">
        <is>
          <t>ROLANDO COLMENERO-GARCIA</t>
        </is>
      </c>
      <c r="AV114" t="n">
        <v>440259</v>
      </c>
      <c r="AW114" t="inlineStr">
        <is>
          <t>Colmenero-Garcia, Rolando</t>
        </is>
      </c>
      <c r="AY114" t="inlineStr">
        <is>
          <t>PT-236</t>
        </is>
      </c>
      <c r="AZ114" t="inlineStr">
        <is>
          <t>ROLANDO COLMENERO-GARCIA</t>
        </is>
      </c>
      <c r="BA114" t="n">
        <v>440259</v>
      </c>
      <c r="BB114" t="inlineStr">
        <is>
          <t>ROLANDO COLMENERO-GARCIA</t>
        </is>
      </c>
      <c r="BE114" t="inlineStr">
        <is>
          <t>PT-228</t>
        </is>
      </c>
      <c r="BF114" t="inlineStr">
        <is>
          <t>DANIEL LOPEZ</t>
        </is>
      </c>
      <c r="BG114" t="n">
        <v>240051</v>
      </c>
      <c r="BH114" t="inlineStr">
        <is>
          <t>DANIEL LOPEZ</t>
        </is>
      </c>
      <c r="BL114" t="inlineStr">
        <is>
          <t>JONES, BRANDON C</t>
        </is>
      </c>
      <c r="BM114" t="inlineStr">
        <is>
          <t>PT-236</t>
        </is>
      </c>
      <c r="BN114" t="inlineStr">
        <is>
          <t>CHASE JONES</t>
        </is>
      </c>
      <c r="BO114" t="n">
        <v>240671</v>
      </c>
      <c r="BP114" t="inlineStr">
        <is>
          <t>PT-236</t>
        </is>
      </c>
    </row>
    <row r="115">
      <c r="A115" t="inlineStr">
        <is>
          <t>PT-215</t>
        </is>
      </c>
      <c r="B115" t="inlineStr">
        <is>
          <t>Lemon Jr, Ernest S</t>
        </is>
      </c>
      <c r="C115" t="n">
        <v>240263</v>
      </c>
      <c r="D115" t="inlineStr">
        <is>
          <t>Lemon Jr, Ernest S</t>
        </is>
      </c>
      <c r="F115" t="inlineStr">
        <is>
          <t>PT-23S</t>
        </is>
      </c>
      <c r="G115" t="inlineStr"/>
      <c r="I115" t="inlineStr"/>
      <c r="K115" t="inlineStr">
        <is>
          <t>PT-242</t>
        </is>
      </c>
      <c r="L115" t="inlineStr">
        <is>
          <t>Sanchez, Hector</t>
        </is>
      </c>
      <c r="M115" t="n">
        <v>240083</v>
      </c>
      <c r="P115">
        <f>IF(K115=R115,"","N")</f>
        <v/>
      </c>
      <c r="R115" t="inlineStr">
        <is>
          <t>PT-245</t>
        </is>
      </c>
      <c r="S115" t="inlineStr">
        <is>
          <t>JARED RUHRUP</t>
        </is>
      </c>
      <c r="T115" t="inlineStr">
        <is>
          <t>JARED RUHRUP</t>
        </is>
      </c>
      <c r="U115" t="n">
        <v>210053</v>
      </c>
      <c r="X115" t="inlineStr">
        <is>
          <t>PT-276</t>
        </is>
      </c>
      <c r="Y115" t="inlineStr">
        <is>
          <t>OPEN MAVERICK</t>
        </is>
      </c>
      <c r="Z115" t="inlineStr">
        <is>
          <t>OPEN MAVERICK</t>
        </is>
      </c>
      <c r="AA115" t="inlineStr">
        <is>
          <t>TBD</t>
        </is>
      </c>
      <c r="AD115" t="inlineStr">
        <is>
          <t>PT-243</t>
        </is>
      </c>
      <c r="AE115" t="inlineStr">
        <is>
          <t>RAMESH BOBBA</t>
        </is>
      </c>
      <c r="AF115" t="n">
        <v>210010</v>
      </c>
      <c r="AG115">
        <f>IFERROR(VLOOKUP($AF115,ELIST!$A$1:$B$1504,2,FALSE),"")</f>
        <v/>
      </c>
      <c r="AI115" t="inlineStr">
        <is>
          <t>PT-226</t>
        </is>
      </c>
      <c r="AJ115" t="inlineStr">
        <is>
          <t>CATALINO FLORES SR</t>
        </is>
      </c>
      <c r="AK115" t="n">
        <v>240037</v>
      </c>
      <c r="AL115" t="inlineStr">
        <is>
          <t>Catalino Flores Sr</t>
        </is>
      </c>
      <c r="AN115" t="inlineStr">
        <is>
          <t>PT-236</t>
        </is>
      </c>
      <c r="AO115" t="inlineStr">
        <is>
          <t>ROLANDO COLMENERO-GARCIA</t>
        </is>
      </c>
      <c r="AP115" t="n">
        <v>440259</v>
      </c>
      <c r="AQ115" t="inlineStr">
        <is>
          <t>Rolando Colmenero-Garcia</t>
        </is>
      </c>
      <c r="AT115" t="inlineStr">
        <is>
          <t>PT-237</t>
        </is>
      </c>
      <c r="AU115" t="inlineStr">
        <is>
          <t>JUAN MIRAMONTES JR</t>
        </is>
      </c>
      <c r="AV115" t="n">
        <v>240441</v>
      </c>
      <c r="AW115" t="inlineStr">
        <is>
          <t>Miramontes Jr, Juan C</t>
        </is>
      </c>
      <c r="AY115" t="inlineStr">
        <is>
          <t>PT-237</t>
        </is>
      </c>
      <c r="AZ115" t="inlineStr">
        <is>
          <t>JUAN C. MIRAMONTES JR</t>
        </is>
      </c>
      <c r="BA115" t="n">
        <v>240441</v>
      </c>
      <c r="BB115" t="inlineStr">
        <is>
          <t>JUAN C. MIRAMONTES JR</t>
        </is>
      </c>
      <c r="BE115" t="inlineStr">
        <is>
          <t>PT-229</t>
        </is>
      </c>
      <c r="BF115" t="inlineStr">
        <is>
          <t>ANDRES BLANCO</t>
        </is>
      </c>
      <c r="BG115" t="n">
        <v>440082</v>
      </c>
      <c r="BH115" t="inlineStr">
        <is>
          <t>ANDRES BLANCO</t>
        </is>
      </c>
      <c r="BL115" t="inlineStr">
        <is>
          <t>MIRAMONTES JR, JUAN C</t>
        </is>
      </c>
      <c r="BM115" t="inlineStr">
        <is>
          <t>PT-237</t>
        </is>
      </c>
      <c r="BN115" t="inlineStr">
        <is>
          <t>JUAN C MIRAMONTES JR</t>
        </is>
      </c>
      <c r="BO115" t="n">
        <v>240441</v>
      </c>
      <c r="BP115" t="inlineStr">
        <is>
          <t>PT-237</t>
        </is>
      </c>
    </row>
    <row r="116">
      <c r="A116" t="inlineStr">
        <is>
          <t>PT-218</t>
        </is>
      </c>
      <c r="B116" t="inlineStr">
        <is>
          <t>Hammons, Michael A</t>
        </is>
      </c>
      <c r="C116" t="n">
        <v>230018</v>
      </c>
      <c r="D116" t="inlineStr">
        <is>
          <t>Hammons, Michael A</t>
        </is>
      </c>
      <c r="F116" t="inlineStr">
        <is>
          <t>PT-240</t>
        </is>
      </c>
      <c r="G116" t="inlineStr">
        <is>
          <t>Mize, Clint</t>
        </is>
      </c>
      <c r="H116" t="n">
        <v>230005</v>
      </c>
      <c r="I116" t="inlineStr">
        <is>
          <t>Mize, Clint</t>
        </is>
      </c>
      <c r="K116" t="inlineStr">
        <is>
          <t>PT-243</t>
        </is>
      </c>
      <c r="L116" t="inlineStr">
        <is>
          <t>Bobba, Ramesh</t>
        </is>
      </c>
      <c r="M116" t="n">
        <v>210010</v>
      </c>
      <c r="P116">
        <f>IF(K116=R116,"","N")</f>
        <v/>
      </c>
      <c r="R116" t="inlineStr">
        <is>
          <t>PT-246</t>
        </is>
      </c>
      <c r="S116" t="inlineStr">
        <is>
          <t>PHILLIP SABAJ</t>
        </is>
      </c>
      <c r="T116" t="inlineStr">
        <is>
          <t>PHILLIP SABAJ</t>
        </is>
      </c>
      <c r="U116" t="n">
        <v>440032</v>
      </c>
      <c r="X116" t="inlineStr">
        <is>
          <t>PT-270</t>
        </is>
      </c>
      <c r="Y116" t="inlineStr">
        <is>
          <t>EDGAR GARCIA MANCILLA</t>
        </is>
      </c>
      <c r="Z116" t="inlineStr">
        <is>
          <t>EDGAR GARCIA MANCILLA</t>
        </is>
      </c>
      <c r="AA116" t="n">
        <v>800053</v>
      </c>
      <c r="AD116" t="inlineStr">
        <is>
          <t>PT-244</t>
        </is>
      </c>
      <c r="AE116" t="inlineStr">
        <is>
          <t>SAM ABUNEMEH</t>
        </is>
      </c>
      <c r="AF116" t="n">
        <v>410012</v>
      </c>
      <c r="AG116">
        <f>IFERROR(VLOOKUP($AF116,ELIST!$A$1:$B$1504,2,FALSE),"")</f>
        <v/>
      </c>
      <c r="AI116" t="inlineStr">
        <is>
          <t>PT-227</t>
        </is>
      </c>
      <c r="AJ116" t="inlineStr">
        <is>
          <t>OPEN</t>
        </is>
      </c>
      <c r="AK116" t="n">
        <v>240019</v>
      </c>
      <c r="AL116" t="inlineStr">
        <is>
          <t>Salvador Aguillon</t>
        </is>
      </c>
      <c r="AN116" t="inlineStr">
        <is>
          <t>ET-37</t>
        </is>
      </c>
      <c r="AO116" t="inlineStr">
        <is>
          <t>SABINO IBARRA</t>
        </is>
      </c>
      <c r="AP116" t="n">
        <v>240348</v>
      </c>
      <c r="AQ116" t="inlineStr">
        <is>
          <t>Sabino Ibarra</t>
        </is>
      </c>
      <c r="AT116" t="inlineStr">
        <is>
          <t>PT-239</t>
        </is>
      </c>
      <c r="AU116" t="inlineStr">
        <is>
          <t>ALEJANDRO RODRIGUEZ-AYALA</t>
        </is>
      </c>
      <c r="AV116" t="n">
        <v>210064</v>
      </c>
      <c r="AW116" t="inlineStr">
        <is>
          <t>Rodriguez-Ayala, Alejandro J</t>
        </is>
      </c>
      <c r="AY116" t="inlineStr">
        <is>
          <t>PT-239</t>
        </is>
      </c>
      <c r="AZ116" t="inlineStr">
        <is>
          <t>ALEJANDRO RODRIGUEZ-AYALA</t>
        </is>
      </c>
      <c r="BA116" t="n">
        <v>210064</v>
      </c>
      <c r="BB116" t="inlineStr">
        <is>
          <t>ALEJANDRO RODRIGUEZ-AYALA</t>
        </is>
      </c>
      <c r="BE116" t="inlineStr">
        <is>
          <t>PT-235</t>
        </is>
      </c>
      <c r="BF116" t="inlineStr">
        <is>
          <t>LUIS MORALES</t>
        </is>
      </c>
      <c r="BG116" t="n">
        <v>410002</v>
      </c>
      <c r="BH116" t="inlineStr">
        <is>
          <t>LUIS MORALES</t>
        </is>
      </c>
      <c r="BL116" t="inlineStr">
        <is>
          <t>Pereira-Viera, Johnny</t>
        </is>
      </c>
      <c r="BM116" t="inlineStr">
        <is>
          <t>PT-239</t>
        </is>
      </c>
      <c r="BN116" t="inlineStr">
        <is>
          <t>JOHNNY PEREIRA-VIERA</t>
        </is>
      </c>
      <c r="BO116" t="inlineStr">
        <is>
          <t>OPEN</t>
        </is>
      </c>
      <c r="BP116" t="inlineStr">
        <is>
          <t>PT-239</t>
        </is>
      </c>
    </row>
    <row r="117">
      <c r="A117" t="inlineStr">
        <is>
          <t>PT-219</t>
        </is>
      </c>
      <c r="B117" t="inlineStr">
        <is>
          <t>Lopez, Valentin</t>
        </is>
      </c>
      <c r="C117" t="n">
        <v>240054</v>
      </c>
      <c r="D117" t="inlineStr">
        <is>
          <t>Lopez, Valentin</t>
        </is>
      </c>
      <c r="F117" t="inlineStr">
        <is>
          <t>PT-241</t>
        </is>
      </c>
      <c r="G117" t="inlineStr">
        <is>
          <t>Garcia, Mark E XL</t>
        </is>
      </c>
      <c r="H117" t="n">
        <v>210050</v>
      </c>
      <c r="I117" t="inlineStr">
        <is>
          <t>Garcia, Mark E XL</t>
        </is>
      </c>
      <c r="K117" t="inlineStr">
        <is>
          <t>PT-244</t>
        </is>
      </c>
      <c r="L117" t="inlineStr">
        <is>
          <t>Abunemeh, Osama M</t>
        </is>
      </c>
      <c r="M117" t="n">
        <v>410012</v>
      </c>
      <c r="P117">
        <f>IF(K117=R117,"","N")</f>
        <v/>
      </c>
      <c r="R117" t="inlineStr">
        <is>
          <t>PT-247</t>
        </is>
      </c>
      <c r="S117" t="inlineStr">
        <is>
          <t>MARTIN SANCHEZ</t>
        </is>
      </c>
      <c r="T117" t="inlineStr">
        <is>
          <t>MARTIN SANCHEZ</t>
        </is>
      </c>
      <c r="U117" t="n">
        <v>240085</v>
      </c>
      <c r="X117" t="inlineStr">
        <is>
          <t>PT-17S</t>
        </is>
      </c>
      <c r="Y117" t="inlineStr">
        <is>
          <t>OPEN SELECT JST</t>
        </is>
      </c>
      <c r="Z117" t="inlineStr">
        <is>
          <t>OPEN SELECT JST</t>
        </is>
      </c>
      <c r="AA117" t="inlineStr">
        <is>
          <t>GACARL</t>
        </is>
      </c>
      <c r="AD117" t="inlineStr">
        <is>
          <t>PT-245</t>
        </is>
      </c>
      <c r="AE117" t="inlineStr">
        <is>
          <t>JARED RUHRUP</t>
        </is>
      </c>
      <c r="AF117" t="n">
        <v>210053</v>
      </c>
      <c r="AG117">
        <f>IFERROR(VLOOKUP($AF117,ELIST!$A$1:$B$1504,2,FALSE),"")</f>
        <v/>
      </c>
      <c r="AI117" t="inlineStr">
        <is>
          <t>PT-228</t>
        </is>
      </c>
      <c r="AJ117" t="inlineStr">
        <is>
          <t>DANIEL LOPEZ</t>
        </is>
      </c>
      <c r="AK117" t="n">
        <v>240051</v>
      </c>
      <c r="AL117" t="inlineStr">
        <is>
          <t>Daniel Lopez</t>
        </is>
      </c>
      <c r="AN117" t="inlineStr">
        <is>
          <t>PT-208</t>
        </is>
      </c>
      <c r="AO117" t="inlineStr">
        <is>
          <t>SALVADOR AGUILLON</t>
        </is>
      </c>
      <c r="AP117" t="n">
        <v>240019</v>
      </c>
      <c r="AQ117" t="inlineStr">
        <is>
          <t>Salvador Aguillon</t>
        </is>
      </c>
      <c r="AT117" t="inlineStr">
        <is>
          <t>PT-240</t>
        </is>
      </c>
      <c r="AU117" t="inlineStr">
        <is>
          <t>CLINT MIZE</t>
        </is>
      </c>
      <c r="AV117" t="n">
        <v>230005</v>
      </c>
      <c r="AW117" t="inlineStr">
        <is>
          <t>Mize, Clint</t>
        </is>
      </c>
      <c r="AY117" t="inlineStr">
        <is>
          <t>PT-240</t>
        </is>
      </c>
      <c r="AZ117" t="inlineStr">
        <is>
          <t xml:space="preserve">CLINT MIZE </t>
        </is>
      </c>
      <c r="BA117" t="n">
        <v>230005</v>
      </c>
      <c r="BB117" t="inlineStr">
        <is>
          <t xml:space="preserve">CLINT MIZE </t>
        </is>
      </c>
      <c r="BE117" t="inlineStr">
        <is>
          <t>PT-236</t>
        </is>
      </c>
      <c r="BF117" t="inlineStr">
        <is>
          <t>ROLANDO COLMENERO-GARCIA</t>
        </is>
      </c>
      <c r="BG117" t="n">
        <v>440259</v>
      </c>
      <c r="BH117" t="inlineStr">
        <is>
          <t>ROLANDO COLMENERO-GARCIA</t>
        </is>
      </c>
      <c r="BL117" t="inlineStr">
        <is>
          <t>MIZE, CLINT</t>
        </is>
      </c>
      <c r="BM117" t="inlineStr">
        <is>
          <t>PT-240</t>
        </is>
      </c>
      <c r="BN117" t="inlineStr">
        <is>
          <t>CLINT MIZE</t>
        </is>
      </c>
      <c r="BO117" t="n">
        <v>230005</v>
      </c>
      <c r="BP117" t="inlineStr">
        <is>
          <t>PT-240</t>
        </is>
      </c>
    </row>
    <row r="118">
      <c r="A118" t="inlineStr">
        <is>
          <t>PT-21S</t>
        </is>
      </c>
      <c r="B118" t="inlineStr">
        <is>
          <t>RED44664</t>
        </is>
      </c>
      <c r="C118" t="inlineStr">
        <is>
          <t>RED44664</t>
        </is>
      </c>
      <c r="D118" t="inlineStr">
        <is>
          <t>RED44664</t>
        </is>
      </c>
      <c r="F118" t="inlineStr">
        <is>
          <t>PT-242</t>
        </is>
      </c>
      <c r="G118" t="inlineStr">
        <is>
          <t>Sanchez, Hector</t>
        </is>
      </c>
      <c r="H118" t="n">
        <v>240083</v>
      </c>
      <c r="I118" t="inlineStr">
        <is>
          <t>Sanchez, Hector</t>
        </is>
      </c>
      <c r="K118" t="inlineStr">
        <is>
          <t>PT-245</t>
        </is>
      </c>
      <c r="L118" t="inlineStr">
        <is>
          <t>Ruhrup, Jared K</t>
        </is>
      </c>
      <c r="M118" t="n">
        <v>210053</v>
      </c>
      <c r="P118">
        <f>IF(K118=R118,"","N")</f>
        <v/>
      </c>
      <c r="R118" t="inlineStr">
        <is>
          <t>PT-24S</t>
        </is>
      </c>
      <c r="S118" t="inlineStr">
        <is>
          <t>OPEN SELECT TK</t>
        </is>
      </c>
      <c r="T118" t="inlineStr">
        <is>
          <t>OPEN SELECT TK</t>
        </is>
      </c>
      <c r="U118" t="inlineStr">
        <is>
          <t>OPEN SELECT TK</t>
        </is>
      </c>
      <c r="X118" t="inlineStr">
        <is>
          <t>PT-169</t>
        </is>
      </c>
      <c r="Y118" t="inlineStr">
        <is>
          <t>OPEN</t>
        </is>
      </c>
      <c r="Z118" t="inlineStr">
        <is>
          <t>OPEN</t>
        </is>
      </c>
      <c r="AA118" t="n">
        <v>240037</v>
      </c>
      <c r="AD118" t="inlineStr">
        <is>
          <t>PT-246</t>
        </is>
      </c>
      <c r="AE118" t="inlineStr">
        <is>
          <t>PHILLIP SABAJ</t>
        </is>
      </c>
      <c r="AF118" t="n">
        <v>440032</v>
      </c>
      <c r="AG118">
        <f>IFERROR(VLOOKUP($AF118,ELIST!$A$1:$B$1504,2,FALSE),"")</f>
        <v/>
      </c>
      <c r="AI118" t="inlineStr">
        <is>
          <t>PT-229</t>
        </is>
      </c>
      <c r="AJ118" t="inlineStr">
        <is>
          <t>ANDRES BLANCO</t>
        </is>
      </c>
      <c r="AK118" t="n">
        <v>440082</v>
      </c>
      <c r="AL118" t="inlineStr">
        <is>
          <t>Andres E. Blanco</t>
        </is>
      </c>
      <c r="AN118" t="inlineStr">
        <is>
          <t>PT-227</t>
        </is>
      </c>
      <c r="AO118" t="inlineStr">
        <is>
          <t>SALVADOR AGUILLON loaner</t>
        </is>
      </c>
      <c r="AP118" t="n">
        <v>240019</v>
      </c>
      <c r="AQ118" t="inlineStr">
        <is>
          <t>Salvador Aguillon</t>
        </is>
      </c>
      <c r="AT118" t="inlineStr">
        <is>
          <t>PT-241</t>
        </is>
      </c>
      <c r="AU118" t="inlineStr">
        <is>
          <t>MARK GARCIA</t>
        </is>
      </c>
      <c r="AV118" t="n">
        <v>210050</v>
      </c>
      <c r="AW118" t="inlineStr">
        <is>
          <t>Garcia, Mark E</t>
        </is>
      </c>
      <c r="AY118" t="inlineStr">
        <is>
          <t>PT-241</t>
        </is>
      </c>
      <c r="AZ118" t="inlineStr">
        <is>
          <t>MARK GARCIA</t>
        </is>
      </c>
      <c r="BA118" t="n">
        <v>210050</v>
      </c>
      <c r="BB118" t="inlineStr">
        <is>
          <t>MARK GARCIA</t>
        </is>
      </c>
      <c r="BE118" t="inlineStr">
        <is>
          <t>PT-237</t>
        </is>
      </c>
      <c r="BF118" t="inlineStr">
        <is>
          <t>JUAN C. MIRAMONTES JR</t>
        </is>
      </c>
      <c r="BG118" t="n">
        <v>240441</v>
      </c>
      <c r="BH118" t="inlineStr">
        <is>
          <t>JUAN C. MIRAMONTES JR</t>
        </is>
      </c>
      <c r="BL118" t="inlineStr">
        <is>
          <t>GARCIA, MARK E</t>
        </is>
      </c>
      <c r="BM118" t="inlineStr">
        <is>
          <t>PT-241</t>
        </is>
      </c>
      <c r="BN118" t="inlineStr">
        <is>
          <t>MARK GARCIA</t>
        </is>
      </c>
      <c r="BO118" t="n">
        <v>210050</v>
      </c>
      <c r="BP118" t="inlineStr">
        <is>
          <t>PT-241</t>
        </is>
      </c>
    </row>
    <row r="119">
      <c r="A119" t="inlineStr">
        <is>
          <t>PT-224</t>
        </is>
      </c>
      <c r="B119" t="inlineStr">
        <is>
          <t>Pachipulusu Sreedhar, Nagesh Kumar</t>
        </is>
      </c>
      <c r="C119" t="n">
        <v>210012</v>
      </c>
      <c r="D119" t="inlineStr">
        <is>
          <t>Pachipulusu Sreedhar, Nagesh Kumar</t>
        </is>
      </c>
      <c r="F119" t="inlineStr">
        <is>
          <t>PT-243</t>
        </is>
      </c>
      <c r="G119" t="inlineStr">
        <is>
          <t>Bobba, Ramesh</t>
        </is>
      </c>
      <c r="H119" t="n">
        <v>210010</v>
      </c>
      <c r="I119" t="inlineStr">
        <is>
          <t>Bobba, Ramesh</t>
        </is>
      </c>
      <c r="K119" t="inlineStr">
        <is>
          <t>PT-246</t>
        </is>
      </c>
      <c r="L119" t="inlineStr">
        <is>
          <t>Sabaj, Phillip A</t>
        </is>
      </c>
      <c r="M119" t="n">
        <v>440032</v>
      </c>
      <c r="P119">
        <f>IF(K119=R119,"","N")</f>
        <v/>
      </c>
      <c r="R119" t="inlineStr">
        <is>
          <t>PT-252</t>
        </is>
      </c>
      <c r="S119" t="inlineStr">
        <is>
          <t>JUAN C. REYES DIAZ</t>
        </is>
      </c>
      <c r="T119" t="inlineStr">
        <is>
          <t>JUAN C. REYES DIAZ</t>
        </is>
      </c>
      <c r="U119" t="n">
        <v>240068</v>
      </c>
      <c r="X119" t="inlineStr">
        <is>
          <t>PT-06S</t>
        </is>
      </c>
      <c r="Y119" t="inlineStr">
        <is>
          <t>SELECT CREW TRUCK</t>
        </is>
      </c>
      <c r="Z119" t="inlineStr">
        <is>
          <t>SELECT CREW TRUCK</t>
        </is>
      </c>
      <c r="AA119" t="inlineStr">
        <is>
          <t>OPEN SELECT JST</t>
        </is>
      </c>
      <c r="AD119" t="inlineStr">
        <is>
          <t>PT-247</t>
        </is>
      </c>
      <c r="AE119" t="inlineStr">
        <is>
          <t>MARTIN SANCHEZ</t>
        </is>
      </c>
      <c r="AF119" t="n">
        <v>240085</v>
      </c>
      <c r="AG119">
        <f>IFERROR(VLOOKUP($AF119,ELIST!$A$1:$B$1504,2,FALSE),"")</f>
        <v/>
      </c>
      <c r="AI119" t="inlineStr">
        <is>
          <t>PT-22S</t>
        </is>
      </c>
      <c r="AJ119" t="inlineStr">
        <is>
          <t>ALBERT MENDIETA</t>
        </is>
      </c>
      <c r="AK119" t="inlineStr">
        <is>
          <t>MENDAL</t>
        </is>
      </c>
      <c r="AL119" t="inlineStr">
        <is>
          <t>ALBERT MENDIETA</t>
        </is>
      </c>
      <c r="AN119" t="inlineStr">
        <is>
          <t>PT-177</t>
        </is>
      </c>
      <c r="AO119" t="inlineStr">
        <is>
          <t>SALVADOR RODRIGUEZ JR</t>
        </is>
      </c>
      <c r="AP119" t="n">
        <v>240254</v>
      </c>
      <c r="AQ119" t="inlineStr">
        <is>
          <t>Salvador Rodriguez Jr</t>
        </is>
      </c>
      <c r="AT119" t="inlineStr">
        <is>
          <t>PT-242</t>
        </is>
      </c>
      <c r="AU119" t="inlineStr">
        <is>
          <t>HECTOR SANCHEZ</t>
        </is>
      </c>
      <c r="AV119" t="n">
        <v>240083</v>
      </c>
      <c r="AW119" t="inlineStr">
        <is>
          <t>Sanchez, Hector</t>
        </is>
      </c>
      <c r="AY119" t="inlineStr">
        <is>
          <t>PT-242</t>
        </is>
      </c>
      <c r="AZ119" t="inlineStr">
        <is>
          <t>HECTOR SANCHEZ</t>
        </is>
      </c>
      <c r="BA119" t="n">
        <v>240083</v>
      </c>
      <c r="BB119" t="inlineStr">
        <is>
          <t>HECTOR SANCHEZ</t>
        </is>
      </c>
      <c r="BE119" t="inlineStr">
        <is>
          <t>PT-239</t>
        </is>
      </c>
      <c r="BF119" t="inlineStr">
        <is>
          <t>OPEN</t>
        </is>
      </c>
      <c r="BG119" t="inlineStr">
        <is>
          <t>**</t>
        </is>
      </c>
      <c r="BH119" t="inlineStr">
        <is>
          <t>OPEN</t>
        </is>
      </c>
      <c r="BL119" t="inlineStr">
        <is>
          <t>SANCHEZ, HECTOR</t>
        </is>
      </c>
      <c r="BM119" t="inlineStr">
        <is>
          <t>PT-242</t>
        </is>
      </c>
      <c r="BN119" t="inlineStr">
        <is>
          <t>HECTOR SANCHEZ</t>
        </is>
      </c>
      <c r="BO119" t="n">
        <v>240083</v>
      </c>
      <c r="BP119" t="inlineStr">
        <is>
          <t>PT-242</t>
        </is>
      </c>
    </row>
    <row r="120">
      <c r="A120" t="inlineStr">
        <is>
          <t>PT-226</t>
        </is>
      </c>
      <c r="B120" t="inlineStr">
        <is>
          <t>Flores Sr, Catalino</t>
        </is>
      </c>
      <c r="C120" t="n">
        <v>240037</v>
      </c>
      <c r="D120" t="inlineStr">
        <is>
          <t>Flores Sr, Catalino</t>
        </is>
      </c>
      <c r="F120" t="inlineStr">
        <is>
          <t>PT-244</t>
        </is>
      </c>
      <c r="G120" t="inlineStr">
        <is>
          <t>Abunemeh, Osama M</t>
        </is>
      </c>
      <c r="H120" t="n">
        <v>410012</v>
      </c>
      <c r="I120" t="inlineStr">
        <is>
          <t>Abunemeh, Osama M</t>
        </is>
      </c>
      <c r="K120" t="inlineStr">
        <is>
          <t>PT-247</t>
        </is>
      </c>
      <c r="L120" t="inlineStr">
        <is>
          <t>MARTIN SANCHEZ</t>
        </is>
      </c>
      <c r="M120" t="n">
        <v>240085</v>
      </c>
      <c r="P120">
        <f>IF(K120=R120,"","N")</f>
        <v/>
      </c>
      <c r="R120" t="inlineStr">
        <is>
          <t>PT-268</t>
        </is>
      </c>
      <c r="S120" t="inlineStr">
        <is>
          <t>CHRISTOPHER BELFLOWER</t>
        </is>
      </c>
      <c r="T120" t="inlineStr">
        <is>
          <t>CHRISTOPHER BELFLOWER</t>
        </is>
      </c>
      <c r="U120" t="n">
        <v>800033</v>
      </c>
      <c r="X120" t="inlineStr">
        <is>
          <t>ET-05</t>
        </is>
      </c>
      <c r="Y120" t="inlineStr">
        <is>
          <t>OPEN</t>
        </is>
      </c>
      <c r="Z120" t="inlineStr">
        <is>
          <t>OPEN</t>
        </is>
      </c>
      <c r="AA120" t="n">
        <v>800044</v>
      </c>
      <c r="AD120" t="inlineStr">
        <is>
          <t>PT-252</t>
        </is>
      </c>
      <c r="AE120" t="inlineStr">
        <is>
          <t>JUAN C. REYES DIAZ</t>
        </is>
      </c>
      <c r="AF120" t="n">
        <v>240068</v>
      </c>
      <c r="AG120">
        <f>IFERROR(VLOOKUP($AF120,ELIST!$A$1:$B$1504,2,FALSE),"")</f>
        <v/>
      </c>
      <c r="AI120" t="inlineStr">
        <is>
          <t>PT-235</t>
        </is>
      </c>
      <c r="AJ120" t="inlineStr">
        <is>
          <t>LUIS MORALES</t>
        </is>
      </c>
      <c r="AK120" t="n">
        <v>410002</v>
      </c>
      <c r="AL120" t="inlineStr">
        <is>
          <t>Luis A. Morales</t>
        </is>
      </c>
      <c r="AN120" t="inlineStr">
        <is>
          <t>PT-244</t>
        </is>
      </c>
      <c r="AO120" t="inlineStr">
        <is>
          <t>SAM ABUNEMEH</t>
        </is>
      </c>
      <c r="AP120" t="n">
        <v>410012</v>
      </c>
      <c r="AQ120" t="inlineStr">
        <is>
          <t>Osama M. Abunemeh</t>
        </is>
      </c>
      <c r="AT120" t="inlineStr">
        <is>
          <t>PT-243</t>
        </is>
      </c>
      <c r="AU120" t="inlineStr">
        <is>
          <t>RAMESH BOBBA</t>
        </is>
      </c>
      <c r="AV120" t="n">
        <v>210010</v>
      </c>
      <c r="AW120" t="inlineStr">
        <is>
          <t>Bobba, Ramesh</t>
        </is>
      </c>
      <c r="AY120" t="inlineStr">
        <is>
          <t>PT-243</t>
        </is>
      </c>
      <c r="AZ120" t="inlineStr">
        <is>
          <t>RAMESH BOBBA</t>
        </is>
      </c>
      <c r="BA120" t="n">
        <v>210010</v>
      </c>
      <c r="BB120" t="inlineStr">
        <is>
          <t>RAMESH BOBBA</t>
        </is>
      </c>
      <c r="BE120" t="inlineStr">
        <is>
          <t>PT-240</t>
        </is>
      </c>
      <c r="BF120" t="inlineStr">
        <is>
          <t xml:space="preserve">CLINT MIZE </t>
        </is>
      </c>
      <c r="BG120" t="n">
        <v>230005</v>
      </c>
      <c r="BH120" t="inlineStr">
        <is>
          <t xml:space="preserve">CLINT MIZE </t>
        </is>
      </c>
      <c r="BL120" t="inlineStr">
        <is>
          <t>BOBBA, RAMESH</t>
        </is>
      </c>
      <c r="BM120" t="inlineStr">
        <is>
          <t>PT-243</t>
        </is>
      </c>
      <c r="BN120" t="inlineStr">
        <is>
          <t>RAMESH BOBBA</t>
        </is>
      </c>
      <c r="BO120" t="n">
        <v>210010</v>
      </c>
      <c r="BP120" t="inlineStr">
        <is>
          <t>PT-243</t>
        </is>
      </c>
    </row>
    <row r="121">
      <c r="A121" t="inlineStr">
        <is>
          <t>PT-227</t>
        </is>
      </c>
      <c r="B121" t="inlineStr">
        <is>
          <t>Rodriguez, Juan P</t>
        </is>
      </c>
      <c r="C121" t="n">
        <v>240075</v>
      </c>
      <c r="D121" t="inlineStr">
        <is>
          <t>Rodriguez, Juan P</t>
        </is>
      </c>
      <c r="F121" t="inlineStr">
        <is>
          <t>PT-245</t>
        </is>
      </c>
      <c r="G121" t="inlineStr">
        <is>
          <t>Ruhrup, Jared K</t>
        </is>
      </c>
      <c r="H121" t="n">
        <v>210053</v>
      </c>
      <c r="I121" t="inlineStr">
        <is>
          <t>Ruhrup, Jared K</t>
        </is>
      </c>
      <c r="K121" t="inlineStr">
        <is>
          <t>PT-24S</t>
        </is>
      </c>
      <c r="L121" t="inlineStr"/>
      <c r="M121" t="inlineStr"/>
      <c r="P121">
        <f>IF(K121=R121,"","N")</f>
        <v/>
      </c>
      <c r="R121" t="inlineStr">
        <is>
          <t>PT-269</t>
        </is>
      </c>
      <c r="S121" t="inlineStr">
        <is>
          <t>Hector Claudio</t>
        </is>
      </c>
      <c r="T121" t="inlineStr">
        <is>
          <t>Hector Claudio</t>
        </is>
      </c>
      <c r="U121" t="n">
        <v>240028</v>
      </c>
      <c r="X121" t="inlineStr">
        <is>
          <t>ET-13</t>
        </is>
      </c>
      <c r="Y121" t="inlineStr">
        <is>
          <t>open</t>
        </is>
      </c>
      <c r="Z121" t="inlineStr">
        <is>
          <t>open</t>
        </is>
      </c>
      <c r="AA121" t="inlineStr">
        <is>
          <t>TEXDIST</t>
        </is>
      </c>
      <c r="AD121" t="inlineStr">
        <is>
          <t>PT-268</t>
        </is>
      </c>
      <c r="AE121" t="inlineStr">
        <is>
          <t>CHRISTOPHER BELFLOWER</t>
        </is>
      </c>
      <c r="AF121" t="n">
        <v>800033</v>
      </c>
      <c r="AG121">
        <f>IFERROR(VLOOKUP($AF121,ELIST!$A$1:$B$1504,2,FALSE),"")</f>
        <v/>
      </c>
      <c r="AI121" t="inlineStr">
        <is>
          <t>PT-236</t>
        </is>
      </c>
      <c r="AJ121" t="inlineStr">
        <is>
          <t>ROLANDO COLMENERO-GARCIA</t>
        </is>
      </c>
      <c r="AK121" t="n">
        <v>440259</v>
      </c>
      <c r="AL121" t="inlineStr">
        <is>
          <t>Rolando Colmenero-Garcia</t>
        </is>
      </c>
      <c r="AN121" t="inlineStr">
        <is>
          <t>ET-01</t>
        </is>
      </c>
      <c r="AO121" t="inlineStr">
        <is>
          <t>SAUL MARTINEZ ALVAREZ</t>
        </is>
      </c>
      <c r="AP121" t="n">
        <v>210074</v>
      </c>
      <c r="AQ121" t="inlineStr">
        <is>
          <t>Saul Martinez Alvarez</t>
        </is>
      </c>
      <c r="AT121" t="inlineStr">
        <is>
          <t>PT-244</t>
        </is>
      </c>
      <c r="AU121" t="inlineStr">
        <is>
          <t>SAM ABUNEMEH</t>
        </is>
      </c>
      <c r="AV121" t="n">
        <v>410012</v>
      </c>
      <c r="AW121" t="inlineStr">
        <is>
          <t>Abunemeh, Osama M</t>
        </is>
      </c>
      <c r="AY121" t="inlineStr">
        <is>
          <t>PT-244</t>
        </is>
      </c>
      <c r="AZ121" t="inlineStr">
        <is>
          <t>SAM ABUNEMEH</t>
        </is>
      </c>
      <c r="BA121" t="n">
        <v>410012</v>
      </c>
      <c r="BB121" t="inlineStr">
        <is>
          <t>SAM ABUNEMEH</t>
        </is>
      </c>
      <c r="BE121" t="inlineStr">
        <is>
          <t>PT-241</t>
        </is>
      </c>
      <c r="BF121" t="inlineStr">
        <is>
          <t>MARK GARCIA</t>
        </is>
      </c>
      <c r="BG121" t="n">
        <v>210050</v>
      </c>
      <c r="BH121" t="inlineStr">
        <is>
          <t>MARK GARCIA</t>
        </is>
      </c>
      <c r="BL121" t="inlineStr">
        <is>
          <t>ABUNEMEH, OSAMA M</t>
        </is>
      </c>
      <c r="BM121" t="inlineStr">
        <is>
          <t>PT-244</t>
        </is>
      </c>
      <c r="BN121" t="inlineStr">
        <is>
          <t>SAM ABUNEMEH</t>
        </is>
      </c>
      <c r="BO121" t="n">
        <v>410012</v>
      </c>
      <c r="BP121" t="inlineStr">
        <is>
          <t>PT-244</t>
        </is>
      </c>
    </row>
    <row r="122">
      <c r="A122" t="inlineStr">
        <is>
          <t>PT-228</t>
        </is>
      </c>
      <c r="B122" t="inlineStr">
        <is>
          <t>Lopez, Daniel</t>
        </is>
      </c>
      <c r="C122" t="n">
        <v>240051</v>
      </c>
      <c r="D122" t="inlineStr">
        <is>
          <t>Lopez, Daniel</t>
        </is>
      </c>
      <c r="F122" t="inlineStr">
        <is>
          <t>PT-246</t>
        </is>
      </c>
      <c r="G122" t="inlineStr">
        <is>
          <t>Sabaj, Phillip A</t>
        </is>
      </c>
      <c r="H122" t="n">
        <v>440032</v>
      </c>
      <c r="I122" t="inlineStr">
        <is>
          <t>Sabaj, Phillip A</t>
        </is>
      </c>
      <c r="K122" t="inlineStr">
        <is>
          <t>PT-252</t>
        </is>
      </c>
      <c r="L122" t="inlineStr">
        <is>
          <t>Reyes Diaz, Juan C</t>
        </is>
      </c>
      <c r="M122" t="n">
        <v>240068</v>
      </c>
      <c r="P122">
        <f>IF(K122=R122,"","N")</f>
        <v/>
      </c>
      <c r="R122" t="inlineStr">
        <is>
          <t>PT-270</t>
        </is>
      </c>
      <c r="S122" t="inlineStr">
        <is>
          <t>EDGAR GARCIA MANCILLA</t>
        </is>
      </c>
      <c r="T122" t="inlineStr">
        <is>
          <t>EDGAR GARCIA MANCILLA</t>
        </is>
      </c>
      <c r="U122" t="n">
        <v>800053</v>
      </c>
      <c r="X122" t="inlineStr">
        <is>
          <t>PT-165</t>
        </is>
      </c>
      <c r="Y122" t="inlineStr">
        <is>
          <t>OPEN</t>
        </is>
      </c>
      <c r="Z122" t="inlineStr">
        <is>
          <t>OPEN</t>
        </is>
      </c>
      <c r="AA122" t="n">
        <v>210040</v>
      </c>
      <c r="AD122" t="inlineStr">
        <is>
          <t>PT-269</t>
        </is>
      </c>
      <c r="AE122" t="inlineStr">
        <is>
          <t>Hector Claudio</t>
        </is>
      </c>
      <c r="AF122" t="n">
        <v>240028</v>
      </c>
      <c r="AG122">
        <f>IFERROR(VLOOKUP($AF122,ELIST!$A$1:$B$1504,2,FALSE),"")</f>
        <v/>
      </c>
      <c r="AI122" t="inlineStr">
        <is>
          <t>PT-237</t>
        </is>
      </c>
      <c r="AJ122" t="inlineStr">
        <is>
          <t>JUAN C. MIRAMONTES JR</t>
        </is>
      </c>
      <c r="AK122" t="n">
        <v>240441</v>
      </c>
      <c r="AL122" t="inlineStr">
        <is>
          <t>Juan C. Miramontes Jr</t>
        </is>
      </c>
      <c r="AN122" t="inlineStr">
        <is>
          <t>PT-06S</t>
        </is>
      </c>
      <c r="AO122" t="inlineStr">
        <is>
          <t>SELECT CREW TRUCK</t>
        </is>
      </c>
      <c r="AP122" t="inlineStr">
        <is>
          <t>SELECT</t>
        </is>
      </c>
      <c r="AQ122" t="e">
        <v>#N/A</v>
      </c>
      <c r="AT122" t="inlineStr">
        <is>
          <t>PT-245</t>
        </is>
      </c>
      <c r="AU122" t="inlineStr">
        <is>
          <t>JARED RUHRUP</t>
        </is>
      </c>
      <c r="AV122" t="n">
        <v>210053</v>
      </c>
      <c r="AW122" t="inlineStr">
        <is>
          <t>Ruhrup, Jared K</t>
        </is>
      </c>
      <c r="AY122" t="inlineStr">
        <is>
          <t>PT-245</t>
        </is>
      </c>
      <c r="AZ122" t="inlineStr">
        <is>
          <t>JARED RUHRUP</t>
        </is>
      </c>
      <c r="BA122" t="n">
        <v>210053</v>
      </c>
      <c r="BB122" t="inlineStr">
        <is>
          <t>JARED RUHRUP</t>
        </is>
      </c>
      <c r="BE122" t="inlineStr">
        <is>
          <t>PT-242</t>
        </is>
      </c>
      <c r="BF122" t="inlineStr">
        <is>
          <t>HECTOR SANCHEZ</t>
        </is>
      </c>
      <c r="BG122" t="n">
        <v>240083</v>
      </c>
      <c r="BH122" t="inlineStr">
        <is>
          <t>HECTOR SANCHEZ</t>
        </is>
      </c>
      <c r="BL122" t="inlineStr">
        <is>
          <t>RUHRUP, JARED K</t>
        </is>
      </c>
      <c r="BM122" t="inlineStr">
        <is>
          <t>PT-245</t>
        </is>
      </c>
      <c r="BN122" t="inlineStr">
        <is>
          <t>JARED RUHRUP</t>
        </is>
      </c>
      <c r="BO122" t="n">
        <v>210053</v>
      </c>
      <c r="BP122" t="inlineStr">
        <is>
          <t>PT-245</t>
        </is>
      </c>
    </row>
    <row r="123">
      <c r="A123" t="inlineStr">
        <is>
          <t>PT-229</t>
        </is>
      </c>
      <c r="B123" t="inlineStr">
        <is>
          <t>Caballero, Reyneri M</t>
        </is>
      </c>
      <c r="C123" t="n">
        <v>440086</v>
      </c>
      <c r="D123" t="inlineStr">
        <is>
          <t>Caballero, Reyneri M</t>
        </is>
      </c>
      <c r="F123" t="inlineStr">
        <is>
          <t>PT-247</t>
        </is>
      </c>
      <c r="G123" t="inlineStr">
        <is>
          <t>MARTIN SANCHEZ</t>
        </is>
      </c>
      <c r="H123" t="n">
        <v>240085</v>
      </c>
      <c r="I123" t="inlineStr">
        <is>
          <t>MARTIN SANCHEZ</t>
        </is>
      </c>
      <c r="K123" t="inlineStr">
        <is>
          <t>PT-260</t>
        </is>
      </c>
      <c r="L123" t="inlineStr">
        <is>
          <t>WILLIAM RATHER</t>
        </is>
      </c>
      <c r="M123" t="n">
        <v>800001</v>
      </c>
      <c r="P123">
        <f>IF(K123=R123,"","N")</f>
        <v/>
      </c>
      <c r="R123" t="inlineStr">
        <is>
          <t>PT-274</t>
        </is>
      </c>
      <c r="S123" t="inlineStr">
        <is>
          <t>GERALD EHIMHEN</t>
        </is>
      </c>
      <c r="T123" t="inlineStr">
        <is>
          <t>GERALD EHIMHEN</t>
        </is>
      </c>
      <c r="U123" t="n">
        <v>210071</v>
      </c>
      <c r="X123" t="inlineStr">
        <is>
          <t>OV-01</t>
        </is>
      </c>
      <c r="Y123" t="inlineStr">
        <is>
          <t>OFFICE VEHICLE</t>
        </is>
      </c>
      <c r="Z123" t="inlineStr">
        <is>
          <t>OFFICE VEHICLE</t>
        </is>
      </c>
      <c r="AA123" t="inlineStr"/>
      <c r="AD123" t="inlineStr">
        <is>
          <t>PT-270</t>
        </is>
      </c>
      <c r="AE123" t="inlineStr">
        <is>
          <t>EDGAR GARCIA MANCILLA</t>
        </is>
      </c>
      <c r="AF123" t="n">
        <v>800053</v>
      </c>
      <c r="AG123">
        <f>IFERROR(VLOOKUP($AF123,ELIST!$A$1:$B$1504,2,FALSE),"")</f>
        <v/>
      </c>
      <c r="AI123" t="inlineStr">
        <is>
          <t>PT-239</t>
        </is>
      </c>
      <c r="AJ123" t="inlineStr">
        <is>
          <t>ALEJANDRO RODRIGUEZ</t>
        </is>
      </c>
      <c r="AK123" t="n">
        <v>210064</v>
      </c>
      <c r="AL123" t="inlineStr">
        <is>
          <t>Alejandro J. Rodriguez-Ayala</t>
        </is>
      </c>
      <c r="AN123" t="inlineStr">
        <is>
          <t>PT-12S</t>
        </is>
      </c>
      <c r="AO123" t="inlineStr">
        <is>
          <t>SEYMORE HUNT</t>
        </is>
      </c>
      <c r="AP123" t="inlineStr">
        <is>
          <t>HUNSEY</t>
        </is>
      </c>
      <c r="AQ123" t="inlineStr">
        <is>
          <t>Seymore Hunt</t>
        </is>
      </c>
      <c r="AT123" t="inlineStr">
        <is>
          <t>PT-246</t>
        </is>
      </c>
      <c r="AU123" t="inlineStr">
        <is>
          <t>PHILLIP SABAJ</t>
        </is>
      </c>
      <c r="AV123" t="n">
        <v>440032</v>
      </c>
      <c r="AW123" t="inlineStr">
        <is>
          <t>Sabaj, Phillip A</t>
        </is>
      </c>
      <c r="AY123" t="inlineStr">
        <is>
          <t>PT-246</t>
        </is>
      </c>
      <c r="AZ123" t="inlineStr">
        <is>
          <t>PHILLIP SABAJ</t>
        </is>
      </c>
      <c r="BA123" t="n">
        <v>440032</v>
      </c>
      <c r="BB123" t="inlineStr">
        <is>
          <t>PHILLIP SABAJ</t>
        </is>
      </c>
      <c r="BE123" t="inlineStr">
        <is>
          <t>PT-243</t>
        </is>
      </c>
      <c r="BF123" t="inlineStr">
        <is>
          <t>RAMESH BOBBA</t>
        </is>
      </c>
      <c r="BG123" t="n">
        <v>210010</v>
      </c>
      <c r="BH123" t="inlineStr">
        <is>
          <t>RAMESH BOBBA</t>
        </is>
      </c>
      <c r="BL123" t="inlineStr">
        <is>
          <t>SABAJ, PHILLIP A</t>
        </is>
      </c>
      <c r="BM123" t="inlineStr">
        <is>
          <t>PT-246</t>
        </is>
      </c>
      <c r="BN123" t="inlineStr">
        <is>
          <t>PHILLIP SABAJ</t>
        </is>
      </c>
      <c r="BO123" t="n">
        <v>440032</v>
      </c>
      <c r="BP123" t="inlineStr">
        <is>
          <t>PT-246</t>
        </is>
      </c>
    </row>
    <row r="124">
      <c r="A124" t="inlineStr">
        <is>
          <t>PT-22S</t>
        </is>
      </c>
      <c r="B124" t="inlineStr">
        <is>
          <t>Mendieta, Albert A</t>
        </is>
      </c>
      <c r="C124" t="inlineStr">
        <is>
          <t>MENDAL</t>
        </is>
      </c>
      <c r="D124" t="inlineStr">
        <is>
          <t>Mendieta, Albert A</t>
        </is>
      </c>
      <c r="F124" t="inlineStr">
        <is>
          <t>PT-24S</t>
        </is>
      </c>
      <c r="G124" t="inlineStr"/>
      <c r="I124" t="inlineStr"/>
      <c r="K124" t="inlineStr">
        <is>
          <t>PT-268</t>
        </is>
      </c>
      <c r="L124" t="inlineStr">
        <is>
          <t>Belflower, Christopher W</t>
        </is>
      </c>
      <c r="M124" t="n">
        <v>800033</v>
      </c>
      <c r="P124">
        <f>IF(K124=R124,"","N")</f>
        <v/>
      </c>
      <c r="R124" t="inlineStr">
        <is>
          <t>PT-275</t>
        </is>
      </c>
      <c r="S124" t="inlineStr">
        <is>
          <t>PATRICHIA HANNA</t>
        </is>
      </c>
      <c r="T124" t="inlineStr">
        <is>
          <t>PATRICHIA HANNA</t>
        </is>
      </c>
      <c r="U124" t="n">
        <v>210084</v>
      </c>
      <c r="X124" t="inlineStr">
        <is>
          <t>PT-244</t>
        </is>
      </c>
      <c r="Y124" t="inlineStr">
        <is>
          <t>SAM ABUNEMEH</t>
        </is>
      </c>
      <c r="Z124" t="inlineStr">
        <is>
          <t>SAM ABUNEMEH</t>
        </is>
      </c>
      <c r="AA124" t="n">
        <v>410012</v>
      </c>
      <c r="AD124" t="inlineStr">
        <is>
          <t>PT-274</t>
        </is>
      </c>
      <c r="AE124" t="inlineStr">
        <is>
          <t>GERALD EHIMHEN</t>
        </is>
      </c>
      <c r="AF124" t="n">
        <v>210071</v>
      </c>
      <c r="AG124">
        <f>IFERROR(VLOOKUP($AF124,ELIST!$A$1:$B$1504,2,FALSE),"")</f>
        <v/>
      </c>
      <c r="AI124" t="inlineStr">
        <is>
          <t>PT-240</t>
        </is>
      </c>
      <c r="AJ124" t="inlineStr">
        <is>
          <t>CLINT MIZE</t>
        </is>
      </c>
      <c r="AK124" t="n">
        <v>230005</v>
      </c>
      <c r="AL124" t="inlineStr">
        <is>
          <t>Clint Mize</t>
        </is>
      </c>
      <c r="AN124" t="inlineStr">
        <is>
          <t>PT-111</t>
        </is>
      </c>
      <c r="AO124" t="inlineStr">
        <is>
          <t>shop mech loaner</t>
        </is>
      </c>
      <c r="AP124" t="inlineStr">
        <is>
          <t>EQUIP DFW</t>
        </is>
      </c>
      <c r="AQ124" t="e">
        <v>#N/A</v>
      </c>
      <c r="AT124" t="inlineStr">
        <is>
          <t>PT-247</t>
        </is>
      </c>
      <c r="AU124" t="inlineStr">
        <is>
          <t>MARTIN SANCHEZ</t>
        </is>
      </c>
      <c r="AV124" t="n">
        <v>240085</v>
      </c>
      <c r="AW124" t="inlineStr">
        <is>
          <t>Sanchez, Martin</t>
        </is>
      </c>
      <c r="AY124" t="inlineStr">
        <is>
          <t>PT-247</t>
        </is>
      </c>
      <c r="AZ124" t="inlineStr">
        <is>
          <t>MARTIN SANCHEZ</t>
        </is>
      </c>
      <c r="BA124" t="n">
        <v>240085</v>
      </c>
      <c r="BB124" t="inlineStr">
        <is>
          <t>MARTIN SANCHEZ</t>
        </is>
      </c>
      <c r="BE124" t="inlineStr">
        <is>
          <t>PT-244</t>
        </is>
      </c>
      <c r="BF124" t="inlineStr">
        <is>
          <t>SAM ABUNEMEH</t>
        </is>
      </c>
      <c r="BG124" t="n">
        <v>410012</v>
      </c>
      <c r="BH124" t="inlineStr">
        <is>
          <t>SAM ABUNEMEH</t>
        </is>
      </c>
      <c r="BL124" t="inlineStr">
        <is>
          <t>SANCHEZ, MARTIN</t>
        </is>
      </c>
      <c r="BM124" t="inlineStr">
        <is>
          <t>PT-247</t>
        </is>
      </c>
      <c r="BN124" t="inlineStr">
        <is>
          <t>MARTIN SANCHEZ</t>
        </is>
      </c>
      <c r="BO124" t="n">
        <v>240085</v>
      </c>
      <c r="BP124" t="inlineStr">
        <is>
          <t>PT-247</t>
        </is>
      </c>
    </row>
    <row r="125">
      <c r="A125" t="inlineStr">
        <is>
          <t>PT-235</t>
        </is>
      </c>
      <c r="B125" t="inlineStr">
        <is>
          <t>Morales, Luis A</t>
        </is>
      </c>
      <c r="C125" t="n">
        <v>410002</v>
      </c>
      <c r="D125" t="inlineStr">
        <is>
          <t>Morales, Luis A</t>
        </is>
      </c>
      <c r="F125" t="inlineStr">
        <is>
          <t>PT-252</t>
        </is>
      </c>
      <c r="G125" t="inlineStr">
        <is>
          <t>Reyes Diaz, Juan C</t>
        </is>
      </c>
      <c r="H125" t="n">
        <v>240068</v>
      </c>
      <c r="I125" t="inlineStr">
        <is>
          <t>Reyes Diaz, Juan C</t>
        </is>
      </c>
      <c r="K125" t="inlineStr">
        <is>
          <t>PT-269</t>
        </is>
      </c>
      <c r="L125" t="inlineStr">
        <is>
          <t>Claudio, Hector J</t>
        </is>
      </c>
      <c r="M125" t="n">
        <v>240028</v>
      </c>
      <c r="P125">
        <f>IF(K125=R125,"","N")</f>
        <v/>
      </c>
      <c r="R125" t="inlineStr">
        <is>
          <t>PT-276</t>
        </is>
      </c>
      <c r="S125" t="inlineStr">
        <is>
          <t>OPEN MAVERICK</t>
        </is>
      </c>
      <c r="T125" t="inlineStr">
        <is>
          <t>OPEN MAVERICK</t>
        </is>
      </c>
      <c r="U125" t="inlineStr">
        <is>
          <t>TBD</t>
        </is>
      </c>
      <c r="X125" t="inlineStr">
        <is>
          <t>PT-111</t>
        </is>
      </c>
      <c r="Y125" t="inlineStr">
        <is>
          <t>shop mech loaner</t>
        </is>
      </c>
      <c r="Z125" t="inlineStr">
        <is>
          <t>shop mech loaner</t>
        </is>
      </c>
      <c r="AA125" t="inlineStr">
        <is>
          <t>EQUIP DFW</t>
        </is>
      </c>
      <c r="AD125" t="inlineStr">
        <is>
          <t>PT-275</t>
        </is>
      </c>
      <c r="AE125" t="inlineStr">
        <is>
          <t>PATRICHIA HANNA</t>
        </is>
      </c>
      <c r="AF125" t="n">
        <v>210084</v>
      </c>
      <c r="AG125">
        <f>IFERROR(VLOOKUP($AF125,ELIST!$A$1:$B$1504,2,FALSE),"")</f>
        <v/>
      </c>
      <c r="AI125" t="inlineStr">
        <is>
          <t>PT-241</t>
        </is>
      </c>
      <c r="AJ125" t="inlineStr">
        <is>
          <t>MARK GARCIA</t>
        </is>
      </c>
      <c r="AK125" t="n">
        <v>210050</v>
      </c>
      <c r="AL125" t="inlineStr">
        <is>
          <t>Mark E. Garcia</t>
        </is>
      </c>
      <c r="AN125" t="inlineStr">
        <is>
          <t>PT-92</t>
        </is>
      </c>
      <c r="AO125" t="inlineStr">
        <is>
          <t>STONIE BROWN</t>
        </is>
      </c>
      <c r="AP125" t="n">
        <v>240617</v>
      </c>
      <c r="AQ125" t="inlineStr">
        <is>
          <t>Stonie B. Brown</t>
        </is>
      </c>
      <c r="AT125" t="inlineStr">
        <is>
          <t>PT-252</t>
        </is>
      </c>
      <c r="AU125" t="inlineStr">
        <is>
          <t>JUAN REYES DIAZ</t>
        </is>
      </c>
      <c r="AV125" t="n">
        <v>240068</v>
      </c>
      <c r="AW125" t="inlineStr">
        <is>
          <t>Reyes Diaz, Juan C</t>
        </is>
      </c>
      <c r="AY125" t="inlineStr">
        <is>
          <t>PT-252</t>
        </is>
      </c>
      <c r="AZ125" t="inlineStr">
        <is>
          <t>JUAN C. REYES DIAZ</t>
        </is>
      </c>
      <c r="BA125" t="n">
        <v>240068</v>
      </c>
      <c r="BB125" t="inlineStr">
        <is>
          <t>JUAN C. REYES DIAZ</t>
        </is>
      </c>
      <c r="BE125" t="inlineStr">
        <is>
          <t>PT-245</t>
        </is>
      </c>
      <c r="BF125" t="inlineStr">
        <is>
          <t>JARED RUHRUP</t>
        </is>
      </c>
      <c r="BG125" t="n">
        <v>210053</v>
      </c>
      <c r="BH125" t="inlineStr">
        <is>
          <t>JARED RUHRUP</t>
        </is>
      </c>
      <c r="BL125" t="inlineStr">
        <is>
          <t>REYES DIAZ, JUAN C</t>
        </is>
      </c>
      <c r="BM125" t="inlineStr">
        <is>
          <t>PT-252</t>
        </is>
      </c>
      <c r="BN125" t="inlineStr">
        <is>
          <t>JUAN C. REYES DIAZ</t>
        </is>
      </c>
      <c r="BO125" t="n">
        <v>240068</v>
      </c>
      <c r="BP125" t="inlineStr">
        <is>
          <t>PT-252</t>
        </is>
      </c>
    </row>
    <row r="126">
      <c r="A126" t="inlineStr">
        <is>
          <t>PT-236</t>
        </is>
      </c>
      <c r="B126" t="inlineStr">
        <is>
          <t>Colmenero-Garcia, Rolando</t>
        </is>
      </c>
      <c r="C126" t="n">
        <v>440259</v>
      </c>
      <c r="D126" t="inlineStr">
        <is>
          <t>Colmenero-Garcia, Rolando</t>
        </is>
      </c>
      <c r="F126" t="inlineStr">
        <is>
          <t>PT-260</t>
        </is>
      </c>
      <c r="G126" t="inlineStr"/>
      <c r="I126" t="inlineStr"/>
      <c r="K126" t="inlineStr">
        <is>
          <t>PT-270</t>
        </is>
      </c>
      <c r="L126" t="inlineStr">
        <is>
          <t>GARCIA MANCILLA, EDGAR</t>
        </is>
      </c>
      <c r="M126" t="n">
        <v>800053</v>
      </c>
      <c r="P126">
        <f>IF(K126=R126,"","N")</f>
        <v/>
      </c>
      <c r="R126" t="inlineStr">
        <is>
          <t>PT-277</t>
        </is>
      </c>
      <c r="S126" t="inlineStr">
        <is>
          <t>OPEN MAVERICK</t>
        </is>
      </c>
      <c r="T126" t="inlineStr">
        <is>
          <t>OPEN MAVERICK</t>
        </is>
      </c>
      <c r="U126" t="inlineStr">
        <is>
          <t>TBD</t>
        </is>
      </c>
      <c r="X126" t="inlineStr">
        <is>
          <t>PT-243</t>
        </is>
      </c>
      <c r="Y126" t="inlineStr">
        <is>
          <t>RAMESH BOBBA</t>
        </is>
      </c>
      <c r="Z126" t="inlineStr">
        <is>
          <t>RAMESH BOBBA</t>
        </is>
      </c>
      <c r="AA126" t="n">
        <v>210010</v>
      </c>
      <c r="AD126" t="inlineStr">
        <is>
          <t>PT-276</t>
        </is>
      </c>
      <c r="AE126" t="inlineStr">
        <is>
          <t>OPEN MAVERICK</t>
        </is>
      </c>
      <c r="AF126" t="inlineStr">
        <is>
          <t>TBD</t>
        </is>
      </c>
      <c r="AG126">
        <f>IFERROR(VLOOKUP($AF126,ELIST!$A$1:$B$1504,2,FALSE),"")</f>
        <v/>
      </c>
      <c r="AI126" t="inlineStr">
        <is>
          <t>PT-242</t>
        </is>
      </c>
      <c r="AJ126" t="inlineStr">
        <is>
          <t>HECTOR SANCHEZ</t>
        </is>
      </c>
      <c r="AK126" t="n">
        <v>240083</v>
      </c>
      <c r="AL126" t="inlineStr">
        <is>
          <t>Hector Sanchez</t>
        </is>
      </c>
      <c r="AN126" t="inlineStr">
        <is>
          <t>ET-24</t>
        </is>
      </c>
      <c r="AO126" t="inlineStr">
        <is>
          <t>Troy Malette</t>
        </is>
      </c>
      <c r="AP126" t="n">
        <v>240696</v>
      </c>
      <c r="AQ126" t="inlineStr">
        <is>
          <t>Troy S. Malette</t>
        </is>
      </c>
      <c r="AT126" t="inlineStr">
        <is>
          <t>PT-260</t>
        </is>
      </c>
      <c r="AU126" t="inlineStr">
        <is>
          <t>WILLIAM RATHER</t>
        </is>
      </c>
      <c r="AV126" t="n">
        <v>800002</v>
      </c>
      <c r="AW126" t="inlineStr">
        <is>
          <t>Rather, William H</t>
        </is>
      </c>
      <c r="AY126" t="inlineStr">
        <is>
          <t>PT-89</t>
        </is>
      </c>
      <c r="AZ126" t="inlineStr">
        <is>
          <t>YPOLITO PAZ</t>
        </is>
      </c>
      <c r="BA126" t="n">
        <v>240036</v>
      </c>
      <c r="BB126" t="inlineStr">
        <is>
          <t>YPOLITO PAZ</t>
        </is>
      </c>
      <c r="BE126" t="inlineStr">
        <is>
          <t>PT-246</t>
        </is>
      </c>
      <c r="BF126" t="inlineStr">
        <is>
          <t>PHILLIP SABAJ</t>
        </is>
      </c>
      <c r="BG126" t="n">
        <v>440032</v>
      </c>
      <c r="BH126" t="inlineStr">
        <is>
          <t>PHILLIP SABAJ</t>
        </is>
      </c>
      <c r="BL126" t="inlineStr">
        <is>
          <t>OPEN F150 LOANER</t>
        </is>
      </c>
      <c r="BM126" t="inlineStr">
        <is>
          <t>PT-89</t>
        </is>
      </c>
      <c r="BN126" t="inlineStr">
        <is>
          <t>OPEN</t>
        </is>
      </c>
      <c r="BO126" t="inlineStr">
        <is>
          <t>OPEN</t>
        </is>
      </c>
      <c r="BP126" t="inlineStr">
        <is>
          <t>PT-89</t>
        </is>
      </c>
    </row>
    <row r="127">
      <c r="A127" t="inlineStr">
        <is>
          <t>PT-237</t>
        </is>
      </c>
      <c r="B127" t="inlineStr">
        <is>
          <t>Miramontes Jr, Juan C</t>
        </is>
      </c>
      <c r="C127" t="n">
        <v>240441</v>
      </c>
      <c r="D127" t="inlineStr">
        <is>
          <t>Miramontes Jr, Juan C</t>
        </is>
      </c>
      <c r="F127" t="inlineStr">
        <is>
          <t>PT-268</t>
        </is>
      </c>
      <c r="G127" t="inlineStr">
        <is>
          <t>Belflower, Christopher W</t>
        </is>
      </c>
      <c r="H127" t="n">
        <v>800033</v>
      </c>
      <c r="I127" t="inlineStr">
        <is>
          <t>Belflower, Christopher W</t>
        </is>
      </c>
      <c r="K127" t="inlineStr">
        <is>
          <t>PT-274</t>
        </is>
      </c>
      <c r="L127" t="inlineStr">
        <is>
          <t>Ehimhen, Gerald A</t>
        </is>
      </c>
      <c r="M127" t="n">
        <v>210071</v>
      </c>
      <c r="P127">
        <f>IF(K127=R127,"","N")</f>
        <v/>
      </c>
      <c r="R127" t="inlineStr">
        <is>
          <t>PT-278</t>
        </is>
      </c>
      <c r="S127" t="inlineStr">
        <is>
          <t>YPOLITO PAZ</t>
        </is>
      </c>
      <c r="T127" t="inlineStr">
        <is>
          <t>YPOLITO PAZ</t>
        </is>
      </c>
      <c r="U127" t="n">
        <v>800044</v>
      </c>
      <c r="X127" t="inlineStr">
        <is>
          <t>ET-28</t>
        </is>
      </c>
      <c r="Y127" t="inlineStr">
        <is>
          <t>JORGE L. FLORES</t>
        </is>
      </c>
      <c r="Z127" t="inlineStr">
        <is>
          <t>JORGE L. FLORES</t>
        </is>
      </c>
      <c r="AA127" t="n">
        <v>240607</v>
      </c>
      <c r="AD127" t="inlineStr">
        <is>
          <t>PT-277</t>
        </is>
      </c>
      <c r="AE127" t="inlineStr">
        <is>
          <t>OPEN MAVERICK</t>
        </is>
      </c>
      <c r="AF127" t="inlineStr">
        <is>
          <t>TBD</t>
        </is>
      </c>
      <c r="AG127">
        <f>IFERROR(VLOOKUP($AF127,ELIST!$A$1:$B$1504,2,FALSE),"")</f>
        <v/>
      </c>
      <c r="AI127" t="inlineStr">
        <is>
          <t>PT-243</t>
        </is>
      </c>
      <c r="AJ127" t="inlineStr">
        <is>
          <t>RAMESH BOBBA</t>
        </is>
      </c>
      <c r="AK127" t="n">
        <v>210010</v>
      </c>
      <c r="AL127" t="inlineStr">
        <is>
          <t>Ramesh Bobba</t>
        </is>
      </c>
      <c r="AN127" t="inlineStr">
        <is>
          <t>PT-179</t>
        </is>
      </c>
      <c r="AO127" t="inlineStr">
        <is>
          <t>TROY RAGLE</t>
        </is>
      </c>
      <c r="AP127" t="inlineStr">
        <is>
          <t>TROY</t>
        </is>
      </c>
      <c r="AQ127" t="e">
        <v>#N/A</v>
      </c>
      <c r="AT127" t="inlineStr">
        <is>
          <t>PT-268</t>
        </is>
      </c>
      <c r="AU127" t="inlineStr">
        <is>
          <t>XLT MAVERICK</t>
        </is>
      </c>
      <c r="AV127" t="e">
        <v>#N/A</v>
      </c>
      <c r="AW127" t="e">
        <v>#N/A</v>
      </c>
      <c r="AY127" t="inlineStr">
        <is>
          <t>PT-92</t>
        </is>
      </c>
      <c r="AZ127" t="inlineStr">
        <is>
          <t>STONIE BROWN</t>
        </is>
      </c>
      <c r="BA127" t="n">
        <v>240617</v>
      </c>
      <c r="BB127" t="inlineStr">
        <is>
          <t>STONIE BROWN</t>
        </is>
      </c>
      <c r="BE127" t="inlineStr">
        <is>
          <t>PT-247</t>
        </is>
      </c>
      <c r="BF127" t="inlineStr">
        <is>
          <t>MARTIN SANCHEZ</t>
        </is>
      </c>
      <c r="BG127" t="n">
        <v>240085</v>
      </c>
      <c r="BH127" t="inlineStr">
        <is>
          <t>MARTIN SANCHEZ</t>
        </is>
      </c>
      <c r="BL127" t="inlineStr">
        <is>
          <t>BROWN, STONIE B</t>
        </is>
      </c>
      <c r="BM127" t="inlineStr">
        <is>
          <t>PT-92</t>
        </is>
      </c>
      <c r="BN127" t="inlineStr">
        <is>
          <t>STONIE BROWN</t>
        </is>
      </c>
      <c r="BO127" t="n">
        <v>240617</v>
      </c>
      <c r="BP127" t="inlineStr">
        <is>
          <t>PT-92</t>
        </is>
      </c>
    </row>
    <row r="128">
      <c r="A128" t="inlineStr">
        <is>
          <t>PT-239</t>
        </is>
      </c>
      <c r="B128" t="inlineStr">
        <is>
          <t>Rodriguez-Ayala, Alejandro J</t>
        </is>
      </c>
      <c r="C128" t="n">
        <v>210064</v>
      </c>
      <c r="D128" t="inlineStr">
        <is>
          <t>Rodriguez-Ayala, Alejandro J</t>
        </is>
      </c>
      <c r="F128" t="inlineStr">
        <is>
          <t>PT-269</t>
        </is>
      </c>
      <c r="G128" t="inlineStr">
        <is>
          <t>Claudio, Hector J</t>
        </is>
      </c>
      <c r="H128" t="n">
        <v>240028</v>
      </c>
      <c r="I128" t="inlineStr">
        <is>
          <t>Claudio, Hector J</t>
        </is>
      </c>
      <c r="K128" t="inlineStr">
        <is>
          <t>PT-275</t>
        </is>
      </c>
      <c r="L128" t="inlineStr">
        <is>
          <t>Hanna, Patrichia N</t>
        </is>
      </c>
      <c r="M128" t="n">
        <v>210084</v>
      </c>
      <c r="P128">
        <f>IF(K128=R128,"","N")</f>
        <v/>
      </c>
      <c r="R128" t="inlineStr">
        <is>
          <t>PT-279</t>
        </is>
      </c>
      <c r="S128" t="inlineStr">
        <is>
          <t>AARON CONCHA</t>
        </is>
      </c>
      <c r="T128" t="inlineStr">
        <is>
          <t>AARON CONCHA</t>
        </is>
      </c>
      <c r="U128" t="n">
        <v>240005</v>
      </c>
      <c r="X128" t="inlineStr">
        <is>
          <t>PT-219</t>
        </is>
      </c>
      <c r="Y128" t="inlineStr">
        <is>
          <t>VALENTIN LOPEZ</t>
        </is>
      </c>
      <c r="Z128" t="inlineStr">
        <is>
          <t>VALENTIN LOPEZ</t>
        </is>
      </c>
      <c r="AA128" t="n">
        <v>240054</v>
      </c>
      <c r="AD128" t="inlineStr">
        <is>
          <t>PT-278</t>
        </is>
      </c>
      <c r="AE128" t="inlineStr">
        <is>
          <t>YPOLITO PAZ</t>
        </is>
      </c>
      <c r="AF128" t="n">
        <v>800044</v>
      </c>
      <c r="AG128">
        <f>IFERROR(VLOOKUP($AF128,ELIST!$A$1:$B$1504,2,FALSE),"")</f>
        <v/>
      </c>
      <c r="AI128" t="inlineStr">
        <is>
          <t>PT-244</t>
        </is>
      </c>
      <c r="AJ128" t="inlineStr">
        <is>
          <t>SAM ABUNEMEH</t>
        </is>
      </c>
      <c r="AK128" t="n">
        <v>410012</v>
      </c>
      <c r="AL128" t="inlineStr">
        <is>
          <t>Osama M. Abunemeh</t>
        </is>
      </c>
      <c r="AN128" t="inlineStr">
        <is>
          <t>PT-165</t>
        </is>
      </c>
      <c r="AO128" t="inlineStr">
        <is>
          <t>TYNOR LARSON</t>
        </is>
      </c>
      <c r="AP128" t="n">
        <v>210040</v>
      </c>
      <c r="AQ128" t="inlineStr">
        <is>
          <t>Tynor J. Larson</t>
        </is>
      </c>
      <c r="AT128" t="inlineStr">
        <is>
          <t>PT-89</t>
        </is>
      </c>
      <c r="AU128" t="inlineStr">
        <is>
          <t>DEZIREE THOMAS</t>
        </is>
      </c>
      <c r="AV128" t="n">
        <v>210041</v>
      </c>
      <c r="AW128" t="inlineStr">
        <is>
          <t>Thomas, Deziree L</t>
        </is>
      </c>
      <c r="AY128" t="inlineStr">
        <is>
          <t>SV-08</t>
        </is>
      </c>
      <c r="AZ128" t="inlineStr">
        <is>
          <t>MICHAEL RIEDER</t>
        </is>
      </c>
      <c r="BA128" t="n">
        <v>210077</v>
      </c>
      <c r="BB128" t="inlineStr">
        <is>
          <t>MICHAEL RIEDER</t>
        </is>
      </c>
      <c r="BE128" t="inlineStr">
        <is>
          <t>PT-252</t>
        </is>
      </c>
      <c r="BF128" t="inlineStr">
        <is>
          <t>JUAN C. REYES DIAZ</t>
        </is>
      </c>
      <c r="BG128" t="n">
        <v>240068</v>
      </c>
      <c r="BH128" t="inlineStr">
        <is>
          <t>JUAN C. REYES DIAZ</t>
        </is>
      </c>
      <c r="BL128" t="inlineStr">
        <is>
          <t>RIEDER, MICHAEL</t>
        </is>
      </c>
      <c r="BM128" t="inlineStr">
        <is>
          <t>SV-08</t>
        </is>
      </c>
      <c r="BN128" t="inlineStr">
        <is>
          <t>MICHAEL RIEDER</t>
        </is>
      </c>
      <c r="BO128" t="n">
        <v>210077</v>
      </c>
      <c r="BP128" t="inlineStr">
        <is>
          <t>SV-08</t>
        </is>
      </c>
    </row>
    <row r="129">
      <c r="A129" t="inlineStr">
        <is>
          <t>PT-23S</t>
        </is>
      </c>
      <c r="B129" t="inlineStr"/>
      <c r="D129" t="inlineStr"/>
      <c r="F129" t="inlineStr">
        <is>
          <t>PT-270</t>
        </is>
      </c>
      <c r="G129" t="inlineStr">
        <is>
          <t>OPEN</t>
        </is>
      </c>
      <c r="H129" t="inlineStr">
        <is>
          <t>OPEN</t>
        </is>
      </c>
      <c r="I129" t="inlineStr">
        <is>
          <t>OPEN</t>
        </is>
      </c>
      <c r="K129" t="inlineStr">
        <is>
          <t>PT-276</t>
        </is>
      </c>
      <c r="L129" t="inlineStr">
        <is>
          <t>OPEN MAVERICK</t>
        </is>
      </c>
      <c r="M129" t="inlineStr">
        <is>
          <t>OPEN MAVERICK</t>
        </is>
      </c>
      <c r="P129">
        <f>IF(K129=R129,"","N")</f>
        <v/>
      </c>
      <c r="R129" t="inlineStr">
        <is>
          <t>PT-280</t>
        </is>
      </c>
      <c r="S129" t="inlineStr">
        <is>
          <t>ANDRES BLANCO</t>
        </is>
      </c>
      <c r="T129" t="inlineStr">
        <is>
          <t>ANDRES BLANCO</t>
        </is>
      </c>
      <c r="U129" t="n">
        <v>440082</v>
      </c>
      <c r="X129" t="inlineStr">
        <is>
          <t>PT-01S</t>
        </is>
      </c>
      <c r="Y129" t="inlineStr">
        <is>
          <t>open</t>
        </is>
      </c>
      <c r="Z129" t="inlineStr">
        <is>
          <t>open</t>
        </is>
      </c>
      <c r="AA129" t="inlineStr">
        <is>
          <t>OPEN SELECT JST</t>
        </is>
      </c>
      <c r="AD129" t="inlineStr">
        <is>
          <t>PT-279</t>
        </is>
      </c>
      <c r="AE129" t="inlineStr">
        <is>
          <t>AARON CONCHA</t>
        </is>
      </c>
      <c r="AF129" t="n">
        <v>240005</v>
      </c>
      <c r="AG129">
        <f>IFERROR(VLOOKUP($AF129,ELIST!$A$1:$B$1504,2,FALSE),"")</f>
        <v/>
      </c>
      <c r="AI129" t="inlineStr">
        <is>
          <t>PT-245</t>
        </is>
      </c>
      <c r="AJ129" t="inlineStr">
        <is>
          <t>JARED RUHRUP</t>
        </is>
      </c>
      <c r="AK129" t="n">
        <v>210053</v>
      </c>
      <c r="AL129" t="inlineStr">
        <is>
          <t>Jared K. Ruhrup</t>
        </is>
      </c>
      <c r="AN129" t="inlineStr">
        <is>
          <t>ET-32</t>
        </is>
      </c>
      <c r="AO129" t="inlineStr">
        <is>
          <t>URIEL GARCIA-ANDRADE</t>
        </is>
      </c>
      <c r="AP129" t="n">
        <v>440061</v>
      </c>
      <c r="AQ129" t="inlineStr">
        <is>
          <t>Uriel Garcia-Andrade</t>
        </is>
      </c>
      <c r="AT129" t="inlineStr">
        <is>
          <t>PT-92</t>
        </is>
      </c>
      <c r="AU129" t="inlineStr">
        <is>
          <t>STONIE BROWN</t>
        </is>
      </c>
      <c r="AV129" t="n">
        <v>240617</v>
      </c>
      <c r="AW129" t="inlineStr">
        <is>
          <t>Brown, Stonie B</t>
        </is>
      </c>
      <c r="BE129" t="inlineStr">
        <is>
          <t>PT-89</t>
        </is>
      </c>
      <c r="BF129" t="inlineStr">
        <is>
          <t>CATALINO FLORES JR</t>
        </is>
      </c>
      <c r="BG129" t="n">
        <v>240036</v>
      </c>
      <c r="BH129" t="inlineStr">
        <is>
          <t>CATALINO FLORES JR</t>
        </is>
      </c>
    </row>
    <row r="130">
      <c r="A130" t="inlineStr">
        <is>
          <t>PT-240</t>
        </is>
      </c>
      <c r="B130" t="inlineStr">
        <is>
          <t>Mize, Clint</t>
        </is>
      </c>
      <c r="C130" t="n">
        <v>230005</v>
      </c>
      <c r="D130" t="inlineStr">
        <is>
          <t>Mize, Clint</t>
        </is>
      </c>
      <c r="F130" t="inlineStr">
        <is>
          <t>PT-274</t>
        </is>
      </c>
      <c r="G130" t="inlineStr">
        <is>
          <t>Ehimhen, Gerald A</t>
        </is>
      </c>
      <c r="H130" t="n">
        <v>210071</v>
      </c>
      <c r="I130" t="inlineStr">
        <is>
          <t>Ehimhen, Gerald A</t>
        </is>
      </c>
      <c r="K130" t="inlineStr">
        <is>
          <t>PT-277</t>
        </is>
      </c>
      <c r="L130" t="inlineStr">
        <is>
          <t>OPEN MAVERICK</t>
        </is>
      </c>
      <c r="M130" t="inlineStr">
        <is>
          <t>OPEN MAVERICK</t>
        </is>
      </c>
      <c r="P130">
        <f>IF(K130=R130,"","N")</f>
        <v/>
      </c>
      <c r="R130" t="inlineStr">
        <is>
          <t>PT-281</t>
        </is>
      </c>
      <c r="S130" t="inlineStr">
        <is>
          <t>REE94010</t>
        </is>
      </c>
      <c r="T130" t="inlineStr">
        <is>
          <t>REE94010</t>
        </is>
      </c>
      <c r="U130" t="inlineStr">
        <is>
          <t>TBD</t>
        </is>
      </c>
      <c r="X130" t="inlineStr">
        <is>
          <t>PT-179</t>
        </is>
      </c>
      <c r="Y130" t="inlineStr">
        <is>
          <t>TROY RAGLE</t>
        </is>
      </c>
      <c r="Z130" t="inlineStr">
        <is>
          <t>TROY RAGLE</t>
        </is>
      </c>
      <c r="AA130" t="inlineStr">
        <is>
          <t>TROY</t>
        </is>
      </c>
      <c r="AD130" t="inlineStr">
        <is>
          <t>PT-280</t>
        </is>
      </c>
      <c r="AE130" t="inlineStr">
        <is>
          <t>ANDRES BLANCO</t>
        </is>
      </c>
      <c r="AF130" t="n">
        <v>440082</v>
      </c>
      <c r="AG130">
        <f>IFERROR(VLOOKUP($AF130,ELIST!$A$1:$B$1504,2,FALSE),"")</f>
        <v/>
      </c>
      <c r="AI130" t="inlineStr">
        <is>
          <t>PT-246</t>
        </is>
      </c>
      <c r="AJ130" t="inlineStr">
        <is>
          <t>PHILLIP SABAJ</t>
        </is>
      </c>
      <c r="AK130" t="n">
        <v>440032</v>
      </c>
      <c r="AL130" t="inlineStr">
        <is>
          <t>Phillip A. Sabaj</t>
        </is>
      </c>
      <c r="AN130" t="inlineStr">
        <is>
          <t>ET-04</t>
        </is>
      </c>
      <c r="AO130" t="inlineStr">
        <is>
          <t>VALENTIN LOPEZ</t>
        </is>
      </c>
      <c r="AP130" t="n">
        <v>240054</v>
      </c>
      <c r="AQ130" t="inlineStr">
        <is>
          <t>Valentin Lopez</t>
        </is>
      </c>
      <c r="AT130" t="inlineStr">
        <is>
          <t>SV-08</t>
        </is>
      </c>
      <c r="AU130" t="inlineStr">
        <is>
          <t>MICHAEL RIEDER</t>
        </is>
      </c>
      <c r="AV130" t="n">
        <v>210077</v>
      </c>
      <c r="AW130" t="inlineStr">
        <is>
          <t>RIEDER, MICHAEL A</t>
        </is>
      </c>
      <c r="BE130" t="inlineStr">
        <is>
          <t>PT-92</t>
        </is>
      </c>
      <c r="BF130" t="inlineStr">
        <is>
          <t>STONIE BROWN</t>
        </is>
      </c>
      <c r="BG130" t="n">
        <v>240617</v>
      </c>
      <c r="BH130" t="inlineStr">
        <is>
          <t>STONIE BROWN</t>
        </is>
      </c>
    </row>
    <row r="131">
      <c r="A131" t="inlineStr">
        <is>
          <t>PT-241</t>
        </is>
      </c>
      <c r="B131" t="inlineStr">
        <is>
          <t>Garcia, Mark E XL</t>
        </is>
      </c>
      <c r="C131" t="n">
        <v>210050</v>
      </c>
      <c r="D131" t="inlineStr">
        <is>
          <t>Garcia, Mark E XL</t>
        </is>
      </c>
      <c r="F131" t="inlineStr">
        <is>
          <t>PT-275</t>
        </is>
      </c>
      <c r="G131" t="inlineStr">
        <is>
          <t>OPEN</t>
        </is>
      </c>
      <c r="H131" t="inlineStr">
        <is>
          <t>OPEN</t>
        </is>
      </c>
      <c r="I131" t="inlineStr">
        <is>
          <t>OPEN</t>
        </is>
      </c>
      <c r="K131" t="inlineStr">
        <is>
          <t>PT-278</t>
        </is>
      </c>
      <c r="L131" t="inlineStr">
        <is>
          <t>Paz, Ypolito</t>
        </is>
      </c>
      <c r="M131" t="n">
        <v>800044</v>
      </c>
      <c r="P131">
        <f>IF(K131=R131,"","N")</f>
        <v/>
      </c>
      <c r="R131" t="inlineStr">
        <is>
          <t>PT-282</t>
        </is>
      </c>
      <c r="S131" t="inlineStr">
        <is>
          <t>REF26875</t>
        </is>
      </c>
      <c r="T131" t="inlineStr">
        <is>
          <t>REF26875</t>
        </is>
      </c>
      <c r="U131" t="inlineStr">
        <is>
          <t>TBD</t>
        </is>
      </c>
      <c r="X131" t="inlineStr">
        <is>
          <t>PT-260</t>
        </is>
      </c>
      <c r="Y131" t="inlineStr">
        <is>
          <t>WILLIAM RATHER</t>
        </is>
      </c>
      <c r="Z131" t="inlineStr">
        <is>
          <t>WILLIAM RATHER</t>
        </is>
      </c>
      <c r="AA131" t="inlineStr"/>
      <c r="AD131" t="inlineStr">
        <is>
          <t>PT-281</t>
        </is>
      </c>
      <c r="AE131" t="inlineStr">
        <is>
          <t>REE94010</t>
        </is>
      </c>
      <c r="AF131" t="inlineStr">
        <is>
          <t>TBD</t>
        </is>
      </c>
      <c r="AG131">
        <f>IFERROR(VLOOKUP($AF131,ELIST!$A$1:$B$1504,2,FALSE),"")</f>
        <v/>
      </c>
      <c r="AI131" t="inlineStr">
        <is>
          <t>PT-247</t>
        </is>
      </c>
      <c r="AJ131" t="inlineStr">
        <is>
          <t>MARTIN SANCHEZ</t>
        </is>
      </c>
      <c r="AK131" t="n">
        <v>240085</v>
      </c>
      <c r="AL131" t="inlineStr">
        <is>
          <t>Martin Sanchez</t>
        </is>
      </c>
      <c r="AN131" t="inlineStr">
        <is>
          <t>PT-219</t>
        </is>
      </c>
      <c r="AO131" t="inlineStr">
        <is>
          <t>VALENTIN LOPEZ</t>
        </is>
      </c>
      <c r="AP131" t="n">
        <v>240054</v>
      </c>
      <c r="AQ131" t="inlineStr">
        <is>
          <t>Valentin Lopez</t>
        </is>
      </c>
      <c r="BE131" t="inlineStr">
        <is>
          <t>SV-08</t>
        </is>
      </c>
      <c r="BF131" t="inlineStr">
        <is>
          <t>MICHAEL RIEDER</t>
        </is>
      </c>
      <c r="BG131" t="n">
        <v>210077</v>
      </c>
      <c r="BH131" t="inlineStr">
        <is>
          <t>MICHAEL RIEDER</t>
        </is>
      </c>
    </row>
    <row r="132">
      <c r="A132" t="inlineStr">
        <is>
          <t>PT-242</t>
        </is>
      </c>
      <c r="B132" t="inlineStr">
        <is>
          <t>Sanchez, Hector</t>
        </is>
      </c>
      <c r="C132" t="n">
        <v>240083</v>
      </c>
      <c r="D132" t="inlineStr">
        <is>
          <t>Sanchez, Hector</t>
        </is>
      </c>
      <c r="F132" t="inlineStr">
        <is>
          <t>PT-276</t>
        </is>
      </c>
      <c r="G132" t="inlineStr">
        <is>
          <t>OPEN MAVERICK</t>
        </is>
      </c>
      <c r="H132" t="inlineStr">
        <is>
          <t>OPEN MAVERICK</t>
        </is>
      </c>
      <c r="I132" t="inlineStr">
        <is>
          <t>OPEN MAVERICK</t>
        </is>
      </c>
      <c r="K132" t="inlineStr">
        <is>
          <t>PT-279</t>
        </is>
      </c>
      <c r="L132" t="inlineStr">
        <is>
          <t>Concha, Aaron</t>
        </is>
      </c>
      <c r="M132" t="n">
        <v>240005</v>
      </c>
      <c r="P132">
        <f>IF(K132=R132,"","N")</f>
        <v/>
      </c>
      <c r="R132" t="inlineStr">
        <is>
          <t>PT-89</t>
        </is>
      </c>
      <c r="S132" t="inlineStr">
        <is>
          <t>DEZIREE THOMAS LOANER</t>
        </is>
      </c>
      <c r="T132" t="inlineStr">
        <is>
          <t>DEZIREE THOMAS LOANER</t>
        </is>
      </c>
      <c r="U132" t="n">
        <v>210041</v>
      </c>
      <c r="X132" t="inlineStr">
        <is>
          <t>PT-08S</t>
        </is>
      </c>
      <c r="Y132" t="inlineStr">
        <is>
          <t>JAMES GABE</t>
        </is>
      </c>
      <c r="Z132" t="inlineStr">
        <is>
          <t>JAMES GABE</t>
        </is>
      </c>
      <c r="AA132" t="inlineStr">
        <is>
          <t>GABJAM</t>
        </is>
      </c>
      <c r="AD132" t="inlineStr">
        <is>
          <t>PT-282</t>
        </is>
      </c>
      <c r="AE132" t="inlineStr">
        <is>
          <t>REF26875</t>
        </is>
      </c>
      <c r="AF132" t="inlineStr">
        <is>
          <t>TBD</t>
        </is>
      </c>
      <c r="AG132">
        <f>IFERROR(VLOOKUP($AF132,ELIST!$A$1:$B$1504,2,FALSE),"")</f>
        <v/>
      </c>
      <c r="AI132" t="inlineStr">
        <is>
          <t>PT-252</t>
        </is>
      </c>
      <c r="AJ132" t="inlineStr">
        <is>
          <t>JUAN C. REYES DIAZ</t>
        </is>
      </c>
      <c r="AK132" t="n">
        <v>240068</v>
      </c>
      <c r="AL132" t="inlineStr">
        <is>
          <t>Juan C. Reyes Diaz</t>
        </is>
      </c>
      <c r="AN132" t="inlineStr">
        <is>
          <t>PT-163</t>
        </is>
      </c>
      <c r="AO132" t="inlineStr">
        <is>
          <t>WILLIAM PERSINGER</t>
        </is>
      </c>
      <c r="AP132" t="n">
        <v>340052</v>
      </c>
      <c r="AQ132" t="inlineStr">
        <is>
          <t>WILLIAM PERSINGER</t>
        </is>
      </c>
    </row>
    <row r="133">
      <c r="A133" t="inlineStr">
        <is>
          <t>PT-243</t>
        </is>
      </c>
      <c r="B133" t="inlineStr">
        <is>
          <t>Bobba, Ramesh</t>
        </is>
      </c>
      <c r="C133" t="n">
        <v>210010</v>
      </c>
      <c r="D133" t="inlineStr">
        <is>
          <t>Bobba, Ramesh</t>
        </is>
      </c>
      <c r="F133" t="inlineStr">
        <is>
          <t>PT-277</t>
        </is>
      </c>
      <c r="G133" t="inlineStr">
        <is>
          <t>GARCIA, SAID A</t>
        </is>
      </c>
      <c r="H133" t="n">
        <v>800069</v>
      </c>
      <c r="I133" t="inlineStr">
        <is>
          <t>GARCIA, SAID A</t>
        </is>
      </c>
      <c r="K133" t="inlineStr">
        <is>
          <t>PT-280</t>
        </is>
      </c>
      <c r="L133" t="inlineStr">
        <is>
          <t>Blanco, Andres E</t>
        </is>
      </c>
      <c r="M133" t="n">
        <v>440082</v>
      </c>
      <c r="P133">
        <f>IF(K133=R133,"","N")</f>
        <v/>
      </c>
      <c r="R133" t="inlineStr">
        <is>
          <t>PT-92</t>
        </is>
      </c>
      <c r="S133" t="inlineStr">
        <is>
          <t>STONIE BROWN</t>
        </is>
      </c>
      <c r="T133" t="inlineStr">
        <is>
          <t>STONIE BROWN</t>
        </is>
      </c>
      <c r="U133" t="n">
        <v>240617</v>
      </c>
      <c r="AD133" t="inlineStr">
        <is>
          <t>PT-89</t>
        </is>
      </c>
      <c r="AE133" t="inlineStr">
        <is>
          <t>DEZIREE THOMAS LOANER</t>
        </is>
      </c>
      <c r="AF133" t="n">
        <v>210041</v>
      </c>
      <c r="AG133">
        <f>IFERROR(VLOOKUP($AF133,ELIST!$A$1:$B$1504,2,FALSE),"")</f>
        <v/>
      </c>
      <c r="AI133" t="inlineStr">
        <is>
          <t>PT-268</t>
        </is>
      </c>
      <c r="AJ133" t="inlineStr">
        <is>
          <t>CHRISTOPHER BELFLOWER</t>
        </is>
      </c>
      <c r="AK133" t="n">
        <v>800033</v>
      </c>
      <c r="AL133" t="inlineStr">
        <is>
          <t>Christopher W. Belflower</t>
        </is>
      </c>
      <c r="AN133" t="inlineStr">
        <is>
          <t>ET-05</t>
        </is>
      </c>
      <c r="AO133" t="inlineStr">
        <is>
          <t>YPOLITO PAZ</t>
        </is>
      </c>
      <c r="AP133" t="n">
        <v>800044</v>
      </c>
      <c r="AQ133" t="inlineStr">
        <is>
          <t>Ypolito Paz</t>
        </is>
      </c>
    </row>
    <row r="134">
      <c r="A134" t="inlineStr">
        <is>
          <t>PT-244</t>
        </is>
      </c>
      <c r="B134" t="inlineStr">
        <is>
          <t>Abunemeh, Osama M</t>
        </is>
      </c>
      <c r="C134" t="n">
        <v>410012</v>
      </c>
      <c r="D134" t="inlineStr">
        <is>
          <t>Abunemeh, Osama M</t>
        </is>
      </c>
      <c r="F134" t="inlineStr">
        <is>
          <t>PT-278</t>
        </is>
      </c>
      <c r="G134" t="inlineStr">
        <is>
          <t>OPEN</t>
        </is>
      </c>
      <c r="H134" t="inlineStr">
        <is>
          <t>OPEN</t>
        </is>
      </c>
      <c r="I134" t="inlineStr">
        <is>
          <t>OPEN</t>
        </is>
      </c>
      <c r="K134" t="inlineStr">
        <is>
          <t>PT-281</t>
        </is>
      </c>
      <c r="L134" t="inlineStr">
        <is>
          <t>REE94010</t>
        </is>
      </c>
      <c r="M134" t="inlineStr">
        <is>
          <t>REE94010</t>
        </is>
      </c>
      <c r="P134">
        <f>IF(K134=R134,"","N")</f>
        <v/>
      </c>
      <c r="R134" t="inlineStr">
        <is>
          <t>SV-08</t>
        </is>
      </c>
      <c r="S134" t="inlineStr">
        <is>
          <t>MICHAEL RIEDER</t>
        </is>
      </c>
      <c r="T134" t="inlineStr">
        <is>
          <t>MICHAEL RIEDER</t>
        </is>
      </c>
      <c r="U134" t="n">
        <v>210077</v>
      </c>
      <c r="AD134" t="inlineStr">
        <is>
          <t>PT-92</t>
        </is>
      </c>
      <c r="AE134" t="inlineStr">
        <is>
          <t>STONIE BROWN</t>
        </is>
      </c>
      <c r="AF134" t="n">
        <v>240617</v>
      </c>
      <c r="AG134">
        <f>IFERROR(VLOOKUP($AF134,ELIST!$A$1:$B$1504,2,FALSE),"")</f>
        <v/>
      </c>
      <c r="AI134" t="inlineStr">
        <is>
          <t>PT-269</t>
        </is>
      </c>
      <c r="AJ134" t="inlineStr">
        <is>
          <t>Hector Claudio</t>
        </is>
      </c>
      <c r="AK134" t="n">
        <v>240028</v>
      </c>
      <c r="AL134" t="inlineStr">
        <is>
          <t>Hector J. Claudio</t>
        </is>
      </c>
    </row>
    <row r="135">
      <c r="A135" t="inlineStr">
        <is>
          <t>PT-245</t>
        </is>
      </c>
      <c r="B135" t="inlineStr">
        <is>
          <t>Ruhrup, Jared K</t>
        </is>
      </c>
      <c r="C135" t="n">
        <v>210053</v>
      </c>
      <c r="D135" t="inlineStr">
        <is>
          <t>Ruhrup, Jared K</t>
        </is>
      </c>
      <c r="F135" t="inlineStr">
        <is>
          <t>PT-279</t>
        </is>
      </c>
      <c r="G135" t="inlineStr">
        <is>
          <t>Concha, Aaron</t>
        </is>
      </c>
      <c r="H135" t="n">
        <v>240005</v>
      </c>
      <c r="I135" t="inlineStr">
        <is>
          <t>Concha, Aaron</t>
        </is>
      </c>
      <c r="K135" t="inlineStr">
        <is>
          <t>PT-282</t>
        </is>
      </c>
      <c r="L135" t="inlineStr">
        <is>
          <t>OWENS, JUSTIN W</t>
        </is>
      </c>
      <c r="M135" t="n">
        <v>240794</v>
      </c>
      <c r="AI135" t="inlineStr">
        <is>
          <t>PT-270</t>
        </is>
      </c>
      <c r="AJ135" t="inlineStr">
        <is>
          <t>EDGAR GARCIA MANCILLA</t>
        </is>
      </c>
      <c r="AK135" t="n">
        <v>800053</v>
      </c>
      <c r="AL135" t="inlineStr">
        <is>
          <t>Edgar Garcia Mancilla</t>
        </is>
      </c>
    </row>
    <row r="136">
      <c r="A136" t="inlineStr">
        <is>
          <t>PT-246</t>
        </is>
      </c>
      <c r="B136" t="inlineStr">
        <is>
          <t>Sabaj, Phillip A</t>
        </is>
      </c>
      <c r="C136" t="n">
        <v>440032</v>
      </c>
      <c r="D136" t="inlineStr">
        <is>
          <t>Sabaj, Phillip A</t>
        </is>
      </c>
      <c r="F136" t="inlineStr">
        <is>
          <t>PT-280</t>
        </is>
      </c>
      <c r="G136" t="inlineStr">
        <is>
          <t>Blanco, Andres E</t>
        </is>
      </c>
      <c r="H136" t="n">
        <v>440082</v>
      </c>
      <c r="I136" t="inlineStr">
        <is>
          <t>Blanco, Andres E</t>
        </is>
      </c>
      <c r="K136" t="inlineStr">
        <is>
          <t>PT-89</t>
        </is>
      </c>
      <c r="L136" t="inlineStr">
        <is>
          <t>Brent, Deziree L</t>
        </is>
      </c>
      <c r="M136" t="n">
        <v>210041</v>
      </c>
      <c r="AI136" t="inlineStr">
        <is>
          <t>PT-89</t>
        </is>
      </c>
      <c r="AJ136" t="inlineStr">
        <is>
          <t>DEZIREE THOMAS LOANER</t>
        </is>
      </c>
      <c r="AK136" t="n">
        <v>210041</v>
      </c>
      <c r="AL136" t="inlineStr">
        <is>
          <t>Deziree L. Thomas</t>
        </is>
      </c>
    </row>
    <row r="137">
      <c r="A137" t="inlineStr">
        <is>
          <t>PT-247</t>
        </is>
      </c>
      <c r="B137" t="inlineStr">
        <is>
          <t>MARTIN SANCHEZ</t>
        </is>
      </c>
      <c r="C137" t="n">
        <v>240085</v>
      </c>
      <c r="D137" t="inlineStr">
        <is>
          <t>MARTIN SANCHEZ</t>
        </is>
      </c>
      <c r="F137" t="inlineStr">
        <is>
          <t>PT-281</t>
        </is>
      </c>
      <c r="G137" t="inlineStr">
        <is>
          <t>Martinez Salazar, Josue</t>
        </is>
      </c>
      <c r="H137" t="n">
        <v>240444</v>
      </c>
      <c r="I137" t="inlineStr">
        <is>
          <t>Martinez Salazar, Josue</t>
        </is>
      </c>
      <c r="K137" t="inlineStr">
        <is>
          <t>PT-92</t>
        </is>
      </c>
      <c r="L137" t="inlineStr">
        <is>
          <t>STONIE BROWN</t>
        </is>
      </c>
      <c r="M137" t="inlineStr">
        <is>
          <t>STONIE BROWN</t>
        </is>
      </c>
      <c r="AI137" t="inlineStr">
        <is>
          <t>PT-92</t>
        </is>
      </c>
      <c r="AJ137" t="inlineStr">
        <is>
          <t>STONIE BROWN</t>
        </is>
      </c>
      <c r="AK137" t="n">
        <v>240617</v>
      </c>
      <c r="AL137" t="inlineStr">
        <is>
          <t>Stonie B. Brown</t>
        </is>
      </c>
    </row>
    <row r="138">
      <c r="A138" t="inlineStr">
        <is>
          <t>PT-24S</t>
        </is>
      </c>
      <c r="B138" t="inlineStr"/>
      <c r="D138" t="inlineStr"/>
      <c r="F138" t="inlineStr">
        <is>
          <t>PT-282</t>
        </is>
      </c>
      <c r="G138" t="inlineStr">
        <is>
          <t>OWENS, JUSTIN W</t>
        </is>
      </c>
      <c r="H138" t="n">
        <v>240794</v>
      </c>
      <c r="I138" t="inlineStr">
        <is>
          <t>OWENS, JUSTIN W</t>
        </is>
      </c>
      <c r="K138" t="inlineStr">
        <is>
          <t>SV-08</t>
        </is>
      </c>
      <c r="L138" t="inlineStr">
        <is>
          <t>RIEDER, MICHAEL A</t>
        </is>
      </c>
      <c r="M138" t="n">
        <v>210077</v>
      </c>
      <c r="AI138" t="inlineStr">
        <is>
          <t>SV-08</t>
        </is>
      </c>
      <c r="AJ138" t="inlineStr">
        <is>
          <t>MICHAEL RIEDER</t>
        </is>
      </c>
      <c r="AK138" t="n">
        <v>210077</v>
      </c>
      <c r="AL138" t="inlineStr">
        <is>
          <t>MICHAEL A. RIEDER</t>
        </is>
      </c>
    </row>
    <row r="139">
      <c r="A139" t="inlineStr">
        <is>
          <t>PT-252</t>
        </is>
      </c>
      <c r="B139" t="inlineStr">
        <is>
          <t>Reyes Diaz, Juan C</t>
        </is>
      </c>
      <c r="C139" t="n">
        <v>240068</v>
      </c>
      <c r="D139" t="inlineStr">
        <is>
          <t>Reyes Diaz, Juan C</t>
        </is>
      </c>
      <c r="F139" t="inlineStr">
        <is>
          <t>PT-283</t>
        </is>
      </c>
      <c r="G139" t="inlineStr"/>
      <c r="I139" t="inlineStr"/>
    </row>
    <row r="140">
      <c r="A140" t="inlineStr">
        <is>
          <t>PT-260</t>
        </is>
      </c>
      <c r="B140" t="inlineStr"/>
      <c r="D140" t="inlineStr"/>
      <c r="F140" t="inlineStr">
        <is>
          <t>PT-284</t>
        </is>
      </c>
      <c r="G140" t="inlineStr">
        <is>
          <t>OPEN</t>
        </is>
      </c>
      <c r="H140" t="inlineStr">
        <is>
          <t>OPEN</t>
        </is>
      </c>
      <c r="I140" t="inlineStr">
        <is>
          <t>OPEN</t>
        </is>
      </c>
    </row>
    <row r="141">
      <c r="A141" t="inlineStr">
        <is>
          <t>PT-268</t>
        </is>
      </c>
      <c r="B141" t="inlineStr">
        <is>
          <t>Belflower, Christopher W</t>
        </is>
      </c>
      <c r="C141" t="n">
        <v>800033</v>
      </c>
      <c r="D141" t="inlineStr">
        <is>
          <t>Belflower, Christopher W</t>
        </is>
      </c>
      <c r="F141" t="inlineStr">
        <is>
          <t>PT-260</t>
        </is>
      </c>
      <c r="G141" t="inlineStr">
        <is>
          <t>OPEN</t>
        </is>
      </c>
      <c r="H141" t="inlineStr">
        <is>
          <t>OPEN</t>
        </is>
      </c>
      <c r="I141" t="inlineStr">
        <is>
          <t>OPEN</t>
        </is>
      </c>
    </row>
    <row r="142">
      <c r="A142" t="inlineStr">
        <is>
          <t>PT-269</t>
        </is>
      </c>
      <c r="B142" t="inlineStr">
        <is>
          <t>Claudio, Hector J</t>
        </is>
      </c>
      <c r="C142" t="n">
        <v>240028</v>
      </c>
      <c r="D142" t="inlineStr">
        <is>
          <t>Claudio, Hector J</t>
        </is>
      </c>
      <c r="F142" t="inlineStr">
        <is>
          <t>PT-92</t>
        </is>
      </c>
      <c r="G142" t="inlineStr">
        <is>
          <t>STONIE BROWN</t>
        </is>
      </c>
      <c r="H142" t="inlineStr">
        <is>
          <t>STONIE BROWN</t>
        </is>
      </c>
      <c r="I142" t="inlineStr">
        <is>
          <t>STONIE BROWN</t>
        </is>
      </c>
    </row>
    <row r="143">
      <c r="A143" t="inlineStr">
        <is>
          <t>PT-270</t>
        </is>
      </c>
      <c r="B143" t="inlineStr">
        <is>
          <t>OPEN</t>
        </is>
      </c>
      <c r="C143" t="inlineStr">
        <is>
          <t>OPEN</t>
        </is>
      </c>
      <c r="D143" t="inlineStr">
        <is>
          <t>OPEN</t>
        </is>
      </c>
      <c r="F143" t="inlineStr">
        <is>
          <t>S-07</t>
        </is>
      </c>
      <c r="G143" t="inlineStr"/>
      <c r="I143" t="inlineStr"/>
    </row>
    <row r="144">
      <c r="A144" t="inlineStr">
        <is>
          <t>PT-274</t>
        </is>
      </c>
      <c r="B144" t="inlineStr">
        <is>
          <t>MANCHO CAMACHO, GRECIA</t>
        </is>
      </c>
      <c r="C144" t="n">
        <v>210093</v>
      </c>
      <c r="D144" t="inlineStr">
        <is>
          <t>MANCHO CAMACHO, GRECIA</t>
        </is>
      </c>
      <c r="F144" t="inlineStr">
        <is>
          <t>S-09</t>
        </is>
      </c>
      <c r="G144" t="inlineStr"/>
      <c r="I144" t="inlineStr"/>
    </row>
    <row r="145">
      <c r="A145" t="inlineStr">
        <is>
          <t>PT-275</t>
        </is>
      </c>
      <c r="B145" t="inlineStr">
        <is>
          <t>OPEN</t>
        </is>
      </c>
      <c r="C145" t="inlineStr">
        <is>
          <t>OPEN</t>
        </is>
      </c>
      <c r="D145" t="inlineStr">
        <is>
          <t>OPEN</t>
        </is>
      </c>
      <c r="F145" t="inlineStr">
        <is>
          <t>S-10</t>
        </is>
      </c>
      <c r="G145" t="inlineStr"/>
      <c r="I145" t="inlineStr"/>
    </row>
    <row r="146">
      <c r="A146" t="inlineStr">
        <is>
          <t>PT-276</t>
        </is>
      </c>
      <c r="B146" t="inlineStr">
        <is>
          <t>MOYA, MARIO</t>
        </is>
      </c>
      <c r="C146" t="n">
        <v>800072</v>
      </c>
      <c r="D146" t="inlineStr">
        <is>
          <t>MOYA, MARIO</t>
        </is>
      </c>
      <c r="F146" t="inlineStr">
        <is>
          <t>SV-08</t>
        </is>
      </c>
      <c r="G146" t="inlineStr">
        <is>
          <t>RIEDER, MICHAEL A</t>
        </is>
      </c>
      <c r="H146" t="n">
        <v>210077</v>
      </c>
      <c r="I146" t="inlineStr">
        <is>
          <t>RIEDER, MICHAEL A</t>
        </is>
      </c>
    </row>
    <row r="147">
      <c r="A147" t="inlineStr">
        <is>
          <t>PT-277</t>
        </is>
      </c>
      <c r="B147" t="inlineStr">
        <is>
          <t>GARCIA, SAID A</t>
        </is>
      </c>
      <c r="C147" t="n">
        <v>800069</v>
      </c>
      <c r="D147" t="inlineStr">
        <is>
          <t>GARCIA, SAID A</t>
        </is>
      </c>
    </row>
    <row r="148">
      <c r="A148" t="inlineStr">
        <is>
          <t>PT-278</t>
        </is>
      </c>
      <c r="B148" t="inlineStr">
        <is>
          <t>CASTRO, JUAN J</t>
        </is>
      </c>
      <c r="C148" t="n">
        <v>800070</v>
      </c>
      <c r="D148" t="inlineStr">
        <is>
          <t>CASTRO, JUAN J</t>
        </is>
      </c>
    </row>
    <row r="149">
      <c r="A149" t="inlineStr">
        <is>
          <t>PT-279</t>
        </is>
      </c>
      <c r="B149" t="inlineStr">
        <is>
          <t>Concha, Aaron</t>
        </is>
      </c>
      <c r="C149" t="n">
        <v>240005</v>
      </c>
      <c r="D149" t="inlineStr">
        <is>
          <t>Concha, Aaron</t>
        </is>
      </c>
    </row>
    <row r="150">
      <c r="A150" t="inlineStr">
        <is>
          <t>PT-280</t>
        </is>
      </c>
      <c r="B150" t="inlineStr">
        <is>
          <t>Blanco, Andres E</t>
        </is>
      </c>
      <c r="C150" t="n">
        <v>440082</v>
      </c>
      <c r="D150" t="inlineStr">
        <is>
          <t>Blanco, Andres E</t>
        </is>
      </c>
    </row>
    <row r="151">
      <c r="A151" t="inlineStr">
        <is>
          <t>PT-281</t>
        </is>
      </c>
      <c r="B151" t="inlineStr">
        <is>
          <t>Martinez Salazar, Josue</t>
        </is>
      </c>
      <c r="C151" t="n">
        <v>240444</v>
      </c>
      <c r="D151" t="inlineStr">
        <is>
          <t>Martinez Salazar, Josue</t>
        </is>
      </c>
    </row>
    <row r="152">
      <c r="A152" t="inlineStr">
        <is>
          <t>PT-282</t>
        </is>
      </c>
      <c r="B152" t="inlineStr">
        <is>
          <t>OWENS, JUSTIN W</t>
        </is>
      </c>
      <c r="C152" t="n">
        <v>240794</v>
      </c>
      <c r="D152" t="inlineStr">
        <is>
          <t>OWENS, JUSTIN W</t>
        </is>
      </c>
    </row>
    <row r="153">
      <c r="A153" t="inlineStr">
        <is>
          <t>PT-283</t>
        </is>
      </c>
      <c r="B153" t="inlineStr"/>
      <c r="D153" t="inlineStr"/>
    </row>
    <row r="154">
      <c r="A154" t="inlineStr">
        <is>
          <t>PT-284</t>
        </is>
      </c>
      <c r="B154" t="inlineStr">
        <is>
          <t>OPEN</t>
        </is>
      </c>
      <c r="C154" t="inlineStr">
        <is>
          <t>OPEN</t>
        </is>
      </c>
      <c r="D154" t="inlineStr">
        <is>
          <t>OPEN</t>
        </is>
      </c>
    </row>
    <row r="155">
      <c r="A155" t="inlineStr">
        <is>
          <t>PT-89</t>
        </is>
      </c>
      <c r="B155" t="inlineStr">
        <is>
          <t>NEFF, ROBERT S</t>
        </is>
      </c>
      <c r="C155" t="n">
        <v>240807</v>
      </c>
      <c r="D155" t="inlineStr">
        <is>
          <t>NEFF, ROBERT S</t>
        </is>
      </c>
    </row>
    <row r="156">
      <c r="A156" t="inlineStr">
        <is>
          <t>PT-92</t>
        </is>
      </c>
      <c r="B156" t="inlineStr">
        <is>
          <t>STONIE BROWN</t>
        </is>
      </c>
      <c r="C156" t="inlineStr">
        <is>
          <t>STONIE BROWN</t>
        </is>
      </c>
      <c r="D156" t="inlineStr">
        <is>
          <t>STONIE BROWN</t>
        </is>
      </c>
    </row>
    <row r="157">
      <c r="A157" t="inlineStr">
        <is>
          <t>S-07</t>
        </is>
      </c>
      <c r="B157" t="inlineStr"/>
      <c r="D157" t="inlineStr"/>
    </row>
    <row r="158">
      <c r="A158" t="inlineStr">
        <is>
          <t>S-09</t>
        </is>
      </c>
      <c r="B158" t="inlineStr"/>
      <c r="D158" t="inlineStr"/>
    </row>
    <row r="159">
      <c r="A159" t="inlineStr">
        <is>
          <t>S-10</t>
        </is>
      </c>
      <c r="B159" t="inlineStr"/>
      <c r="D159" t="inlineStr"/>
    </row>
    <row r="160">
      <c r="A160" t="inlineStr">
        <is>
          <t>S-11</t>
        </is>
      </c>
      <c r="B160" t="inlineStr"/>
      <c r="D160" t="inlineStr"/>
    </row>
    <row r="161">
      <c r="A161" t="inlineStr">
        <is>
          <t>S-12</t>
        </is>
      </c>
      <c r="B161" t="inlineStr"/>
      <c r="D161" t="inlineStr"/>
    </row>
    <row r="162">
      <c r="A162" t="inlineStr">
        <is>
          <t>S-13</t>
        </is>
      </c>
      <c r="B162" t="inlineStr">
        <is>
          <t>086733</t>
        </is>
      </c>
      <c r="C162" t="n">
        <v>86733</v>
      </c>
      <c r="D162" t="inlineStr">
        <is>
          <t>086733</t>
        </is>
      </c>
    </row>
    <row r="163">
      <c r="A163" t="inlineStr">
        <is>
          <t>S-14</t>
        </is>
      </c>
      <c r="B163" t="inlineStr">
        <is>
          <t>085764</t>
        </is>
      </c>
      <c r="C163" t="n">
        <v>85764</v>
      </c>
      <c r="D163" t="inlineStr">
        <is>
          <t>085764</t>
        </is>
      </c>
    </row>
    <row r="164">
      <c r="A164" t="inlineStr">
        <is>
          <t>SFB-02S</t>
        </is>
      </c>
      <c r="B164" t="inlineStr"/>
      <c r="D164" t="inlineStr"/>
      <c r="BG164" t="inlineStr">
        <is>
          <t>SWT-01</t>
        </is>
      </c>
      <c r="BH164" t="inlineStr">
        <is>
          <t>SWT-01</t>
        </is>
      </c>
      <c r="BI164" t="inlineStr">
        <is>
          <t>**</t>
        </is>
      </c>
      <c r="BJ164" t="inlineStr">
        <is>
          <t>SWT-01</t>
        </is>
      </c>
    </row>
    <row r="165">
      <c r="A165" t="inlineStr">
        <is>
          <t>SFB-03</t>
        </is>
      </c>
      <c r="B165" t="inlineStr"/>
      <c r="D165" t="inlineStr"/>
      <c r="BG165" t="inlineStr">
        <is>
          <t>WT-05</t>
        </is>
      </c>
      <c r="BH165" t="inlineStr">
        <is>
          <t>WT-05</t>
        </is>
      </c>
      <c r="BI165" t="inlineStr">
        <is>
          <t>**</t>
        </is>
      </c>
      <c r="BJ165" t="inlineStr">
        <is>
          <t>WT-05</t>
        </is>
      </c>
    </row>
    <row r="166">
      <c r="A166" t="inlineStr">
        <is>
          <t>SFB-03S</t>
        </is>
      </c>
      <c r="B166" t="inlineStr"/>
      <c r="D166" t="inlineStr"/>
      <c r="BG166" t="inlineStr">
        <is>
          <t>WT-07</t>
        </is>
      </c>
      <c r="BH166" t="inlineStr">
        <is>
          <t>WT-07</t>
        </is>
      </c>
      <c r="BI166" t="inlineStr">
        <is>
          <t>**</t>
        </is>
      </c>
      <c r="BJ166" t="inlineStr">
        <is>
          <t>WT-07</t>
        </is>
      </c>
    </row>
    <row r="167">
      <c r="A167" t="inlineStr">
        <is>
          <t>SFB-04</t>
        </is>
      </c>
      <c r="B167" t="inlineStr">
        <is>
          <t>POLY SPRAYER</t>
        </is>
      </c>
      <c r="C167" t="inlineStr">
        <is>
          <t>POLY SPRAYER</t>
        </is>
      </c>
      <c r="D167" t="inlineStr">
        <is>
          <t>POLY SPRAYER</t>
        </is>
      </c>
      <c r="BG167" t="inlineStr">
        <is>
          <t>WT-08</t>
        </is>
      </c>
      <c r="BH167" t="inlineStr">
        <is>
          <t>WT-08</t>
        </is>
      </c>
      <c r="BI167" t="inlineStr">
        <is>
          <t>**</t>
        </is>
      </c>
      <c r="BJ167" t="inlineStr">
        <is>
          <t>WT-08</t>
        </is>
      </c>
    </row>
    <row r="168">
      <c r="A168" t="inlineStr">
        <is>
          <t>SFB-04S</t>
        </is>
      </c>
      <c r="B168" t="inlineStr"/>
      <c r="D168" t="inlineStr"/>
      <c r="BG168" t="inlineStr">
        <is>
          <t>WT-09</t>
        </is>
      </c>
      <c r="BH168" t="inlineStr">
        <is>
          <t>WT-09</t>
        </is>
      </c>
      <c r="BI168" t="inlineStr">
        <is>
          <t>**</t>
        </is>
      </c>
      <c r="BJ168" t="inlineStr">
        <is>
          <t>WT-09</t>
        </is>
      </c>
    </row>
    <row r="169">
      <c r="A169" t="inlineStr">
        <is>
          <t>SFB-05S</t>
        </is>
      </c>
      <c r="B169" t="inlineStr"/>
      <c r="D169" t="inlineStr"/>
      <c r="BG169" t="inlineStr">
        <is>
          <t>WT-10</t>
        </is>
      </c>
      <c r="BH169" t="inlineStr">
        <is>
          <t>WT-10</t>
        </is>
      </c>
      <c r="BI169" t="inlineStr">
        <is>
          <t>**</t>
        </is>
      </c>
      <c r="BJ169" t="inlineStr">
        <is>
          <t>WT-10</t>
        </is>
      </c>
    </row>
    <row r="170">
      <c r="A170" t="inlineStr">
        <is>
          <t>SFB-06S</t>
        </is>
      </c>
      <c r="B170" t="inlineStr"/>
      <c r="D170" t="inlineStr"/>
      <c r="BG170" t="inlineStr">
        <is>
          <t>WT-11</t>
        </is>
      </c>
      <c r="BH170" t="inlineStr">
        <is>
          <t>WT-11</t>
        </is>
      </c>
      <c r="BI170" t="inlineStr">
        <is>
          <t>**</t>
        </is>
      </c>
      <c r="BJ170" t="inlineStr">
        <is>
          <t>WT-11</t>
        </is>
      </c>
    </row>
    <row r="171">
      <c r="A171" t="inlineStr">
        <is>
          <t>SFB-07</t>
        </is>
      </c>
      <c r="B171" t="inlineStr"/>
      <c r="D171" t="inlineStr"/>
      <c r="BG171" t="inlineStr">
        <is>
          <t>WT-12</t>
        </is>
      </c>
      <c r="BH171" t="inlineStr">
        <is>
          <t>WT-12</t>
        </is>
      </c>
      <c r="BI171" t="inlineStr">
        <is>
          <t>**</t>
        </is>
      </c>
      <c r="BJ171" t="inlineStr">
        <is>
          <t>WT-12</t>
        </is>
      </c>
    </row>
    <row r="172">
      <c r="A172" t="inlineStr">
        <is>
          <t>SFB-07S</t>
        </is>
      </c>
      <c r="B172" t="inlineStr"/>
      <c r="D172" t="inlineStr"/>
    </row>
    <row r="173">
      <c r="A173" t="inlineStr">
        <is>
          <t>SFB-08</t>
        </is>
      </c>
      <c r="B173" t="inlineStr"/>
      <c r="D173" t="inlineStr"/>
    </row>
    <row r="174">
      <c r="A174" t="inlineStr">
        <is>
          <t>SFB-09</t>
        </is>
      </c>
      <c r="B174" t="inlineStr"/>
      <c r="D174" t="inlineStr"/>
    </row>
    <row r="175">
      <c r="A175" t="inlineStr">
        <is>
          <t>SFB-10</t>
        </is>
      </c>
      <c r="B175" t="inlineStr"/>
      <c r="D175" t="inlineStr"/>
    </row>
    <row r="176">
      <c r="A176" t="inlineStr">
        <is>
          <t>SFB-11</t>
        </is>
      </c>
      <c r="B176" t="inlineStr"/>
      <c r="D176" t="inlineStr"/>
    </row>
    <row r="177">
      <c r="A177" t="inlineStr">
        <is>
          <t>SFB-12</t>
        </is>
      </c>
      <c r="B177" t="inlineStr"/>
      <c r="D177" t="inlineStr"/>
    </row>
    <row r="178">
      <c r="A178" t="inlineStr">
        <is>
          <t>SFB-13</t>
        </is>
      </c>
      <c r="B178" t="inlineStr"/>
      <c r="D178" t="inlineStr"/>
    </row>
    <row r="179">
      <c r="A179" t="inlineStr">
        <is>
          <t>SFB-14</t>
        </is>
      </c>
      <c r="B179" t="inlineStr"/>
      <c r="D179" t="inlineStr"/>
    </row>
    <row r="180">
      <c r="A180" t="inlineStr">
        <is>
          <t>SFB-15</t>
        </is>
      </c>
      <c r="B180" t="inlineStr"/>
      <c r="D180" t="inlineStr"/>
    </row>
    <row r="181">
      <c r="A181" t="inlineStr">
        <is>
          <t>SFB-16</t>
        </is>
      </c>
      <c r="B181" t="inlineStr"/>
      <c r="D181" t="inlineStr"/>
    </row>
    <row r="182">
      <c r="A182" t="inlineStr">
        <is>
          <t>SFB-22</t>
        </is>
      </c>
      <c r="B182" t="inlineStr"/>
      <c r="D182" t="inlineStr"/>
    </row>
    <row r="183">
      <c r="A183" t="inlineStr">
        <is>
          <t>SFB-23</t>
        </is>
      </c>
      <c r="B183" t="inlineStr">
        <is>
          <t>KB9153</t>
        </is>
      </c>
      <c r="C183" t="inlineStr">
        <is>
          <t>KB9153</t>
        </is>
      </c>
      <c r="D183" t="inlineStr">
        <is>
          <t>KB9153</t>
        </is>
      </c>
    </row>
    <row r="184">
      <c r="A184" t="inlineStr">
        <is>
          <t>STK-01</t>
        </is>
      </c>
      <c r="B184" t="inlineStr"/>
      <c r="D184" t="inlineStr"/>
    </row>
    <row r="185">
      <c r="A185" t="inlineStr">
        <is>
          <t>SV-08</t>
        </is>
      </c>
      <c r="B185" t="inlineStr">
        <is>
          <t>RIEDER, MICHAEL A</t>
        </is>
      </c>
      <c r="C185" t="n">
        <v>210077</v>
      </c>
      <c r="D185" t="inlineStr">
        <is>
          <t>RIEDER, MICHAEL A</t>
        </is>
      </c>
    </row>
    <row r="186">
      <c r="A186" t="inlineStr">
        <is>
          <t>SWT-01</t>
        </is>
      </c>
      <c r="B186" t="inlineStr"/>
      <c r="D186" t="inlineStr"/>
    </row>
    <row r="187">
      <c r="A187" t="inlineStr">
        <is>
          <t>WT-05</t>
        </is>
      </c>
      <c r="B187" t="inlineStr"/>
      <c r="D187" t="inlineStr"/>
    </row>
    <row r="188">
      <c r="A188" t="inlineStr">
        <is>
          <t>WT-07</t>
        </is>
      </c>
      <c r="B188" t="inlineStr"/>
      <c r="D188" t="inlineStr"/>
    </row>
    <row r="189">
      <c r="A189" t="inlineStr">
        <is>
          <t>WT-08</t>
        </is>
      </c>
      <c r="B189" t="inlineStr"/>
      <c r="D189" t="inlineStr"/>
    </row>
    <row r="190">
      <c r="A190" t="inlineStr">
        <is>
          <t>WT-09</t>
        </is>
      </c>
      <c r="B190" t="inlineStr"/>
      <c r="D190" t="inlineStr"/>
    </row>
    <row r="191">
      <c r="A191" t="inlineStr">
        <is>
          <t>WT-10</t>
        </is>
      </c>
      <c r="B191" t="inlineStr"/>
      <c r="D191" t="inlineStr"/>
    </row>
    <row r="192">
      <c r="A192" t="inlineStr">
        <is>
          <t>WT-11</t>
        </is>
      </c>
      <c r="B192" t="inlineStr"/>
      <c r="D192" t="inlineStr"/>
    </row>
    <row r="193">
      <c r="A193" t="inlineStr">
        <is>
          <t>WT-12</t>
        </is>
      </c>
      <c r="B193" t="inlineStr"/>
      <c r="D193" t="inlineStr"/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DA598"/>
  <sheetViews>
    <sheetView workbookViewId="0">
      <selection activeCell="A1" sqref="A1"/>
    </sheetView>
  </sheetViews>
  <sheetFormatPr baseColWidth="8" defaultRowHeight="15"/>
  <cols>
    <col width="11.140625" customWidth="1" min="1" max="1"/>
    <col width="13.7109375" customWidth="1" min="2" max="2"/>
    <col width="32.42578125" customWidth="1" min="3" max="3"/>
    <col width="9.140625" customWidth="1" min="4" max="4"/>
    <col width="23.85546875" customWidth="1" min="5" max="5"/>
    <col width="27.42578125" customWidth="1" min="6" max="6"/>
    <col width="12.5703125" customWidth="1" min="7" max="7"/>
    <col width="28.28515625" customWidth="1" min="8" max="8"/>
    <col width="12" customWidth="1" min="9" max="9"/>
    <col width="16.7109375" customWidth="1" min="10" max="10"/>
    <col width="15" customWidth="1" min="11" max="11"/>
    <col width="20" customWidth="1" min="12" max="12"/>
    <col width="24.42578125" customWidth="1" min="13" max="13"/>
    <col width="12.28515625" customWidth="1" min="14" max="14"/>
    <col width="7.5703125" customWidth="1" min="15" max="15"/>
    <col width="8.85546875" customWidth="1" min="16" max="16"/>
    <col width="14.7109375" customWidth="1" min="17" max="17"/>
    <col width="73.28515625" customWidth="1" min="18" max="18"/>
    <col width="30.85546875" customWidth="1" min="19" max="19"/>
    <col width="13.85546875" customWidth="1" min="20" max="20"/>
    <col width="14.140625" customWidth="1" min="21" max="21"/>
    <col width="17.7109375" customWidth="1" min="22" max="22"/>
    <col width="11.7109375" customWidth="1" min="23" max="23"/>
    <col width="18.140625" customWidth="1" min="24" max="24"/>
    <col width="12.7109375" customWidth="1" min="25" max="25"/>
    <col width="19.140625" customWidth="1" min="26" max="26"/>
    <col width="38.85546875" customWidth="1" min="27" max="27"/>
    <col width="20.42578125" customWidth="1" min="28" max="28"/>
    <col width="35.85546875" customWidth="1" min="29" max="29"/>
    <col width="13.7109375" customWidth="1" min="30" max="30"/>
    <col width="18" customWidth="1" min="31" max="31"/>
    <col width="7" customWidth="1" min="32" max="32"/>
    <col width="18.5703125" customWidth="1" min="33" max="33"/>
    <col width="76.85546875" customWidth="1" min="34" max="34"/>
    <col width="13.85546875" customWidth="1" min="35" max="35"/>
    <col width="19.28515625" customWidth="1" min="36" max="36"/>
    <col width="13.28515625" customWidth="1" min="37" max="37"/>
    <col width="11.42578125" customWidth="1" min="38" max="38"/>
    <col width="12.140625" customWidth="1" min="39" max="39"/>
    <col width="16.140625" customWidth="1" min="40" max="40"/>
    <col width="16.7109375" customWidth="1" min="41" max="41"/>
    <col width="20.28515625" customWidth="1" min="42" max="42"/>
    <col width="13.28515625" customWidth="1" min="43" max="43"/>
    <col width="11" customWidth="1" min="44" max="44"/>
    <col width="14.42578125" customWidth="1" min="45" max="45"/>
    <col width="10.85546875" customWidth="1" min="46" max="46"/>
    <col width="15.42578125" customWidth="1" min="47" max="47"/>
    <col width="15.85546875" customWidth="1" min="48" max="48"/>
    <col width="13" customWidth="1" min="49" max="49"/>
    <col width="26.28515625" customWidth="1" min="50" max="50"/>
    <col width="20.140625" customWidth="1" min="51" max="51"/>
    <col width="14.28515625" customWidth="1" min="52" max="52"/>
    <col width="35.5703125" customWidth="1" min="53" max="53"/>
    <col width="15.85546875" customWidth="1" min="54" max="54"/>
    <col width="21.28515625" customWidth="1" min="55" max="55"/>
    <col width="11.42578125" customWidth="1" min="56" max="56"/>
    <col width="16.140625" customWidth="1" min="57" max="57"/>
    <col width="44.28515625" customWidth="1" min="58" max="58"/>
    <col width="18.42578125" customWidth="1" min="59" max="59"/>
    <col width="21.7109375" customWidth="1" min="60" max="60"/>
    <col width="23.42578125" customWidth="1" min="61" max="61"/>
    <col width="26.7109375" customWidth="1" min="62" max="62"/>
    <col width="24" customWidth="1" min="63" max="63"/>
    <col width="27.140625" customWidth="1" min="64" max="64"/>
    <col width="23.42578125" customWidth="1" min="65" max="65"/>
    <col width="26.7109375" customWidth="1" min="66" max="66"/>
    <col width="24" customWidth="1" min="67" max="67"/>
    <col width="27.140625" customWidth="1" min="68" max="68"/>
    <col width="23.42578125" customWidth="1" min="69" max="69"/>
    <col width="26.7109375" customWidth="1" min="70" max="70"/>
    <col width="24" customWidth="1" min="71" max="71"/>
    <col width="27.140625" customWidth="1" min="72" max="72"/>
    <col width="23.42578125" customWidth="1" min="73" max="73"/>
    <col width="26.7109375" customWidth="1" min="74" max="74"/>
    <col width="24" customWidth="1" min="75" max="75"/>
    <col width="27.140625" customWidth="1" min="76" max="76"/>
    <col width="24.85546875" customWidth="1" min="77" max="77"/>
    <col width="18.42578125" customWidth="1" min="78" max="78"/>
    <col width="18.85546875" customWidth="1" min="79" max="79"/>
    <col width="19.28515625" customWidth="1" min="80" max="80"/>
    <col width="17.5703125" customWidth="1" min="81" max="81"/>
    <col width="24.7109375" customWidth="1" min="82" max="82"/>
    <col width="23.85546875" customWidth="1" min="83" max="83"/>
    <col width="18.42578125" customWidth="1" min="84" max="84"/>
    <col width="18.85546875" customWidth="1" min="85" max="85"/>
    <col width="17.140625" customWidth="1" min="86" max="86"/>
    <col width="19.7109375" customWidth="1" min="87" max="87"/>
    <col width="14.28515625" customWidth="1" min="88" max="88"/>
    <col width="20.28515625" customWidth="1" min="89" max="89"/>
    <col width="22.7109375" customWidth="1" min="90" max="90"/>
    <col width="17.140625" customWidth="1" min="91" max="91"/>
    <col width="18.42578125" customWidth="1" min="92" max="92"/>
    <col width="25" customWidth="1" min="93" max="93"/>
    <col width="20.140625" customWidth="1" min="94" max="94"/>
    <col width="12" customWidth="1" min="95" max="95"/>
    <col width="15.42578125" customWidth="1" min="96" max="96"/>
    <col width="13.5703125" customWidth="1" min="97" max="97"/>
    <col width="12" customWidth="1" min="98" max="98"/>
    <col width="5.140625" customWidth="1" min="99" max="99"/>
    <col width="28.28515625" customWidth="1" min="100" max="100"/>
    <col width="26.85546875" customWidth="1" min="101" max="101"/>
    <col width="32" customWidth="1" min="102" max="102"/>
    <col width="20.7109375" customWidth="1" min="103" max="103"/>
    <col width="32" customWidth="1" min="104" max="104"/>
    <col width="26.85546875" customWidth="1" min="105" max="105"/>
  </cols>
  <sheetData>
    <row r="1">
      <c r="A1" t="inlineStr">
        <is>
          <t>Company</t>
        </is>
      </c>
      <c r="B1" t="inlineStr">
        <is>
          <t>SubCompany</t>
        </is>
      </c>
      <c r="C1" t="inlineStr">
        <is>
          <t>Asset Identifier</t>
        </is>
      </c>
      <c r="D1" t="inlineStr">
        <is>
          <t>Type</t>
        </is>
      </c>
      <c r="E1" t="inlineStr">
        <is>
          <t>Make</t>
        </is>
      </c>
      <c r="F1" t="inlineStr">
        <is>
          <t>Model</t>
        </is>
      </c>
      <c r="G1" t="inlineStr">
        <is>
          <t>Model Year</t>
        </is>
      </c>
      <c r="H1" t="inlineStr">
        <is>
          <t>Category</t>
        </is>
      </c>
      <c r="I1" t="inlineStr">
        <is>
          <t>Class</t>
        </is>
      </c>
      <c r="J1" t="inlineStr">
        <is>
          <t>Class Description</t>
        </is>
      </c>
      <c r="K1" t="inlineStr">
        <is>
          <t>Date/Time</t>
        </is>
      </c>
      <c r="L1" t="inlineStr">
        <is>
          <t>Reason Code</t>
        </is>
      </c>
      <c r="M1" t="inlineStr">
        <is>
          <t>District</t>
        </is>
      </c>
      <c r="N1" t="inlineStr">
        <is>
          <t>SubDistrict</t>
        </is>
      </c>
      <c r="O1" t="inlineStr">
        <is>
          <t>Unit</t>
        </is>
      </c>
      <c r="P1" t="inlineStr">
        <is>
          <t>Group</t>
        </is>
      </c>
      <c r="Q1" t="inlineStr">
        <is>
          <t>Custom Status</t>
        </is>
      </c>
      <c r="R1" t="inlineStr">
        <is>
          <t>Location</t>
        </is>
      </c>
      <c r="S1" t="inlineStr">
        <is>
          <t>Contact</t>
        </is>
      </c>
      <c r="T1" t="inlineStr">
        <is>
          <t>Active Status</t>
        </is>
      </c>
      <c r="U1" t="inlineStr">
        <is>
          <t>Days Inactive</t>
        </is>
      </c>
      <c r="V1" t="inlineStr">
        <is>
          <t>Days Since Pairing</t>
        </is>
      </c>
      <c r="W1" t="inlineStr">
        <is>
          <t>Odometer</t>
        </is>
      </c>
      <c r="X1" t="inlineStr">
        <is>
          <t>Lifetime Odometer</t>
        </is>
      </c>
      <c r="Y1" t="inlineStr">
        <is>
          <t>Hour Meter</t>
        </is>
      </c>
      <c r="Z1" t="inlineStr">
        <is>
          <t>Lifetime Hour Meter</t>
        </is>
      </c>
      <c r="AA1" t="inlineStr">
        <is>
          <t>Secondary Asset Identifier</t>
        </is>
      </c>
      <c r="AB1" t="inlineStr">
        <is>
          <t>Serial/VIN</t>
        </is>
      </c>
      <c r="AC1" t="inlineStr">
        <is>
          <t>Secondary VIN</t>
        </is>
      </c>
      <c r="AD1" t="inlineStr">
        <is>
          <t>License Plate</t>
        </is>
      </c>
      <c r="AE1" t="inlineStr">
        <is>
          <t>License Plate State</t>
        </is>
      </c>
      <c r="AF1" t="inlineStr">
        <is>
          <t>EIN</t>
        </is>
      </c>
      <c r="AG1" t="inlineStr">
        <is>
          <t>EIN Expiration Date</t>
        </is>
      </c>
      <c r="AH1" t="inlineStr">
        <is>
          <t>General Description</t>
        </is>
      </c>
      <c r="AI1" t="inlineStr">
        <is>
          <t>IFTA Number</t>
        </is>
      </c>
      <c r="AJ1" t="inlineStr">
        <is>
          <t>IFTA Expiration Date</t>
        </is>
      </c>
      <c r="AK1" t="inlineStr">
        <is>
          <t>Date of Sale</t>
        </is>
      </c>
      <c r="AL1" t="inlineStr">
        <is>
          <t>Sale Price</t>
        </is>
      </c>
      <c r="AM1" t="inlineStr">
        <is>
          <t>Ownership</t>
        </is>
      </c>
      <c r="AN1" t="inlineStr">
        <is>
          <t>Ownership Type</t>
        </is>
      </c>
      <c r="AO1" t="inlineStr">
        <is>
          <t>Payload Capacity</t>
        </is>
      </c>
      <c r="AP1" t="inlineStr">
        <is>
          <t>Payload Capacity Unit</t>
        </is>
      </c>
      <c r="AQ1" t="inlineStr">
        <is>
          <t>Curb Weight</t>
        </is>
      </c>
      <c r="AR1" t="inlineStr">
        <is>
          <t>G.V.W.R.</t>
        </is>
      </c>
      <c r="AS1" t="inlineStr">
        <is>
          <t>G.V.W.R. Unit</t>
        </is>
      </c>
      <c r="AT1" t="inlineStr">
        <is>
          <t>G.C.W.R.</t>
        </is>
      </c>
      <c r="AU1" t="inlineStr">
        <is>
          <t>Machine Width</t>
        </is>
      </c>
      <c r="AV1" t="inlineStr">
        <is>
          <t>Machine Height</t>
        </is>
      </c>
      <c r="AW1" t="inlineStr">
        <is>
          <t>Machine Length</t>
        </is>
      </c>
      <c r="AX1" t="inlineStr">
        <is>
          <t>Toll Collection Device Number</t>
        </is>
      </c>
      <c r="AY1" t="inlineStr">
        <is>
          <t>Purchase Date</t>
        </is>
      </c>
      <c r="AZ1" t="inlineStr">
        <is>
          <t>Purchase Cost</t>
        </is>
      </c>
      <c r="BA1" t="inlineStr">
        <is>
          <t>Replacement Threshold % of Purchase Cost</t>
        </is>
      </c>
      <c r="BB1" t="inlineStr">
        <is>
          <t>Insured Amount</t>
        </is>
      </c>
      <c r="BC1" t="inlineStr">
        <is>
          <t>Insurance Classification</t>
        </is>
      </c>
      <c r="BD1" t="inlineStr">
        <is>
          <t>Fuel Type</t>
        </is>
      </c>
      <c r="BE1" t="inlineStr">
        <is>
          <t>Billing Code</t>
        </is>
      </c>
      <c r="BF1" t="inlineStr">
        <is>
          <t>Asset Tags</t>
        </is>
      </c>
      <c r="BG1" t="inlineStr">
        <is>
          <t>Front Axle Tire Size</t>
        </is>
      </c>
      <c r="BH1" t="inlineStr">
        <is>
          <t>Front Axle Tire Pressure</t>
        </is>
      </c>
      <c r="BI1" t="inlineStr">
        <is>
          <t>Rear Axle 1 Inner Tire Size</t>
        </is>
      </c>
      <c r="BJ1" t="inlineStr">
        <is>
          <t>Rear Axle 1 Inner Tire Pressure</t>
        </is>
      </c>
      <c r="BK1" t="inlineStr">
        <is>
          <t>Rear Axle 1 Outer Tire Size</t>
        </is>
      </c>
      <c r="BL1" t="inlineStr">
        <is>
          <t>Rear Axle 1 Outer Tire Pressure</t>
        </is>
      </c>
      <c r="BM1" t="inlineStr">
        <is>
          <t>Rear Axle 2 Inner Tire Size</t>
        </is>
      </c>
      <c r="BN1" t="inlineStr">
        <is>
          <t>Rear Axle 2 Inner Tire Pressure</t>
        </is>
      </c>
      <c r="BO1" t="inlineStr">
        <is>
          <t>Rear Axle 2 Outer Tire Size</t>
        </is>
      </c>
      <c r="BP1" t="inlineStr">
        <is>
          <t>Rear Axle 2 Outer Tire Pressure</t>
        </is>
      </c>
      <c r="BQ1" t="inlineStr">
        <is>
          <t>Rear Axle 3 Inner Tire Size</t>
        </is>
      </c>
      <c r="BR1" t="inlineStr">
        <is>
          <t>Rear Axle 3 Inner Tire Pressure</t>
        </is>
      </c>
      <c r="BS1" t="inlineStr">
        <is>
          <t>Rear Axle 3 Outer Tire Size</t>
        </is>
      </c>
      <c r="BT1" t="inlineStr">
        <is>
          <t>Rear Axle 3 Outer Tire Pressure</t>
        </is>
      </c>
      <c r="BU1" t="inlineStr">
        <is>
          <t>Rear Axle 4 Inner Tire Size</t>
        </is>
      </c>
      <c r="BV1" t="inlineStr">
        <is>
          <t>Rear Axle 4 Inner Tire Pressure</t>
        </is>
      </c>
      <c r="BW1" t="inlineStr">
        <is>
          <t>Rear Axle 4 Outer Tire Size</t>
        </is>
      </c>
      <c r="BX1" t="inlineStr">
        <is>
          <t>Rear Axle 4 Outer Tire Pressure</t>
        </is>
      </c>
      <c r="BY1" t="inlineStr">
        <is>
          <t>Transmission Serial Number</t>
        </is>
      </c>
      <c r="BZ1" t="inlineStr">
        <is>
          <t>Transmission Make</t>
        </is>
      </c>
      <c r="CA1" t="inlineStr">
        <is>
          <t>Transmission Model</t>
        </is>
      </c>
      <c r="CB1" t="inlineStr">
        <is>
          <t>Transmission Family</t>
        </is>
      </c>
      <c r="CC1" t="inlineStr">
        <is>
          <t>Transmission Year</t>
        </is>
      </c>
      <c r="CD1" t="inlineStr">
        <is>
          <t>Engine Info - Engine Serial #</t>
        </is>
      </c>
      <c r="CE1" t="inlineStr">
        <is>
          <t>Engine Info - Manufacturer</t>
        </is>
      </c>
      <c r="CF1" t="inlineStr">
        <is>
          <t>Engine Info - Model</t>
        </is>
      </c>
      <c r="CG1" t="inlineStr">
        <is>
          <t>Engine Info - Family</t>
        </is>
      </c>
      <c r="CH1" t="inlineStr">
        <is>
          <t>Engine Info - Year</t>
        </is>
      </c>
      <c r="CI1" t="inlineStr">
        <is>
          <t>Engine Info - Max HP</t>
        </is>
      </c>
      <c r="CJ1" t="inlineStr">
        <is>
          <t>Device Model</t>
        </is>
      </c>
      <c r="CK1" t="inlineStr">
        <is>
          <t>Device Serial Number</t>
        </is>
      </c>
      <c r="CL1" t="inlineStr">
        <is>
          <t>Toll Collection Axle Count</t>
        </is>
      </c>
      <c r="CM1" t="inlineStr">
        <is>
          <t>IRP Fleet Number</t>
        </is>
      </c>
      <c r="CN1" t="inlineStr">
        <is>
          <t>IRP Expiration Date</t>
        </is>
      </c>
      <c r="CO1" t="inlineStr">
        <is>
          <t>Registration Expiration Date</t>
        </is>
      </c>
      <c r="CP1" t="inlineStr">
        <is>
          <t>Asset Creation Source</t>
        </is>
      </c>
      <c r="CQ1" t="inlineStr">
        <is>
          <t>Tag Status</t>
        </is>
      </c>
      <c r="CR1" t="inlineStr">
        <is>
          <t>Reason Tagged</t>
        </is>
      </c>
      <c r="CS1" t="inlineStr">
        <is>
          <t>Date Tagged</t>
        </is>
      </c>
      <c r="CT1" t="inlineStr">
        <is>
          <t>Tagged By</t>
        </is>
      </c>
      <c r="CU1" t="inlineStr">
        <is>
          <t>-</t>
        </is>
      </c>
      <c r="CV1" t="inlineStr">
        <is>
          <t>CAT</t>
        </is>
      </c>
      <c r="CW1" t="inlineStr">
        <is>
          <t>Asset</t>
        </is>
      </c>
      <c r="CX1" t="inlineStr">
        <is>
          <t>Assigned</t>
        </is>
      </c>
      <c r="CY1" t="inlineStr">
        <is>
          <t>Emp ID</t>
        </is>
      </c>
      <c r="CZ1" t="inlineStr">
        <is>
          <t>Employee</t>
        </is>
      </c>
      <c r="DA1" t="inlineStr">
        <is>
          <t>Asset2</t>
        </is>
      </c>
    </row>
    <row r="2">
      <c r="A2" t="inlineStr">
        <is>
          <t>Ragle Inc.</t>
        </is>
      </c>
      <c r="B2" t="inlineStr">
        <is>
          <t>Ragle - Texas</t>
        </is>
      </c>
      <c r="C2" t="inlineStr">
        <is>
          <t>#210003 - AMMAR I. ELHAMAD</t>
        </is>
      </c>
      <c r="D2" t="inlineStr">
        <is>
          <t>On-Road</t>
        </is>
      </c>
      <c r="E2" t="inlineStr">
        <is>
          <t>FORD</t>
        </is>
      </c>
      <c r="F2" t="inlineStr">
        <is>
          <t>F150</t>
        </is>
      </c>
      <c r="G2" t="n">
        <v>2024</v>
      </c>
      <c r="H2" t="inlineStr">
        <is>
          <t>Personal Vehicle</t>
        </is>
      </c>
      <c r="K2" s="1" t="n">
        <v>45789.24559027778</v>
      </c>
      <c r="L2" t="inlineStr">
        <is>
          <t>Key Off</t>
        </is>
      </c>
      <c r="M2" t="inlineStr">
        <is>
          <t>Personal Vehicle Allowance</t>
        </is>
      </c>
      <c r="R2" t="inlineStr">
        <is>
          <t>TEXDIST, Two Thousand Oak Apartments, North Richland Hills, TX 76180</t>
        </is>
      </c>
      <c r="S2" t="inlineStr">
        <is>
          <t>Ammar Elhamad (210003)</t>
        </is>
      </c>
      <c r="T2" t="inlineStr">
        <is>
          <t>True</t>
        </is>
      </c>
      <c r="U2" t="inlineStr">
        <is>
          <t>0</t>
        </is>
      </c>
      <c r="V2" t="n">
        <v>104</v>
      </c>
      <c r="W2" t="n">
        <v>28366.6</v>
      </c>
      <c r="X2" t="n">
        <v>28366.6</v>
      </c>
      <c r="Y2" t="n">
        <v>284</v>
      </c>
      <c r="Z2" t="n">
        <v>284</v>
      </c>
      <c r="AA2" t="inlineStr">
        <is>
          <t>210003 - Elhamad, Ammar I</t>
        </is>
      </c>
      <c r="AB2" t="inlineStr">
        <is>
          <t>TBD</t>
        </is>
      </c>
      <c r="AE2" t="inlineStr">
        <is>
          <t>TX</t>
        </is>
      </c>
      <c r="AO2" t="inlineStr">
        <is>
          <t>0.00</t>
        </is>
      </c>
      <c r="AQ2" t="n">
        <v>0</v>
      </c>
      <c r="AR2" t="n">
        <v>0</v>
      </c>
      <c r="AS2" t="inlineStr">
        <is>
          <t>lbs</t>
        </is>
      </c>
      <c r="AT2" t="n">
        <v>0</v>
      </c>
      <c r="AU2" t="n">
        <v>0</v>
      </c>
      <c r="AV2" t="n">
        <v>0</v>
      </c>
      <c r="AW2" t="n">
        <v>0</v>
      </c>
      <c r="BF2" t="inlineStr">
        <is>
          <t>AA - Auto Allowance</t>
        </is>
      </c>
      <c r="CJ2" t="inlineStr">
        <is>
          <t>GT-2469</t>
        </is>
      </c>
      <c r="CK2" t="inlineStr">
        <is>
          <t>223702103</t>
        </is>
      </c>
      <c r="CP2" t="inlineStr">
        <is>
          <t>Standard</t>
        </is>
      </c>
      <c r="CV2">
        <f>FLEET7[[#This Row],[Category]]</f>
        <v/>
      </c>
      <c r="CW2">
        <f>TRIM(LEFT($C2, FIND("(", $C2 &amp; "(") - 1))</f>
        <v/>
      </c>
      <c r="CX2">
        <f>IFERROR(TRIM(MID(FLEET7[[#This Row],[Secondary Asset Identifier]], FIND(" - ", FLEET7[[#This Row],[Secondary Asset Identifier]]) + 3, LEN(FLEET7[[#This Row],[Secondary Asset Identifier]]))),FLEET7[[#This Row],[Emp ID]])</f>
        <v/>
      </c>
      <c r="CY2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2">
        <f>FLEET7[[#This Row],[Assigned]]</f>
        <v/>
      </c>
      <c r="DA2">
        <f>TRIM(LEFT($C2, FIND("(", $C2 &amp; "(") - 1))</f>
        <v/>
      </c>
    </row>
    <row r="3">
      <c r="A3" t="inlineStr">
        <is>
          <t>Ragle Inc.</t>
        </is>
      </c>
      <c r="B3" t="inlineStr">
        <is>
          <t>Ragle - Texas</t>
        </is>
      </c>
      <c r="C3" t="inlineStr">
        <is>
          <t>#210013 - MATTHEW C. SHAYLOR</t>
        </is>
      </c>
      <c r="D3" t="inlineStr">
        <is>
          <t>On-Road</t>
        </is>
      </c>
      <c r="E3" t="inlineStr">
        <is>
          <t>JEEP</t>
        </is>
      </c>
      <c r="F3" t="inlineStr">
        <is>
          <t>WRANGLER</t>
        </is>
      </c>
      <c r="G3" t="n">
        <v>2024</v>
      </c>
      <c r="H3" t="inlineStr">
        <is>
          <t>Pickup Truck</t>
        </is>
      </c>
      <c r="K3" s="1" t="n">
        <v>45785.79490740741</v>
      </c>
      <c r="L3" t="inlineStr">
        <is>
          <t>Key Off</t>
        </is>
      </c>
      <c r="R3" t="inlineStr">
        <is>
          <t>Voss Ave, Fort Worth, TX 76244</t>
        </is>
      </c>
      <c r="S3" t="inlineStr">
        <is>
          <t>Matt Shaylor</t>
        </is>
      </c>
      <c r="T3" t="inlineStr">
        <is>
          <t>True</t>
        </is>
      </c>
      <c r="U3" t="inlineStr">
        <is>
          <t>3</t>
        </is>
      </c>
      <c r="V3" t="n">
        <v>104</v>
      </c>
      <c r="W3" t="n">
        <v>16802.5</v>
      </c>
      <c r="X3" t="n">
        <v>16802.5</v>
      </c>
      <c r="Y3" t="n">
        <v>148</v>
      </c>
      <c r="Z3" t="n">
        <v>148</v>
      </c>
      <c r="AA3" t="inlineStr">
        <is>
          <t>210013 - Shaylor, Matthew C</t>
        </is>
      </c>
      <c r="AO3" t="inlineStr">
        <is>
          <t>0.00</t>
        </is>
      </c>
      <c r="AQ3" t="n">
        <v>0</v>
      </c>
      <c r="AR3" t="n">
        <v>0</v>
      </c>
      <c r="AS3" t="inlineStr">
        <is>
          <t>lbs</t>
        </is>
      </c>
      <c r="AT3" t="n">
        <v>0</v>
      </c>
      <c r="AU3" t="n">
        <v>0</v>
      </c>
      <c r="AV3" t="n">
        <v>0</v>
      </c>
      <c r="AW3" t="n">
        <v>0</v>
      </c>
      <c r="BF3" t="inlineStr">
        <is>
          <t>AA - Auto Allowance</t>
        </is>
      </c>
      <c r="CJ3" t="inlineStr">
        <is>
          <t>GT-2469</t>
        </is>
      </c>
      <c r="CK3" t="inlineStr">
        <is>
          <t>223702057</t>
        </is>
      </c>
      <c r="CP3" t="inlineStr">
        <is>
          <t>Standard</t>
        </is>
      </c>
      <c r="CV3">
        <f>FLEET7[[#This Row],[Category]]</f>
        <v/>
      </c>
      <c r="CW3">
        <f>TRIM(LEFT($C3, FIND("(", $C3 &amp; "(") - 1))</f>
        <v/>
      </c>
      <c r="CX3">
        <f>IFERROR(TRIM(MID(FLEET7[[#This Row],[Secondary Asset Identifier]], FIND(" - ", FLEET7[[#This Row],[Secondary Asset Identifier]]) + 3, LEN(FLEET7[[#This Row],[Secondary Asset Identifier]]))),FLEET7[[#This Row],[Emp ID]])</f>
        <v/>
      </c>
      <c r="CY3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3">
        <f>FLEET7[[#This Row],[Assigned]]</f>
        <v/>
      </c>
      <c r="DA3">
        <f>TRIM(LEFT($C3, FIND("(", $C3 &amp; "(") - 1))</f>
        <v/>
      </c>
    </row>
    <row r="4">
      <c r="A4" t="inlineStr">
        <is>
          <t>Ragle Inc.</t>
        </is>
      </c>
      <c r="B4" t="inlineStr">
        <is>
          <t>Ragle - Texas</t>
        </is>
      </c>
      <c r="C4" t="inlineStr">
        <is>
          <t>#210055 - ADAM H. GOODE</t>
        </is>
      </c>
      <c r="D4" t="inlineStr">
        <is>
          <t>On-Road</t>
        </is>
      </c>
      <c r="E4" t="inlineStr">
        <is>
          <t>JEEP</t>
        </is>
      </c>
      <c r="F4" t="inlineStr">
        <is>
          <t>GLADIATOR</t>
        </is>
      </c>
      <c r="H4" t="inlineStr">
        <is>
          <t>Personal Vehicle</t>
        </is>
      </c>
      <c r="K4" s="1" t="n">
        <v>45789.42532407407</v>
      </c>
      <c r="L4" t="inlineStr">
        <is>
          <t>Idle Started</t>
        </is>
      </c>
      <c r="M4" t="inlineStr">
        <is>
          <t>Personal Vehicle Allowance</t>
        </is>
      </c>
      <c r="R4" t="inlineStr">
        <is>
          <t>2021-017 Plano Collin Creek Culvert Imp, Collin Creek Mall, Plano, TX 75075</t>
        </is>
      </c>
      <c r="S4" t="inlineStr">
        <is>
          <t>Adam Goode (210055)</t>
        </is>
      </c>
      <c r="T4" t="inlineStr">
        <is>
          <t>True</t>
        </is>
      </c>
      <c r="U4" t="inlineStr">
        <is>
          <t>0</t>
        </is>
      </c>
      <c r="V4" t="n">
        <v>94</v>
      </c>
      <c r="W4" t="n">
        <v>64806</v>
      </c>
      <c r="X4" t="n">
        <v>64806</v>
      </c>
      <c r="Y4" t="n">
        <v>198</v>
      </c>
      <c r="Z4" t="n">
        <v>198</v>
      </c>
      <c r="AA4" t="inlineStr">
        <is>
          <t>210055 - Goode, Adam H</t>
        </is>
      </c>
      <c r="AO4" t="inlineStr">
        <is>
          <t>0.00</t>
        </is>
      </c>
      <c r="AQ4" t="n">
        <v>0</v>
      </c>
      <c r="AR4" t="n">
        <v>0</v>
      </c>
      <c r="AS4" t="inlineStr">
        <is>
          <t>lbs</t>
        </is>
      </c>
      <c r="AT4" t="n">
        <v>0</v>
      </c>
      <c r="AU4" t="n">
        <v>0</v>
      </c>
      <c r="AV4" t="n">
        <v>0</v>
      </c>
      <c r="AW4" t="n">
        <v>0</v>
      </c>
      <c r="BF4" t="inlineStr">
        <is>
          <t>AA - Auto Allowance</t>
        </is>
      </c>
      <c r="CJ4" t="inlineStr">
        <is>
          <t>GT-2469</t>
        </is>
      </c>
      <c r="CK4" t="inlineStr">
        <is>
          <t>223701929</t>
        </is>
      </c>
      <c r="CP4" t="inlineStr">
        <is>
          <t>Standard</t>
        </is>
      </c>
      <c r="CV4">
        <f>FLEET7[[#This Row],[Category]]</f>
        <v/>
      </c>
      <c r="CW4">
        <f>TRIM(LEFT($C4, FIND("(", $C4 &amp; "(") - 1))</f>
        <v/>
      </c>
      <c r="CX4">
        <f>IFERROR(TRIM(MID(FLEET7[[#This Row],[Secondary Asset Identifier]], FIND(" - ", FLEET7[[#This Row],[Secondary Asset Identifier]]) + 3, LEN(FLEET7[[#This Row],[Secondary Asset Identifier]]))),FLEET7[[#This Row],[Emp ID]])</f>
        <v/>
      </c>
      <c r="CY4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4">
        <f>FLEET7[[#This Row],[Assigned]]</f>
        <v/>
      </c>
      <c r="DA4">
        <f>TRIM(LEFT($C4, FIND("(", $C4 &amp; "(") - 1))</f>
        <v/>
      </c>
    </row>
    <row r="5">
      <c r="A5" t="inlineStr">
        <is>
          <t>Ragle Inc.</t>
        </is>
      </c>
      <c r="B5" t="inlineStr">
        <is>
          <t>Ragle - Texas</t>
        </is>
      </c>
      <c r="C5" t="inlineStr">
        <is>
          <t>#210073 - BIKHYAT ADHIKARI</t>
        </is>
      </c>
      <c r="D5" t="inlineStr">
        <is>
          <t>On-Road</t>
        </is>
      </c>
      <c r="E5" t="inlineStr">
        <is>
          <t>TOYOTA</t>
        </is>
      </c>
      <c r="F5" t="inlineStr">
        <is>
          <t>4 RUNNER</t>
        </is>
      </c>
      <c r="G5" t="n">
        <v>2022</v>
      </c>
      <c r="H5" t="inlineStr">
        <is>
          <t>Personal Vehicle</t>
        </is>
      </c>
      <c r="K5" s="1" t="n">
        <v>45789.29009259259</v>
      </c>
      <c r="L5" t="inlineStr">
        <is>
          <t>Key Off</t>
        </is>
      </c>
      <c r="M5" t="inlineStr">
        <is>
          <t>Personal Vehicle Allowance</t>
        </is>
      </c>
      <c r="R5" t="inlineStr">
        <is>
          <t>2023-006 (OFFICE) Tarrant SH 183 Bridge, Decatur Ave, Fort Worth, TX 76106</t>
        </is>
      </c>
      <c r="S5" t="inlineStr">
        <is>
          <t>VICK ADHIKARI (210073)</t>
        </is>
      </c>
      <c r="T5" t="inlineStr">
        <is>
          <t>True</t>
        </is>
      </c>
      <c r="U5" t="inlineStr">
        <is>
          <t>0</t>
        </is>
      </c>
      <c r="V5" t="n">
        <v>24</v>
      </c>
      <c r="W5" t="n">
        <v>30583.8</v>
      </c>
      <c r="X5" t="n">
        <v>30583.8</v>
      </c>
      <c r="Y5" t="n">
        <v>34</v>
      </c>
      <c r="Z5" t="n">
        <v>34</v>
      </c>
      <c r="AA5" t="inlineStr">
        <is>
          <t>210073 - Adhikari, Bikhyat</t>
        </is>
      </c>
      <c r="AB5" t="inlineStr">
        <is>
          <t>JTEMU5JR1N6060076</t>
        </is>
      </c>
      <c r="AE5" t="inlineStr">
        <is>
          <t>TX</t>
        </is>
      </c>
      <c r="AO5" t="inlineStr">
        <is>
          <t>0.00</t>
        </is>
      </c>
      <c r="AQ5" t="n">
        <v>0</v>
      </c>
      <c r="AR5" t="n">
        <v>0</v>
      </c>
      <c r="AS5" t="inlineStr">
        <is>
          <t>lbs</t>
        </is>
      </c>
      <c r="AT5" t="n">
        <v>0</v>
      </c>
      <c r="AU5" t="n">
        <v>0</v>
      </c>
      <c r="AV5" t="n">
        <v>0</v>
      </c>
      <c r="AW5" t="n">
        <v>0</v>
      </c>
      <c r="BF5" t="inlineStr">
        <is>
          <t>AA - Auto Allowance</t>
        </is>
      </c>
      <c r="CJ5" t="inlineStr">
        <is>
          <t>GT-2469</t>
        </is>
      </c>
      <c r="CK5" t="inlineStr">
        <is>
          <t>223702229</t>
        </is>
      </c>
      <c r="CP5" t="inlineStr">
        <is>
          <t>Standard</t>
        </is>
      </c>
      <c r="CV5">
        <f>FLEET7[[#This Row],[Category]]</f>
        <v/>
      </c>
      <c r="CW5">
        <f>TRIM(LEFT($C5, FIND("(", $C5 &amp; "(") - 1))</f>
        <v/>
      </c>
      <c r="CX5">
        <f>IFERROR(TRIM(MID(FLEET7[[#This Row],[Secondary Asset Identifier]], FIND(" - ", FLEET7[[#This Row],[Secondary Asset Identifier]]) + 3, LEN(FLEET7[[#This Row],[Secondary Asset Identifier]]))),FLEET7[[#This Row],[Emp ID]])</f>
        <v/>
      </c>
      <c r="CY5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5">
        <f>FLEET7[[#This Row],[Assigned]]</f>
        <v/>
      </c>
      <c r="DA5">
        <f>TRIM(LEFT($C5, FIND("(", $C5 &amp; "(") - 1))</f>
        <v/>
      </c>
    </row>
    <row r="6">
      <c r="A6" t="inlineStr">
        <is>
          <t>Ragle Inc.</t>
        </is>
      </c>
      <c r="B6" t="inlineStr">
        <is>
          <t>Ragle - Texas</t>
        </is>
      </c>
      <c r="C6" t="inlineStr">
        <is>
          <t>#410009 HECTOR U. BONILLA</t>
        </is>
      </c>
      <c r="D6" t="inlineStr">
        <is>
          <t>On-Road</t>
        </is>
      </c>
      <c r="E6" t="inlineStr">
        <is>
          <t>RAM</t>
        </is>
      </c>
      <c r="F6" t="inlineStr">
        <is>
          <t>2500</t>
        </is>
      </c>
      <c r="G6" t="n">
        <v>2024</v>
      </c>
      <c r="H6" t="inlineStr">
        <is>
          <t>Personal Vehicle</t>
        </is>
      </c>
      <c r="K6" s="1" t="n">
        <v>45789.42594907407</v>
      </c>
      <c r="L6" t="inlineStr">
        <is>
          <t>Periodic Message</t>
        </is>
      </c>
      <c r="M6" t="inlineStr">
        <is>
          <t>Personal Vehicle Allowance</t>
        </is>
      </c>
      <c r="R6" t="inlineStr">
        <is>
          <t>2024-030 Matagorda SH 35 Bridge Replacement, State Highway 35 S, Bay City, TX 77414</t>
        </is>
      </c>
      <c r="S6" t="inlineStr">
        <is>
          <t>Hector Bonilla (410009)</t>
        </is>
      </c>
      <c r="T6" t="inlineStr">
        <is>
          <t>True</t>
        </is>
      </c>
      <c r="U6" t="inlineStr">
        <is>
          <t>0</t>
        </is>
      </c>
      <c r="V6" t="n">
        <v>102</v>
      </c>
      <c r="W6" t="n">
        <v>7132.7</v>
      </c>
      <c r="X6" t="n">
        <v>7132.7</v>
      </c>
      <c r="Y6" t="n">
        <v>400</v>
      </c>
      <c r="Z6" t="n">
        <v>400</v>
      </c>
      <c r="AA6" t="inlineStr">
        <is>
          <t>#410009 HECTOR U. BONILLA</t>
        </is>
      </c>
      <c r="AB6" t="inlineStr">
        <is>
          <t>3C6UR5CLXRG312370</t>
        </is>
      </c>
      <c r="AE6" t="inlineStr">
        <is>
          <t>TX</t>
        </is>
      </c>
      <c r="AO6" t="inlineStr">
        <is>
          <t>0.00</t>
        </is>
      </c>
      <c r="AQ6" t="n">
        <v>0</v>
      </c>
      <c r="AR6" t="n">
        <v>0</v>
      </c>
      <c r="AS6" t="inlineStr">
        <is>
          <t>lbs</t>
        </is>
      </c>
      <c r="AT6" t="n">
        <v>0</v>
      </c>
      <c r="AU6" t="n">
        <v>0</v>
      </c>
      <c r="AV6" t="n">
        <v>0</v>
      </c>
      <c r="AW6" t="n">
        <v>0</v>
      </c>
      <c r="BF6" t="inlineStr">
        <is>
          <t>4 - HOU, PM - PROJECT MANAGER, AA - Auto Allowance</t>
        </is>
      </c>
      <c r="CJ6" t="inlineStr">
        <is>
          <t>GT-2469</t>
        </is>
      </c>
      <c r="CK6" t="inlineStr">
        <is>
          <t>201006713</t>
        </is>
      </c>
      <c r="CP6" t="inlineStr">
        <is>
          <t>Standard</t>
        </is>
      </c>
      <c r="CV6">
        <f>FLEET7[[#This Row],[Category]]</f>
        <v/>
      </c>
      <c r="CW6">
        <f>TRIM(LEFT($C6, FIND("(", $C6 &amp; "(") - 1))</f>
        <v/>
      </c>
      <c r="CX6">
        <f>IFERROR(TRIM(MID(FLEET7[[#This Row],[Secondary Asset Identifier]], FIND(" - ", FLEET7[[#This Row],[Secondary Asset Identifier]]) + 3, LEN(FLEET7[[#This Row],[Secondary Asset Identifier]]))),FLEET7[[#This Row],[Emp ID]])</f>
        <v/>
      </c>
      <c r="CY6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6">
        <f>FLEET7[[#This Row],[Assigned]]</f>
        <v/>
      </c>
      <c r="DA6">
        <f>TRIM(LEFT($C6, FIND("(", $C6 &amp; "(") - 1))</f>
        <v/>
      </c>
    </row>
    <row r="7">
      <c r="A7" t="inlineStr">
        <is>
          <t>Ragle Inc.</t>
        </is>
      </c>
      <c r="B7" t="inlineStr">
        <is>
          <t>Ragle - Texas</t>
        </is>
      </c>
      <c r="C7" t="inlineStr">
        <is>
          <t>004808</t>
        </is>
      </c>
      <c r="D7" t="inlineStr">
        <is>
          <t>Trailer</t>
        </is>
      </c>
      <c r="E7" t="inlineStr">
        <is>
          <t>WANCO</t>
        </is>
      </c>
      <c r="F7" t="inlineStr">
        <is>
          <t>UNKNOWN</t>
        </is>
      </c>
      <c r="H7" t="inlineStr">
        <is>
          <t>Arrow Board</t>
        </is>
      </c>
      <c r="K7" s="1" t="n">
        <v>45789.23231481481</v>
      </c>
      <c r="L7" t="inlineStr">
        <is>
          <t>Heartbeat</t>
        </is>
      </c>
      <c r="R7" t="inlineStr">
        <is>
          <t>2024-024 (1) TARRANT CS INTERSECTION IMPROV, N Beach St, Haltom City, TX 76137</t>
        </is>
      </c>
      <c r="T7" t="inlineStr">
        <is>
          <t>True</t>
        </is>
      </c>
      <c r="U7" t="inlineStr">
        <is>
          <t>N/A</t>
        </is>
      </c>
      <c r="V7" t="n">
        <v>460</v>
      </c>
      <c r="Y7" t="n">
        <v>0</v>
      </c>
      <c r="Z7" t="n">
        <v>0</v>
      </c>
      <c r="AB7" t="inlineStr">
        <is>
          <t>5F11S1016M1004808</t>
        </is>
      </c>
      <c r="AO7" t="inlineStr">
        <is>
          <t>0.00</t>
        </is>
      </c>
      <c r="AQ7" t="n">
        <v>0</v>
      </c>
      <c r="AR7" t="n">
        <v>0</v>
      </c>
      <c r="AS7" t="inlineStr">
        <is>
          <t>lbs</t>
        </is>
      </c>
      <c r="AT7" t="n">
        <v>0</v>
      </c>
      <c r="AU7" t="n">
        <v>0</v>
      </c>
      <c r="AV7" t="n">
        <v>0</v>
      </c>
      <c r="AW7" t="n">
        <v>0</v>
      </c>
      <c r="CJ7" t="inlineStr">
        <is>
          <t>JH-BP2</t>
        </is>
      </c>
      <c r="CK7" t="inlineStr">
        <is>
          <t>00322B0572</t>
        </is>
      </c>
      <c r="CP7" t="inlineStr">
        <is>
          <t>Standard</t>
        </is>
      </c>
      <c r="CV7">
        <f>FLEET7[[#This Row],[Category]]</f>
        <v/>
      </c>
      <c r="CW7">
        <f>TRIM(LEFT($C7, FIND("(", $C7 &amp; "(") - 1))</f>
        <v/>
      </c>
      <c r="CX7">
        <f>IFERROR(TRIM(MID(FLEET7[[#This Row],[Secondary Asset Identifier]], FIND(" - ", FLEET7[[#This Row],[Secondary Asset Identifier]]) + 3, LEN(FLEET7[[#This Row],[Secondary Asset Identifier]]))),FLEET7[[#This Row],[Emp ID]])</f>
        <v/>
      </c>
      <c r="CY7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7">
        <f>FLEET7[[#This Row],[Assigned]]</f>
        <v/>
      </c>
      <c r="DA7">
        <f>TRIM(LEFT($C7, FIND("(", $C7 &amp; "(") - 1))</f>
        <v/>
      </c>
    </row>
    <row r="8">
      <c r="A8" t="inlineStr">
        <is>
          <t>Ragle Inc.</t>
        </is>
      </c>
      <c r="B8" t="inlineStr">
        <is>
          <t>Ragle - Texas</t>
        </is>
      </c>
      <c r="C8" t="inlineStr">
        <is>
          <t>14DT-02S</t>
        </is>
      </c>
      <c r="D8" t="inlineStr">
        <is>
          <t>Trailer</t>
        </is>
      </c>
      <c r="E8" t="inlineStr">
        <is>
          <t>BIG TEX</t>
        </is>
      </c>
      <c r="F8" t="inlineStr">
        <is>
          <t>UNKNOWN</t>
        </is>
      </c>
      <c r="H8" t="inlineStr">
        <is>
          <t>Dump Trailer</t>
        </is>
      </c>
      <c r="K8" s="1" t="n">
        <v>45789.22930555556</v>
      </c>
      <c r="L8" t="inlineStr">
        <is>
          <t>Heartbeat</t>
        </is>
      </c>
      <c r="R8" t="inlineStr">
        <is>
          <t>Beaumont RAG Property, Romeda Rd, Beaumont, TX 77705</t>
        </is>
      </c>
      <c r="T8" t="inlineStr">
        <is>
          <t>True</t>
        </is>
      </c>
      <c r="U8" t="inlineStr">
        <is>
          <t>N/A</t>
        </is>
      </c>
      <c r="V8" t="n">
        <v>375</v>
      </c>
      <c r="Y8" t="n">
        <v>0</v>
      </c>
      <c r="Z8" t="n">
        <v>0</v>
      </c>
      <c r="AB8" t="inlineStr">
        <is>
          <t>16V1D1925R5300916</t>
        </is>
      </c>
      <c r="AD8" t="inlineStr">
        <is>
          <t>850609M</t>
        </is>
      </c>
      <c r="AE8" t="inlineStr">
        <is>
          <t>TX</t>
        </is>
      </c>
      <c r="AO8" t="inlineStr">
        <is>
          <t>0.00</t>
        </is>
      </c>
      <c r="AQ8" t="n">
        <v>0</v>
      </c>
      <c r="AR8" t="n">
        <v>0</v>
      </c>
      <c r="AS8" t="inlineStr">
        <is>
          <t>lbs</t>
        </is>
      </c>
      <c r="AT8" t="n">
        <v>0</v>
      </c>
      <c r="AU8" t="n">
        <v>0</v>
      </c>
      <c r="AV8" t="n">
        <v>0</v>
      </c>
      <c r="AW8" t="n">
        <v>0</v>
      </c>
      <c r="AX8" t="inlineStr">
        <is>
          <t>NTTA0001430560</t>
        </is>
      </c>
      <c r="CJ8" t="inlineStr">
        <is>
          <t>JH-BP2</t>
        </is>
      </c>
      <c r="CK8" t="inlineStr">
        <is>
          <t>00322B0492</t>
        </is>
      </c>
      <c r="CL8" t="n">
        <v>4</v>
      </c>
      <c r="CO8" s="1" t="n">
        <v>46112</v>
      </c>
      <c r="CP8" t="inlineStr">
        <is>
          <t>Standard</t>
        </is>
      </c>
      <c r="CV8">
        <f>FLEET7[[#This Row],[Category]]</f>
        <v/>
      </c>
      <c r="CW8">
        <f>TRIM(LEFT($C8, FIND("(", $C8 &amp; "(") - 1))</f>
        <v/>
      </c>
      <c r="CX8">
        <f>IFERROR(TRIM(MID(FLEET7[[#This Row],[Secondary Asset Identifier]], FIND(" - ", FLEET7[[#This Row],[Secondary Asset Identifier]]) + 3, LEN(FLEET7[[#This Row],[Secondary Asset Identifier]]))),FLEET7[[#This Row],[Emp ID]])</f>
        <v/>
      </c>
      <c r="CY8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8">
        <f>FLEET7[[#This Row],[Assigned]]</f>
        <v/>
      </c>
      <c r="DA8">
        <f>TRIM(LEFT($C8, FIND("(", $C8 &amp; "(") - 1))</f>
        <v/>
      </c>
    </row>
    <row r="9">
      <c r="A9" t="inlineStr">
        <is>
          <t>Ragle Inc.</t>
        </is>
      </c>
      <c r="B9" t="inlineStr">
        <is>
          <t>Ragle - Texas</t>
        </is>
      </c>
      <c r="C9" t="inlineStr">
        <is>
          <t>14FT-01S</t>
        </is>
      </c>
      <c r="D9" t="inlineStr">
        <is>
          <t>Trailer</t>
        </is>
      </c>
      <c r="E9" t="inlineStr">
        <is>
          <t>BIG TEX</t>
        </is>
      </c>
      <c r="F9" t="inlineStr">
        <is>
          <t>FLATBED</t>
        </is>
      </c>
      <c r="G9" t="n">
        <v>2024</v>
      </c>
      <c r="H9" t="inlineStr">
        <is>
          <t>Flatbed Trailer</t>
        </is>
      </c>
      <c r="K9" s="1" t="n">
        <v>45789.23240740741</v>
      </c>
      <c r="L9" t="inlineStr">
        <is>
          <t>Heartbeat</t>
        </is>
      </c>
      <c r="R9" t="inlineStr">
        <is>
          <t>2024-030 Matagorda SH 35 Bridge Replacement, State Highway 35 S, Bay City, TX 77414</t>
        </is>
      </c>
      <c r="T9" t="inlineStr">
        <is>
          <t>True</t>
        </is>
      </c>
      <c r="U9" t="inlineStr">
        <is>
          <t>N/A</t>
        </is>
      </c>
      <c r="V9" t="n">
        <v>375</v>
      </c>
      <c r="Y9" t="n">
        <v>0</v>
      </c>
      <c r="Z9" t="n">
        <v>0</v>
      </c>
      <c r="AA9" t="inlineStr">
        <is>
          <t>14FT-01S</t>
        </is>
      </c>
      <c r="AB9" t="inlineStr">
        <is>
          <t>16V1W2427R2325857</t>
        </is>
      </c>
      <c r="AD9" t="inlineStr">
        <is>
          <t>850608M</t>
        </is>
      </c>
      <c r="AE9" t="inlineStr">
        <is>
          <t>TX</t>
        </is>
      </c>
      <c r="AH9" t="inlineStr">
        <is>
          <t>2024 BIG TEX 14PI-20BK</t>
        </is>
      </c>
      <c r="AO9" t="inlineStr">
        <is>
          <t>0.00</t>
        </is>
      </c>
      <c r="AQ9" t="n">
        <v>0</v>
      </c>
      <c r="AR9" t="n">
        <v>14000</v>
      </c>
      <c r="AS9" t="inlineStr">
        <is>
          <t>lbs</t>
        </is>
      </c>
      <c r="AT9" t="n">
        <v>10960</v>
      </c>
      <c r="AU9" t="n">
        <v>0</v>
      </c>
      <c r="AV9" t="n">
        <v>0</v>
      </c>
      <c r="AW9" t="n">
        <v>0</v>
      </c>
      <c r="AY9" t="inlineStr">
        <is>
          <t>4/15/2024 12:00:00 AM</t>
        </is>
      </c>
      <c r="AZ9" t="n">
        <v>8072.34</v>
      </c>
      <c r="BF9" t="inlineStr">
        <is>
          <t>SM - SELECT MAINTENANCE</t>
        </is>
      </c>
      <c r="CJ9" t="inlineStr">
        <is>
          <t>JH-BP2</t>
        </is>
      </c>
      <c r="CK9" t="inlineStr">
        <is>
          <t>00322B0363</t>
        </is>
      </c>
      <c r="CO9" s="1" t="n">
        <v>46112</v>
      </c>
      <c r="CP9" t="inlineStr">
        <is>
          <t>Standard</t>
        </is>
      </c>
      <c r="CV9">
        <f>FLEET7[[#This Row],[Category]]</f>
        <v/>
      </c>
      <c r="CW9">
        <f>TRIM(LEFT($C9, FIND("(", $C9 &amp; "(") - 1))</f>
        <v/>
      </c>
      <c r="CX9">
        <f>IFERROR(TRIM(MID(FLEET7[[#This Row],[Secondary Asset Identifier]], FIND(" - ", FLEET7[[#This Row],[Secondary Asset Identifier]]) + 3, LEN(FLEET7[[#This Row],[Secondary Asset Identifier]]))),FLEET7[[#This Row],[Emp ID]])</f>
        <v/>
      </c>
      <c r="CY9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9">
        <f>FLEET7[[#This Row],[Assigned]]</f>
        <v/>
      </c>
      <c r="DA9">
        <f>TRIM(LEFT($C9, FIND("(", $C9 &amp; "(") - 1))</f>
        <v/>
      </c>
    </row>
    <row r="10">
      <c r="A10" t="inlineStr">
        <is>
          <t>Ragle Inc.</t>
        </is>
      </c>
      <c r="B10" t="inlineStr">
        <is>
          <t>Ragle - Texas</t>
        </is>
      </c>
      <c r="C10" t="inlineStr">
        <is>
          <t>14FT-03S (S2372507)</t>
        </is>
      </c>
      <c r="D10" t="inlineStr">
        <is>
          <t>Trailer</t>
        </is>
      </c>
      <c r="E10" t="inlineStr">
        <is>
          <t>BIG TEX</t>
        </is>
      </c>
      <c r="F10" t="inlineStr">
        <is>
          <t>14PI-20BK</t>
        </is>
      </c>
      <c r="G10" t="n">
        <v>2024</v>
      </c>
      <c r="H10" t="inlineStr">
        <is>
          <t>Flatbed Trailer</t>
        </is>
      </c>
      <c r="K10" s="1" t="n">
        <v>45762.74319444445</v>
      </c>
      <c r="L10" t="inlineStr">
        <is>
          <t>Heartbeat</t>
        </is>
      </c>
      <c r="R10" t="inlineStr">
        <is>
          <t>2023-035 (5) HARRIS VA BRIDGE REHAB, South Loop E, Houston, TX 77051</t>
        </is>
      </c>
      <c r="T10" t="inlineStr">
        <is>
          <t>True</t>
        </is>
      </c>
      <c r="U10" t="inlineStr">
        <is>
          <t>N/A</t>
        </is>
      </c>
      <c r="V10" t="n">
        <v>187</v>
      </c>
      <c r="Y10" t="n">
        <v>0</v>
      </c>
      <c r="Z10" t="n">
        <v>0</v>
      </c>
      <c r="AA10" t="inlineStr">
        <is>
          <t>14FT-03S</t>
        </is>
      </c>
      <c r="AB10" t="inlineStr">
        <is>
          <t>16V1W2429S2372507</t>
        </is>
      </c>
      <c r="AD10" t="inlineStr">
        <is>
          <t>007624N</t>
        </is>
      </c>
      <c r="AE10" t="inlineStr">
        <is>
          <t>TX</t>
        </is>
      </c>
      <c r="AH10" t="inlineStr">
        <is>
          <t>2024 BIG TEX 14PI-20' PIPE/FLATBED TRAILER</t>
        </is>
      </c>
      <c r="AO10" t="inlineStr">
        <is>
          <t>0.00</t>
        </is>
      </c>
      <c r="AQ10" t="n">
        <v>0</v>
      </c>
      <c r="AR10" t="n">
        <v>0</v>
      </c>
      <c r="AS10" t="inlineStr">
        <is>
          <t>lbs</t>
        </is>
      </c>
      <c r="AT10" t="n">
        <v>0</v>
      </c>
      <c r="AU10" t="n">
        <v>0</v>
      </c>
      <c r="AV10" t="n">
        <v>0</v>
      </c>
      <c r="AW10" t="n">
        <v>0</v>
      </c>
      <c r="AY10" t="inlineStr">
        <is>
          <t>9/18/2024 12:00:00 AM</t>
        </is>
      </c>
      <c r="AZ10" t="n">
        <v>7688.15</v>
      </c>
      <c r="BF10" t="inlineStr">
        <is>
          <t>SM - SELECT MAINTENANCE</t>
        </is>
      </c>
      <c r="CJ10" t="inlineStr">
        <is>
          <t>JH-BP2</t>
        </is>
      </c>
      <c r="CK10" t="inlineStr">
        <is>
          <t>00322B0846</t>
        </is>
      </c>
      <c r="CO10" s="1" t="n">
        <v>45961</v>
      </c>
      <c r="CP10" t="inlineStr">
        <is>
          <t>Standard</t>
        </is>
      </c>
      <c r="CV10">
        <f>FLEET7[[#This Row],[Category]]</f>
        <v/>
      </c>
      <c r="CW10">
        <f>TRIM(LEFT($C10, FIND("(", $C10 &amp; "(") - 1))</f>
        <v/>
      </c>
      <c r="CX10">
        <f>IFERROR(TRIM(MID(FLEET7[[#This Row],[Secondary Asset Identifier]], FIND(" - ", FLEET7[[#This Row],[Secondary Asset Identifier]]) + 3, LEN(FLEET7[[#This Row],[Secondary Asset Identifier]]))),FLEET7[[#This Row],[Emp ID]])</f>
        <v/>
      </c>
      <c r="CY10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10">
        <f>FLEET7[[#This Row],[Assigned]]</f>
        <v/>
      </c>
      <c r="DA10">
        <f>TRIM(LEFT($C10, FIND("(", $C10 &amp; "(") - 1))</f>
        <v/>
      </c>
    </row>
    <row r="11">
      <c r="A11" t="inlineStr">
        <is>
          <t>Ragle Inc.</t>
        </is>
      </c>
      <c r="B11" t="inlineStr">
        <is>
          <t>Ragle - Texas</t>
        </is>
      </c>
      <c r="C11" t="inlineStr">
        <is>
          <t>14FT-04S (R2360779)</t>
        </is>
      </c>
      <c r="D11" t="inlineStr">
        <is>
          <t>Trailer</t>
        </is>
      </c>
      <c r="E11" t="inlineStr">
        <is>
          <t>BIG TEX</t>
        </is>
      </c>
      <c r="F11" t="inlineStr">
        <is>
          <t>14PI-18BK</t>
        </is>
      </c>
      <c r="G11" t="n">
        <v>2024</v>
      </c>
      <c r="H11" t="inlineStr">
        <is>
          <t>Flatbed Trailer</t>
        </is>
      </c>
      <c r="K11" s="1" t="n">
        <v>45789.26604166667</v>
      </c>
      <c r="L11" t="inlineStr">
        <is>
          <t>Heartbeat</t>
        </is>
      </c>
      <c r="R11" t="inlineStr">
        <is>
          <t>2024-030 Matagorda SH 35 Bridge Replacement, State Highway 35 S, Bay City, TX 77414</t>
        </is>
      </c>
      <c r="T11" t="inlineStr">
        <is>
          <t>True</t>
        </is>
      </c>
      <c r="U11" t="inlineStr">
        <is>
          <t>N/A</t>
        </is>
      </c>
      <c r="V11" t="n">
        <v>169</v>
      </c>
      <c r="Y11" t="n">
        <v>0</v>
      </c>
      <c r="Z11" t="n">
        <v>0</v>
      </c>
      <c r="AA11" t="inlineStr">
        <is>
          <t>14FT-04S</t>
        </is>
      </c>
      <c r="AB11" t="inlineStr">
        <is>
          <t>16V1W2228R2360779</t>
        </is>
      </c>
      <c r="AD11" t="inlineStr">
        <is>
          <t>007625N</t>
        </is>
      </c>
      <c r="AE11" t="inlineStr">
        <is>
          <t>TX</t>
        </is>
      </c>
      <c r="AO11" t="inlineStr">
        <is>
          <t>0.00</t>
        </is>
      </c>
      <c r="AQ11" t="n">
        <v>0</v>
      </c>
      <c r="AR11" t="n">
        <v>0</v>
      </c>
      <c r="AS11" t="inlineStr">
        <is>
          <t>lbs</t>
        </is>
      </c>
      <c r="AT11" t="n">
        <v>0</v>
      </c>
      <c r="AU11" t="n">
        <v>0</v>
      </c>
      <c r="AV11" t="n">
        <v>0</v>
      </c>
      <c r="AW11" t="n">
        <v>0</v>
      </c>
      <c r="AY11" t="inlineStr">
        <is>
          <t>11/22/2024 12:00:00 AM</t>
        </is>
      </c>
      <c r="AZ11" t="n">
        <v>7581.9</v>
      </c>
      <c r="BF11" t="inlineStr">
        <is>
          <t>SM - SELECT MAINTENANCE, TRL - TRAILER</t>
        </is>
      </c>
      <c r="CJ11" t="inlineStr">
        <is>
          <t>JH-BP2</t>
        </is>
      </c>
      <c r="CK11" t="inlineStr">
        <is>
          <t>00322B0960</t>
        </is>
      </c>
      <c r="CL11" t="n">
        <v>2</v>
      </c>
      <c r="CO11" s="1" t="n">
        <v>45961</v>
      </c>
      <c r="CP11" t="inlineStr">
        <is>
          <t>Standard</t>
        </is>
      </c>
      <c r="CV11">
        <f>FLEET7[[#This Row],[Category]]</f>
        <v/>
      </c>
      <c r="CW11">
        <f>TRIM(LEFT($C11, FIND("(", $C11 &amp; "(") - 1))</f>
        <v/>
      </c>
      <c r="CX11">
        <f>IFERROR(TRIM(MID(FLEET7[[#This Row],[Secondary Asset Identifier]], FIND(" - ", FLEET7[[#This Row],[Secondary Asset Identifier]]) + 3, LEN(FLEET7[[#This Row],[Secondary Asset Identifier]]))),FLEET7[[#This Row],[Emp ID]])</f>
        <v/>
      </c>
      <c r="CY11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11">
        <f>FLEET7[[#This Row],[Assigned]]</f>
        <v/>
      </c>
      <c r="DA11">
        <f>TRIM(LEFT($C11, FIND("(", $C11 &amp; "(") - 1))</f>
        <v/>
      </c>
    </row>
    <row r="12">
      <c r="A12" t="inlineStr">
        <is>
          <t>Ragle Inc.</t>
        </is>
      </c>
      <c r="B12" t="inlineStr">
        <is>
          <t>Ragle - Texas</t>
        </is>
      </c>
      <c r="C12" t="inlineStr">
        <is>
          <t>14T-14</t>
        </is>
      </c>
      <c r="D12" t="inlineStr">
        <is>
          <t>Trailer</t>
        </is>
      </c>
      <c r="E12" t="inlineStr">
        <is>
          <t>BIG TEX</t>
        </is>
      </c>
      <c r="F12" t="inlineStr">
        <is>
          <t>FLATBED</t>
        </is>
      </c>
      <c r="H12" t="inlineStr">
        <is>
          <t>Flatbed Trailer</t>
        </is>
      </c>
      <c r="K12" s="1" t="n">
        <v>45789.23530092592</v>
      </c>
      <c r="L12" t="inlineStr">
        <is>
          <t>Heartbeat</t>
        </is>
      </c>
      <c r="R12" t="inlineStr">
        <is>
          <t>2024-004 City of Dallas Sidewalk 2024 (YARD), Langford St, Dallas, TX 75208</t>
        </is>
      </c>
      <c r="T12" t="inlineStr">
        <is>
          <t>True</t>
        </is>
      </c>
      <c r="U12" t="inlineStr">
        <is>
          <t>N/A</t>
        </is>
      </c>
      <c r="V12" t="n">
        <v>473</v>
      </c>
      <c r="Y12" t="n">
        <v>0</v>
      </c>
      <c r="Z12" t="n">
        <v>0</v>
      </c>
      <c r="AB12" t="inlineStr">
        <is>
          <t>16VPX1629K2089636</t>
        </is>
      </c>
      <c r="AD12" t="inlineStr">
        <is>
          <t>419632K</t>
        </is>
      </c>
      <c r="AE12" t="inlineStr">
        <is>
          <t>TX</t>
        </is>
      </c>
      <c r="AO12" t="inlineStr">
        <is>
          <t>0.00</t>
        </is>
      </c>
      <c r="AQ12" t="n">
        <v>0</v>
      </c>
      <c r="AR12" t="n">
        <v>0</v>
      </c>
      <c r="AS12" t="inlineStr">
        <is>
          <t>lbs</t>
        </is>
      </c>
      <c r="AT12" t="n">
        <v>0</v>
      </c>
      <c r="AU12" t="n">
        <v>0</v>
      </c>
      <c r="AV12" t="n">
        <v>0</v>
      </c>
      <c r="AW12" t="n">
        <v>0</v>
      </c>
      <c r="AX12" t="inlineStr">
        <is>
          <t>NTTA00439422</t>
        </is>
      </c>
      <c r="BF12" t="inlineStr">
        <is>
          <t>2 - DFW</t>
        </is>
      </c>
      <c r="CJ12" t="inlineStr">
        <is>
          <t>JH-BP2</t>
        </is>
      </c>
      <c r="CK12" t="inlineStr">
        <is>
          <t>00322B0386</t>
        </is>
      </c>
      <c r="CL12" t="n">
        <v>2</v>
      </c>
      <c r="CO12" s="1" t="n">
        <v>43982</v>
      </c>
      <c r="CP12" t="inlineStr">
        <is>
          <t>Standard</t>
        </is>
      </c>
      <c r="CV12">
        <f>FLEET7[[#This Row],[Category]]</f>
        <v/>
      </c>
      <c r="CW12">
        <f>TRIM(LEFT($C12, FIND("(", $C12 &amp; "(") - 1))</f>
        <v/>
      </c>
      <c r="CX12">
        <f>IFERROR(TRIM(MID(FLEET7[[#This Row],[Secondary Asset Identifier]], FIND(" - ", FLEET7[[#This Row],[Secondary Asset Identifier]]) + 3, LEN(FLEET7[[#This Row],[Secondary Asset Identifier]]))),FLEET7[[#This Row],[Emp ID]])</f>
        <v/>
      </c>
      <c r="CY12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12">
        <f>FLEET7[[#This Row],[Assigned]]</f>
        <v/>
      </c>
      <c r="DA12">
        <f>TRIM(LEFT($C12, FIND("(", $C12 &amp; "(") - 1))</f>
        <v/>
      </c>
    </row>
    <row r="13">
      <c r="A13" t="inlineStr">
        <is>
          <t>Ragle Inc.</t>
        </is>
      </c>
      <c r="B13" t="inlineStr">
        <is>
          <t>Ragle - Texas</t>
        </is>
      </c>
      <c r="C13" t="inlineStr">
        <is>
          <t>14T-21 (SHOP TRAILER)</t>
        </is>
      </c>
      <c r="D13" t="inlineStr">
        <is>
          <t>Trailer</t>
        </is>
      </c>
      <c r="E13" t="inlineStr">
        <is>
          <t>BIG TEX</t>
        </is>
      </c>
      <c r="F13" t="inlineStr">
        <is>
          <t>14PI</t>
        </is>
      </c>
      <c r="H13" t="inlineStr">
        <is>
          <t>Flatbed Trailer</t>
        </is>
      </c>
      <c r="K13" s="1" t="n">
        <v>45789.23335648148</v>
      </c>
      <c r="L13" t="inlineStr">
        <is>
          <t>Heartbeat</t>
        </is>
      </c>
      <c r="R13" t="inlineStr">
        <is>
          <t>DFW Yard, Oak Grove Rd, Fort Worth, TX 76140</t>
        </is>
      </c>
      <c r="T13" t="inlineStr">
        <is>
          <t>True</t>
        </is>
      </c>
      <c r="U13" t="inlineStr">
        <is>
          <t>N/A</t>
        </is>
      </c>
      <c r="V13" t="n">
        <v>555</v>
      </c>
      <c r="Y13" t="n">
        <v>0</v>
      </c>
      <c r="Z13" t="n">
        <v>0</v>
      </c>
      <c r="AB13" t="inlineStr">
        <is>
          <t>16VPX1827L2061879</t>
        </is>
      </c>
      <c r="AD13" t="inlineStr">
        <is>
          <t>519048M</t>
        </is>
      </c>
      <c r="AE13" t="inlineStr">
        <is>
          <t>TX</t>
        </is>
      </c>
      <c r="AH13" t="inlineStr">
        <is>
          <t>SHOP TRAILER</t>
        </is>
      </c>
      <c r="AO13" t="inlineStr">
        <is>
          <t>0.00</t>
        </is>
      </c>
      <c r="AQ13" t="n">
        <v>0</v>
      </c>
      <c r="AR13" t="n">
        <v>0</v>
      </c>
      <c r="AS13" t="inlineStr">
        <is>
          <t>lbs</t>
        </is>
      </c>
      <c r="AT13" t="n">
        <v>0</v>
      </c>
      <c r="AU13" t="n">
        <v>0</v>
      </c>
      <c r="AV13" t="n">
        <v>0</v>
      </c>
      <c r="AW13" t="n">
        <v>0</v>
      </c>
      <c r="BF13" t="inlineStr">
        <is>
          <t>STRL - SHOP TRAILER</t>
        </is>
      </c>
      <c r="CJ13" t="inlineStr">
        <is>
          <t>JH-BP2</t>
        </is>
      </c>
      <c r="CK13" t="inlineStr">
        <is>
          <t>00322B0409</t>
        </is>
      </c>
      <c r="CO13" s="1" t="n">
        <v>45535</v>
      </c>
      <c r="CP13" t="inlineStr">
        <is>
          <t>Standard</t>
        </is>
      </c>
      <c r="CV13">
        <f>FLEET7[[#This Row],[Category]]</f>
        <v/>
      </c>
      <c r="CW13">
        <f>TRIM(LEFT($C13, FIND("(", $C13 &amp; "(") - 1))</f>
        <v/>
      </c>
      <c r="CX13">
        <f>IFERROR(TRIM(MID(FLEET7[[#This Row],[Secondary Asset Identifier]], FIND(" - ", FLEET7[[#This Row],[Secondary Asset Identifier]]) + 3, LEN(FLEET7[[#This Row],[Secondary Asset Identifier]]))),FLEET7[[#This Row],[Emp ID]])</f>
        <v/>
      </c>
      <c r="CY13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13">
        <f>FLEET7[[#This Row],[Assigned]]</f>
        <v/>
      </c>
      <c r="DA13">
        <f>TRIM(LEFT($C13, FIND("(", $C13 &amp; "(") - 1))</f>
        <v/>
      </c>
    </row>
    <row r="14">
      <c r="A14" t="inlineStr">
        <is>
          <t>Ragle Inc.</t>
        </is>
      </c>
      <c r="B14" t="inlineStr">
        <is>
          <t>Ragle - Texas</t>
        </is>
      </c>
      <c r="C14" t="inlineStr">
        <is>
          <t>14T-36</t>
        </is>
      </c>
      <c r="D14" t="inlineStr">
        <is>
          <t>Trailer</t>
        </is>
      </c>
      <c r="E14" t="inlineStr">
        <is>
          <t>SOUT</t>
        </is>
      </c>
      <c r="F14" t="inlineStr">
        <is>
          <t>SL7</t>
        </is>
      </c>
      <c r="H14" t="inlineStr">
        <is>
          <t>Dump Trailer</t>
        </is>
      </c>
      <c r="K14" s="1" t="n">
        <v>45789.23197916667</v>
      </c>
      <c r="L14" t="inlineStr">
        <is>
          <t>Heartbeat</t>
        </is>
      </c>
      <c r="R14" t="inlineStr">
        <is>
          <t>2023-032 SH 345 BRIDGE REHABILITATION, US-75 N, Dallas, TX 75226</t>
        </is>
      </c>
      <c r="T14" t="inlineStr">
        <is>
          <t>True</t>
        </is>
      </c>
      <c r="U14" t="inlineStr">
        <is>
          <t>N/A</t>
        </is>
      </c>
      <c r="V14" t="n">
        <v>602</v>
      </c>
      <c r="Y14" t="n">
        <v>0</v>
      </c>
      <c r="Z14" t="n">
        <v>0</v>
      </c>
      <c r="AB14" t="inlineStr">
        <is>
          <t>2SFJL3362P1081051</t>
        </is>
      </c>
      <c r="AD14" t="inlineStr">
        <is>
          <t>617953M</t>
        </is>
      </c>
      <c r="AE14" t="inlineStr">
        <is>
          <t>TX</t>
        </is>
      </c>
      <c r="AO14" t="inlineStr">
        <is>
          <t>0.00</t>
        </is>
      </c>
      <c r="AP14" t="inlineStr">
        <is>
          <t>CuYds</t>
        </is>
      </c>
      <c r="AQ14" t="n">
        <v>0</v>
      </c>
      <c r="AR14" t="n">
        <v>0</v>
      </c>
      <c r="AS14" t="inlineStr">
        <is>
          <t>lbs</t>
        </is>
      </c>
      <c r="AT14" t="n">
        <v>0</v>
      </c>
      <c r="AU14" t="n">
        <v>0</v>
      </c>
      <c r="AV14" t="n">
        <v>0</v>
      </c>
      <c r="AW14" t="n">
        <v>0</v>
      </c>
      <c r="CJ14" t="inlineStr">
        <is>
          <t>JH-BP2</t>
        </is>
      </c>
      <c r="CK14" t="inlineStr">
        <is>
          <t>00322B0239</t>
        </is>
      </c>
      <c r="CO14" s="1" t="n">
        <v>45838</v>
      </c>
      <c r="CP14" t="inlineStr">
        <is>
          <t>Standard</t>
        </is>
      </c>
      <c r="CV14">
        <f>FLEET7[[#This Row],[Category]]</f>
        <v/>
      </c>
      <c r="CW14">
        <f>TRIM(LEFT($C14, FIND("(", $C14 &amp; "(") - 1))</f>
        <v/>
      </c>
      <c r="CX14">
        <f>IFERROR(TRIM(MID(FLEET7[[#This Row],[Secondary Asset Identifier]], FIND(" - ", FLEET7[[#This Row],[Secondary Asset Identifier]]) + 3, LEN(FLEET7[[#This Row],[Secondary Asset Identifier]]))),FLEET7[[#This Row],[Emp ID]])</f>
        <v/>
      </c>
      <c r="CY14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14">
        <f>FLEET7[[#This Row],[Assigned]]</f>
        <v/>
      </c>
      <c r="DA14">
        <f>TRIM(LEFT($C14, FIND("(", $C14 &amp; "(") - 1))</f>
        <v/>
      </c>
    </row>
    <row r="15">
      <c r="A15" t="inlineStr">
        <is>
          <t>Ragle Inc.</t>
        </is>
      </c>
      <c r="B15" t="inlineStr">
        <is>
          <t>Ragle - Texas</t>
        </is>
      </c>
      <c r="C15" t="inlineStr">
        <is>
          <t>14T-37</t>
        </is>
      </c>
      <c r="D15" t="inlineStr">
        <is>
          <t>Trailer</t>
        </is>
      </c>
      <c r="E15" t="inlineStr">
        <is>
          <t>SOUT</t>
        </is>
      </c>
      <c r="F15" t="inlineStr">
        <is>
          <t>SL7</t>
        </is>
      </c>
      <c r="H15" t="inlineStr">
        <is>
          <t>Dump Trailer</t>
        </is>
      </c>
      <c r="K15" s="1" t="n">
        <v>45789.23541666667</v>
      </c>
      <c r="L15" t="inlineStr">
        <is>
          <t>Heartbeat</t>
        </is>
      </c>
      <c r="R15" t="inlineStr">
        <is>
          <t>DFW Yard, Oak Grove Rd, Fort Worth, TX 76140</t>
        </is>
      </c>
      <c r="T15" t="inlineStr">
        <is>
          <t>True</t>
        </is>
      </c>
      <c r="U15" t="inlineStr">
        <is>
          <t>N/A</t>
        </is>
      </c>
      <c r="V15" t="n">
        <v>602</v>
      </c>
      <c r="Y15" t="n">
        <v>0</v>
      </c>
      <c r="Z15" t="n">
        <v>0</v>
      </c>
      <c r="AB15" t="inlineStr">
        <is>
          <t>2SFJL3369P1801046</t>
        </is>
      </c>
      <c r="AD15" t="inlineStr">
        <is>
          <t>617954M</t>
        </is>
      </c>
      <c r="AE15" t="inlineStr">
        <is>
          <t>TX</t>
        </is>
      </c>
      <c r="AO15" t="inlineStr">
        <is>
          <t>0.00</t>
        </is>
      </c>
      <c r="AP15" t="inlineStr">
        <is>
          <t>CuYds</t>
        </is>
      </c>
      <c r="AQ15" t="n">
        <v>0</v>
      </c>
      <c r="AR15" t="n">
        <v>0</v>
      </c>
      <c r="AS15" t="inlineStr">
        <is>
          <t>lbs</t>
        </is>
      </c>
      <c r="AT15" t="n">
        <v>0</v>
      </c>
      <c r="AU15" t="n">
        <v>0</v>
      </c>
      <c r="AV15" t="n">
        <v>0</v>
      </c>
      <c r="AW15" t="n">
        <v>0</v>
      </c>
      <c r="CJ15" t="inlineStr">
        <is>
          <t>JH-BP2</t>
        </is>
      </c>
      <c r="CK15" t="inlineStr">
        <is>
          <t>00322B0222</t>
        </is>
      </c>
      <c r="CO15" s="1" t="n">
        <v>45473</v>
      </c>
      <c r="CP15" t="inlineStr">
        <is>
          <t>Standard</t>
        </is>
      </c>
      <c r="CV15">
        <f>FLEET7[[#This Row],[Category]]</f>
        <v/>
      </c>
      <c r="CW15">
        <f>TRIM(LEFT($C15, FIND("(", $C15 &amp; "(") - 1))</f>
        <v/>
      </c>
      <c r="CX15">
        <f>IFERROR(TRIM(MID(FLEET7[[#This Row],[Secondary Asset Identifier]], FIND(" - ", FLEET7[[#This Row],[Secondary Asset Identifier]]) + 3, LEN(FLEET7[[#This Row],[Secondary Asset Identifier]]))),FLEET7[[#This Row],[Emp ID]])</f>
        <v/>
      </c>
      <c r="CY15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15">
        <f>FLEET7[[#This Row],[Assigned]]</f>
        <v/>
      </c>
      <c r="DA15">
        <f>TRIM(LEFT($C15, FIND("(", $C15 &amp; "(") - 1))</f>
        <v/>
      </c>
    </row>
    <row r="16">
      <c r="A16" t="inlineStr">
        <is>
          <t>Ragle Inc.</t>
        </is>
      </c>
      <c r="B16" t="inlineStr">
        <is>
          <t>Ragle - Texas</t>
        </is>
      </c>
      <c r="C16" t="inlineStr">
        <is>
          <t>14T-38 (TRAFFIC CONTROL)</t>
        </is>
      </c>
      <c r="D16" t="inlineStr">
        <is>
          <t>Trailer</t>
        </is>
      </c>
      <c r="E16" t="inlineStr">
        <is>
          <t>DELCO</t>
        </is>
      </c>
      <c r="F16" t="inlineStr">
        <is>
          <t>FLATBED</t>
        </is>
      </c>
      <c r="G16" t="n">
        <v>2023</v>
      </c>
      <c r="H16" t="inlineStr">
        <is>
          <t>Landscape Trailer</t>
        </is>
      </c>
      <c r="K16" s="1" t="n">
        <v>45789.23091435185</v>
      </c>
      <c r="L16" t="inlineStr">
        <is>
          <t>Heartbeat</t>
        </is>
      </c>
      <c r="R16" t="inlineStr">
        <is>
          <t>TRAFFIC WALNUT HILL YARD, Walnut Hill Ln, Dallas, TX 75229</t>
        </is>
      </c>
      <c r="T16" t="inlineStr">
        <is>
          <t>True</t>
        </is>
      </c>
      <c r="U16" t="inlineStr">
        <is>
          <t>N/A</t>
        </is>
      </c>
      <c r="V16" t="n">
        <v>619</v>
      </c>
      <c r="Y16" t="n">
        <v>0</v>
      </c>
      <c r="Z16" t="n">
        <v>0</v>
      </c>
      <c r="AB16" t="inlineStr">
        <is>
          <t>5WWBC1628P6029597</t>
        </is>
      </c>
      <c r="AC16" t="inlineStr">
        <is>
          <t>357862090375918</t>
        </is>
      </c>
      <c r="AD16" t="inlineStr">
        <is>
          <t>623925M</t>
        </is>
      </c>
      <c r="AE16" t="inlineStr">
        <is>
          <t>TX</t>
        </is>
      </c>
      <c r="AH16" t="inlineStr">
        <is>
          <t>TRAFFIC CONTROL LANDSCAPE TRAILER</t>
        </is>
      </c>
      <c r="AO16" t="inlineStr">
        <is>
          <t>0.00</t>
        </is>
      </c>
      <c r="AP16" t="inlineStr">
        <is>
          <t>CuYds</t>
        </is>
      </c>
      <c r="AQ16" t="n">
        <v>0</v>
      </c>
      <c r="AR16" t="n">
        <v>14000</v>
      </c>
      <c r="AS16" t="inlineStr">
        <is>
          <t>lbs</t>
        </is>
      </c>
      <c r="AT16" t="n">
        <v>0</v>
      </c>
      <c r="AU16" t="n">
        <v>0</v>
      </c>
      <c r="AV16" t="n">
        <v>0</v>
      </c>
      <c r="AW16" t="n">
        <v>0</v>
      </c>
      <c r="BF16" t="inlineStr">
        <is>
          <t>2 - DFW, TC - TRAFFIC CONTROL</t>
        </is>
      </c>
      <c r="CJ16" t="inlineStr">
        <is>
          <t>JH-BP2</t>
        </is>
      </c>
      <c r="CK16" t="inlineStr">
        <is>
          <t>00322B0227</t>
        </is>
      </c>
      <c r="CL16" t="n">
        <v>2</v>
      </c>
      <c r="CO16" s="1" t="n">
        <v>45808</v>
      </c>
      <c r="CP16" t="inlineStr">
        <is>
          <t>Standard</t>
        </is>
      </c>
      <c r="CV16">
        <f>FLEET7[[#This Row],[Category]]</f>
        <v/>
      </c>
      <c r="CW16">
        <f>TRIM(LEFT($C16, FIND("(", $C16 &amp; "(") - 1))</f>
        <v/>
      </c>
      <c r="CX16">
        <f>IFERROR(TRIM(MID(FLEET7[[#This Row],[Secondary Asset Identifier]], FIND(" - ", FLEET7[[#This Row],[Secondary Asset Identifier]]) + 3, LEN(FLEET7[[#This Row],[Secondary Asset Identifier]]))),FLEET7[[#This Row],[Emp ID]])</f>
        <v/>
      </c>
      <c r="CY16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16">
        <f>FLEET7[[#This Row],[Assigned]]</f>
        <v/>
      </c>
      <c r="DA16">
        <f>TRIM(LEFT($C16, FIND("(", $C16 &amp; "(") - 1))</f>
        <v/>
      </c>
    </row>
    <row r="17">
      <c r="A17" t="inlineStr">
        <is>
          <t>Ragle Inc.</t>
        </is>
      </c>
      <c r="B17" t="inlineStr">
        <is>
          <t>Ragle - Texas</t>
        </is>
      </c>
      <c r="C17" t="inlineStr">
        <is>
          <t>14T-39 (WTX JOB TRAILER)</t>
        </is>
      </c>
      <c r="D17" t="inlineStr">
        <is>
          <t>Trailer</t>
        </is>
      </c>
      <c r="E17" t="inlineStr">
        <is>
          <t>UNKNOWN</t>
        </is>
      </c>
      <c r="F17" t="inlineStr">
        <is>
          <t>TRAILER</t>
        </is>
      </c>
      <c r="G17" t="n">
        <v>2024</v>
      </c>
      <c r="H17" t="inlineStr">
        <is>
          <t>Flatbed Trailer</t>
        </is>
      </c>
      <c r="K17" s="1" t="n">
        <v>45789.23509259259</v>
      </c>
      <c r="L17" t="inlineStr">
        <is>
          <t>Heartbeat</t>
        </is>
      </c>
      <c r="R17" t="inlineStr">
        <is>
          <t>WTX YARD (2), W County Road 117, Midland, TX 79706</t>
        </is>
      </c>
      <c r="T17" t="inlineStr">
        <is>
          <t>True</t>
        </is>
      </c>
      <c r="U17" t="inlineStr">
        <is>
          <t>N/A</t>
        </is>
      </c>
      <c r="V17" t="n">
        <v>169</v>
      </c>
      <c r="Y17" t="n">
        <v>0</v>
      </c>
      <c r="Z17" t="n">
        <v>0</v>
      </c>
      <c r="AA17" t="inlineStr">
        <is>
          <t>WTX JOBSITE TRAILER</t>
        </is>
      </c>
      <c r="AB17" t="inlineStr">
        <is>
          <t>58SBF2225RE040477</t>
        </is>
      </c>
      <c r="AD17" t="inlineStr">
        <is>
          <t>761733M</t>
        </is>
      </c>
      <c r="AE17" t="inlineStr">
        <is>
          <t>TX</t>
        </is>
      </c>
      <c r="AO17" t="inlineStr">
        <is>
          <t>0.00</t>
        </is>
      </c>
      <c r="AQ17" t="n">
        <v>0</v>
      </c>
      <c r="AR17" t="n">
        <v>0</v>
      </c>
      <c r="AS17" t="inlineStr">
        <is>
          <t>lbs</t>
        </is>
      </c>
      <c r="AT17" t="n">
        <v>0</v>
      </c>
      <c r="AU17" t="n">
        <v>0</v>
      </c>
      <c r="AV17" t="n">
        <v>0</v>
      </c>
      <c r="AW17" t="n">
        <v>0</v>
      </c>
      <c r="BF17" t="inlineStr">
        <is>
          <t>3 - WTX, TRL - TRAILER</t>
        </is>
      </c>
      <c r="CJ17" t="inlineStr">
        <is>
          <t>JH-BP2</t>
        </is>
      </c>
      <c r="CK17" t="inlineStr">
        <is>
          <t>00322B0332</t>
        </is>
      </c>
      <c r="CO17" s="1" t="n">
        <v>46022</v>
      </c>
      <c r="CP17" t="inlineStr">
        <is>
          <t>Standard</t>
        </is>
      </c>
      <c r="CV17">
        <f>FLEET7[[#This Row],[Category]]</f>
        <v/>
      </c>
      <c r="CW17">
        <f>TRIM(LEFT($C17, FIND("(", $C17 &amp; "(") - 1))</f>
        <v/>
      </c>
      <c r="CX17">
        <f>IFERROR(TRIM(MID(FLEET7[[#This Row],[Secondary Asset Identifier]], FIND(" - ", FLEET7[[#This Row],[Secondary Asset Identifier]]) + 3, LEN(FLEET7[[#This Row],[Secondary Asset Identifier]]))),FLEET7[[#This Row],[Emp ID]])</f>
        <v/>
      </c>
      <c r="CY17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17">
        <f>FLEET7[[#This Row],[Assigned]]</f>
        <v/>
      </c>
      <c r="DA17">
        <f>TRIM(LEFT($C17, FIND("(", $C17 &amp; "(") - 1))</f>
        <v/>
      </c>
    </row>
    <row r="18">
      <c r="A18" t="inlineStr">
        <is>
          <t>Ragle Inc.</t>
        </is>
      </c>
      <c r="B18" t="inlineStr">
        <is>
          <t>Ragle - Texas</t>
        </is>
      </c>
      <c r="C18" t="inlineStr">
        <is>
          <t>14T-44 (HTX FLATBED TRAILER)</t>
        </is>
      </c>
      <c r="D18" t="inlineStr">
        <is>
          <t>Trailer</t>
        </is>
      </c>
      <c r="E18" t="inlineStr">
        <is>
          <t>BIG TEX</t>
        </is>
      </c>
      <c r="F18" t="inlineStr">
        <is>
          <t>BIG TEX</t>
        </is>
      </c>
      <c r="H18" t="inlineStr">
        <is>
          <t>Flatbed Trailer</t>
        </is>
      </c>
      <c r="K18" s="1" t="n">
        <v>45759.72876157407</v>
      </c>
      <c r="L18" t="inlineStr">
        <is>
          <t>Heartbeat</t>
        </is>
      </c>
      <c r="R18" t="inlineStr">
        <is>
          <t>DFW Yard, Oak Grove Rd, Fort Worth, TX 76140</t>
        </is>
      </c>
      <c r="T18" t="inlineStr">
        <is>
          <t>True</t>
        </is>
      </c>
      <c r="U18" t="inlineStr">
        <is>
          <t>N/A</t>
        </is>
      </c>
      <c r="Y18" t="n">
        <v>0</v>
      </c>
      <c r="Z18" t="n">
        <v>0</v>
      </c>
      <c r="AA18" t="inlineStr">
        <is>
          <t>HTX FLATBED TRAILER</t>
        </is>
      </c>
      <c r="AB18" t="inlineStr">
        <is>
          <t>16V10242552373167</t>
        </is>
      </c>
      <c r="AC18" t="inlineStr">
        <is>
          <t>6738F36 TEMP</t>
        </is>
      </c>
      <c r="AD18" t="inlineStr">
        <is>
          <t>026415N</t>
        </is>
      </c>
      <c r="AE18" t="inlineStr">
        <is>
          <t>TX</t>
        </is>
      </c>
      <c r="AH18" t="inlineStr">
        <is>
          <t>2025 BIG TEX 14PI-20BK FLATBED TRAILER</t>
        </is>
      </c>
      <c r="AO18" t="inlineStr">
        <is>
          <t>0.00</t>
        </is>
      </c>
      <c r="AQ18" t="n">
        <v>0</v>
      </c>
      <c r="AR18" t="n">
        <v>0</v>
      </c>
      <c r="AS18" t="inlineStr">
        <is>
          <t>lbs</t>
        </is>
      </c>
      <c r="AT18" t="n">
        <v>0</v>
      </c>
      <c r="AU18" t="n">
        <v>0</v>
      </c>
      <c r="AV18" t="n">
        <v>0</v>
      </c>
      <c r="AW18" t="n">
        <v>0</v>
      </c>
      <c r="AY18" t="inlineStr">
        <is>
          <t>11/8/2024 12:00:00 AM</t>
        </is>
      </c>
      <c r="AZ18" t="n">
        <v>7395.8</v>
      </c>
      <c r="BE18" t="inlineStr">
        <is>
          <t>9000 100 TRAILERS</t>
        </is>
      </c>
      <c r="BF18" t="inlineStr">
        <is>
          <t>4 - HOU</t>
        </is>
      </c>
      <c r="CL18" t="n">
        <v>2</v>
      </c>
      <c r="CO18" s="1" t="n">
        <v>45991</v>
      </c>
      <c r="CP18" t="inlineStr">
        <is>
          <t>Standard</t>
        </is>
      </c>
      <c r="CV18">
        <f>FLEET7[[#This Row],[Category]]</f>
        <v/>
      </c>
      <c r="CW18">
        <f>TRIM(LEFT($C18, FIND("(", $C18 &amp; "(") - 1))</f>
        <v/>
      </c>
      <c r="CX18">
        <f>IFERROR(TRIM(MID(FLEET7[[#This Row],[Secondary Asset Identifier]], FIND(" - ", FLEET7[[#This Row],[Secondary Asset Identifier]]) + 3, LEN(FLEET7[[#This Row],[Secondary Asset Identifier]]))),FLEET7[[#This Row],[Emp ID]])</f>
        <v/>
      </c>
      <c r="CY18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18">
        <f>FLEET7[[#This Row],[Assigned]]</f>
        <v/>
      </c>
      <c r="DA18">
        <f>TRIM(LEFT($C18, FIND("(", $C18 &amp; "(") - 1))</f>
        <v/>
      </c>
    </row>
    <row r="19">
      <c r="A19" t="inlineStr">
        <is>
          <t>Ragle Inc.</t>
        </is>
      </c>
      <c r="B19" t="inlineStr">
        <is>
          <t>Ragle - Texas</t>
        </is>
      </c>
      <c r="C19" t="inlineStr">
        <is>
          <t>14T-45 (HTX DUMP TRAILER)</t>
        </is>
      </c>
      <c r="D19" t="inlineStr">
        <is>
          <t>Trailer</t>
        </is>
      </c>
      <c r="E19" t="inlineStr">
        <is>
          <t>BIG TEX</t>
        </is>
      </c>
      <c r="F19" t="inlineStr">
        <is>
          <t>14LP-16BK6-P4</t>
        </is>
      </c>
      <c r="G19" t="n">
        <v>2025</v>
      </c>
      <c r="H19" t="inlineStr">
        <is>
          <t>Dump Trailer</t>
        </is>
      </c>
      <c r="K19" s="1" t="n">
        <v>45778.71483796297</v>
      </c>
      <c r="L19" t="inlineStr">
        <is>
          <t>Heartbeat</t>
        </is>
      </c>
      <c r="R19" t="inlineStr">
        <is>
          <t>2024-025 LIBERTY FM 787 EMC BRIDGE, FM 787 Rd W, Liberty, TX 77327</t>
        </is>
      </c>
      <c r="T19" t="inlineStr">
        <is>
          <t>True</t>
        </is>
      </c>
      <c r="U19" t="inlineStr">
        <is>
          <t>N/A</t>
        </is>
      </c>
      <c r="V19" t="n">
        <v>171</v>
      </c>
      <c r="Y19" t="n">
        <v>0</v>
      </c>
      <c r="Z19" t="n">
        <v>0</v>
      </c>
      <c r="AA19" t="inlineStr">
        <is>
          <t>HTX DUMP TRAILER</t>
        </is>
      </c>
      <c r="AB19" t="inlineStr">
        <is>
          <t>16V1D2121S5389889</t>
        </is>
      </c>
      <c r="AC19" t="inlineStr">
        <is>
          <t>6738J90 TEMP</t>
        </is>
      </c>
      <c r="AD19" t="inlineStr">
        <is>
          <t>026414N</t>
        </is>
      </c>
      <c r="AE19" t="inlineStr">
        <is>
          <t>TX</t>
        </is>
      </c>
      <c r="AH19" t="inlineStr">
        <is>
          <t>2025 BIG TEX 14LP-16BK6-P4 DUMP TRAILER</t>
        </is>
      </c>
      <c r="AO19" t="inlineStr">
        <is>
          <t>0.00</t>
        </is>
      </c>
      <c r="AQ19" t="n">
        <v>0</v>
      </c>
      <c r="AR19" t="n">
        <v>0</v>
      </c>
      <c r="AS19" t="inlineStr">
        <is>
          <t>lbs</t>
        </is>
      </c>
      <c r="AT19" t="n">
        <v>0</v>
      </c>
      <c r="AU19" t="n">
        <v>0</v>
      </c>
      <c r="AV19" t="n">
        <v>0</v>
      </c>
      <c r="AW19" t="n">
        <v>0</v>
      </c>
      <c r="AY19" t="inlineStr">
        <is>
          <t>11/8/2024 12:00:00 AM</t>
        </is>
      </c>
      <c r="AZ19" t="n">
        <v>13939</v>
      </c>
      <c r="BF19" t="inlineStr">
        <is>
          <t>4 - HOU</t>
        </is>
      </c>
      <c r="CJ19" t="inlineStr">
        <is>
          <t>JH-BP2</t>
        </is>
      </c>
      <c r="CK19" t="inlineStr">
        <is>
          <t>00322B0896</t>
        </is>
      </c>
      <c r="CL19" t="n">
        <v>2</v>
      </c>
      <c r="CO19" s="1" t="n">
        <v>45991</v>
      </c>
      <c r="CP19" t="inlineStr">
        <is>
          <t>Standard</t>
        </is>
      </c>
      <c r="CV19">
        <f>FLEET7[[#This Row],[Category]]</f>
        <v/>
      </c>
      <c r="CW19">
        <f>TRIM(LEFT($C19, FIND("(", $C19 &amp; "(") - 1))</f>
        <v/>
      </c>
      <c r="CX19">
        <f>IFERROR(TRIM(MID(FLEET7[[#This Row],[Secondary Asset Identifier]], FIND(" - ", FLEET7[[#This Row],[Secondary Asset Identifier]]) + 3, LEN(FLEET7[[#This Row],[Secondary Asset Identifier]]))),FLEET7[[#This Row],[Emp ID]])</f>
        <v/>
      </c>
      <c r="CY19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19">
        <f>FLEET7[[#This Row],[Assigned]]</f>
        <v/>
      </c>
      <c r="DA19">
        <f>TRIM(LEFT($C19, FIND("(", $C19 &amp; "(") - 1))</f>
        <v/>
      </c>
    </row>
    <row r="20">
      <c r="A20" t="inlineStr">
        <is>
          <t>Ragle Inc.</t>
        </is>
      </c>
      <c r="B20" t="inlineStr">
        <is>
          <t>Ragle - Texas</t>
        </is>
      </c>
      <c r="C20" t="inlineStr">
        <is>
          <t>30T-01</t>
        </is>
      </c>
      <c r="D20" t="inlineStr">
        <is>
          <t>Trailer</t>
        </is>
      </c>
      <c r="E20" t="inlineStr">
        <is>
          <t>LOAD TRAIL</t>
        </is>
      </c>
      <c r="F20" t="inlineStr">
        <is>
          <t>102x30 PINTLE</t>
        </is>
      </c>
      <c r="G20" t="n">
        <v>2024</v>
      </c>
      <c r="H20" t="inlineStr">
        <is>
          <t>Flatbed Trailer</t>
        </is>
      </c>
      <c r="K20" s="1" t="n">
        <v>45789.23276620371</v>
      </c>
      <c r="L20" t="inlineStr">
        <is>
          <t>Heartbeat</t>
        </is>
      </c>
      <c r="R20" t="inlineStr">
        <is>
          <t>2024-004 City of Dallas Sidewalk 2024 (YARD), Langford St, Dallas, TX 75208</t>
        </is>
      </c>
      <c r="T20" t="inlineStr">
        <is>
          <t>True</t>
        </is>
      </c>
      <c r="U20" t="inlineStr">
        <is>
          <t>N/A</t>
        </is>
      </c>
      <c r="V20" t="n">
        <v>263</v>
      </c>
      <c r="Y20" t="n">
        <v>0</v>
      </c>
      <c r="Z20" t="n">
        <v>0</v>
      </c>
      <c r="AB20" t="inlineStr">
        <is>
          <t>4ZEPP302XS1329746</t>
        </is>
      </c>
      <c r="AD20" t="inlineStr">
        <is>
          <t>879710M</t>
        </is>
      </c>
      <c r="AE20" t="inlineStr">
        <is>
          <t>TX</t>
        </is>
      </c>
      <c r="AO20" t="inlineStr">
        <is>
          <t>0.00</t>
        </is>
      </c>
      <c r="AQ20" t="n">
        <v>0</v>
      </c>
      <c r="AR20" t="n">
        <v>0</v>
      </c>
      <c r="AS20" t="inlineStr">
        <is>
          <t>lbs</t>
        </is>
      </c>
      <c r="AT20" t="n">
        <v>0</v>
      </c>
      <c r="AU20" t="n">
        <v>0</v>
      </c>
      <c r="AV20" t="n">
        <v>0</v>
      </c>
      <c r="AW20" t="n">
        <v>0</v>
      </c>
      <c r="AX20" t="inlineStr">
        <is>
          <t>NTTA0001839979</t>
        </is>
      </c>
      <c r="CJ20" t="inlineStr">
        <is>
          <t>JH-BP2</t>
        </is>
      </c>
      <c r="CK20" t="inlineStr">
        <is>
          <t>00322B0788</t>
        </is>
      </c>
      <c r="CO20" s="1" t="n">
        <v>45838</v>
      </c>
      <c r="CP20" t="inlineStr">
        <is>
          <t>Standard</t>
        </is>
      </c>
      <c r="CV20">
        <f>FLEET7[[#This Row],[Category]]</f>
        <v/>
      </c>
      <c r="CW20">
        <f>TRIM(LEFT($C20, FIND("(", $C20 &amp; "(") - 1))</f>
        <v/>
      </c>
      <c r="CX20">
        <f>IFERROR(TRIM(MID(FLEET7[[#This Row],[Secondary Asset Identifier]], FIND(" - ", FLEET7[[#This Row],[Secondary Asset Identifier]]) + 3, LEN(FLEET7[[#This Row],[Secondary Asset Identifier]]))),FLEET7[[#This Row],[Emp ID]])</f>
        <v/>
      </c>
      <c r="CY20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20">
        <f>FLEET7[[#This Row],[Assigned]]</f>
        <v/>
      </c>
      <c r="DA20">
        <f>TRIM(LEFT($C20, FIND("(", $C20 &amp; "(") - 1))</f>
        <v/>
      </c>
    </row>
    <row r="21">
      <c r="A21" t="inlineStr">
        <is>
          <t>Ragle Inc.</t>
        </is>
      </c>
      <c r="B21" t="inlineStr">
        <is>
          <t>Ragle - Texas</t>
        </is>
      </c>
      <c r="C21" t="inlineStr">
        <is>
          <t>7TD-01</t>
        </is>
      </c>
      <c r="D21" t="inlineStr">
        <is>
          <t>Trailer</t>
        </is>
      </c>
      <c r="E21" t="inlineStr">
        <is>
          <t>BIG TEX</t>
        </is>
      </c>
      <c r="F21" t="inlineStr">
        <is>
          <t>TILT DECK</t>
        </is>
      </c>
      <c r="G21" t="n">
        <v>2023</v>
      </c>
      <c r="H21" t="inlineStr">
        <is>
          <t>Trailer</t>
        </is>
      </c>
      <c r="K21" s="1" t="n">
        <v>45789.23321759259</v>
      </c>
      <c r="L21" t="inlineStr">
        <is>
          <t>Heartbeat</t>
        </is>
      </c>
      <c r="R21" t="inlineStr">
        <is>
          <t>DFW Yard, Oak Grove Rd, Fort Worth, TX 76140</t>
        </is>
      </c>
      <c r="T21" t="inlineStr">
        <is>
          <t>True</t>
        </is>
      </c>
      <c r="U21" t="inlineStr">
        <is>
          <t>N/A</t>
        </is>
      </c>
      <c r="V21" t="n">
        <v>286</v>
      </c>
      <c r="Y21" t="n">
        <v>0</v>
      </c>
      <c r="Z21" t="n">
        <v>0</v>
      </c>
      <c r="AB21" t="inlineStr">
        <is>
          <t>16V1U2016R2343155</t>
        </is>
      </c>
      <c r="AD21" t="inlineStr">
        <is>
          <t>879716M</t>
        </is>
      </c>
      <c r="AE21" t="inlineStr">
        <is>
          <t>TX</t>
        </is>
      </c>
      <c r="AO21" t="inlineStr">
        <is>
          <t>0.00</t>
        </is>
      </c>
      <c r="AQ21" t="n">
        <v>0</v>
      </c>
      <c r="AR21" t="n">
        <v>0</v>
      </c>
      <c r="AS21" t="inlineStr">
        <is>
          <t>lbs</t>
        </is>
      </c>
      <c r="AT21" t="n">
        <v>0</v>
      </c>
      <c r="AU21" t="n">
        <v>0</v>
      </c>
      <c r="AV21" t="n">
        <v>0</v>
      </c>
      <c r="AW21" t="n">
        <v>0</v>
      </c>
      <c r="CJ21" t="inlineStr">
        <is>
          <t>JH-BP2</t>
        </is>
      </c>
      <c r="CK21" t="inlineStr">
        <is>
          <t>00422A0178</t>
        </is>
      </c>
      <c r="CO21" s="1" t="n">
        <v>45838</v>
      </c>
      <c r="CP21" t="inlineStr">
        <is>
          <t>Standard</t>
        </is>
      </c>
      <c r="CV21">
        <f>FLEET7[[#This Row],[Category]]</f>
        <v/>
      </c>
      <c r="CW21">
        <f>TRIM(LEFT($C21, FIND("(", $C21 &amp; "(") - 1))</f>
        <v/>
      </c>
      <c r="CX21">
        <f>IFERROR(TRIM(MID(FLEET7[[#This Row],[Secondary Asset Identifier]], FIND(" - ", FLEET7[[#This Row],[Secondary Asset Identifier]]) + 3, LEN(FLEET7[[#This Row],[Secondary Asset Identifier]]))),FLEET7[[#This Row],[Emp ID]])</f>
        <v/>
      </c>
      <c r="CY21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21">
        <f>FLEET7[[#This Row],[Assigned]]</f>
        <v/>
      </c>
      <c r="DA21">
        <f>TRIM(LEFT($C21, FIND("(", $C21 &amp; "(") - 1))</f>
        <v/>
      </c>
    </row>
    <row r="22">
      <c r="A22" t="inlineStr">
        <is>
          <t>Ragle Inc.</t>
        </is>
      </c>
      <c r="B22" t="inlineStr">
        <is>
          <t>Ragle - Texas</t>
        </is>
      </c>
      <c r="C22" t="inlineStr">
        <is>
          <t>AB-##?</t>
        </is>
      </c>
      <c r="D22" t="inlineStr">
        <is>
          <t>Trailer</t>
        </is>
      </c>
      <c r="E22" t="inlineStr">
        <is>
          <t>WANCO</t>
        </is>
      </c>
      <c r="F22" t="inlineStr">
        <is>
          <t>WTSP</t>
        </is>
      </c>
      <c r="H22" t="inlineStr">
        <is>
          <t>Arrow Board</t>
        </is>
      </c>
      <c r="K22" s="1" t="n">
        <v>45789.23716435185</v>
      </c>
      <c r="L22" t="inlineStr">
        <is>
          <t>Heartbeat</t>
        </is>
      </c>
      <c r="R22" t="inlineStr">
        <is>
          <t>EQUIP HOU, S Acres Dr, Houston, TX 77048</t>
        </is>
      </c>
      <c r="T22" t="inlineStr">
        <is>
          <t>True</t>
        </is>
      </c>
      <c r="U22" t="inlineStr">
        <is>
          <t>N/A</t>
        </is>
      </c>
      <c r="V22" t="n">
        <v>459</v>
      </c>
      <c r="Y22" t="n">
        <v>0</v>
      </c>
      <c r="Z22" t="n">
        <v>0</v>
      </c>
      <c r="AB22" t="inlineStr">
        <is>
          <t>5F11S1018M1004910</t>
        </is>
      </c>
      <c r="AD22" t="inlineStr">
        <is>
          <t>M1004910</t>
        </is>
      </c>
      <c r="AE22" t="inlineStr">
        <is>
          <t>TX</t>
        </is>
      </c>
      <c r="AO22" t="inlineStr">
        <is>
          <t>0.00</t>
        </is>
      </c>
      <c r="AR22" t="n">
        <v>0</v>
      </c>
      <c r="AS22" t="inlineStr">
        <is>
          <t>lbs</t>
        </is>
      </c>
      <c r="AU22" t="n">
        <v>0</v>
      </c>
      <c r="AV22" t="n">
        <v>0</v>
      </c>
      <c r="AW22" t="n">
        <v>0</v>
      </c>
      <c r="AZ22" t="n">
        <v>0</v>
      </c>
      <c r="BA22" t="n">
        <v>0</v>
      </c>
      <c r="BB22" t="n">
        <v>0</v>
      </c>
      <c r="CJ22" t="inlineStr">
        <is>
          <t>JH-BP2</t>
        </is>
      </c>
      <c r="CK22" t="inlineStr">
        <is>
          <t>00322B0338</t>
        </is>
      </c>
      <c r="CP22" t="inlineStr">
        <is>
          <t>Import</t>
        </is>
      </c>
      <c r="CV22">
        <f>FLEET7[[#This Row],[Category]]</f>
        <v/>
      </c>
      <c r="CW22">
        <f>TRIM(LEFT($C22, FIND("(", $C22 &amp; "(") - 1))</f>
        <v/>
      </c>
      <c r="CX22">
        <f>IFERROR(TRIM(MID(FLEET7[[#This Row],[Secondary Asset Identifier]], FIND(" - ", FLEET7[[#This Row],[Secondary Asset Identifier]]) + 3, LEN(FLEET7[[#This Row],[Secondary Asset Identifier]]))),FLEET7[[#This Row],[Emp ID]])</f>
        <v/>
      </c>
      <c r="CY22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22">
        <f>FLEET7[[#This Row],[Assigned]]</f>
        <v/>
      </c>
      <c r="DA22">
        <f>TRIM(LEFT($C22, FIND("(", $C22 &amp; "(") - 1))</f>
        <v/>
      </c>
    </row>
    <row r="23">
      <c r="A23" t="inlineStr">
        <is>
          <t>Ragle Inc.</t>
        </is>
      </c>
      <c r="B23" t="inlineStr">
        <is>
          <t>Ragle - Texas</t>
        </is>
      </c>
      <c r="C23" t="inlineStr">
        <is>
          <t>AB-??/??</t>
        </is>
      </c>
      <c r="D23" t="inlineStr">
        <is>
          <t>Trailer</t>
        </is>
      </c>
      <c r="E23" t="inlineStr">
        <is>
          <t>SOLAR TECH</t>
        </is>
      </c>
      <c r="F23" t="inlineStr">
        <is>
          <t>UNKNOWN</t>
        </is>
      </c>
      <c r="H23" t="inlineStr">
        <is>
          <t>Arrow Board</t>
        </is>
      </c>
      <c r="K23" s="1" t="n">
        <v>45789.23077546297</v>
      </c>
      <c r="L23" t="inlineStr">
        <is>
          <t>Heartbeat</t>
        </is>
      </c>
      <c r="R23" t="inlineStr">
        <is>
          <t>N Belt Line Rd, Irving, TX 75063</t>
        </is>
      </c>
      <c r="T23" t="inlineStr">
        <is>
          <t>True</t>
        </is>
      </c>
      <c r="U23" t="inlineStr">
        <is>
          <t>N/A</t>
        </is>
      </c>
      <c r="V23" t="n">
        <v>404</v>
      </c>
      <c r="Y23" t="n">
        <v>0</v>
      </c>
      <c r="Z23" t="n">
        <v>0</v>
      </c>
      <c r="AB23" t="inlineStr">
        <is>
          <t>4GM1A0911M1531991</t>
        </is>
      </c>
      <c r="AO23" t="inlineStr">
        <is>
          <t>0.00</t>
        </is>
      </c>
      <c r="AQ23" t="n">
        <v>0</v>
      </c>
      <c r="AR23" t="n">
        <v>0</v>
      </c>
      <c r="AS23" t="inlineStr">
        <is>
          <t>lbs</t>
        </is>
      </c>
      <c r="AT23" t="n">
        <v>0</v>
      </c>
      <c r="AU23" t="n">
        <v>0</v>
      </c>
      <c r="AV23" t="n">
        <v>0</v>
      </c>
      <c r="AW23" t="n">
        <v>0</v>
      </c>
      <c r="CJ23" t="inlineStr">
        <is>
          <t>JH-BP2</t>
        </is>
      </c>
      <c r="CK23" t="inlineStr">
        <is>
          <t>00322B0351</t>
        </is>
      </c>
      <c r="CP23" t="inlineStr">
        <is>
          <t>Standard</t>
        </is>
      </c>
      <c r="CV23">
        <f>FLEET7[[#This Row],[Category]]</f>
        <v/>
      </c>
      <c r="CW23">
        <f>TRIM(LEFT($C23, FIND("(", $C23 &amp; "(") - 1))</f>
        <v/>
      </c>
      <c r="CX23">
        <f>IFERROR(TRIM(MID(FLEET7[[#This Row],[Secondary Asset Identifier]], FIND(" - ", FLEET7[[#This Row],[Secondary Asset Identifier]]) + 3, LEN(FLEET7[[#This Row],[Secondary Asset Identifier]]))),FLEET7[[#This Row],[Emp ID]])</f>
        <v/>
      </c>
      <c r="CY23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23">
        <f>FLEET7[[#This Row],[Assigned]]</f>
        <v/>
      </c>
      <c r="DA23">
        <f>TRIM(LEFT($C23, FIND("(", $C23 &amp; "(") - 1))</f>
        <v/>
      </c>
    </row>
    <row r="24">
      <c r="A24" t="inlineStr">
        <is>
          <t>Ragle Inc.</t>
        </is>
      </c>
      <c r="B24" t="inlineStr">
        <is>
          <t>Ragle - Texas</t>
        </is>
      </c>
      <c r="C24" t="inlineStr">
        <is>
          <t xml:space="preserve">AB-??? </t>
        </is>
      </c>
      <c r="D24" t="inlineStr">
        <is>
          <t>Trailer</t>
        </is>
      </c>
      <c r="E24" t="inlineStr">
        <is>
          <t>SOLAR TECH</t>
        </is>
      </c>
      <c r="F24" t="inlineStr">
        <is>
          <t>UNKNOWN</t>
        </is>
      </c>
      <c r="H24" t="inlineStr">
        <is>
          <t>Arrow Board</t>
        </is>
      </c>
      <c r="K24" s="1" t="n">
        <v>45789.23438657408</v>
      </c>
      <c r="L24" t="inlineStr">
        <is>
          <t>Heartbeat</t>
        </is>
      </c>
      <c r="R24" t="inlineStr">
        <is>
          <t>2023-014 (1) TARRANT IH 20 US 81 BR, SE Loop 820, Fort Worth, TX 76134</t>
        </is>
      </c>
      <c r="T24" t="inlineStr">
        <is>
          <t>True</t>
        </is>
      </c>
      <c r="U24" t="inlineStr">
        <is>
          <t>N/A</t>
        </is>
      </c>
      <c r="V24" t="n">
        <v>431</v>
      </c>
      <c r="Y24" t="n">
        <v>0</v>
      </c>
      <c r="Z24" t="n">
        <v>0</v>
      </c>
      <c r="AB24" t="inlineStr">
        <is>
          <t>4GM1A0917N1532984</t>
        </is>
      </c>
      <c r="AO24" t="inlineStr">
        <is>
          <t>0.00</t>
        </is>
      </c>
      <c r="AR24" t="n">
        <v>0</v>
      </c>
      <c r="AS24" t="inlineStr">
        <is>
          <t>lbs</t>
        </is>
      </c>
      <c r="AU24" t="n">
        <v>0</v>
      </c>
      <c r="AV24" t="n">
        <v>0</v>
      </c>
      <c r="AW24" t="n">
        <v>0</v>
      </c>
      <c r="AZ24" t="n">
        <v>0</v>
      </c>
      <c r="BA24" t="n">
        <v>0</v>
      </c>
      <c r="BB24" t="n">
        <v>0</v>
      </c>
      <c r="CJ24" t="inlineStr">
        <is>
          <t>JH-BP2</t>
        </is>
      </c>
      <c r="CK24" t="inlineStr">
        <is>
          <t>00322B0533</t>
        </is>
      </c>
      <c r="CP24" t="inlineStr">
        <is>
          <t>Import</t>
        </is>
      </c>
      <c r="CV24">
        <f>FLEET7[[#This Row],[Category]]</f>
        <v/>
      </c>
      <c r="CW24">
        <f>TRIM(LEFT($C24, FIND("(", $C24 &amp; "(") - 1))</f>
        <v/>
      </c>
      <c r="CX24">
        <f>IFERROR(TRIM(MID(FLEET7[[#This Row],[Secondary Asset Identifier]], FIND(" - ", FLEET7[[#This Row],[Secondary Asset Identifier]]) + 3, LEN(FLEET7[[#This Row],[Secondary Asset Identifier]]))),FLEET7[[#This Row],[Emp ID]])</f>
        <v/>
      </c>
      <c r="CY24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24">
        <f>FLEET7[[#This Row],[Assigned]]</f>
        <v/>
      </c>
      <c r="DA24">
        <f>TRIM(LEFT($C24, FIND("(", $C24 &amp; "(") - 1))</f>
        <v/>
      </c>
    </row>
    <row r="25">
      <c r="A25" t="inlineStr">
        <is>
          <t>Ragle Inc.</t>
        </is>
      </c>
      <c r="B25" t="inlineStr">
        <is>
          <t>Ragle - Texas</t>
        </is>
      </c>
      <c r="C25" t="inlineStr">
        <is>
          <t xml:space="preserve">AB-???? </t>
        </is>
      </c>
      <c r="D25" t="inlineStr">
        <is>
          <t>Trailer</t>
        </is>
      </c>
      <c r="E25" t="inlineStr">
        <is>
          <t>WANCO</t>
        </is>
      </c>
      <c r="F25" t="inlineStr">
        <is>
          <t>UNKNOWN</t>
        </is>
      </c>
      <c r="H25" t="inlineStr">
        <is>
          <t>Arrow Board</t>
        </is>
      </c>
      <c r="K25" s="1" t="n">
        <v>45789.23251157408</v>
      </c>
      <c r="L25" t="inlineStr">
        <is>
          <t>Heartbeat</t>
        </is>
      </c>
      <c r="R25" t="inlineStr">
        <is>
          <t>2023-032 SH 345 BRIDGE REHABILITATION, Julius Schepps Fwy, Dallas, TX 75226</t>
        </is>
      </c>
      <c r="T25" t="inlineStr">
        <is>
          <t>True</t>
        </is>
      </c>
      <c r="U25" t="inlineStr">
        <is>
          <t>N/A</t>
        </is>
      </c>
      <c r="V25" t="n">
        <v>431</v>
      </c>
      <c r="Y25" t="n">
        <v>0</v>
      </c>
      <c r="Z25" t="n">
        <v>0</v>
      </c>
      <c r="AB25" t="inlineStr">
        <is>
          <t>5F11S101XM1004813</t>
        </is>
      </c>
      <c r="AO25" t="inlineStr">
        <is>
          <t>0.00</t>
        </is>
      </c>
      <c r="AR25" t="n">
        <v>0</v>
      </c>
      <c r="AS25" t="inlineStr">
        <is>
          <t>lbs</t>
        </is>
      </c>
      <c r="AU25" t="n">
        <v>0</v>
      </c>
      <c r="AV25" t="n">
        <v>0</v>
      </c>
      <c r="AW25" t="n">
        <v>0</v>
      </c>
      <c r="AZ25" t="n">
        <v>0</v>
      </c>
      <c r="BA25" t="n">
        <v>0</v>
      </c>
      <c r="BB25" t="n">
        <v>0</v>
      </c>
      <c r="CJ25" t="inlineStr">
        <is>
          <t>JH-BP2</t>
        </is>
      </c>
      <c r="CK25" t="inlineStr">
        <is>
          <t>00322B0321</t>
        </is>
      </c>
      <c r="CP25" t="inlineStr">
        <is>
          <t>Import</t>
        </is>
      </c>
      <c r="CV25">
        <f>FLEET7[[#This Row],[Category]]</f>
        <v/>
      </c>
      <c r="CW25">
        <f>TRIM(LEFT($C25, FIND("(", $C25 &amp; "(") - 1))</f>
        <v/>
      </c>
      <c r="CX25">
        <f>IFERROR(TRIM(MID(FLEET7[[#This Row],[Secondary Asset Identifier]], FIND(" - ", FLEET7[[#This Row],[Secondary Asset Identifier]]) + 3, LEN(FLEET7[[#This Row],[Secondary Asset Identifier]]))),FLEET7[[#This Row],[Emp ID]])</f>
        <v/>
      </c>
      <c r="CY25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25">
        <f>FLEET7[[#This Row],[Assigned]]</f>
        <v/>
      </c>
      <c r="DA25">
        <f>TRIM(LEFT($C25, FIND("(", $C25 &amp; "(") - 1))</f>
        <v/>
      </c>
    </row>
    <row r="26">
      <c r="A26" t="inlineStr">
        <is>
          <t>Ragle Inc.</t>
        </is>
      </c>
      <c r="B26" t="inlineStr">
        <is>
          <t>Ragle - Texas</t>
        </is>
      </c>
      <c r="C26" t="inlineStr">
        <is>
          <t>AB-???????</t>
        </is>
      </c>
      <c r="D26" t="inlineStr">
        <is>
          <t>Trailer</t>
        </is>
      </c>
      <c r="E26" t="inlineStr">
        <is>
          <t>SOLAR TECH</t>
        </is>
      </c>
      <c r="F26" t="inlineStr">
        <is>
          <t>UNKNOWN</t>
        </is>
      </c>
      <c r="H26" t="inlineStr">
        <is>
          <t>Arrow Board</t>
        </is>
      </c>
      <c r="K26" s="1" t="n">
        <v>45789.23467592592</v>
      </c>
      <c r="L26" t="inlineStr">
        <is>
          <t>Heartbeat</t>
        </is>
      </c>
      <c r="R26" t="inlineStr">
        <is>
          <t>S Riverfront Blvd, Dallas, TX 75207</t>
        </is>
      </c>
      <c r="T26" t="inlineStr">
        <is>
          <t>True</t>
        </is>
      </c>
      <c r="U26" t="inlineStr">
        <is>
          <t>N/A</t>
        </is>
      </c>
      <c r="V26" t="n">
        <v>404</v>
      </c>
      <c r="Y26" t="n">
        <v>0</v>
      </c>
      <c r="Z26" t="n">
        <v>0</v>
      </c>
      <c r="AB26" t="inlineStr">
        <is>
          <t>4GM1A0917D1526262</t>
        </is>
      </c>
      <c r="AO26" t="inlineStr">
        <is>
          <t>0.00</t>
        </is>
      </c>
      <c r="AQ26" t="n">
        <v>0</v>
      </c>
      <c r="AR26" t="n">
        <v>0</v>
      </c>
      <c r="AS26" t="inlineStr">
        <is>
          <t>lbs</t>
        </is>
      </c>
      <c r="AT26" t="n">
        <v>0</v>
      </c>
      <c r="AU26" t="n">
        <v>0</v>
      </c>
      <c r="AV26" t="n">
        <v>0</v>
      </c>
      <c r="AW26" t="n">
        <v>0</v>
      </c>
      <c r="CJ26" t="inlineStr">
        <is>
          <t>JH-BP2</t>
        </is>
      </c>
      <c r="CK26" t="inlineStr">
        <is>
          <t>00322B0516</t>
        </is>
      </c>
      <c r="CP26" t="inlineStr">
        <is>
          <t>Standard</t>
        </is>
      </c>
      <c r="CV26">
        <f>FLEET7[[#This Row],[Category]]</f>
        <v/>
      </c>
      <c r="CW26">
        <f>TRIM(LEFT($C26, FIND("(", $C26 &amp; "(") - 1))</f>
        <v/>
      </c>
      <c r="CX26">
        <f>IFERROR(TRIM(MID(FLEET7[[#This Row],[Secondary Asset Identifier]], FIND(" - ", FLEET7[[#This Row],[Secondary Asset Identifier]]) + 3, LEN(FLEET7[[#This Row],[Secondary Asset Identifier]]))),FLEET7[[#This Row],[Emp ID]])</f>
        <v/>
      </c>
      <c r="CY26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26">
        <f>FLEET7[[#This Row],[Assigned]]</f>
        <v/>
      </c>
      <c r="DA26">
        <f>TRIM(LEFT($C26, FIND("(", $C26 &amp; "(") - 1))</f>
        <v/>
      </c>
    </row>
    <row r="27">
      <c r="A27" t="inlineStr">
        <is>
          <t>Ragle Inc.</t>
        </is>
      </c>
      <c r="B27" t="inlineStr">
        <is>
          <t>Ragle - Texas</t>
        </is>
      </c>
      <c r="C27" t="inlineStr">
        <is>
          <t>AB-003</t>
        </is>
      </c>
      <c r="D27" t="inlineStr">
        <is>
          <t>Trailer</t>
        </is>
      </c>
      <c r="E27" t="inlineStr">
        <is>
          <t>WANCO</t>
        </is>
      </c>
      <c r="F27" t="inlineStr">
        <is>
          <t>UNKNOWN</t>
        </is>
      </c>
      <c r="H27" t="inlineStr">
        <is>
          <t>Arrow Board</t>
        </is>
      </c>
      <c r="K27" s="1" t="n">
        <v>45789.2296412037</v>
      </c>
      <c r="L27" t="inlineStr">
        <is>
          <t>Heartbeat</t>
        </is>
      </c>
      <c r="R27" t="inlineStr">
        <is>
          <t>TRAFFIC WALNUT HILL YARD, Composite Dr, Dallas, TX 75220</t>
        </is>
      </c>
      <c r="T27" t="inlineStr">
        <is>
          <t>True</t>
        </is>
      </c>
      <c r="U27" t="inlineStr">
        <is>
          <t>N/A</t>
        </is>
      </c>
      <c r="V27" t="n">
        <v>467</v>
      </c>
      <c r="Y27" t="n">
        <v>0</v>
      </c>
      <c r="Z27" t="n">
        <v>0</v>
      </c>
      <c r="AA27" t="inlineStr">
        <is>
          <t>RTX-AB-003</t>
        </is>
      </c>
      <c r="AE27" t="inlineStr">
        <is>
          <t>TX</t>
        </is>
      </c>
      <c r="AO27" t="inlineStr">
        <is>
          <t>0.00</t>
        </is>
      </c>
      <c r="AR27" t="n">
        <v>0</v>
      </c>
      <c r="AS27" t="inlineStr">
        <is>
          <t>lbs</t>
        </is>
      </c>
      <c r="AU27" t="n">
        <v>0</v>
      </c>
      <c r="AV27" t="n">
        <v>0</v>
      </c>
      <c r="AW27" t="n">
        <v>0</v>
      </c>
      <c r="AZ27" t="n">
        <v>0</v>
      </c>
      <c r="BA27" t="n">
        <v>0</v>
      </c>
      <c r="BB27" t="n">
        <v>0</v>
      </c>
      <c r="CJ27" t="inlineStr">
        <is>
          <t>JH-BP2</t>
        </is>
      </c>
      <c r="CK27" t="inlineStr">
        <is>
          <t>00322B0274</t>
        </is>
      </c>
      <c r="CP27" t="inlineStr">
        <is>
          <t>Import</t>
        </is>
      </c>
      <c r="CV27">
        <f>FLEET7[[#This Row],[Category]]</f>
        <v/>
      </c>
      <c r="CW27">
        <f>TRIM(LEFT($C27, FIND("(", $C27 &amp; "(") - 1))</f>
        <v/>
      </c>
      <c r="CX27">
        <f>IFERROR(TRIM(MID(FLEET7[[#This Row],[Secondary Asset Identifier]], FIND(" - ", FLEET7[[#This Row],[Secondary Asset Identifier]]) + 3, LEN(FLEET7[[#This Row],[Secondary Asset Identifier]]))),FLEET7[[#This Row],[Emp ID]])</f>
        <v/>
      </c>
      <c r="CY27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27">
        <f>FLEET7[[#This Row],[Assigned]]</f>
        <v/>
      </c>
      <c r="DA27">
        <f>TRIM(LEFT($C27, FIND("(", $C27 &amp; "(") - 1))</f>
        <v/>
      </c>
    </row>
    <row r="28">
      <c r="A28" t="inlineStr">
        <is>
          <t>Ragle Inc.</t>
        </is>
      </c>
      <c r="B28" t="inlineStr">
        <is>
          <t>Ragle - Texas</t>
        </is>
      </c>
      <c r="C28" t="inlineStr">
        <is>
          <t>AB-007</t>
        </is>
      </c>
      <c r="D28" t="inlineStr">
        <is>
          <t>Trailer</t>
        </is>
      </c>
      <c r="E28" t="inlineStr">
        <is>
          <t>SOLAR TECH</t>
        </is>
      </c>
      <c r="F28" t="inlineStr">
        <is>
          <t>SILENT SENTINAL</t>
        </is>
      </c>
      <c r="H28" t="inlineStr">
        <is>
          <t>Arrow Board</t>
        </is>
      </c>
      <c r="K28" s="1" t="n">
        <v>45789.23519675926</v>
      </c>
      <c r="L28" t="inlineStr">
        <is>
          <t>Heartbeat</t>
        </is>
      </c>
      <c r="R28" t="inlineStr">
        <is>
          <t>2022-023 Riverfront &amp; Cadiz Bridge Improvement, S Riverfront Blvd, Dallas, TX 75207</t>
        </is>
      </c>
      <c r="T28" t="inlineStr">
        <is>
          <t>True</t>
        </is>
      </c>
      <c r="U28" t="inlineStr">
        <is>
          <t>N/A</t>
        </is>
      </c>
      <c r="V28" t="n">
        <v>466</v>
      </c>
      <c r="Y28" t="n">
        <v>0</v>
      </c>
      <c r="Z28" t="n">
        <v>0</v>
      </c>
      <c r="AA28" t="inlineStr">
        <is>
          <t>RTX-AB007</t>
        </is>
      </c>
      <c r="AB28" t="inlineStr">
        <is>
          <t>4GM1A091H1529101</t>
        </is>
      </c>
      <c r="AD28" t="inlineStr">
        <is>
          <t>529101</t>
        </is>
      </c>
      <c r="AE28" t="inlineStr">
        <is>
          <t>TX</t>
        </is>
      </c>
      <c r="AO28" t="inlineStr">
        <is>
          <t>0.00</t>
        </is>
      </c>
      <c r="AR28" t="n">
        <v>0</v>
      </c>
      <c r="AS28" t="inlineStr">
        <is>
          <t>lbs</t>
        </is>
      </c>
      <c r="AU28" t="n">
        <v>0</v>
      </c>
      <c r="AV28" t="n">
        <v>0</v>
      </c>
      <c r="AW28" t="n">
        <v>0</v>
      </c>
      <c r="AZ28" t="n">
        <v>0</v>
      </c>
      <c r="BA28" t="n">
        <v>0</v>
      </c>
      <c r="BB28" t="n">
        <v>0</v>
      </c>
      <c r="CJ28" t="inlineStr">
        <is>
          <t>JH-BP2</t>
        </is>
      </c>
      <c r="CK28" t="inlineStr">
        <is>
          <t>00322B0260</t>
        </is>
      </c>
      <c r="CP28" t="inlineStr">
        <is>
          <t>Import</t>
        </is>
      </c>
      <c r="CV28">
        <f>FLEET7[[#This Row],[Category]]</f>
        <v/>
      </c>
      <c r="CW28">
        <f>TRIM(LEFT($C28, FIND("(", $C28 &amp; "(") - 1))</f>
        <v/>
      </c>
      <c r="CX28">
        <f>IFERROR(TRIM(MID(FLEET7[[#This Row],[Secondary Asset Identifier]], FIND(" - ", FLEET7[[#This Row],[Secondary Asset Identifier]]) + 3, LEN(FLEET7[[#This Row],[Secondary Asset Identifier]]))),FLEET7[[#This Row],[Emp ID]])</f>
        <v/>
      </c>
      <c r="CY28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28">
        <f>FLEET7[[#This Row],[Assigned]]</f>
        <v/>
      </c>
      <c r="DA28">
        <f>TRIM(LEFT($C28, FIND("(", $C28 &amp; "(") - 1))</f>
        <v/>
      </c>
    </row>
    <row r="29">
      <c r="A29" t="inlineStr">
        <is>
          <t>Ragle Inc.</t>
        </is>
      </c>
      <c r="B29" t="inlineStr">
        <is>
          <t>Ragle - Texas</t>
        </is>
      </c>
      <c r="C29" t="inlineStr">
        <is>
          <t>AB-01</t>
        </is>
      </c>
      <c r="D29" t="inlineStr">
        <is>
          <t>Trailer</t>
        </is>
      </c>
      <c r="E29" t="inlineStr">
        <is>
          <t>SOLAR TECH</t>
        </is>
      </c>
      <c r="F29" t="inlineStr">
        <is>
          <t>SILENT SENTINAL</t>
        </is>
      </c>
      <c r="H29" t="inlineStr">
        <is>
          <t>Arrow Board</t>
        </is>
      </c>
      <c r="K29" s="1" t="n">
        <v>45789.23578703704</v>
      </c>
      <c r="L29" t="inlineStr">
        <is>
          <t>Heartbeat</t>
        </is>
      </c>
      <c r="R29" t="inlineStr">
        <is>
          <t>WTX YARD (2), W County Road 117, Midland, TX 79706</t>
        </is>
      </c>
      <c r="T29" t="inlineStr">
        <is>
          <t>True</t>
        </is>
      </c>
      <c r="U29" t="inlineStr">
        <is>
          <t>N/A</t>
        </is>
      </c>
      <c r="V29" t="n">
        <v>474</v>
      </c>
      <c r="Y29" t="n">
        <v>0</v>
      </c>
      <c r="Z29" t="n">
        <v>0</v>
      </c>
      <c r="AA29" t="inlineStr">
        <is>
          <t>STAB-01</t>
        </is>
      </c>
      <c r="AB29" t="inlineStr">
        <is>
          <t>4GM1A0918M1532409</t>
        </is>
      </c>
      <c r="AD29" t="inlineStr">
        <is>
          <t>532409</t>
        </is>
      </c>
      <c r="AE29" t="inlineStr">
        <is>
          <t>TX</t>
        </is>
      </c>
      <c r="AO29" t="inlineStr">
        <is>
          <t>0.00</t>
        </is>
      </c>
      <c r="AQ29" t="n">
        <v>0</v>
      </c>
      <c r="AR29" t="n">
        <v>0</v>
      </c>
      <c r="AS29" t="inlineStr">
        <is>
          <t>lbs</t>
        </is>
      </c>
      <c r="AT29" t="n">
        <v>0</v>
      </c>
      <c r="AU29" t="n">
        <v>0</v>
      </c>
      <c r="AV29" t="n">
        <v>0</v>
      </c>
      <c r="AW29" t="n">
        <v>0</v>
      </c>
      <c r="CJ29" t="inlineStr">
        <is>
          <t>JH-BP2</t>
        </is>
      </c>
      <c r="CK29" t="inlineStr">
        <is>
          <t>00322B0403</t>
        </is>
      </c>
      <c r="CP29" t="inlineStr">
        <is>
          <t>Standard</t>
        </is>
      </c>
      <c r="CV29">
        <f>FLEET7[[#This Row],[Category]]</f>
        <v/>
      </c>
      <c r="CW29">
        <f>TRIM(LEFT($C29, FIND("(", $C29 &amp; "(") - 1))</f>
        <v/>
      </c>
      <c r="CX29">
        <f>IFERROR(TRIM(MID(FLEET7[[#This Row],[Secondary Asset Identifier]], FIND(" - ", FLEET7[[#This Row],[Secondary Asset Identifier]]) + 3, LEN(FLEET7[[#This Row],[Secondary Asset Identifier]]))),FLEET7[[#This Row],[Emp ID]])</f>
        <v/>
      </c>
      <c r="CY29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29">
        <f>FLEET7[[#This Row],[Assigned]]</f>
        <v/>
      </c>
      <c r="DA29">
        <f>TRIM(LEFT($C29, FIND("(", $C29 &amp; "(") - 1))</f>
        <v/>
      </c>
    </row>
    <row r="30">
      <c r="A30" t="inlineStr">
        <is>
          <t>Ragle Inc.</t>
        </is>
      </c>
      <c r="B30" t="inlineStr">
        <is>
          <t>Ragle - Texas</t>
        </is>
      </c>
      <c r="C30" t="inlineStr">
        <is>
          <t>AB-011</t>
        </is>
      </c>
      <c r="D30" t="inlineStr">
        <is>
          <t>Trailer</t>
        </is>
      </c>
      <c r="E30" t="inlineStr">
        <is>
          <t>WANCO</t>
        </is>
      </c>
      <c r="F30" t="inlineStr">
        <is>
          <t>UNKNOWN</t>
        </is>
      </c>
      <c r="H30" t="inlineStr">
        <is>
          <t>Arrow Board</t>
        </is>
      </c>
      <c r="K30" s="1" t="n">
        <v>45788.72627314815</v>
      </c>
      <c r="L30" t="inlineStr">
        <is>
          <t>Heartbeat</t>
        </is>
      </c>
      <c r="R30" t="inlineStr">
        <is>
          <t>NE 28th St, Grand Prairie, TX 75050</t>
        </is>
      </c>
      <c r="T30" t="inlineStr">
        <is>
          <t>True</t>
        </is>
      </c>
      <c r="U30" t="inlineStr">
        <is>
          <t>N/A</t>
        </is>
      </c>
      <c r="V30" t="n">
        <v>466</v>
      </c>
      <c r="Y30" t="n">
        <v>0</v>
      </c>
      <c r="Z30" t="n">
        <v>0</v>
      </c>
      <c r="AA30" t="inlineStr">
        <is>
          <t>RTX-AB011</t>
        </is>
      </c>
      <c r="AE30" t="inlineStr">
        <is>
          <t>TX</t>
        </is>
      </c>
      <c r="AO30" t="inlineStr">
        <is>
          <t>0.00</t>
        </is>
      </c>
      <c r="AR30" t="n">
        <v>0</v>
      </c>
      <c r="AS30" t="inlineStr">
        <is>
          <t>lbs</t>
        </is>
      </c>
      <c r="AU30" t="n">
        <v>0</v>
      </c>
      <c r="AV30" t="n">
        <v>0</v>
      </c>
      <c r="AW30" t="n">
        <v>0</v>
      </c>
      <c r="AZ30" t="n">
        <v>0</v>
      </c>
      <c r="BA30" t="n">
        <v>0</v>
      </c>
      <c r="BB30" t="n">
        <v>0</v>
      </c>
      <c r="CJ30" t="inlineStr">
        <is>
          <t>JH-BP2</t>
        </is>
      </c>
      <c r="CK30" t="inlineStr">
        <is>
          <t>00322B0285</t>
        </is>
      </c>
      <c r="CP30" t="inlineStr">
        <is>
          <t>Import</t>
        </is>
      </c>
      <c r="CV30">
        <f>FLEET7[[#This Row],[Category]]</f>
        <v/>
      </c>
      <c r="CW30">
        <f>TRIM(LEFT($C30, FIND("(", $C30 &amp; "(") - 1))</f>
        <v/>
      </c>
      <c r="CX30">
        <f>IFERROR(TRIM(MID(FLEET7[[#This Row],[Secondary Asset Identifier]], FIND(" - ", FLEET7[[#This Row],[Secondary Asset Identifier]]) + 3, LEN(FLEET7[[#This Row],[Secondary Asset Identifier]]))),FLEET7[[#This Row],[Emp ID]])</f>
        <v/>
      </c>
      <c r="CY30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30">
        <f>FLEET7[[#This Row],[Assigned]]</f>
        <v/>
      </c>
      <c r="DA30">
        <f>TRIM(LEFT($C30, FIND("(", $C30 &amp; "(") - 1))</f>
        <v/>
      </c>
    </row>
    <row r="31">
      <c r="A31" t="inlineStr">
        <is>
          <t>Ragle Inc.</t>
        </is>
      </c>
      <c r="B31" t="inlineStr">
        <is>
          <t>Ragle - Texas</t>
        </is>
      </c>
      <c r="C31" t="inlineStr">
        <is>
          <t>AB-018</t>
        </is>
      </c>
      <c r="D31" t="inlineStr">
        <is>
          <t>Trailer</t>
        </is>
      </c>
      <c r="E31" t="inlineStr">
        <is>
          <t>SOLAR TECH</t>
        </is>
      </c>
      <c r="F31" t="inlineStr">
        <is>
          <t>SILENT SENTINAL</t>
        </is>
      </c>
      <c r="H31" t="inlineStr">
        <is>
          <t>Arrow Board</t>
        </is>
      </c>
      <c r="K31" s="1" t="n">
        <v>45789.23011574074</v>
      </c>
      <c r="L31" t="inlineStr">
        <is>
          <t>Heartbeat</t>
        </is>
      </c>
      <c r="R31" t="inlineStr">
        <is>
          <t>Dallas Pkwy, Plano, TX 75093</t>
        </is>
      </c>
      <c r="T31" t="inlineStr">
        <is>
          <t>True</t>
        </is>
      </c>
      <c r="U31" t="inlineStr">
        <is>
          <t>N/A</t>
        </is>
      </c>
      <c r="V31" t="n">
        <v>466</v>
      </c>
      <c r="Y31" t="n">
        <v>0</v>
      </c>
      <c r="Z31" t="n">
        <v>0</v>
      </c>
      <c r="AA31" t="inlineStr">
        <is>
          <t>RTX-AB018</t>
        </is>
      </c>
      <c r="AB31" t="inlineStr">
        <is>
          <t>4GM1A0914H1528881</t>
        </is>
      </c>
      <c r="AD31" t="inlineStr">
        <is>
          <t>528881</t>
        </is>
      </c>
      <c r="AE31" t="inlineStr">
        <is>
          <t>TX</t>
        </is>
      </c>
      <c r="AO31" t="inlineStr">
        <is>
          <t>0.00</t>
        </is>
      </c>
      <c r="AR31" t="n">
        <v>0</v>
      </c>
      <c r="AS31" t="inlineStr">
        <is>
          <t>lbs</t>
        </is>
      </c>
      <c r="AU31" t="n">
        <v>0</v>
      </c>
      <c r="AV31" t="n">
        <v>0</v>
      </c>
      <c r="AW31" t="n">
        <v>0</v>
      </c>
      <c r="AZ31" t="n">
        <v>0</v>
      </c>
      <c r="BA31" t="n">
        <v>0</v>
      </c>
      <c r="BB31" t="n">
        <v>0</v>
      </c>
      <c r="CJ31" t="inlineStr">
        <is>
          <t>JH-BP2</t>
        </is>
      </c>
      <c r="CK31" t="inlineStr">
        <is>
          <t>00322B0290</t>
        </is>
      </c>
      <c r="CP31" t="inlineStr">
        <is>
          <t>Import</t>
        </is>
      </c>
      <c r="CV31">
        <f>FLEET7[[#This Row],[Category]]</f>
        <v/>
      </c>
      <c r="CW31">
        <f>TRIM(LEFT($C31, FIND("(", $C31 &amp; "(") - 1))</f>
        <v/>
      </c>
      <c r="CX31">
        <f>IFERROR(TRIM(MID(FLEET7[[#This Row],[Secondary Asset Identifier]], FIND(" - ", FLEET7[[#This Row],[Secondary Asset Identifier]]) + 3, LEN(FLEET7[[#This Row],[Secondary Asset Identifier]]))),FLEET7[[#This Row],[Emp ID]])</f>
        <v/>
      </c>
      <c r="CY31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31">
        <f>FLEET7[[#This Row],[Assigned]]</f>
        <v/>
      </c>
      <c r="DA31">
        <f>TRIM(LEFT($C31, FIND("(", $C31 &amp; "(") - 1))</f>
        <v/>
      </c>
    </row>
    <row r="32">
      <c r="A32" t="inlineStr">
        <is>
          <t>Ragle Inc.</t>
        </is>
      </c>
      <c r="B32" t="inlineStr">
        <is>
          <t>Ragle - Texas</t>
        </is>
      </c>
      <c r="C32" t="inlineStr">
        <is>
          <t>AB-01S</t>
        </is>
      </c>
      <c r="D32" t="inlineStr">
        <is>
          <t>Trailer</t>
        </is>
      </c>
      <c r="E32" t="inlineStr">
        <is>
          <t>WANCO</t>
        </is>
      </c>
      <c r="F32" t="inlineStr">
        <is>
          <t>WTSP</t>
        </is>
      </c>
      <c r="G32" t="n">
        <v>2024</v>
      </c>
      <c r="H32" t="inlineStr">
        <is>
          <t>Arrow Board</t>
        </is>
      </c>
      <c r="K32" s="1" t="n">
        <v>45789.23370370371</v>
      </c>
      <c r="L32" t="inlineStr">
        <is>
          <t>Heartbeat</t>
        </is>
      </c>
      <c r="R32" t="inlineStr">
        <is>
          <t>24-04 DALLAS SH 310 INTERSECTION IMPROV, Simpson Stuart Rd, Dallas, TX 75241</t>
        </is>
      </c>
      <c r="T32" t="inlineStr">
        <is>
          <t>True</t>
        </is>
      </c>
      <c r="U32" t="inlineStr">
        <is>
          <t>N/A</t>
        </is>
      </c>
      <c r="V32" t="n">
        <v>240</v>
      </c>
      <c r="Y32" t="n">
        <v>0</v>
      </c>
      <c r="Z32" t="n">
        <v>0</v>
      </c>
      <c r="AB32" t="inlineStr">
        <is>
          <t>5F11S1012R1006482</t>
        </is>
      </c>
      <c r="AO32" t="inlineStr">
        <is>
          <t>0.00</t>
        </is>
      </c>
      <c r="AR32" t="n">
        <v>0</v>
      </c>
      <c r="AS32" t="inlineStr">
        <is>
          <t>lbs</t>
        </is>
      </c>
      <c r="AU32" t="n">
        <v>0</v>
      </c>
      <c r="AV32" t="n">
        <v>0</v>
      </c>
      <c r="AW32" t="n">
        <v>0</v>
      </c>
      <c r="AZ32" t="n">
        <v>0</v>
      </c>
      <c r="BA32" t="n">
        <v>0</v>
      </c>
      <c r="BB32" t="n">
        <v>0</v>
      </c>
      <c r="CJ32" t="inlineStr">
        <is>
          <t>JH-BP2</t>
        </is>
      </c>
      <c r="CK32" t="inlineStr">
        <is>
          <t>00322B0792</t>
        </is>
      </c>
      <c r="CP32" t="inlineStr">
        <is>
          <t>Import</t>
        </is>
      </c>
      <c r="CV32">
        <f>FLEET7[[#This Row],[Category]]</f>
        <v/>
      </c>
      <c r="CW32">
        <f>TRIM(LEFT($C32, FIND("(", $C32 &amp; "(") - 1))</f>
        <v/>
      </c>
      <c r="CX32">
        <f>IFERROR(TRIM(MID(FLEET7[[#This Row],[Secondary Asset Identifier]], FIND(" - ", FLEET7[[#This Row],[Secondary Asset Identifier]]) + 3, LEN(FLEET7[[#This Row],[Secondary Asset Identifier]]))),FLEET7[[#This Row],[Emp ID]])</f>
        <v/>
      </c>
      <c r="CY32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32">
        <f>FLEET7[[#This Row],[Assigned]]</f>
        <v/>
      </c>
      <c r="DA32">
        <f>TRIM(LEFT($C32, FIND("(", $C32 &amp; "(") - 1))</f>
        <v/>
      </c>
    </row>
    <row r="33">
      <c r="A33" t="inlineStr">
        <is>
          <t>Ragle Inc.</t>
        </is>
      </c>
      <c r="B33" t="inlineStr">
        <is>
          <t>Ragle - Texas</t>
        </is>
      </c>
      <c r="C33" t="inlineStr">
        <is>
          <t>AB-02</t>
        </is>
      </c>
      <c r="D33" t="inlineStr">
        <is>
          <t>Trailer</t>
        </is>
      </c>
      <c r="E33" t="inlineStr">
        <is>
          <t>SOLAR TECH</t>
        </is>
      </c>
      <c r="F33" t="inlineStr">
        <is>
          <t>SILENT SENTINAL</t>
        </is>
      </c>
      <c r="H33" t="inlineStr">
        <is>
          <t>Arrow Board</t>
        </is>
      </c>
      <c r="K33" s="1" t="n">
        <v>45789.23173611111</v>
      </c>
      <c r="L33" t="inlineStr">
        <is>
          <t>Heartbeat</t>
        </is>
      </c>
      <c r="R33" t="inlineStr">
        <is>
          <t>WTX YARD (2), W County Road 117, Midland, TX 79706</t>
        </is>
      </c>
      <c r="T33" t="inlineStr">
        <is>
          <t>True</t>
        </is>
      </c>
      <c r="U33" t="inlineStr">
        <is>
          <t>N/A</t>
        </is>
      </c>
      <c r="V33" t="n">
        <v>474</v>
      </c>
      <c r="Y33" t="n">
        <v>0</v>
      </c>
      <c r="Z33" t="n">
        <v>0</v>
      </c>
      <c r="AA33" t="inlineStr">
        <is>
          <t>STAB-02</t>
        </is>
      </c>
      <c r="AB33" t="inlineStr">
        <is>
          <t>4GM1A0914M1532407</t>
        </is>
      </c>
      <c r="AD33" t="inlineStr">
        <is>
          <t>532407</t>
        </is>
      </c>
      <c r="AE33" t="inlineStr">
        <is>
          <t>TX</t>
        </is>
      </c>
      <c r="AO33" t="inlineStr">
        <is>
          <t>0.00</t>
        </is>
      </c>
      <c r="AQ33" t="n">
        <v>0</v>
      </c>
      <c r="AR33" t="n">
        <v>0</v>
      </c>
      <c r="AS33" t="inlineStr">
        <is>
          <t>lbs</t>
        </is>
      </c>
      <c r="AT33" t="n">
        <v>0</v>
      </c>
      <c r="AU33" t="n">
        <v>0</v>
      </c>
      <c r="AV33" t="n">
        <v>0</v>
      </c>
      <c r="AW33" t="n">
        <v>0</v>
      </c>
      <c r="CJ33" t="inlineStr">
        <is>
          <t>JH-BP2</t>
        </is>
      </c>
      <c r="CK33" t="inlineStr">
        <is>
          <t>00322B0419</t>
        </is>
      </c>
      <c r="CP33" t="inlineStr">
        <is>
          <t>Standard</t>
        </is>
      </c>
      <c r="CV33">
        <f>FLEET7[[#This Row],[Category]]</f>
        <v/>
      </c>
      <c r="CW33">
        <f>TRIM(LEFT($C33, FIND("(", $C33 &amp; "(") - 1))</f>
        <v/>
      </c>
      <c r="CX33">
        <f>IFERROR(TRIM(MID(FLEET7[[#This Row],[Secondary Asset Identifier]], FIND(" - ", FLEET7[[#This Row],[Secondary Asset Identifier]]) + 3, LEN(FLEET7[[#This Row],[Secondary Asset Identifier]]))),FLEET7[[#This Row],[Emp ID]])</f>
        <v/>
      </c>
      <c r="CY33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33">
        <f>FLEET7[[#This Row],[Assigned]]</f>
        <v/>
      </c>
      <c r="DA33">
        <f>TRIM(LEFT($C33, FIND("(", $C33 &amp; "(") - 1))</f>
        <v/>
      </c>
    </row>
    <row r="34">
      <c r="A34" t="inlineStr">
        <is>
          <t>Ragle Inc.</t>
        </is>
      </c>
      <c r="B34" t="inlineStr">
        <is>
          <t>Ragle - Texas</t>
        </is>
      </c>
      <c r="C34" t="inlineStr">
        <is>
          <t>AB-02S</t>
        </is>
      </c>
      <c r="D34" t="inlineStr">
        <is>
          <t>Trailer</t>
        </is>
      </c>
      <c r="E34" t="inlineStr">
        <is>
          <t>WANCO</t>
        </is>
      </c>
      <c r="F34" t="inlineStr">
        <is>
          <t>WTSP</t>
        </is>
      </c>
      <c r="G34" t="n">
        <v>2024</v>
      </c>
      <c r="H34" t="inlineStr">
        <is>
          <t>Arrow Board</t>
        </is>
      </c>
      <c r="K34" s="1" t="n">
        <v>45789.3503587963</v>
      </c>
      <c r="L34" t="inlineStr">
        <is>
          <t>Heartbeat</t>
        </is>
      </c>
      <c r="R34" t="inlineStr">
        <is>
          <t>Dallas Pkwy, Plano, TX 75093</t>
        </is>
      </c>
      <c r="T34" t="inlineStr">
        <is>
          <t>True</t>
        </is>
      </c>
      <c r="U34" t="inlineStr">
        <is>
          <t>N/A</t>
        </is>
      </c>
      <c r="V34" t="n">
        <v>243</v>
      </c>
      <c r="Y34" t="n">
        <v>0</v>
      </c>
      <c r="Z34" t="n">
        <v>0</v>
      </c>
      <c r="AB34" t="inlineStr">
        <is>
          <t>5F11S1012R1007051</t>
        </is>
      </c>
      <c r="AO34" t="inlineStr">
        <is>
          <t>0.00</t>
        </is>
      </c>
      <c r="AR34" t="n">
        <v>0</v>
      </c>
      <c r="AS34" t="inlineStr">
        <is>
          <t>lbs</t>
        </is>
      </c>
      <c r="AU34" t="n">
        <v>0</v>
      </c>
      <c r="AV34" t="n">
        <v>0</v>
      </c>
      <c r="AW34" t="n">
        <v>0</v>
      </c>
      <c r="AZ34" t="n">
        <v>0</v>
      </c>
      <c r="BA34" t="n">
        <v>0</v>
      </c>
      <c r="BB34" t="n">
        <v>0</v>
      </c>
      <c r="CJ34" t="inlineStr">
        <is>
          <t>JH-BP2</t>
        </is>
      </c>
      <c r="CK34" t="inlineStr">
        <is>
          <t>00221A0039</t>
        </is>
      </c>
      <c r="CP34" t="inlineStr">
        <is>
          <t>Import</t>
        </is>
      </c>
      <c r="CV34">
        <f>FLEET7[[#This Row],[Category]]</f>
        <v/>
      </c>
      <c r="CW34">
        <f>TRIM(LEFT($C34, FIND("(", $C34 &amp; "(") - 1))</f>
        <v/>
      </c>
      <c r="CX34">
        <f>IFERROR(TRIM(MID(FLEET7[[#This Row],[Secondary Asset Identifier]], FIND(" - ", FLEET7[[#This Row],[Secondary Asset Identifier]]) + 3, LEN(FLEET7[[#This Row],[Secondary Asset Identifier]]))),FLEET7[[#This Row],[Emp ID]])</f>
        <v/>
      </c>
      <c r="CY34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34">
        <f>FLEET7[[#This Row],[Assigned]]</f>
        <v/>
      </c>
      <c r="DA34">
        <f>TRIM(LEFT($C34, FIND("(", $C34 &amp; "(") - 1))</f>
        <v/>
      </c>
    </row>
    <row r="35">
      <c r="A35" t="inlineStr">
        <is>
          <t>Ragle Inc.</t>
        </is>
      </c>
      <c r="B35" t="inlineStr">
        <is>
          <t>Ragle - Texas</t>
        </is>
      </c>
      <c r="C35" t="inlineStr">
        <is>
          <t>AB-03</t>
        </is>
      </c>
      <c r="D35" t="inlineStr">
        <is>
          <t>Trailer</t>
        </is>
      </c>
      <c r="E35" t="inlineStr">
        <is>
          <t>SOLAR TECH</t>
        </is>
      </c>
      <c r="F35" t="inlineStr">
        <is>
          <t>SILENT SENTINAL</t>
        </is>
      </c>
      <c r="H35" t="inlineStr">
        <is>
          <t>Arrow Board</t>
        </is>
      </c>
      <c r="K35" s="1" t="n">
        <v>45789.23440972222</v>
      </c>
      <c r="L35" t="inlineStr">
        <is>
          <t>Heartbeat</t>
        </is>
      </c>
      <c r="R35" t="inlineStr">
        <is>
          <t>WTX YARD (2), W County Road 117, Midland, TX 79706</t>
        </is>
      </c>
      <c r="T35" t="inlineStr">
        <is>
          <t>True</t>
        </is>
      </c>
      <c r="U35" t="inlineStr">
        <is>
          <t>N/A</t>
        </is>
      </c>
      <c r="V35" t="n">
        <v>474</v>
      </c>
      <c r="Y35" t="n">
        <v>0</v>
      </c>
      <c r="Z35" t="n">
        <v>0</v>
      </c>
      <c r="AA35" t="inlineStr">
        <is>
          <t>STAB-03</t>
        </is>
      </c>
      <c r="AB35" t="inlineStr">
        <is>
          <t>4GM1A0914M1532469</t>
        </is>
      </c>
      <c r="AD35" t="inlineStr">
        <is>
          <t>532469</t>
        </is>
      </c>
      <c r="AE35" t="inlineStr">
        <is>
          <t>TX</t>
        </is>
      </c>
      <c r="AO35" t="inlineStr">
        <is>
          <t>0.00</t>
        </is>
      </c>
      <c r="AQ35" t="n">
        <v>0</v>
      </c>
      <c r="AR35" t="n">
        <v>0</v>
      </c>
      <c r="AS35" t="inlineStr">
        <is>
          <t>lbs</t>
        </is>
      </c>
      <c r="AT35" t="n">
        <v>0</v>
      </c>
      <c r="AU35" t="n">
        <v>0</v>
      </c>
      <c r="AV35" t="n">
        <v>0</v>
      </c>
      <c r="AW35" t="n">
        <v>0</v>
      </c>
      <c r="CJ35" t="inlineStr">
        <is>
          <t>JH-BP2</t>
        </is>
      </c>
      <c r="CK35" t="inlineStr">
        <is>
          <t>00322B0384</t>
        </is>
      </c>
      <c r="CP35" t="inlineStr">
        <is>
          <t>Standard</t>
        </is>
      </c>
      <c r="CV35">
        <f>FLEET7[[#This Row],[Category]]</f>
        <v/>
      </c>
      <c r="CW35">
        <f>TRIM(LEFT($C35, FIND("(", $C35 &amp; "(") - 1))</f>
        <v/>
      </c>
      <c r="CX35">
        <f>IFERROR(TRIM(MID(FLEET7[[#This Row],[Secondary Asset Identifier]], FIND(" - ", FLEET7[[#This Row],[Secondary Asset Identifier]]) + 3, LEN(FLEET7[[#This Row],[Secondary Asset Identifier]]))),FLEET7[[#This Row],[Emp ID]])</f>
        <v/>
      </c>
      <c r="CY35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35">
        <f>FLEET7[[#This Row],[Assigned]]</f>
        <v/>
      </c>
      <c r="DA35">
        <f>TRIM(LEFT($C35, FIND("(", $C35 &amp; "(") - 1))</f>
        <v/>
      </c>
    </row>
    <row r="36">
      <c r="A36" t="inlineStr">
        <is>
          <t>Ragle Inc.</t>
        </is>
      </c>
      <c r="B36" t="inlineStr">
        <is>
          <t>Ragle - Texas</t>
        </is>
      </c>
      <c r="C36" t="inlineStr">
        <is>
          <t>AB-03S</t>
        </is>
      </c>
      <c r="D36" t="inlineStr">
        <is>
          <t>Trailer</t>
        </is>
      </c>
      <c r="E36" t="inlineStr">
        <is>
          <t>WANCO</t>
        </is>
      </c>
      <c r="F36" t="inlineStr">
        <is>
          <t>WTSP</t>
        </is>
      </c>
      <c r="G36" t="n">
        <v>2024</v>
      </c>
      <c r="H36" t="inlineStr">
        <is>
          <t>Arrow Board</t>
        </is>
      </c>
      <c r="K36" s="1" t="n">
        <v>45789.31079861111</v>
      </c>
      <c r="L36" t="inlineStr">
        <is>
          <t>Heartbeat</t>
        </is>
      </c>
      <c r="R36" t="inlineStr">
        <is>
          <t>24-04 DALLAS SH 310 INTERSECTION IMPROV, S Central Expy, Dallas, TX 75241</t>
        </is>
      </c>
      <c r="T36" t="inlineStr">
        <is>
          <t>True</t>
        </is>
      </c>
      <c r="U36" t="inlineStr">
        <is>
          <t>N/A</t>
        </is>
      </c>
      <c r="V36" t="n">
        <v>243</v>
      </c>
      <c r="Y36" t="n">
        <v>0</v>
      </c>
      <c r="Z36" t="n">
        <v>0</v>
      </c>
      <c r="AB36" t="inlineStr">
        <is>
          <t>5F11S1010R1007050</t>
        </is>
      </c>
      <c r="AO36" t="inlineStr">
        <is>
          <t>0.00</t>
        </is>
      </c>
      <c r="AR36" t="n">
        <v>0</v>
      </c>
      <c r="AS36" t="inlineStr">
        <is>
          <t>lbs</t>
        </is>
      </c>
      <c r="AU36" t="n">
        <v>0</v>
      </c>
      <c r="AV36" t="n">
        <v>0</v>
      </c>
      <c r="AW36" t="n">
        <v>0</v>
      </c>
      <c r="AZ36" t="n">
        <v>0</v>
      </c>
      <c r="BA36" t="n">
        <v>0</v>
      </c>
      <c r="BB36" t="n">
        <v>0</v>
      </c>
      <c r="CJ36" t="inlineStr">
        <is>
          <t>JH-BP2</t>
        </is>
      </c>
      <c r="CK36" t="inlineStr">
        <is>
          <t>00322B0768</t>
        </is>
      </c>
      <c r="CP36" t="inlineStr">
        <is>
          <t>Import</t>
        </is>
      </c>
      <c r="CV36">
        <f>FLEET7[[#This Row],[Category]]</f>
        <v/>
      </c>
      <c r="CW36">
        <f>TRIM(LEFT($C36, FIND("(", $C36 &amp; "(") - 1))</f>
        <v/>
      </c>
      <c r="CX36">
        <f>IFERROR(TRIM(MID(FLEET7[[#This Row],[Secondary Asset Identifier]], FIND(" - ", FLEET7[[#This Row],[Secondary Asset Identifier]]) + 3, LEN(FLEET7[[#This Row],[Secondary Asset Identifier]]))),FLEET7[[#This Row],[Emp ID]])</f>
        <v/>
      </c>
      <c r="CY36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36">
        <f>FLEET7[[#This Row],[Assigned]]</f>
        <v/>
      </c>
      <c r="DA36">
        <f>TRIM(LEFT($C36, FIND("(", $C36 &amp; "(") - 1))</f>
        <v/>
      </c>
    </row>
    <row r="37">
      <c r="A37" t="inlineStr">
        <is>
          <t>Ragle Inc.</t>
        </is>
      </c>
      <c r="B37" t="inlineStr">
        <is>
          <t>Ragle - Texas</t>
        </is>
      </c>
      <c r="C37" t="inlineStr">
        <is>
          <t>AB-04</t>
        </is>
      </c>
      <c r="D37" t="inlineStr">
        <is>
          <t>Trailer</t>
        </is>
      </c>
      <c r="E37" t="inlineStr">
        <is>
          <t>SOLAR TECH</t>
        </is>
      </c>
      <c r="F37" t="inlineStr">
        <is>
          <t>SILENT SENTINAL</t>
        </is>
      </c>
      <c r="H37" t="inlineStr">
        <is>
          <t>Arrow Board</t>
        </is>
      </c>
      <c r="K37" s="1" t="n">
        <v>45789.23163194444</v>
      </c>
      <c r="L37" t="inlineStr">
        <is>
          <t>Heartbeat</t>
        </is>
      </c>
      <c r="R37" t="inlineStr">
        <is>
          <t>WTX YARD (2), W County Road 117, Midland, TX 79706</t>
        </is>
      </c>
      <c r="T37" t="inlineStr">
        <is>
          <t>True</t>
        </is>
      </c>
      <c r="U37" t="inlineStr">
        <is>
          <t>N/A</t>
        </is>
      </c>
      <c r="V37" t="n">
        <v>473</v>
      </c>
      <c r="Y37" t="n">
        <v>0</v>
      </c>
      <c r="Z37" t="n">
        <v>0</v>
      </c>
      <c r="AA37" t="inlineStr">
        <is>
          <t>STAB-04</t>
        </is>
      </c>
      <c r="AB37" t="inlineStr">
        <is>
          <t>4GM1A0913M1531992</t>
        </is>
      </c>
      <c r="AD37" t="inlineStr">
        <is>
          <t>531992</t>
        </is>
      </c>
      <c r="AE37" t="inlineStr">
        <is>
          <t>TX</t>
        </is>
      </c>
      <c r="AO37" t="inlineStr">
        <is>
          <t>0.00</t>
        </is>
      </c>
      <c r="AQ37" t="n">
        <v>0</v>
      </c>
      <c r="AR37" t="n">
        <v>0</v>
      </c>
      <c r="AS37" t="inlineStr">
        <is>
          <t>lbs</t>
        </is>
      </c>
      <c r="AT37" t="n">
        <v>0</v>
      </c>
      <c r="AU37" t="n">
        <v>0</v>
      </c>
      <c r="AV37" t="n">
        <v>0</v>
      </c>
      <c r="AW37" t="n">
        <v>0</v>
      </c>
      <c r="CJ37" t="inlineStr">
        <is>
          <t>JH-BP2</t>
        </is>
      </c>
      <c r="CK37" t="inlineStr">
        <is>
          <t>00322B0292</t>
        </is>
      </c>
      <c r="CP37" t="inlineStr">
        <is>
          <t>Standard</t>
        </is>
      </c>
      <c r="CV37">
        <f>FLEET7[[#This Row],[Category]]</f>
        <v/>
      </c>
      <c r="CW37">
        <f>TRIM(LEFT($C37, FIND("(", $C37 &amp; "(") - 1))</f>
        <v/>
      </c>
      <c r="CX37">
        <f>IFERROR(TRIM(MID(FLEET7[[#This Row],[Secondary Asset Identifier]], FIND(" - ", FLEET7[[#This Row],[Secondary Asset Identifier]]) + 3, LEN(FLEET7[[#This Row],[Secondary Asset Identifier]]))),FLEET7[[#This Row],[Emp ID]])</f>
        <v/>
      </c>
      <c r="CY37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37">
        <f>FLEET7[[#This Row],[Assigned]]</f>
        <v/>
      </c>
      <c r="DA37">
        <f>TRIM(LEFT($C37, FIND("(", $C37 &amp; "(") - 1))</f>
        <v/>
      </c>
    </row>
    <row r="38">
      <c r="A38" t="inlineStr">
        <is>
          <t>Ragle Inc.</t>
        </is>
      </c>
      <c r="B38" t="inlineStr">
        <is>
          <t>Ragle - Texas</t>
        </is>
      </c>
      <c r="C38" t="inlineStr">
        <is>
          <t>AB-04S</t>
        </is>
      </c>
      <c r="D38" t="inlineStr">
        <is>
          <t>Trailer</t>
        </is>
      </c>
      <c r="E38" t="inlineStr">
        <is>
          <t>WANCO</t>
        </is>
      </c>
      <c r="F38" t="inlineStr">
        <is>
          <t>WTSP</t>
        </is>
      </c>
      <c r="G38" t="n">
        <v>2024</v>
      </c>
      <c r="H38" t="inlineStr">
        <is>
          <t>Arrow Board</t>
        </is>
      </c>
      <c r="K38" s="1" t="n">
        <v>45789.23710648148</v>
      </c>
      <c r="L38" t="inlineStr">
        <is>
          <t>Heartbeat</t>
        </is>
      </c>
      <c r="R38" t="inlineStr">
        <is>
          <t>24-04 DALLAS SH 310 INTERSECTION IMPROV, S Central Expy, Dallas, TX 75241</t>
        </is>
      </c>
      <c r="T38" t="inlineStr">
        <is>
          <t>True</t>
        </is>
      </c>
      <c r="U38" t="inlineStr">
        <is>
          <t>N/A</t>
        </is>
      </c>
      <c r="V38" t="n">
        <v>246</v>
      </c>
      <c r="Y38" t="n">
        <v>0</v>
      </c>
      <c r="Z38" t="n">
        <v>0</v>
      </c>
      <c r="AB38" t="inlineStr">
        <is>
          <t>5F11S1018R1007054</t>
        </is>
      </c>
      <c r="AO38" t="inlineStr">
        <is>
          <t>0.00</t>
        </is>
      </c>
      <c r="AR38" t="n">
        <v>0</v>
      </c>
      <c r="AS38" t="inlineStr">
        <is>
          <t>lbs</t>
        </is>
      </c>
      <c r="AU38" t="n">
        <v>0</v>
      </c>
      <c r="AV38" t="n">
        <v>0</v>
      </c>
      <c r="AW38" t="n">
        <v>0</v>
      </c>
      <c r="AZ38" t="n">
        <v>0</v>
      </c>
      <c r="BA38" t="n">
        <v>0</v>
      </c>
      <c r="BB38" t="n">
        <v>0</v>
      </c>
      <c r="CJ38" t="inlineStr">
        <is>
          <t>JH-BP2</t>
        </is>
      </c>
      <c r="CK38" t="inlineStr">
        <is>
          <t>00322B0660</t>
        </is>
      </c>
      <c r="CP38" t="inlineStr">
        <is>
          <t>Import</t>
        </is>
      </c>
      <c r="CV38">
        <f>FLEET7[[#This Row],[Category]]</f>
        <v/>
      </c>
      <c r="CW38">
        <f>TRIM(LEFT($C38, FIND("(", $C38 &amp; "(") - 1))</f>
        <v/>
      </c>
      <c r="CX38">
        <f>IFERROR(TRIM(MID(FLEET7[[#This Row],[Secondary Asset Identifier]], FIND(" - ", FLEET7[[#This Row],[Secondary Asset Identifier]]) + 3, LEN(FLEET7[[#This Row],[Secondary Asset Identifier]]))),FLEET7[[#This Row],[Emp ID]])</f>
        <v/>
      </c>
      <c r="CY38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38">
        <f>FLEET7[[#This Row],[Assigned]]</f>
        <v/>
      </c>
      <c r="DA38">
        <f>TRIM(LEFT($C38, FIND("(", $C38 &amp; "(") - 1))</f>
        <v/>
      </c>
    </row>
    <row r="39">
      <c r="A39" t="inlineStr">
        <is>
          <t>Ragle Inc.</t>
        </is>
      </c>
      <c r="B39" t="inlineStr">
        <is>
          <t>Ragle - Texas</t>
        </is>
      </c>
      <c r="C39" t="inlineStr">
        <is>
          <t>AB-05</t>
        </is>
      </c>
      <c r="D39" t="inlineStr">
        <is>
          <t>Trailer</t>
        </is>
      </c>
      <c r="E39" t="inlineStr">
        <is>
          <t>SOLAR TECH</t>
        </is>
      </c>
      <c r="F39" t="inlineStr">
        <is>
          <t>SILENT SENTINAL</t>
        </is>
      </c>
      <c r="H39" t="inlineStr">
        <is>
          <t>Arrow Board</t>
        </is>
      </c>
      <c r="K39" s="1" t="n">
        <v>45789.23276620371</v>
      </c>
      <c r="L39" t="inlineStr">
        <is>
          <t>Heartbeat</t>
        </is>
      </c>
      <c r="R39" t="inlineStr">
        <is>
          <t>2022-023 Riverfront &amp; Cadiz Bridge Improvement, S Riverfront Blvd, Dallas, TX 75207</t>
        </is>
      </c>
      <c r="T39" t="inlineStr">
        <is>
          <t>True</t>
        </is>
      </c>
      <c r="U39" t="inlineStr">
        <is>
          <t>N/A</t>
        </is>
      </c>
      <c r="V39" t="n">
        <v>467</v>
      </c>
      <c r="Y39" t="n">
        <v>0</v>
      </c>
      <c r="Z39" t="n">
        <v>0</v>
      </c>
      <c r="AA39" t="inlineStr">
        <is>
          <t>STAB-05</t>
        </is>
      </c>
      <c r="AB39" t="inlineStr">
        <is>
          <t>4GM2M1A0915F1527655</t>
        </is>
      </c>
      <c r="AD39" t="inlineStr">
        <is>
          <t>527655</t>
        </is>
      </c>
      <c r="AE39" t="inlineStr">
        <is>
          <t>TX</t>
        </is>
      </c>
      <c r="AO39" t="inlineStr">
        <is>
          <t>0.00</t>
        </is>
      </c>
      <c r="AR39" t="n">
        <v>0</v>
      </c>
      <c r="AS39" t="inlineStr">
        <is>
          <t>lbs</t>
        </is>
      </c>
      <c r="AU39" t="n">
        <v>0</v>
      </c>
      <c r="AV39" t="n">
        <v>0</v>
      </c>
      <c r="AW39" t="n">
        <v>0</v>
      </c>
      <c r="AZ39" t="n">
        <v>0</v>
      </c>
      <c r="BA39" t="n">
        <v>0</v>
      </c>
      <c r="BB39" t="n">
        <v>0</v>
      </c>
      <c r="CJ39" t="inlineStr">
        <is>
          <t>JH-BP2</t>
        </is>
      </c>
      <c r="CK39" t="inlineStr">
        <is>
          <t>00322B0343</t>
        </is>
      </c>
      <c r="CP39" t="inlineStr">
        <is>
          <t>Import</t>
        </is>
      </c>
      <c r="CV39">
        <f>FLEET7[[#This Row],[Category]]</f>
        <v/>
      </c>
      <c r="CW39">
        <f>TRIM(LEFT($C39, FIND("(", $C39 &amp; "(") - 1))</f>
        <v/>
      </c>
      <c r="CX39">
        <f>IFERROR(TRIM(MID(FLEET7[[#This Row],[Secondary Asset Identifier]], FIND(" - ", FLEET7[[#This Row],[Secondary Asset Identifier]]) + 3, LEN(FLEET7[[#This Row],[Secondary Asset Identifier]]))),FLEET7[[#This Row],[Emp ID]])</f>
        <v/>
      </c>
      <c r="CY39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39">
        <f>FLEET7[[#This Row],[Assigned]]</f>
        <v/>
      </c>
      <c r="DA39">
        <f>TRIM(LEFT($C39, FIND("(", $C39 &amp; "(") - 1))</f>
        <v/>
      </c>
    </row>
    <row r="40">
      <c r="A40" t="inlineStr">
        <is>
          <t>Ragle Inc.</t>
        </is>
      </c>
      <c r="B40" t="inlineStr">
        <is>
          <t>Ragle - Texas</t>
        </is>
      </c>
      <c r="C40" t="inlineStr">
        <is>
          <t>AB-05S</t>
        </is>
      </c>
      <c r="D40" t="inlineStr">
        <is>
          <t>Trailer</t>
        </is>
      </c>
      <c r="E40" t="inlineStr">
        <is>
          <t>WANCO</t>
        </is>
      </c>
      <c r="F40" t="inlineStr">
        <is>
          <t>WTSP</t>
        </is>
      </c>
      <c r="G40" t="n">
        <v>2024</v>
      </c>
      <c r="H40" t="inlineStr">
        <is>
          <t>Arrow Board</t>
        </is>
      </c>
      <c r="K40" s="1" t="n">
        <v>45789.23462962963</v>
      </c>
      <c r="L40" t="inlineStr">
        <is>
          <t>Heartbeat</t>
        </is>
      </c>
      <c r="R40" t="inlineStr">
        <is>
          <t>24-04 DALLAS SH 310 INTERSECTION IMPROV, Simpson Stuart Rd, Dallas, TX 75241</t>
        </is>
      </c>
      <c r="T40" t="inlineStr">
        <is>
          <t>True</t>
        </is>
      </c>
      <c r="U40" t="inlineStr">
        <is>
          <t>N/A</t>
        </is>
      </c>
      <c r="V40" t="n">
        <v>243</v>
      </c>
      <c r="Y40" t="n">
        <v>0</v>
      </c>
      <c r="Z40" t="n">
        <v>0</v>
      </c>
      <c r="AB40" t="inlineStr">
        <is>
          <t>5F11S1013R1006720</t>
        </is>
      </c>
      <c r="AO40" t="inlineStr">
        <is>
          <t>0.00</t>
        </is>
      </c>
      <c r="AR40" t="n">
        <v>0</v>
      </c>
      <c r="AS40" t="inlineStr">
        <is>
          <t>lbs</t>
        </is>
      </c>
      <c r="AU40" t="n">
        <v>0</v>
      </c>
      <c r="AV40" t="n">
        <v>0</v>
      </c>
      <c r="AW40" t="n">
        <v>0</v>
      </c>
      <c r="AZ40" t="n">
        <v>0</v>
      </c>
      <c r="BA40" t="n">
        <v>0</v>
      </c>
      <c r="BB40" t="n">
        <v>0</v>
      </c>
      <c r="CJ40" t="inlineStr">
        <is>
          <t>JH-BP2</t>
        </is>
      </c>
      <c r="CK40" t="inlineStr">
        <is>
          <t>00322B0656</t>
        </is>
      </c>
      <c r="CP40" t="inlineStr">
        <is>
          <t>Import</t>
        </is>
      </c>
      <c r="CV40">
        <f>FLEET7[[#This Row],[Category]]</f>
        <v/>
      </c>
      <c r="CW40">
        <f>TRIM(LEFT($C40, FIND("(", $C40 &amp; "(") - 1))</f>
        <v/>
      </c>
      <c r="CX40">
        <f>IFERROR(TRIM(MID(FLEET7[[#This Row],[Secondary Asset Identifier]], FIND(" - ", FLEET7[[#This Row],[Secondary Asset Identifier]]) + 3, LEN(FLEET7[[#This Row],[Secondary Asset Identifier]]))),FLEET7[[#This Row],[Emp ID]])</f>
        <v/>
      </c>
      <c r="CY40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40">
        <f>FLEET7[[#This Row],[Assigned]]</f>
        <v/>
      </c>
      <c r="DA40">
        <f>TRIM(LEFT($C40, FIND("(", $C40 &amp; "(") - 1))</f>
        <v/>
      </c>
    </row>
    <row r="41">
      <c r="A41" t="inlineStr">
        <is>
          <t>Ragle Inc.</t>
        </is>
      </c>
      <c r="B41" t="inlineStr">
        <is>
          <t>Ragle - Texas</t>
        </is>
      </c>
      <c r="C41" t="inlineStr">
        <is>
          <t>AB-06</t>
        </is>
      </c>
      <c r="D41" t="inlineStr">
        <is>
          <t>Trailer</t>
        </is>
      </c>
      <c r="E41" t="inlineStr">
        <is>
          <t>SOLAR TECH</t>
        </is>
      </c>
      <c r="F41" t="inlineStr">
        <is>
          <t>SILENT SENTINAL</t>
        </is>
      </c>
      <c r="H41" t="inlineStr">
        <is>
          <t>Arrow Board</t>
        </is>
      </c>
      <c r="K41" s="1" t="n">
        <v>45789.23128472222</v>
      </c>
      <c r="L41" t="inlineStr">
        <is>
          <t>Heartbeat</t>
        </is>
      </c>
      <c r="R41" t="inlineStr">
        <is>
          <t>2023-032 SH 345 BRIDGE REHABILITATION, Julius Schepps Fwy, Dallas, TX 75226</t>
        </is>
      </c>
      <c r="T41" t="inlineStr">
        <is>
          <t>True</t>
        </is>
      </c>
      <c r="U41" t="inlineStr">
        <is>
          <t>N/A</t>
        </is>
      </c>
      <c r="V41" t="n">
        <v>467</v>
      </c>
      <c r="Y41" t="n">
        <v>0</v>
      </c>
      <c r="Z41" t="n">
        <v>0</v>
      </c>
      <c r="AA41" t="inlineStr">
        <is>
          <t>STAB-06</t>
        </is>
      </c>
      <c r="AB41" t="inlineStr">
        <is>
          <t>4GM1A0913F1527718</t>
        </is>
      </c>
      <c r="AE41" t="inlineStr">
        <is>
          <t>TX</t>
        </is>
      </c>
      <c r="AO41" t="inlineStr">
        <is>
          <t>0.00</t>
        </is>
      </c>
      <c r="AR41" t="n">
        <v>0</v>
      </c>
      <c r="AS41" t="inlineStr">
        <is>
          <t>lbs</t>
        </is>
      </c>
      <c r="AU41" t="n">
        <v>0</v>
      </c>
      <c r="AV41" t="n">
        <v>0</v>
      </c>
      <c r="AW41" t="n">
        <v>0</v>
      </c>
      <c r="AZ41" t="n">
        <v>0</v>
      </c>
      <c r="BA41" t="n">
        <v>0</v>
      </c>
      <c r="BB41" t="n">
        <v>0</v>
      </c>
      <c r="CJ41" t="inlineStr">
        <is>
          <t>JH-BP2</t>
        </is>
      </c>
      <c r="CK41" t="inlineStr">
        <is>
          <t>00322B0401</t>
        </is>
      </c>
      <c r="CP41" t="inlineStr">
        <is>
          <t>Import</t>
        </is>
      </c>
      <c r="CV41">
        <f>FLEET7[[#This Row],[Category]]</f>
        <v/>
      </c>
      <c r="CW41">
        <f>TRIM(LEFT($C41, FIND("(", $C41 &amp; "(") - 1))</f>
        <v/>
      </c>
      <c r="CX41">
        <f>IFERROR(TRIM(MID(FLEET7[[#This Row],[Secondary Asset Identifier]], FIND(" - ", FLEET7[[#This Row],[Secondary Asset Identifier]]) + 3, LEN(FLEET7[[#This Row],[Secondary Asset Identifier]]))),FLEET7[[#This Row],[Emp ID]])</f>
        <v/>
      </c>
      <c r="CY41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41">
        <f>FLEET7[[#This Row],[Assigned]]</f>
        <v/>
      </c>
      <c r="DA41">
        <f>TRIM(LEFT($C41, FIND("(", $C41 &amp; "(") - 1))</f>
        <v/>
      </c>
    </row>
    <row r="42">
      <c r="A42" t="inlineStr">
        <is>
          <t>Ragle Inc.</t>
        </is>
      </c>
      <c r="B42" t="inlineStr">
        <is>
          <t>Ragle - Texas</t>
        </is>
      </c>
      <c r="C42" t="inlineStr">
        <is>
          <t>AB-1531886</t>
        </is>
      </c>
      <c r="D42" t="inlineStr">
        <is>
          <t>Trailer</t>
        </is>
      </c>
      <c r="E42" t="inlineStr">
        <is>
          <t>SOLAR TECH</t>
        </is>
      </c>
      <c r="F42" t="inlineStr">
        <is>
          <t>UNKNOWN</t>
        </is>
      </c>
      <c r="G42" t="n">
        <v>2020</v>
      </c>
      <c r="H42" t="inlineStr">
        <is>
          <t>Arrow Board</t>
        </is>
      </c>
      <c r="K42" s="1" t="n">
        <v>45789.23543981482</v>
      </c>
      <c r="L42" t="inlineStr">
        <is>
          <t>Heartbeat</t>
        </is>
      </c>
      <c r="R42" t="inlineStr">
        <is>
          <t>DFW Yard, Oak Grove Rd, Fort Worth, TX 76140</t>
        </is>
      </c>
      <c r="T42" t="inlineStr">
        <is>
          <t>True</t>
        </is>
      </c>
      <c r="U42" t="inlineStr">
        <is>
          <t>N/A</t>
        </is>
      </c>
      <c r="V42" t="n">
        <v>244</v>
      </c>
      <c r="Y42" t="n">
        <v>0</v>
      </c>
      <c r="Z42" t="n">
        <v>0</v>
      </c>
      <c r="AB42" t="inlineStr">
        <is>
          <t>4GM1A0916L1531886</t>
        </is>
      </c>
      <c r="AO42" t="inlineStr">
        <is>
          <t>0.00</t>
        </is>
      </c>
      <c r="AQ42" t="n">
        <v>0</v>
      </c>
      <c r="AR42" t="n">
        <v>0</v>
      </c>
      <c r="AS42" t="inlineStr">
        <is>
          <t>lbs</t>
        </is>
      </c>
      <c r="AT42" t="n">
        <v>0</v>
      </c>
      <c r="AU42" t="n">
        <v>0</v>
      </c>
      <c r="AV42" t="n">
        <v>0</v>
      </c>
      <c r="AW42" t="n">
        <v>0</v>
      </c>
      <c r="CJ42" t="inlineStr">
        <is>
          <t>JH-BP2</t>
        </is>
      </c>
      <c r="CK42" t="inlineStr">
        <is>
          <t>00322B0852</t>
        </is>
      </c>
      <c r="CP42" t="inlineStr">
        <is>
          <t>Standard</t>
        </is>
      </c>
      <c r="CV42">
        <f>FLEET7[[#This Row],[Category]]</f>
        <v/>
      </c>
      <c r="CW42">
        <f>TRIM(LEFT($C42, FIND("(", $C42 &amp; "(") - 1))</f>
        <v/>
      </c>
      <c r="CX42">
        <f>IFERROR(TRIM(MID(FLEET7[[#This Row],[Secondary Asset Identifier]], FIND(" - ", FLEET7[[#This Row],[Secondary Asset Identifier]]) + 3, LEN(FLEET7[[#This Row],[Secondary Asset Identifier]]))),FLEET7[[#This Row],[Emp ID]])</f>
        <v/>
      </c>
      <c r="CY42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42">
        <f>FLEET7[[#This Row],[Assigned]]</f>
        <v/>
      </c>
      <c r="DA42">
        <f>TRIM(LEFT($C42, FIND("(", $C42 &amp; "(") - 1))</f>
        <v/>
      </c>
    </row>
    <row r="43">
      <c r="A43" t="inlineStr">
        <is>
          <t>Ragle Inc.</t>
        </is>
      </c>
      <c r="B43" t="inlineStr">
        <is>
          <t>Ragle - Texas</t>
        </is>
      </c>
      <c r="C43" t="inlineStr">
        <is>
          <t>AB-1531994</t>
        </is>
      </c>
      <c r="D43" t="inlineStr">
        <is>
          <t>Trailer</t>
        </is>
      </c>
      <c r="E43" t="inlineStr">
        <is>
          <t>SOLAR TECH</t>
        </is>
      </c>
      <c r="F43" t="inlineStr">
        <is>
          <t>UNKNOWN</t>
        </is>
      </c>
      <c r="G43" t="n">
        <v>2021</v>
      </c>
      <c r="H43" t="inlineStr">
        <is>
          <t>Arrow Board</t>
        </is>
      </c>
      <c r="K43" s="1" t="n">
        <v>45789.23032407407</v>
      </c>
      <c r="L43" t="inlineStr">
        <is>
          <t>Heartbeat</t>
        </is>
      </c>
      <c r="R43" t="inlineStr">
        <is>
          <t>DFW Yard, Oak Grove Rd, Fort Worth, TX 76140</t>
        </is>
      </c>
      <c r="T43" t="inlineStr">
        <is>
          <t>True</t>
        </is>
      </c>
      <c r="U43" t="inlineStr">
        <is>
          <t>N/A</t>
        </is>
      </c>
      <c r="V43" t="n">
        <v>244</v>
      </c>
      <c r="Y43" t="n">
        <v>0</v>
      </c>
      <c r="Z43" t="n">
        <v>0</v>
      </c>
      <c r="AB43" t="inlineStr">
        <is>
          <t>4GM1A0917M1531994</t>
        </is>
      </c>
      <c r="AO43" t="inlineStr">
        <is>
          <t>0.00</t>
        </is>
      </c>
      <c r="AQ43" t="n">
        <v>0</v>
      </c>
      <c r="AR43" t="n">
        <v>0</v>
      </c>
      <c r="AS43" t="inlineStr">
        <is>
          <t>lbs</t>
        </is>
      </c>
      <c r="AT43" t="n">
        <v>0</v>
      </c>
      <c r="AU43" t="n">
        <v>0</v>
      </c>
      <c r="AV43" t="n">
        <v>0</v>
      </c>
      <c r="AW43" t="n">
        <v>0</v>
      </c>
      <c r="CJ43" t="inlineStr">
        <is>
          <t>JH-BP2</t>
        </is>
      </c>
      <c r="CK43" t="inlineStr">
        <is>
          <t>00322B0902</t>
        </is>
      </c>
      <c r="CP43" t="inlineStr">
        <is>
          <t>Standard</t>
        </is>
      </c>
      <c r="CV43">
        <f>FLEET7[[#This Row],[Category]]</f>
        <v/>
      </c>
      <c r="CW43">
        <f>TRIM(LEFT($C43, FIND("(", $C43 &amp; "(") - 1))</f>
        <v/>
      </c>
      <c r="CX43">
        <f>IFERROR(TRIM(MID(FLEET7[[#This Row],[Secondary Asset Identifier]], FIND(" - ", FLEET7[[#This Row],[Secondary Asset Identifier]]) + 3, LEN(FLEET7[[#This Row],[Secondary Asset Identifier]]))),FLEET7[[#This Row],[Emp ID]])</f>
        <v/>
      </c>
      <c r="CY43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43">
        <f>FLEET7[[#This Row],[Assigned]]</f>
        <v/>
      </c>
      <c r="DA43">
        <f>TRIM(LEFT($C43, FIND("(", $C43 &amp; "(") - 1))</f>
        <v/>
      </c>
    </row>
    <row r="44">
      <c r="A44" t="inlineStr">
        <is>
          <t>Ragle Inc.</t>
        </is>
      </c>
      <c r="B44" t="inlineStr">
        <is>
          <t>Ragle - Texas</t>
        </is>
      </c>
      <c r="C44" t="inlineStr">
        <is>
          <t>AB-3017</t>
        </is>
      </c>
      <c r="D44" t="inlineStr">
        <is>
          <t>Trailer</t>
        </is>
      </c>
      <c r="E44" t="inlineStr">
        <is>
          <t>UNKNOWN</t>
        </is>
      </c>
      <c r="F44" t="inlineStr">
        <is>
          <t>UNKNOWN</t>
        </is>
      </c>
      <c r="H44" t="inlineStr">
        <is>
          <t>Arrow Board</t>
        </is>
      </c>
      <c r="K44" s="1" t="n">
        <v>45789.2368287037</v>
      </c>
      <c r="L44" t="inlineStr">
        <is>
          <t>Heartbeat</t>
        </is>
      </c>
      <c r="R44" t="inlineStr">
        <is>
          <t>2023-006 (OFFICE) Tarrant SH 183 Bridge, Decatur Ave, Fort Worth, TX 76106</t>
        </is>
      </c>
      <c r="T44" t="inlineStr">
        <is>
          <t>True</t>
        </is>
      </c>
      <c r="U44" t="inlineStr">
        <is>
          <t>N/A</t>
        </is>
      </c>
      <c r="V44" t="n">
        <v>460</v>
      </c>
      <c r="Y44" t="n">
        <v>0</v>
      </c>
      <c r="Z44" t="n">
        <v>0</v>
      </c>
      <c r="AO44" t="inlineStr">
        <is>
          <t>0.00</t>
        </is>
      </c>
      <c r="AQ44" t="n">
        <v>0</v>
      </c>
      <c r="AR44" t="n">
        <v>0</v>
      </c>
      <c r="AS44" t="inlineStr">
        <is>
          <t>lbs</t>
        </is>
      </c>
      <c r="AT44" t="n">
        <v>0</v>
      </c>
      <c r="AU44" t="n">
        <v>0</v>
      </c>
      <c r="AV44" t="n">
        <v>0</v>
      </c>
      <c r="AW44" t="n">
        <v>0</v>
      </c>
      <c r="CJ44" t="inlineStr">
        <is>
          <t>JH-BP2</t>
        </is>
      </c>
      <c r="CK44" t="inlineStr">
        <is>
          <t>00322B0569</t>
        </is>
      </c>
      <c r="CP44" t="inlineStr">
        <is>
          <t>Standard</t>
        </is>
      </c>
      <c r="CV44">
        <f>FLEET7[[#This Row],[Category]]</f>
        <v/>
      </c>
      <c r="CW44">
        <f>TRIM(LEFT($C44, FIND("(", $C44 &amp; "(") - 1))</f>
        <v/>
      </c>
      <c r="CX44">
        <f>IFERROR(TRIM(MID(FLEET7[[#This Row],[Secondary Asset Identifier]], FIND(" - ", FLEET7[[#This Row],[Secondary Asset Identifier]]) + 3, LEN(FLEET7[[#This Row],[Secondary Asset Identifier]]))),FLEET7[[#This Row],[Emp ID]])</f>
        <v/>
      </c>
      <c r="CY44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44">
        <f>FLEET7[[#This Row],[Assigned]]</f>
        <v/>
      </c>
      <c r="DA44">
        <f>TRIM(LEFT($C44, FIND("(", $C44 &amp; "(") - 1))</f>
        <v/>
      </c>
    </row>
    <row r="45">
      <c r="A45" t="inlineStr">
        <is>
          <t>Ragle Inc.</t>
        </is>
      </c>
      <c r="B45" t="inlineStr">
        <is>
          <t>Ragle - Texas</t>
        </is>
      </c>
      <c r="C45" t="inlineStr">
        <is>
          <t>AB-526124</t>
        </is>
      </c>
      <c r="D45" t="inlineStr">
        <is>
          <t>Trailer</t>
        </is>
      </c>
      <c r="E45" t="inlineStr">
        <is>
          <t>UNKNOWN</t>
        </is>
      </c>
      <c r="F45" t="inlineStr">
        <is>
          <t>UNKNOWN</t>
        </is>
      </c>
      <c r="H45" t="inlineStr">
        <is>
          <t>Arrow Board</t>
        </is>
      </c>
      <c r="K45" s="1" t="n">
        <v>45789.23405092592</v>
      </c>
      <c r="L45" t="inlineStr">
        <is>
          <t>Heartbeat</t>
        </is>
      </c>
      <c r="R45" t="inlineStr">
        <is>
          <t>2024-012 Dal IH635 U-Turn Bridge, I-635 W, Irving, TX 75063</t>
        </is>
      </c>
      <c r="T45" t="inlineStr">
        <is>
          <t>True</t>
        </is>
      </c>
      <c r="U45" t="inlineStr">
        <is>
          <t>N/A</t>
        </is>
      </c>
      <c r="V45" t="n">
        <v>298</v>
      </c>
      <c r="Y45" t="n">
        <v>0</v>
      </c>
      <c r="Z45" t="n">
        <v>0</v>
      </c>
      <c r="AO45" t="inlineStr">
        <is>
          <t>0.00</t>
        </is>
      </c>
      <c r="AQ45" t="n">
        <v>0</v>
      </c>
      <c r="AR45" t="n">
        <v>0</v>
      </c>
      <c r="AS45" t="inlineStr">
        <is>
          <t>lbs</t>
        </is>
      </c>
      <c r="AT45" t="n">
        <v>0</v>
      </c>
      <c r="AU45" t="n">
        <v>0</v>
      </c>
      <c r="AV45" t="n">
        <v>0</v>
      </c>
      <c r="AW45" t="n">
        <v>0</v>
      </c>
      <c r="CJ45" t="inlineStr">
        <is>
          <t>JH-BP2</t>
        </is>
      </c>
      <c r="CK45" t="inlineStr">
        <is>
          <t>00422A0231</t>
        </is>
      </c>
      <c r="CP45" t="inlineStr">
        <is>
          <t>Standard</t>
        </is>
      </c>
      <c r="CV45">
        <f>FLEET7[[#This Row],[Category]]</f>
        <v/>
      </c>
      <c r="CW45">
        <f>TRIM(LEFT($C45, FIND("(", $C45 &amp; "(") - 1))</f>
        <v/>
      </c>
      <c r="CX45">
        <f>IFERROR(TRIM(MID(FLEET7[[#This Row],[Secondary Asset Identifier]], FIND(" - ", FLEET7[[#This Row],[Secondary Asset Identifier]]) + 3, LEN(FLEET7[[#This Row],[Secondary Asset Identifier]]))),FLEET7[[#This Row],[Emp ID]])</f>
        <v/>
      </c>
      <c r="CY45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45">
        <f>FLEET7[[#This Row],[Assigned]]</f>
        <v/>
      </c>
      <c r="DA45">
        <f>TRIM(LEFT($C45, FIND("(", $C45 &amp; "(") - 1))</f>
        <v/>
      </c>
    </row>
    <row r="46">
      <c r="A46" t="inlineStr">
        <is>
          <t>Ragle Inc.</t>
        </is>
      </c>
      <c r="B46" t="inlineStr">
        <is>
          <t>Ragle - Texas</t>
        </is>
      </c>
      <c r="C46" t="inlineStr">
        <is>
          <t>AB-531993</t>
        </is>
      </c>
      <c r="D46" t="inlineStr">
        <is>
          <t>Trailer</t>
        </is>
      </c>
      <c r="E46" t="inlineStr">
        <is>
          <t>SOLAR TECH</t>
        </is>
      </c>
      <c r="F46" t="inlineStr">
        <is>
          <t>SILENT SENTINAL</t>
        </is>
      </c>
      <c r="G46" t="n">
        <v>2021</v>
      </c>
      <c r="H46" t="inlineStr">
        <is>
          <t>Arrow Board</t>
        </is>
      </c>
      <c r="K46" s="1" t="n">
        <v>45789.23450231482</v>
      </c>
      <c r="L46" t="inlineStr">
        <is>
          <t>Heartbeat</t>
        </is>
      </c>
      <c r="R46" t="inlineStr">
        <is>
          <t>2022-008 Gregg CS Bridge Replacement, S High St, Longview, TX 75602</t>
        </is>
      </c>
      <c r="T46" t="inlineStr">
        <is>
          <t>True</t>
        </is>
      </c>
      <c r="U46" t="inlineStr">
        <is>
          <t>N/A</t>
        </is>
      </c>
      <c r="V46" t="n">
        <v>339</v>
      </c>
      <c r="Y46" t="n">
        <v>0</v>
      </c>
      <c r="Z46" t="n">
        <v>0</v>
      </c>
      <c r="AA46" t="inlineStr">
        <is>
          <t>06.06.2024 (2022-008)</t>
        </is>
      </c>
      <c r="AB46" t="inlineStr">
        <is>
          <t>4GM1A0915M1531993</t>
        </is>
      </c>
      <c r="AD46" t="inlineStr">
        <is>
          <t>M1531993</t>
        </is>
      </c>
      <c r="AE46" t="inlineStr">
        <is>
          <t>TX</t>
        </is>
      </c>
      <c r="AH46" t="inlineStr">
        <is>
          <t>2021 SOLAR TECH SILENT SENTINAL ARROW BOARD</t>
        </is>
      </c>
      <c r="AO46" t="inlineStr">
        <is>
          <t>0.00</t>
        </is>
      </c>
      <c r="AQ46" t="n">
        <v>0</v>
      </c>
      <c r="AR46" t="n">
        <v>0</v>
      </c>
      <c r="AS46" t="inlineStr">
        <is>
          <t>lbs</t>
        </is>
      </c>
      <c r="AT46" t="n">
        <v>0</v>
      </c>
      <c r="AU46" t="n">
        <v>0</v>
      </c>
      <c r="AV46" t="n">
        <v>0</v>
      </c>
      <c r="AW46" t="n">
        <v>0</v>
      </c>
      <c r="BF46" t="inlineStr">
        <is>
          <t>TC - TRAFFIC CONTROL</t>
        </is>
      </c>
      <c r="CJ46" t="inlineStr">
        <is>
          <t>JH-BP2</t>
        </is>
      </c>
      <c r="CK46" t="inlineStr">
        <is>
          <t>00322B0628</t>
        </is>
      </c>
      <c r="CP46" t="inlineStr">
        <is>
          <t>Standard</t>
        </is>
      </c>
      <c r="CV46">
        <f>FLEET7[[#This Row],[Category]]</f>
        <v/>
      </c>
      <c r="CW46">
        <f>TRIM(LEFT($C46, FIND("(", $C46 &amp; "(") - 1))</f>
        <v/>
      </c>
      <c r="CX46">
        <f>IFERROR(TRIM(MID(FLEET7[[#This Row],[Secondary Asset Identifier]], FIND(" - ", FLEET7[[#This Row],[Secondary Asset Identifier]]) + 3, LEN(FLEET7[[#This Row],[Secondary Asset Identifier]]))),FLEET7[[#This Row],[Emp ID]])</f>
        <v/>
      </c>
      <c r="CY46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46">
        <f>FLEET7[[#This Row],[Assigned]]</f>
        <v/>
      </c>
      <c r="DA46">
        <f>TRIM(LEFT($C46, FIND("(", $C46 &amp; "(") - 1))</f>
        <v/>
      </c>
    </row>
    <row r="47">
      <c r="A47" t="inlineStr">
        <is>
          <t>Ragle Inc.</t>
        </is>
      </c>
      <c r="B47" t="inlineStr">
        <is>
          <t>Ragle - Texas</t>
        </is>
      </c>
      <c r="C47" t="inlineStr">
        <is>
          <t>AC-03U</t>
        </is>
      </c>
      <c r="D47" t="inlineStr">
        <is>
          <t>Other</t>
        </is>
      </c>
      <c r="E47" t="inlineStr">
        <is>
          <t>SULLAIR</t>
        </is>
      </c>
      <c r="F47" t="inlineStr">
        <is>
          <t>185 AIR COMPRESSOR</t>
        </is>
      </c>
      <c r="G47" t="n">
        <v>2022</v>
      </c>
      <c r="H47" t="inlineStr">
        <is>
          <t>Air Compressor</t>
        </is>
      </c>
      <c r="K47" s="1" t="n">
        <v>45789.34347222222</v>
      </c>
      <c r="L47" t="inlineStr">
        <is>
          <t>Tow Ended</t>
        </is>
      </c>
      <c r="R47" t="inlineStr">
        <is>
          <t>2023-034 DALLAS IH 45 BRIDGE MAINTENANCE, Martin Luther King Jr Blvd, Dallas, TX 75215</t>
        </is>
      </c>
      <c r="T47" t="inlineStr">
        <is>
          <t>True</t>
        </is>
      </c>
      <c r="U47" t="inlineStr">
        <is>
          <t>3</t>
        </is>
      </c>
      <c r="V47" t="n">
        <v>9</v>
      </c>
      <c r="W47" t="n">
        <v>50.8</v>
      </c>
      <c r="X47" t="n">
        <v>50.8</v>
      </c>
      <c r="Y47" t="n">
        <v>773</v>
      </c>
      <c r="Z47" t="n">
        <v>773</v>
      </c>
      <c r="AB47" t="inlineStr">
        <is>
          <t>US0122040127</t>
        </is>
      </c>
      <c r="AC47" t="inlineStr">
        <is>
          <t>OLD PLATE: M103903</t>
        </is>
      </c>
      <c r="AO47" t="inlineStr">
        <is>
          <t>0.00</t>
        </is>
      </c>
      <c r="AQ47" t="n">
        <v>0</v>
      </c>
      <c r="AR47" t="n">
        <v>0</v>
      </c>
      <c r="AS47" t="inlineStr">
        <is>
          <t>lbs</t>
        </is>
      </c>
      <c r="AT47" t="n">
        <v>0</v>
      </c>
      <c r="AU47" t="n">
        <v>0</v>
      </c>
      <c r="AV47" t="n">
        <v>0</v>
      </c>
      <c r="AW47" t="n">
        <v>0</v>
      </c>
      <c r="CJ47" t="inlineStr">
        <is>
          <t>GT-4769B</t>
        </is>
      </c>
      <c r="CK47" t="inlineStr">
        <is>
          <t>231902452</t>
        </is>
      </c>
      <c r="CP47" t="inlineStr">
        <is>
          <t>Standard</t>
        </is>
      </c>
      <c r="CV47">
        <f>FLEET7[[#This Row],[Category]]</f>
        <v/>
      </c>
      <c r="CW47">
        <f>TRIM(LEFT($C47, FIND("(", $C47 &amp; "(") - 1))</f>
        <v/>
      </c>
      <c r="CX47">
        <f>IFERROR(TRIM(MID(FLEET7[[#This Row],[Secondary Asset Identifier]], FIND(" - ", FLEET7[[#This Row],[Secondary Asset Identifier]]) + 3, LEN(FLEET7[[#This Row],[Secondary Asset Identifier]]))),FLEET7[[#This Row],[Emp ID]])</f>
        <v/>
      </c>
      <c r="CY47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47">
        <f>FLEET7[[#This Row],[Assigned]]</f>
        <v/>
      </c>
      <c r="DA47">
        <f>TRIM(LEFT($C47, FIND("(", $C47 &amp; "(") - 1))</f>
        <v/>
      </c>
    </row>
    <row r="48">
      <c r="A48" t="inlineStr">
        <is>
          <t>Ragle Inc.</t>
        </is>
      </c>
      <c r="B48" t="inlineStr">
        <is>
          <t>Ragle - Texas</t>
        </is>
      </c>
      <c r="C48" t="inlineStr">
        <is>
          <t>AC-04U</t>
        </is>
      </c>
      <c r="D48" t="inlineStr">
        <is>
          <t>Other</t>
        </is>
      </c>
      <c r="E48" t="inlineStr">
        <is>
          <t>ATLAS COPCO</t>
        </is>
      </c>
      <c r="F48" t="inlineStr">
        <is>
          <t>XAS 90</t>
        </is>
      </c>
      <c r="G48" t="n">
        <v>2018</v>
      </c>
      <c r="H48" t="inlineStr">
        <is>
          <t>Air Compressor</t>
        </is>
      </c>
      <c r="K48" s="1" t="n">
        <v>45788.64447916667</v>
      </c>
      <c r="L48" t="inlineStr">
        <is>
          <t>Heartbeat</t>
        </is>
      </c>
      <c r="R48" t="inlineStr">
        <is>
          <t>DFW Yard, Oak Grove Rd, Fort Worth, TX 76140</t>
        </is>
      </c>
      <c r="T48" t="inlineStr">
        <is>
          <t>True</t>
        </is>
      </c>
      <c r="V48" t="n">
        <v>2</v>
      </c>
      <c r="Y48" t="n">
        <v>0</v>
      </c>
      <c r="Z48" t="n">
        <v>0</v>
      </c>
      <c r="AB48" t="inlineStr">
        <is>
          <t>HOPO81747</t>
        </is>
      </c>
      <c r="AH48" t="inlineStr">
        <is>
          <t>PRODUCT NUMBER: 8972422744</t>
        </is>
      </c>
      <c r="AO48" t="inlineStr">
        <is>
          <t>0.00</t>
        </is>
      </c>
      <c r="AQ48" t="n">
        <v>0</v>
      </c>
      <c r="AR48" t="n">
        <v>0</v>
      </c>
      <c r="AS48" t="inlineStr">
        <is>
          <t>lbs</t>
        </is>
      </c>
      <c r="AT48" t="n">
        <v>0</v>
      </c>
      <c r="AU48" t="n">
        <v>0</v>
      </c>
      <c r="AV48" t="n">
        <v>0</v>
      </c>
      <c r="AW48" t="n">
        <v>0</v>
      </c>
      <c r="CJ48" t="inlineStr">
        <is>
          <t>GT-4769B</t>
        </is>
      </c>
      <c r="CK48" t="inlineStr">
        <is>
          <t>232401995</t>
        </is>
      </c>
      <c r="CP48" t="inlineStr">
        <is>
          <t>Standard</t>
        </is>
      </c>
      <c r="CV48">
        <f>FLEET7[[#This Row],[Category]]</f>
        <v/>
      </c>
      <c r="CW48">
        <f>TRIM(LEFT($C48, FIND("(", $C48 &amp; "(") - 1))</f>
        <v/>
      </c>
      <c r="CX48">
        <f>IFERROR(TRIM(MID(FLEET7[[#This Row],[Secondary Asset Identifier]], FIND(" - ", FLEET7[[#This Row],[Secondary Asset Identifier]]) + 3, LEN(FLEET7[[#This Row],[Secondary Asset Identifier]]))),FLEET7[[#This Row],[Emp ID]])</f>
        <v/>
      </c>
      <c r="CY48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48">
        <f>FLEET7[[#This Row],[Assigned]]</f>
        <v/>
      </c>
      <c r="DA48">
        <f>TRIM(LEFT($C48, FIND("(", $C48 &amp; "(") - 1))</f>
        <v/>
      </c>
    </row>
    <row r="49">
      <c r="A49" t="inlineStr">
        <is>
          <t>Ragle Inc.</t>
        </is>
      </c>
      <c r="B49" t="inlineStr">
        <is>
          <t>Ragle - Texas</t>
        </is>
      </c>
      <c r="C49" t="inlineStr">
        <is>
          <t>AC-05</t>
        </is>
      </c>
      <c r="D49" t="inlineStr">
        <is>
          <t>Other</t>
        </is>
      </c>
      <c r="E49" t="inlineStr">
        <is>
          <t>SULLAIR</t>
        </is>
      </c>
      <c r="F49" t="inlineStr">
        <is>
          <t>185</t>
        </is>
      </c>
      <c r="G49" t="n">
        <v>2011</v>
      </c>
      <c r="H49" t="inlineStr">
        <is>
          <t>Air Compressor</t>
        </is>
      </c>
      <c r="K49" s="1" t="n">
        <v>45789.23311342593</v>
      </c>
      <c r="L49" t="inlineStr">
        <is>
          <t>Heartbeat</t>
        </is>
      </c>
      <c r="R49" t="inlineStr">
        <is>
          <t>2023-032 SH 345 BRIDGE REHABILITATION, US-75 N, Dallas, TX 75226</t>
        </is>
      </c>
      <c r="T49" t="inlineStr">
        <is>
          <t>True</t>
        </is>
      </c>
      <c r="U49" t="inlineStr">
        <is>
          <t>N/A</t>
        </is>
      </c>
      <c r="V49" t="n">
        <v>514</v>
      </c>
      <c r="W49" t="n">
        <v>994</v>
      </c>
      <c r="X49" t="n">
        <v>994</v>
      </c>
      <c r="Y49" t="n">
        <v>1104</v>
      </c>
      <c r="Z49" t="n">
        <v>1104</v>
      </c>
      <c r="AB49" t="inlineStr">
        <is>
          <t>201102130002</t>
        </is>
      </c>
      <c r="AH49" t="inlineStr">
        <is>
          <t>Sullair 185 Air Compressor</t>
        </is>
      </c>
      <c r="AO49" t="inlineStr">
        <is>
          <t>0.00</t>
        </is>
      </c>
      <c r="AP49" t="inlineStr">
        <is>
          <t>CuYds</t>
        </is>
      </c>
      <c r="AR49" t="n">
        <v>0</v>
      </c>
      <c r="AS49" t="inlineStr">
        <is>
          <t>lbs</t>
        </is>
      </c>
      <c r="AU49" t="n">
        <v>0</v>
      </c>
      <c r="AV49" t="n">
        <v>0</v>
      </c>
      <c r="AW49" t="n">
        <v>0</v>
      </c>
      <c r="CJ49" t="inlineStr">
        <is>
          <t>JH-BP2</t>
        </is>
      </c>
      <c r="CK49" t="inlineStr">
        <is>
          <t>00322B0382</t>
        </is>
      </c>
      <c r="CP49" t="inlineStr">
        <is>
          <t>Standard</t>
        </is>
      </c>
      <c r="CV49">
        <f>FLEET7[[#This Row],[Category]]</f>
        <v/>
      </c>
      <c r="CW49">
        <f>TRIM(LEFT($C49, FIND("(", $C49 &amp; "(") - 1))</f>
        <v/>
      </c>
      <c r="CX49">
        <f>IFERROR(TRIM(MID(FLEET7[[#This Row],[Secondary Asset Identifier]], FIND(" - ", FLEET7[[#This Row],[Secondary Asset Identifier]]) + 3, LEN(FLEET7[[#This Row],[Secondary Asset Identifier]]))),FLEET7[[#This Row],[Emp ID]])</f>
        <v/>
      </c>
      <c r="CY49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49">
        <f>FLEET7[[#This Row],[Assigned]]</f>
        <v/>
      </c>
      <c r="DA49">
        <f>TRIM(LEFT($C49, FIND("(", $C49 &amp; "(") - 1))</f>
        <v/>
      </c>
    </row>
    <row r="50">
      <c r="A50" t="inlineStr">
        <is>
          <t>Ragle Inc.</t>
        </is>
      </c>
      <c r="B50" t="inlineStr">
        <is>
          <t>Ragle - Texas</t>
        </is>
      </c>
      <c r="C50" t="inlineStr">
        <is>
          <t>AC-12</t>
        </is>
      </c>
      <c r="D50" t="inlineStr">
        <is>
          <t>Other</t>
        </is>
      </c>
      <c r="E50" t="inlineStr">
        <is>
          <t>SULLAIR</t>
        </is>
      </c>
      <c r="F50" t="inlineStr">
        <is>
          <t>185 AIR COMPRESSOR</t>
        </is>
      </c>
      <c r="G50" t="n">
        <v>2012</v>
      </c>
      <c r="H50" t="inlineStr">
        <is>
          <t>Air Compressor</t>
        </is>
      </c>
      <c r="K50" s="1" t="n">
        <v>45789.22730324074</v>
      </c>
      <c r="L50" t="inlineStr">
        <is>
          <t>Heartbeat</t>
        </is>
      </c>
      <c r="R50" t="inlineStr">
        <is>
          <t>Dallas North Tollway S, Dallas, TX 75219</t>
        </is>
      </c>
      <c r="T50" t="inlineStr">
        <is>
          <t>True</t>
        </is>
      </c>
      <c r="U50" t="inlineStr">
        <is>
          <t>N/A</t>
        </is>
      </c>
      <c r="V50" t="n">
        <v>333</v>
      </c>
      <c r="W50" t="n">
        <v>1882</v>
      </c>
      <c r="X50" t="n">
        <v>1882</v>
      </c>
      <c r="Y50" t="n">
        <v>1882</v>
      </c>
      <c r="Z50" t="n">
        <v>1882</v>
      </c>
      <c r="AB50" t="inlineStr">
        <is>
          <t>201201120121</t>
        </is>
      </c>
      <c r="AH50" t="inlineStr">
        <is>
          <t>SULLAIR 185 AIR COMPRESSOR 2012</t>
        </is>
      </c>
      <c r="AO50" t="inlineStr">
        <is>
          <t>0.00</t>
        </is>
      </c>
      <c r="AP50" t="inlineStr">
        <is>
          <t>CuYds</t>
        </is>
      </c>
      <c r="AR50" t="n">
        <v>0</v>
      </c>
      <c r="AS50" t="inlineStr">
        <is>
          <t>lbs</t>
        </is>
      </c>
      <c r="AU50" t="n">
        <v>0</v>
      </c>
      <c r="AV50" t="n">
        <v>0</v>
      </c>
      <c r="AW50" t="n">
        <v>0</v>
      </c>
      <c r="CJ50" t="inlineStr">
        <is>
          <t>JH-BP2</t>
        </is>
      </c>
      <c r="CK50" t="inlineStr">
        <is>
          <t>00322B0630</t>
        </is>
      </c>
      <c r="CP50" t="inlineStr">
        <is>
          <t>Standard</t>
        </is>
      </c>
      <c r="CV50">
        <f>FLEET7[[#This Row],[Category]]</f>
        <v/>
      </c>
      <c r="CW50">
        <f>TRIM(LEFT($C50, FIND("(", $C50 &amp; "(") - 1))</f>
        <v/>
      </c>
      <c r="CX50">
        <f>IFERROR(TRIM(MID(FLEET7[[#This Row],[Secondary Asset Identifier]], FIND(" - ", FLEET7[[#This Row],[Secondary Asset Identifier]]) + 3, LEN(FLEET7[[#This Row],[Secondary Asset Identifier]]))),FLEET7[[#This Row],[Emp ID]])</f>
        <v/>
      </c>
      <c r="CY50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50">
        <f>FLEET7[[#This Row],[Assigned]]</f>
        <v/>
      </c>
      <c r="DA50">
        <f>TRIM(LEFT($C50, FIND("(", $C50 &amp; "(") - 1))</f>
        <v/>
      </c>
    </row>
    <row r="51">
      <c r="A51" t="inlineStr">
        <is>
          <t>Ragle Inc.</t>
        </is>
      </c>
      <c r="B51" t="inlineStr">
        <is>
          <t>Ragle - Texas</t>
        </is>
      </c>
      <c r="C51" t="inlineStr">
        <is>
          <t>AC-21</t>
        </is>
      </c>
      <c r="D51" t="inlineStr">
        <is>
          <t>Other</t>
        </is>
      </c>
      <c r="E51" t="inlineStr">
        <is>
          <t>SULLAIR</t>
        </is>
      </c>
      <c r="F51" t="inlineStr">
        <is>
          <t>185 AIR COMPRESSOR</t>
        </is>
      </c>
      <c r="G51" t="n">
        <v>2014</v>
      </c>
      <c r="H51" t="inlineStr">
        <is>
          <t>Air Compressor</t>
        </is>
      </c>
      <c r="K51" s="1" t="n">
        <v>45789.23565972222</v>
      </c>
      <c r="L51" t="inlineStr">
        <is>
          <t>Heartbeat</t>
        </is>
      </c>
      <c r="R51" t="inlineStr">
        <is>
          <t>2023-032 SH 345 BRIDGE REHABILITATION, US-75 N, Dallas, TX 75226</t>
        </is>
      </c>
      <c r="T51" t="inlineStr">
        <is>
          <t>True</t>
        </is>
      </c>
      <c r="U51" t="inlineStr">
        <is>
          <t>N/A</t>
        </is>
      </c>
      <c r="V51" t="n">
        <v>538</v>
      </c>
      <c r="W51" t="n">
        <v>0</v>
      </c>
      <c r="X51" t="n">
        <v>0</v>
      </c>
      <c r="Y51" t="n">
        <v>5681</v>
      </c>
      <c r="Z51" t="n">
        <v>5681</v>
      </c>
      <c r="AB51" t="inlineStr">
        <is>
          <t>201412150021</t>
        </is>
      </c>
      <c r="AH51" t="inlineStr">
        <is>
          <t>SULLAIR 185 AIR COMPRESSOR 2014</t>
        </is>
      </c>
      <c r="AO51" t="inlineStr">
        <is>
          <t>0.00</t>
        </is>
      </c>
      <c r="AP51" t="inlineStr">
        <is>
          <t>CuYds</t>
        </is>
      </c>
      <c r="AR51" t="n">
        <v>0</v>
      </c>
      <c r="AS51" t="inlineStr">
        <is>
          <t>lbs</t>
        </is>
      </c>
      <c r="AU51" t="n">
        <v>0</v>
      </c>
      <c r="AV51" t="n">
        <v>0</v>
      </c>
      <c r="AW51" t="n">
        <v>0</v>
      </c>
      <c r="CJ51" t="inlineStr">
        <is>
          <t>JH-BP2</t>
        </is>
      </c>
      <c r="CK51" t="inlineStr">
        <is>
          <t>00322B0415</t>
        </is>
      </c>
      <c r="CP51" t="inlineStr">
        <is>
          <t>Standard</t>
        </is>
      </c>
      <c r="CV51">
        <f>FLEET7[[#This Row],[Category]]</f>
        <v/>
      </c>
      <c r="CW51">
        <f>TRIM(LEFT($C51, FIND("(", $C51 &amp; "(") - 1))</f>
        <v/>
      </c>
      <c r="CX51">
        <f>IFERROR(TRIM(MID(FLEET7[[#This Row],[Secondary Asset Identifier]], FIND(" - ", FLEET7[[#This Row],[Secondary Asset Identifier]]) + 3, LEN(FLEET7[[#This Row],[Secondary Asset Identifier]]))),FLEET7[[#This Row],[Emp ID]])</f>
        <v/>
      </c>
      <c r="CY51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51">
        <f>FLEET7[[#This Row],[Assigned]]</f>
        <v/>
      </c>
      <c r="DA51">
        <f>TRIM(LEFT($C51, FIND("(", $C51 &amp; "(") - 1))</f>
        <v/>
      </c>
    </row>
    <row r="52">
      <c r="A52" t="inlineStr">
        <is>
          <t>Ragle Inc.</t>
        </is>
      </c>
      <c r="B52" t="inlineStr">
        <is>
          <t>Ragle - Texas</t>
        </is>
      </c>
      <c r="C52" t="inlineStr">
        <is>
          <t>AC-22</t>
        </is>
      </c>
      <c r="D52" t="inlineStr">
        <is>
          <t>Other</t>
        </is>
      </c>
      <c r="E52" t="inlineStr">
        <is>
          <t>SULLAIR</t>
        </is>
      </c>
      <c r="F52" t="inlineStr">
        <is>
          <t>185 AIR COMPRESSOR</t>
        </is>
      </c>
      <c r="G52" t="n">
        <v>2012</v>
      </c>
      <c r="H52" t="inlineStr">
        <is>
          <t>Air Compressor</t>
        </is>
      </c>
      <c r="K52" s="1" t="n">
        <v>45730.74086805555</v>
      </c>
      <c r="L52" t="inlineStr">
        <is>
          <t>Heartbeat</t>
        </is>
      </c>
      <c r="R52" t="inlineStr">
        <is>
          <t>EQUIP HOU, S Acres Dr, Houston, TX 77048</t>
        </is>
      </c>
      <c r="T52" t="inlineStr">
        <is>
          <t>True</t>
        </is>
      </c>
      <c r="U52" t="inlineStr">
        <is>
          <t>N/A</t>
        </is>
      </c>
      <c r="V52" t="n">
        <v>578</v>
      </c>
      <c r="Y52" t="n">
        <v>0</v>
      </c>
      <c r="Z52" t="n">
        <v>0</v>
      </c>
      <c r="AB52" t="inlineStr">
        <is>
          <t>201206230011</t>
        </is>
      </c>
      <c r="AH52" t="inlineStr">
        <is>
          <t>SULLAIR 185 AIR COMPRESSOR 2012</t>
        </is>
      </c>
      <c r="AO52" t="inlineStr">
        <is>
          <t>0.00</t>
        </is>
      </c>
      <c r="AP52" t="inlineStr">
        <is>
          <t>CuYds</t>
        </is>
      </c>
      <c r="AR52" t="n">
        <v>0</v>
      </c>
      <c r="AS52" t="inlineStr">
        <is>
          <t>lbs</t>
        </is>
      </c>
      <c r="AU52" t="n">
        <v>0</v>
      </c>
      <c r="AV52" t="n">
        <v>0</v>
      </c>
      <c r="AW52" t="n">
        <v>0</v>
      </c>
      <c r="CJ52" t="inlineStr">
        <is>
          <t>JH-BP2</t>
        </is>
      </c>
      <c r="CK52" t="inlineStr">
        <is>
          <t>00322B0211</t>
        </is>
      </c>
      <c r="CP52" t="inlineStr">
        <is>
          <t>Standard</t>
        </is>
      </c>
      <c r="CV52">
        <f>FLEET7[[#This Row],[Category]]</f>
        <v/>
      </c>
      <c r="CW52">
        <f>TRIM(LEFT($C52, FIND("(", $C52 &amp; "(") - 1))</f>
        <v/>
      </c>
      <c r="CX52">
        <f>IFERROR(TRIM(MID(FLEET7[[#This Row],[Secondary Asset Identifier]], FIND(" - ", FLEET7[[#This Row],[Secondary Asset Identifier]]) + 3, LEN(FLEET7[[#This Row],[Secondary Asset Identifier]]))),FLEET7[[#This Row],[Emp ID]])</f>
        <v/>
      </c>
      <c r="CY52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52">
        <f>FLEET7[[#This Row],[Assigned]]</f>
        <v/>
      </c>
      <c r="DA52">
        <f>TRIM(LEFT($C52, FIND("(", $C52 &amp; "(") - 1))</f>
        <v/>
      </c>
    </row>
    <row r="53">
      <c r="A53" t="inlineStr">
        <is>
          <t>Ragle Inc.</t>
        </is>
      </c>
      <c r="B53" t="inlineStr">
        <is>
          <t>Ragle - Texas</t>
        </is>
      </c>
      <c r="C53" t="inlineStr">
        <is>
          <t>AC-23</t>
        </is>
      </c>
      <c r="D53" t="inlineStr">
        <is>
          <t>Other</t>
        </is>
      </c>
      <c r="E53" t="inlineStr">
        <is>
          <t>DOOSAN</t>
        </is>
      </c>
      <c r="F53" t="inlineStr">
        <is>
          <t>P425</t>
        </is>
      </c>
      <c r="G53" t="n">
        <v>2014</v>
      </c>
      <c r="H53" t="inlineStr">
        <is>
          <t>Air Compressor</t>
        </is>
      </c>
      <c r="K53" s="1" t="n">
        <v>45647.43590277778</v>
      </c>
      <c r="L53" t="inlineStr">
        <is>
          <t>Heartbeat</t>
        </is>
      </c>
      <c r="R53" t="inlineStr">
        <is>
          <t>2021-017 Plano Collin Creek Culvert Imp, Collin Creek Mall, Plano, TX 75075</t>
        </is>
      </c>
      <c r="T53" t="inlineStr">
        <is>
          <t>True</t>
        </is>
      </c>
      <c r="U53" t="inlineStr">
        <is>
          <t>N/A</t>
        </is>
      </c>
      <c r="V53" t="n">
        <v>538</v>
      </c>
      <c r="W53" t="n">
        <v>0</v>
      </c>
      <c r="X53" t="n">
        <v>0</v>
      </c>
      <c r="Y53" t="n">
        <v>2419</v>
      </c>
      <c r="Z53" t="n">
        <v>2419</v>
      </c>
      <c r="AB53" t="inlineStr">
        <is>
          <t>459403UKXF15</t>
        </is>
      </c>
      <c r="AH53" t="inlineStr">
        <is>
          <t>Not a trailer mounted air compressor DOOSAN P425 AIR COMPRESSOR 2014</t>
        </is>
      </c>
      <c r="AO53" t="inlineStr">
        <is>
          <t>0.00</t>
        </is>
      </c>
      <c r="AP53" t="inlineStr">
        <is>
          <t>CuYds</t>
        </is>
      </c>
      <c r="AR53" t="n">
        <v>0</v>
      </c>
      <c r="AS53" t="inlineStr">
        <is>
          <t>lbs</t>
        </is>
      </c>
      <c r="AU53" t="n">
        <v>0</v>
      </c>
      <c r="AV53" t="n">
        <v>0</v>
      </c>
      <c r="AW53" t="n">
        <v>0</v>
      </c>
      <c r="CJ53" t="inlineStr">
        <is>
          <t>JH-BP2</t>
        </is>
      </c>
      <c r="CK53" t="inlineStr">
        <is>
          <t>00322B0377</t>
        </is>
      </c>
      <c r="CP53" t="inlineStr">
        <is>
          <t>Standard</t>
        </is>
      </c>
      <c r="CV53">
        <f>FLEET7[[#This Row],[Category]]</f>
        <v/>
      </c>
      <c r="CW53">
        <f>TRIM(LEFT($C53, FIND("(", $C53 &amp; "(") - 1))</f>
        <v/>
      </c>
      <c r="CX53">
        <f>IFERROR(TRIM(MID(FLEET7[[#This Row],[Secondary Asset Identifier]], FIND(" - ", FLEET7[[#This Row],[Secondary Asset Identifier]]) + 3, LEN(FLEET7[[#This Row],[Secondary Asset Identifier]]))),FLEET7[[#This Row],[Emp ID]])</f>
        <v/>
      </c>
      <c r="CY53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53">
        <f>FLEET7[[#This Row],[Assigned]]</f>
        <v/>
      </c>
      <c r="DA53">
        <f>TRIM(LEFT($C53, FIND("(", $C53 &amp; "(") - 1))</f>
        <v/>
      </c>
    </row>
    <row r="54">
      <c r="A54" t="inlineStr">
        <is>
          <t>Ragle Inc.</t>
        </is>
      </c>
      <c r="B54" t="inlineStr">
        <is>
          <t>Ragle - Texas</t>
        </is>
      </c>
      <c r="C54" t="inlineStr">
        <is>
          <t>AC-24</t>
        </is>
      </c>
      <c r="D54" t="inlineStr">
        <is>
          <t>Other</t>
        </is>
      </c>
      <c r="E54" t="inlineStr">
        <is>
          <t>DOOSAN</t>
        </is>
      </c>
      <c r="F54" t="inlineStr">
        <is>
          <t>P425</t>
        </is>
      </c>
      <c r="G54" t="n">
        <v>2017</v>
      </c>
      <c r="H54" t="inlineStr">
        <is>
          <t>Air Compressor</t>
        </is>
      </c>
      <c r="K54" s="1" t="n">
        <v>45789.23453703704</v>
      </c>
      <c r="L54" t="inlineStr">
        <is>
          <t>Heartbeat</t>
        </is>
      </c>
      <c r="R54" t="inlineStr">
        <is>
          <t>2024-012 Dal IH635 U-Turn Bridge, S Belt Line Rd, Irving, TX 75019</t>
        </is>
      </c>
      <c r="T54" t="inlineStr">
        <is>
          <t>True</t>
        </is>
      </c>
      <c r="U54" t="inlineStr">
        <is>
          <t>N/A</t>
        </is>
      </c>
      <c r="V54" t="n">
        <v>451</v>
      </c>
      <c r="W54" t="n">
        <v>3180</v>
      </c>
      <c r="X54" t="n">
        <v>3180</v>
      </c>
      <c r="Y54" t="n">
        <v>3497</v>
      </c>
      <c r="Z54" t="n">
        <v>6499</v>
      </c>
      <c r="AB54" t="inlineStr">
        <is>
          <t>480102UCABF68</t>
        </is>
      </c>
      <c r="AH54" t="inlineStr">
        <is>
          <t>DOOSAN P425 AIR COMPRESSOR 2017</t>
        </is>
      </c>
      <c r="AO54" t="inlineStr">
        <is>
          <t>0.00</t>
        </is>
      </c>
      <c r="AP54" t="inlineStr">
        <is>
          <t>CuYds</t>
        </is>
      </c>
      <c r="AR54" t="n">
        <v>0</v>
      </c>
      <c r="AS54" t="inlineStr">
        <is>
          <t>lbs</t>
        </is>
      </c>
      <c r="AU54" t="n">
        <v>0</v>
      </c>
      <c r="AV54" t="n">
        <v>0</v>
      </c>
      <c r="AW54" t="n">
        <v>0</v>
      </c>
      <c r="CJ54" t="inlineStr">
        <is>
          <t>JH-BP2</t>
        </is>
      </c>
      <c r="CK54" t="inlineStr">
        <is>
          <t>00322B0567</t>
        </is>
      </c>
      <c r="CP54" t="inlineStr">
        <is>
          <t>Standard</t>
        </is>
      </c>
      <c r="CV54">
        <f>FLEET7[[#This Row],[Category]]</f>
        <v/>
      </c>
      <c r="CW54">
        <f>TRIM(LEFT($C54, FIND("(", $C54 &amp; "(") - 1))</f>
        <v/>
      </c>
      <c r="CX54">
        <f>IFERROR(TRIM(MID(FLEET7[[#This Row],[Secondary Asset Identifier]], FIND(" - ", FLEET7[[#This Row],[Secondary Asset Identifier]]) + 3, LEN(FLEET7[[#This Row],[Secondary Asset Identifier]]))),FLEET7[[#This Row],[Emp ID]])</f>
        <v/>
      </c>
      <c r="CY54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54">
        <f>FLEET7[[#This Row],[Assigned]]</f>
        <v/>
      </c>
      <c r="DA54">
        <f>TRIM(LEFT($C54, FIND("(", $C54 &amp; "(") - 1))</f>
        <v/>
      </c>
    </row>
    <row r="55">
      <c r="A55" t="inlineStr">
        <is>
          <t>Ragle Inc.</t>
        </is>
      </c>
      <c r="B55" t="inlineStr">
        <is>
          <t>Ragle - Texas</t>
        </is>
      </c>
      <c r="C55" t="inlineStr">
        <is>
          <t>AC-25 (0153)</t>
        </is>
      </c>
      <c r="D55" t="inlineStr">
        <is>
          <t>Other</t>
        </is>
      </c>
      <c r="E55" t="inlineStr">
        <is>
          <t>SULLAIR</t>
        </is>
      </c>
      <c r="F55" t="inlineStr">
        <is>
          <t>185</t>
        </is>
      </c>
      <c r="G55" t="n">
        <v>2024</v>
      </c>
      <c r="H55" t="inlineStr">
        <is>
          <t>Air Compressor</t>
        </is>
      </c>
      <c r="K55" s="1" t="n">
        <v>45789.23033564815</v>
      </c>
      <c r="L55" t="inlineStr">
        <is>
          <t>Heartbeat</t>
        </is>
      </c>
      <c r="R55" t="inlineStr">
        <is>
          <t>2023-032 SH 345 BRIDGE REHABILITATION, US-75 N, Dallas, TX 75226</t>
        </is>
      </c>
      <c r="T55" t="inlineStr">
        <is>
          <t>True</t>
        </is>
      </c>
      <c r="U55" t="inlineStr">
        <is>
          <t>N/A</t>
        </is>
      </c>
      <c r="V55" t="n">
        <v>356</v>
      </c>
      <c r="W55" t="n">
        <v>0</v>
      </c>
      <c r="X55" t="n">
        <v>0</v>
      </c>
      <c r="Y55" t="n">
        <v>21</v>
      </c>
      <c r="Z55" t="n">
        <v>21</v>
      </c>
      <c r="AA55" t="inlineStr">
        <is>
          <t>AC-25</t>
        </is>
      </c>
      <c r="AB55" t="inlineStr">
        <is>
          <t>US0124020153</t>
        </is>
      </c>
      <c r="AE55" t="inlineStr">
        <is>
          <t>TX</t>
        </is>
      </c>
      <c r="AO55" t="inlineStr">
        <is>
          <t>0.00</t>
        </is>
      </c>
      <c r="AQ55" t="n">
        <v>0</v>
      </c>
      <c r="AR55" t="n">
        <v>0</v>
      </c>
      <c r="AS55" t="inlineStr">
        <is>
          <t>lbs</t>
        </is>
      </c>
      <c r="AT55" t="n">
        <v>0</v>
      </c>
      <c r="AU55" t="n">
        <v>0</v>
      </c>
      <c r="AV55" t="n">
        <v>0</v>
      </c>
      <c r="AW55" t="n">
        <v>0</v>
      </c>
      <c r="BF55" t="inlineStr">
        <is>
          <t>2 - DFW</t>
        </is>
      </c>
      <c r="CJ55" t="inlineStr">
        <is>
          <t>JH-BP2</t>
        </is>
      </c>
      <c r="CK55" t="inlineStr">
        <is>
          <t>00322B0172</t>
        </is>
      </c>
      <c r="CP55" t="inlineStr">
        <is>
          <t>Standard</t>
        </is>
      </c>
      <c r="CV55">
        <f>FLEET7[[#This Row],[Category]]</f>
        <v/>
      </c>
      <c r="CW55">
        <f>TRIM(LEFT($C55, FIND("(", $C55 &amp; "(") - 1))</f>
        <v/>
      </c>
      <c r="CX55">
        <f>IFERROR(TRIM(MID(FLEET7[[#This Row],[Secondary Asset Identifier]], FIND(" - ", FLEET7[[#This Row],[Secondary Asset Identifier]]) + 3, LEN(FLEET7[[#This Row],[Secondary Asset Identifier]]))),FLEET7[[#This Row],[Emp ID]])</f>
        <v/>
      </c>
      <c r="CY55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55">
        <f>FLEET7[[#This Row],[Assigned]]</f>
        <v/>
      </c>
      <c r="DA55">
        <f>TRIM(LEFT($C55, FIND("(", $C55 &amp; "(") - 1))</f>
        <v/>
      </c>
    </row>
    <row r="56">
      <c r="A56" t="inlineStr">
        <is>
          <t>Ragle Inc.</t>
        </is>
      </c>
      <c r="B56" t="inlineStr">
        <is>
          <t>Ragle - Texas</t>
        </is>
      </c>
      <c r="C56" t="inlineStr">
        <is>
          <t>AC-26</t>
        </is>
      </c>
      <c r="D56" t="inlineStr">
        <is>
          <t>Other</t>
        </is>
      </c>
      <c r="E56" t="inlineStr">
        <is>
          <t>SULLAIR</t>
        </is>
      </c>
      <c r="F56" t="inlineStr">
        <is>
          <t>UNKNOWN</t>
        </is>
      </c>
      <c r="G56" t="n">
        <v>2024</v>
      </c>
      <c r="H56" t="inlineStr">
        <is>
          <t>Air Compressor</t>
        </is>
      </c>
      <c r="K56" s="1" t="n">
        <v>45789.2358912037</v>
      </c>
      <c r="L56" t="inlineStr">
        <is>
          <t>Heartbeat</t>
        </is>
      </c>
      <c r="R56" t="inlineStr">
        <is>
          <t>2024-012 Dal IH635 U-Turn Bridge, Interstate Highway 635, Coppell, TX 75063</t>
        </is>
      </c>
      <c r="T56" t="inlineStr">
        <is>
          <t>True</t>
        </is>
      </c>
      <c r="U56" t="inlineStr">
        <is>
          <t>N/A</t>
        </is>
      </c>
      <c r="V56" t="n">
        <v>229</v>
      </c>
      <c r="W56" t="n">
        <v>0</v>
      </c>
      <c r="X56" t="n">
        <v>0</v>
      </c>
      <c r="Y56" t="n">
        <v>130</v>
      </c>
      <c r="Z56" t="n">
        <v>130</v>
      </c>
      <c r="AB56" t="inlineStr">
        <is>
          <t>US0124020105</t>
        </is>
      </c>
      <c r="AO56" t="inlineStr">
        <is>
          <t>0.00</t>
        </is>
      </c>
      <c r="AQ56" t="n">
        <v>0</v>
      </c>
      <c r="AR56" t="n">
        <v>0</v>
      </c>
      <c r="AS56" t="inlineStr">
        <is>
          <t>lbs</t>
        </is>
      </c>
      <c r="AT56" t="n">
        <v>0</v>
      </c>
      <c r="AU56" t="n">
        <v>0</v>
      </c>
      <c r="AV56" t="n">
        <v>0</v>
      </c>
      <c r="AW56" t="n">
        <v>0</v>
      </c>
      <c r="CJ56" t="inlineStr">
        <is>
          <t>JH-BP2</t>
        </is>
      </c>
      <c r="CK56" t="inlineStr">
        <is>
          <t>00322B0837</t>
        </is>
      </c>
      <c r="CP56" t="inlineStr">
        <is>
          <t>Standard</t>
        </is>
      </c>
      <c r="CV56">
        <f>FLEET7[[#This Row],[Category]]</f>
        <v/>
      </c>
      <c r="CW56">
        <f>TRIM(LEFT($C56, FIND("(", $C56 &amp; "(") - 1))</f>
        <v/>
      </c>
      <c r="CX56">
        <f>IFERROR(TRIM(MID(FLEET7[[#This Row],[Secondary Asset Identifier]], FIND(" - ", FLEET7[[#This Row],[Secondary Asset Identifier]]) + 3, LEN(FLEET7[[#This Row],[Secondary Asset Identifier]]))),FLEET7[[#This Row],[Emp ID]])</f>
        <v/>
      </c>
      <c r="CY56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56">
        <f>FLEET7[[#This Row],[Assigned]]</f>
        <v/>
      </c>
      <c r="DA56">
        <f>TRIM(LEFT($C56, FIND("(", $C56 &amp; "(") - 1))</f>
        <v/>
      </c>
    </row>
    <row r="57">
      <c r="A57" t="inlineStr">
        <is>
          <t>Ragle Inc.</t>
        </is>
      </c>
      <c r="B57" t="inlineStr">
        <is>
          <t>Ragle - Texas</t>
        </is>
      </c>
      <c r="C57" t="inlineStr">
        <is>
          <t>AC-27</t>
        </is>
      </c>
      <c r="D57" t="inlineStr">
        <is>
          <t>Other</t>
        </is>
      </c>
      <c r="E57" t="inlineStr">
        <is>
          <t>SULLAIR</t>
        </is>
      </c>
      <c r="F57" t="inlineStr">
        <is>
          <t>UNKNOWN</t>
        </is>
      </c>
      <c r="H57" t="inlineStr">
        <is>
          <t>Air Compressor</t>
        </is>
      </c>
      <c r="K57" s="1" t="n">
        <v>45789.23299768518</v>
      </c>
      <c r="L57" t="inlineStr">
        <is>
          <t>Heartbeat</t>
        </is>
      </c>
      <c r="R57" t="inlineStr">
        <is>
          <t>2023-032 SH 345 BRIDGE REHABILITATION, US-75 N, Dallas, TX 75226</t>
        </is>
      </c>
      <c r="T57" t="inlineStr">
        <is>
          <t>True</t>
        </is>
      </c>
      <c r="U57" t="inlineStr">
        <is>
          <t>N/A</t>
        </is>
      </c>
      <c r="V57" t="n">
        <v>387</v>
      </c>
      <c r="W57" t="n">
        <v>0</v>
      </c>
      <c r="X57" t="n">
        <v>0</v>
      </c>
      <c r="Y57" t="n">
        <v>0</v>
      </c>
      <c r="Z57" t="n">
        <v>0</v>
      </c>
      <c r="AB57" t="inlineStr">
        <is>
          <t>US0124020151</t>
        </is>
      </c>
      <c r="AO57" t="inlineStr">
        <is>
          <t>0.00</t>
        </is>
      </c>
      <c r="AQ57" t="n">
        <v>0</v>
      </c>
      <c r="AR57" t="n">
        <v>0</v>
      </c>
      <c r="AS57" t="inlineStr">
        <is>
          <t>lbs</t>
        </is>
      </c>
      <c r="AT57" t="n">
        <v>0</v>
      </c>
      <c r="AU57" t="n">
        <v>0</v>
      </c>
      <c r="AV57" t="n">
        <v>0</v>
      </c>
      <c r="AW57" t="n">
        <v>0</v>
      </c>
      <c r="CJ57" t="inlineStr">
        <is>
          <t>JH-BP2</t>
        </is>
      </c>
      <c r="CK57" t="inlineStr">
        <is>
          <t>00322B0434</t>
        </is>
      </c>
      <c r="CP57" t="inlineStr">
        <is>
          <t>Standard</t>
        </is>
      </c>
      <c r="CV57">
        <f>FLEET7[[#This Row],[Category]]</f>
        <v/>
      </c>
      <c r="CW57">
        <f>TRIM(LEFT($C57, FIND("(", $C57 &amp; "(") - 1))</f>
        <v/>
      </c>
      <c r="CX57">
        <f>IFERROR(TRIM(MID(FLEET7[[#This Row],[Secondary Asset Identifier]], FIND(" - ", FLEET7[[#This Row],[Secondary Asset Identifier]]) + 3, LEN(FLEET7[[#This Row],[Secondary Asset Identifier]]))),FLEET7[[#This Row],[Emp ID]])</f>
        <v/>
      </c>
      <c r="CY57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57">
        <f>FLEET7[[#This Row],[Assigned]]</f>
        <v/>
      </c>
      <c r="DA57">
        <f>TRIM(LEFT($C57, FIND("(", $C57 &amp; "(") - 1))</f>
        <v/>
      </c>
    </row>
    <row r="58">
      <c r="A58" t="inlineStr">
        <is>
          <t>Ragle Inc.</t>
        </is>
      </c>
      <c r="B58" t="inlineStr">
        <is>
          <t>Ragle - Texas</t>
        </is>
      </c>
      <c r="C58" t="inlineStr">
        <is>
          <t>Arrow board make shift trailer</t>
        </is>
      </c>
      <c r="D58" t="inlineStr">
        <is>
          <t>Trailer</t>
        </is>
      </c>
      <c r="E58" t="inlineStr">
        <is>
          <t>WANCO</t>
        </is>
      </c>
      <c r="F58" t="inlineStr">
        <is>
          <t>UNKNOWN</t>
        </is>
      </c>
      <c r="G58" t="n">
        <v>2020</v>
      </c>
      <c r="H58" t="inlineStr">
        <is>
          <t>Arrow Board</t>
        </is>
      </c>
      <c r="K58" s="1" t="n">
        <v>45789.23543981482</v>
      </c>
      <c r="L58" t="inlineStr">
        <is>
          <t>Heartbeat</t>
        </is>
      </c>
      <c r="R58" t="inlineStr">
        <is>
          <t>EQUIP HOU, S Acres Dr, Houston, TX 77048</t>
        </is>
      </c>
      <c r="T58" t="inlineStr">
        <is>
          <t>True</t>
        </is>
      </c>
      <c r="U58" t="inlineStr">
        <is>
          <t>N/A</t>
        </is>
      </c>
      <c r="V58" t="n">
        <v>102</v>
      </c>
      <c r="Y58" t="n">
        <v>0</v>
      </c>
      <c r="Z58" t="n">
        <v>0</v>
      </c>
      <c r="AB58" t="inlineStr">
        <is>
          <t>5F12S1611L1003320</t>
        </is>
      </c>
      <c r="AO58" t="inlineStr">
        <is>
          <t>0.00</t>
        </is>
      </c>
      <c r="AQ58" t="n">
        <v>0</v>
      </c>
      <c r="AR58" t="n">
        <v>0</v>
      </c>
      <c r="AS58" t="inlineStr">
        <is>
          <t>lbs</t>
        </is>
      </c>
      <c r="AT58" t="n">
        <v>0</v>
      </c>
      <c r="AU58" t="n">
        <v>0</v>
      </c>
      <c r="AV58" t="n">
        <v>0</v>
      </c>
      <c r="AW58" t="n">
        <v>0</v>
      </c>
      <c r="CJ58" t="inlineStr">
        <is>
          <t>JH-BP2</t>
        </is>
      </c>
      <c r="CK58" t="inlineStr">
        <is>
          <t>00422A0261</t>
        </is>
      </c>
      <c r="CP58" t="inlineStr">
        <is>
          <t>Standard</t>
        </is>
      </c>
      <c r="CV58">
        <f>FLEET7[[#This Row],[Category]]</f>
        <v/>
      </c>
      <c r="CW58">
        <f>TRIM(LEFT($C58, FIND("(", $C58 &amp; "(") - 1))</f>
        <v/>
      </c>
      <c r="CX58">
        <f>IFERROR(TRIM(MID(FLEET7[[#This Row],[Secondary Asset Identifier]], FIND(" - ", FLEET7[[#This Row],[Secondary Asset Identifier]]) + 3, LEN(FLEET7[[#This Row],[Secondary Asset Identifier]]))),FLEET7[[#This Row],[Emp ID]])</f>
        <v/>
      </c>
      <c r="CY58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58">
        <f>FLEET7[[#This Row],[Assigned]]</f>
        <v/>
      </c>
      <c r="DA58">
        <f>TRIM(LEFT($C58, FIND("(", $C58 &amp; "(") - 1))</f>
        <v/>
      </c>
    </row>
    <row r="59">
      <c r="A59" t="inlineStr">
        <is>
          <t>Ragle Inc.</t>
        </is>
      </c>
      <c r="B59" t="inlineStr">
        <is>
          <t>Ragle - Texas</t>
        </is>
      </c>
      <c r="C59" t="inlineStr">
        <is>
          <t xml:space="preserve">Batch Plant </t>
        </is>
      </c>
      <c r="D59" t="inlineStr">
        <is>
          <t>Other</t>
        </is>
      </c>
      <c r="E59" t="inlineStr">
        <is>
          <t>CMI</t>
        </is>
      </c>
      <c r="F59" t="inlineStr">
        <is>
          <t>350</t>
        </is>
      </c>
      <c r="G59" t="n">
        <v>2021</v>
      </c>
      <c r="H59" t="inlineStr">
        <is>
          <t>Agg Pot</t>
        </is>
      </c>
      <c r="T59" t="inlineStr">
        <is>
          <t>True</t>
        </is>
      </c>
      <c r="U59" t="inlineStr">
        <is>
          <t>N/A</t>
        </is>
      </c>
      <c r="AH59" t="inlineStr">
        <is>
          <t>Concrete Batch Plant CMI Rustler 12</t>
        </is>
      </c>
      <c r="AO59" t="inlineStr">
        <is>
          <t>0.00</t>
        </is>
      </c>
      <c r="AP59" t="inlineStr">
        <is>
          <t>CuYds</t>
        </is>
      </c>
      <c r="AR59" t="n">
        <v>0</v>
      </c>
      <c r="AS59" t="inlineStr">
        <is>
          <t>lbs</t>
        </is>
      </c>
      <c r="AU59" t="n">
        <v>0</v>
      </c>
      <c r="AV59" t="n">
        <v>0</v>
      </c>
      <c r="AW59" t="n">
        <v>0</v>
      </c>
      <c r="CP59" t="inlineStr">
        <is>
          <t>Standard</t>
        </is>
      </c>
      <c r="CV59">
        <f>FLEET7[[#This Row],[Category]]</f>
        <v/>
      </c>
      <c r="CW59">
        <f>TRIM(LEFT($C59, FIND("(", $C59 &amp; "(") - 1))</f>
        <v/>
      </c>
      <c r="CX59">
        <f>IFERROR(TRIM(MID(FLEET7[[#This Row],[Secondary Asset Identifier]], FIND(" - ", FLEET7[[#This Row],[Secondary Asset Identifier]]) + 3, LEN(FLEET7[[#This Row],[Secondary Asset Identifier]]))),FLEET7[[#This Row],[Emp ID]])</f>
        <v/>
      </c>
      <c r="CY59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59">
        <f>FLEET7[[#This Row],[Assigned]]</f>
        <v/>
      </c>
      <c r="DA59">
        <f>TRIM(LEFT($C59, FIND("(", $C59 &amp; "(") - 1))</f>
        <v/>
      </c>
    </row>
    <row r="60">
      <c r="A60" t="inlineStr">
        <is>
          <t>Ragle Inc.</t>
        </is>
      </c>
      <c r="B60" t="inlineStr">
        <is>
          <t>Ragle - Texas</t>
        </is>
      </c>
      <c r="C60" t="inlineStr">
        <is>
          <t>BH-15</t>
        </is>
      </c>
      <c r="D60" t="inlineStr">
        <is>
          <t>Off-Road</t>
        </is>
      </c>
      <c r="E60" t="inlineStr">
        <is>
          <t>CAT</t>
        </is>
      </c>
      <c r="F60" t="inlineStr">
        <is>
          <t>420F</t>
        </is>
      </c>
      <c r="G60" t="n">
        <v>2014</v>
      </c>
      <c r="H60" t="inlineStr">
        <is>
          <t>Backhoe</t>
        </is>
      </c>
      <c r="K60" s="1" t="n">
        <v>45788.49260416667</v>
      </c>
      <c r="L60" t="inlineStr">
        <is>
          <t>Heartbeat</t>
        </is>
      </c>
      <c r="R60" t="inlineStr">
        <is>
          <t>EQUIP HOU, S Acres Dr, Houston, TX 77048</t>
        </is>
      </c>
      <c r="T60" t="inlineStr">
        <is>
          <t>True</t>
        </is>
      </c>
      <c r="U60" t="inlineStr">
        <is>
          <t>3</t>
        </is>
      </c>
      <c r="V60" t="n">
        <v>1012</v>
      </c>
      <c r="W60" t="n">
        <v>1482.8</v>
      </c>
      <c r="X60" t="n">
        <v>1482.8</v>
      </c>
      <c r="Y60" t="n">
        <v>7503</v>
      </c>
      <c r="Z60" t="n">
        <v>7503</v>
      </c>
      <c r="AA60" t="inlineStr">
        <is>
          <t>RTX-BK07</t>
        </is>
      </c>
      <c r="AB60" t="inlineStr">
        <is>
          <t>CAT0420FCSKR03229</t>
        </is>
      </c>
      <c r="AO60" t="inlineStr">
        <is>
          <t>0.00</t>
        </is>
      </c>
      <c r="AP60" t="inlineStr">
        <is>
          <t>CuYds</t>
        </is>
      </c>
      <c r="AR60" t="n">
        <v>0</v>
      </c>
      <c r="AS60" t="inlineStr">
        <is>
          <t>lbs</t>
        </is>
      </c>
      <c r="AU60" t="n">
        <v>0</v>
      </c>
      <c r="AV60" t="n">
        <v>0</v>
      </c>
      <c r="AW60" t="n">
        <v>0</v>
      </c>
      <c r="AY60" t="inlineStr">
        <is>
          <t>1/1/2017 12:00:00 AM</t>
        </is>
      </c>
      <c r="AZ60" t="n">
        <v>49530.3</v>
      </c>
      <c r="BA60" t="n">
        <v>0</v>
      </c>
      <c r="BB60" t="n">
        <v>0</v>
      </c>
      <c r="CJ60" t="inlineStr">
        <is>
          <t>GT-4769B</t>
        </is>
      </c>
      <c r="CK60" t="inlineStr">
        <is>
          <t>221020746</t>
        </is>
      </c>
      <c r="CP60" t="inlineStr">
        <is>
          <t>Import</t>
        </is>
      </c>
      <c r="CV60">
        <f>FLEET7[[#This Row],[Category]]</f>
        <v/>
      </c>
      <c r="CW60">
        <f>TRIM(LEFT($C60, FIND("(", $C60 &amp; "(") - 1))</f>
        <v/>
      </c>
      <c r="CX60">
        <f>IFERROR(TRIM(MID(FLEET7[[#This Row],[Secondary Asset Identifier]], FIND(" - ", FLEET7[[#This Row],[Secondary Asset Identifier]]) + 3, LEN(FLEET7[[#This Row],[Secondary Asset Identifier]]))),FLEET7[[#This Row],[Emp ID]])</f>
        <v/>
      </c>
      <c r="CY60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60">
        <f>FLEET7[[#This Row],[Assigned]]</f>
        <v/>
      </c>
      <c r="DA60">
        <f>TRIM(LEFT($C60, FIND("(", $C60 &amp; "(") - 1))</f>
        <v/>
      </c>
    </row>
    <row r="61">
      <c r="A61" t="inlineStr">
        <is>
          <t>Ragle Inc.</t>
        </is>
      </c>
      <c r="B61" t="inlineStr">
        <is>
          <t>Ragle - Texas</t>
        </is>
      </c>
      <c r="C61" t="inlineStr">
        <is>
          <t>BH-16</t>
        </is>
      </c>
      <c r="D61" t="inlineStr">
        <is>
          <t>Off-Road</t>
        </is>
      </c>
      <c r="E61" t="inlineStr">
        <is>
          <t>CAT</t>
        </is>
      </c>
      <c r="F61" t="inlineStr">
        <is>
          <t>420E</t>
        </is>
      </c>
      <c r="G61" t="n">
        <v>2012</v>
      </c>
      <c r="H61" t="inlineStr">
        <is>
          <t>Backhoe</t>
        </is>
      </c>
      <c r="K61" s="1" t="n">
        <v>45783.5862037037</v>
      </c>
      <c r="L61" t="inlineStr">
        <is>
          <t>Last Gasp</t>
        </is>
      </c>
      <c r="R61" t="inlineStr">
        <is>
          <t>2022-023 Riverfront &amp; Cadiz Bridge Improvement, S Riverfront Blvd, Dallas, TX 75207</t>
        </is>
      </c>
      <c r="T61" t="inlineStr">
        <is>
          <t>True</t>
        </is>
      </c>
      <c r="U61" t="inlineStr">
        <is>
          <t>6</t>
        </is>
      </c>
      <c r="V61" t="n">
        <v>1003</v>
      </c>
      <c r="W61" t="n">
        <v>588.6</v>
      </c>
      <c r="X61" t="n">
        <v>588.6</v>
      </c>
      <c r="Y61" t="n">
        <v>5020</v>
      </c>
      <c r="Z61" t="n">
        <v>5020</v>
      </c>
      <c r="AA61" t="inlineStr">
        <is>
          <t>RTX-BK08</t>
        </is>
      </c>
      <c r="AB61" t="inlineStr">
        <is>
          <t>DJL03410</t>
        </is>
      </c>
      <c r="AO61" t="inlineStr">
        <is>
          <t>0.00</t>
        </is>
      </c>
      <c r="AP61" t="inlineStr">
        <is>
          <t>CuYds</t>
        </is>
      </c>
      <c r="AR61" t="n">
        <v>0</v>
      </c>
      <c r="AS61" t="inlineStr">
        <is>
          <t>lbs</t>
        </is>
      </c>
      <c r="AU61" t="n">
        <v>0</v>
      </c>
      <c r="AV61" t="n">
        <v>0</v>
      </c>
      <c r="AW61" t="n">
        <v>0</v>
      </c>
      <c r="AY61" t="inlineStr">
        <is>
          <t>1/1/2018 12:00:00 AM</t>
        </is>
      </c>
      <c r="AZ61" t="n">
        <v>50000</v>
      </c>
      <c r="BA61" t="n">
        <v>0</v>
      </c>
      <c r="BB61" t="n">
        <v>0</v>
      </c>
      <c r="CJ61" t="inlineStr">
        <is>
          <t>GT-4769B</t>
        </is>
      </c>
      <c r="CK61" t="inlineStr">
        <is>
          <t>221019749</t>
        </is>
      </c>
      <c r="CP61" t="inlineStr">
        <is>
          <t>Import</t>
        </is>
      </c>
      <c r="CV61">
        <f>FLEET7[[#This Row],[Category]]</f>
        <v/>
      </c>
      <c r="CW61">
        <f>TRIM(LEFT($C61, FIND("(", $C61 &amp; "(") - 1))</f>
        <v/>
      </c>
      <c r="CX61">
        <f>IFERROR(TRIM(MID(FLEET7[[#This Row],[Secondary Asset Identifier]], FIND(" - ", FLEET7[[#This Row],[Secondary Asset Identifier]]) + 3, LEN(FLEET7[[#This Row],[Secondary Asset Identifier]]))),FLEET7[[#This Row],[Emp ID]])</f>
        <v/>
      </c>
      <c r="CY61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61">
        <f>FLEET7[[#This Row],[Assigned]]</f>
        <v/>
      </c>
      <c r="DA61">
        <f>TRIM(LEFT($C61, FIND("(", $C61 &amp; "(") - 1))</f>
        <v/>
      </c>
    </row>
    <row r="62">
      <c r="A62" t="inlineStr">
        <is>
          <t>Ragle Inc.</t>
        </is>
      </c>
      <c r="B62" t="inlineStr">
        <is>
          <t>Ragle - Texas</t>
        </is>
      </c>
      <c r="C62" t="inlineStr">
        <is>
          <t>BH-17</t>
        </is>
      </c>
      <c r="D62" t="inlineStr">
        <is>
          <t>Off-Road</t>
        </is>
      </c>
      <c r="E62" t="inlineStr">
        <is>
          <t>CAT</t>
        </is>
      </c>
      <c r="F62" t="inlineStr">
        <is>
          <t>430FIT</t>
        </is>
      </c>
      <c r="G62" t="n">
        <v>2012</v>
      </c>
      <c r="H62" t="inlineStr">
        <is>
          <t>Backhoe</t>
        </is>
      </c>
      <c r="K62" s="1" t="n">
        <v>45789.35628472222</v>
      </c>
      <c r="L62" t="inlineStr">
        <is>
          <t>Key Off</t>
        </is>
      </c>
      <c r="R62" t="inlineStr">
        <is>
          <t>2024-004 City of Dallas Sidewalk 2024 (YARD), Langford St, Dallas, TX 75208</t>
        </is>
      </c>
      <c r="T62" t="inlineStr">
        <is>
          <t>True</t>
        </is>
      </c>
      <c r="U62" t="inlineStr">
        <is>
          <t>0</t>
        </is>
      </c>
      <c r="V62" t="n">
        <v>1012</v>
      </c>
      <c r="W62" t="n">
        <v>4867.9</v>
      </c>
      <c r="X62" t="n">
        <v>4867.9</v>
      </c>
      <c r="Y62" t="n">
        <v>4901</v>
      </c>
      <c r="Z62" t="n">
        <v>4901</v>
      </c>
      <c r="AA62" t="inlineStr">
        <is>
          <t>RTX-BK09</t>
        </is>
      </c>
      <c r="AB62" t="inlineStr">
        <is>
          <t>CAT0430FVRGS00198</t>
        </is>
      </c>
      <c r="AH62" t="inlineStr">
        <is>
          <t xml:space="preserve">with quick coupler </t>
        </is>
      </c>
      <c r="AO62" t="inlineStr">
        <is>
          <t>0.00</t>
        </is>
      </c>
      <c r="AP62" t="inlineStr">
        <is>
          <t>CuYds</t>
        </is>
      </c>
      <c r="AR62" t="n">
        <v>0</v>
      </c>
      <c r="AS62" t="inlineStr">
        <is>
          <t>lbs</t>
        </is>
      </c>
      <c r="AU62" t="n">
        <v>0</v>
      </c>
      <c r="AV62" t="n">
        <v>0</v>
      </c>
      <c r="AW62" t="n">
        <v>0</v>
      </c>
      <c r="AY62" t="inlineStr">
        <is>
          <t>1/1/2018 12:00:00 AM</t>
        </is>
      </c>
      <c r="AZ62" t="n">
        <v>53370.3</v>
      </c>
      <c r="BA62" t="n">
        <v>0</v>
      </c>
      <c r="BB62" t="n">
        <v>0</v>
      </c>
      <c r="CJ62" t="inlineStr">
        <is>
          <t>GT-4769B</t>
        </is>
      </c>
      <c r="CK62" t="inlineStr">
        <is>
          <t>221019391</t>
        </is>
      </c>
      <c r="CP62" t="inlineStr">
        <is>
          <t>Import</t>
        </is>
      </c>
      <c r="CV62">
        <f>FLEET7[[#This Row],[Category]]</f>
        <v/>
      </c>
      <c r="CW62">
        <f>TRIM(LEFT($C62, FIND("(", $C62 &amp; "(") - 1))</f>
        <v/>
      </c>
      <c r="CX62">
        <f>IFERROR(TRIM(MID(FLEET7[[#This Row],[Secondary Asset Identifier]], FIND(" - ", FLEET7[[#This Row],[Secondary Asset Identifier]]) + 3, LEN(FLEET7[[#This Row],[Secondary Asset Identifier]]))),FLEET7[[#This Row],[Emp ID]])</f>
        <v/>
      </c>
      <c r="CY62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62">
        <f>FLEET7[[#This Row],[Assigned]]</f>
        <v/>
      </c>
      <c r="DA62">
        <f>TRIM(LEFT($C62, FIND("(", $C62 &amp; "(") - 1))</f>
        <v/>
      </c>
    </row>
    <row r="63">
      <c r="A63" t="inlineStr">
        <is>
          <t>Ragle Inc.</t>
        </is>
      </c>
      <c r="B63" t="inlineStr">
        <is>
          <t>Ragle - Texas</t>
        </is>
      </c>
      <c r="C63" t="inlineStr">
        <is>
          <t>BH-22</t>
        </is>
      </c>
      <c r="D63" t="inlineStr">
        <is>
          <t>Off-Road</t>
        </is>
      </c>
      <c r="E63" t="inlineStr">
        <is>
          <t>CAT</t>
        </is>
      </c>
      <c r="F63" t="inlineStr">
        <is>
          <t>420F2 IT</t>
        </is>
      </c>
      <c r="H63" t="inlineStr">
        <is>
          <t>Backhoe</t>
        </is>
      </c>
      <c r="K63" s="1" t="n">
        <v>45789.39223379629</v>
      </c>
      <c r="L63" t="inlineStr">
        <is>
          <t>Key Off</t>
        </is>
      </c>
      <c r="R63" t="inlineStr">
        <is>
          <t>2023-032 SH 345 BRIDGE REHABILITATION, US-75 N, Dallas, TX 75226</t>
        </is>
      </c>
      <c r="T63" t="inlineStr">
        <is>
          <t>True</t>
        </is>
      </c>
      <c r="U63" t="inlineStr">
        <is>
          <t>0</t>
        </is>
      </c>
      <c r="V63" t="n">
        <v>1006</v>
      </c>
      <c r="W63" t="n">
        <v>4042.9</v>
      </c>
      <c r="X63" t="n">
        <v>4042.9</v>
      </c>
      <c r="Y63" t="n">
        <v>3723</v>
      </c>
      <c r="Z63" t="n">
        <v>3723</v>
      </c>
      <c r="AB63" t="inlineStr">
        <is>
          <t>CAT0420FTHWD00456</t>
        </is>
      </c>
      <c r="AH63" t="inlineStr">
        <is>
          <t xml:space="preserve">With quick coupler </t>
        </is>
      </c>
      <c r="AO63" t="inlineStr">
        <is>
          <t>0.00</t>
        </is>
      </c>
      <c r="AP63" t="inlineStr">
        <is>
          <t>CuYds</t>
        </is>
      </c>
      <c r="AR63" t="n">
        <v>0</v>
      </c>
      <c r="AS63" t="inlineStr">
        <is>
          <t>lbs</t>
        </is>
      </c>
      <c r="AU63" t="n">
        <v>0</v>
      </c>
      <c r="AV63" t="n">
        <v>0</v>
      </c>
      <c r="AW63" t="n">
        <v>0</v>
      </c>
      <c r="AZ63" t="n">
        <v>0</v>
      </c>
      <c r="BA63" t="n">
        <v>0</v>
      </c>
      <c r="BB63" t="n">
        <v>0</v>
      </c>
      <c r="CJ63" t="inlineStr">
        <is>
          <t>GT-4769B</t>
        </is>
      </c>
      <c r="CK63" t="inlineStr">
        <is>
          <t>221020552</t>
        </is>
      </c>
      <c r="CP63" t="inlineStr">
        <is>
          <t>Import</t>
        </is>
      </c>
      <c r="CV63">
        <f>FLEET7[[#This Row],[Category]]</f>
        <v/>
      </c>
      <c r="CW63">
        <f>TRIM(LEFT($C63, FIND("(", $C63 &amp; "(") - 1))</f>
        <v/>
      </c>
      <c r="CX63">
        <f>IFERROR(TRIM(MID(FLEET7[[#This Row],[Secondary Asset Identifier]], FIND(" - ", FLEET7[[#This Row],[Secondary Asset Identifier]]) + 3, LEN(FLEET7[[#This Row],[Secondary Asset Identifier]]))),FLEET7[[#This Row],[Emp ID]])</f>
        <v/>
      </c>
      <c r="CY63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63">
        <f>FLEET7[[#This Row],[Assigned]]</f>
        <v/>
      </c>
      <c r="DA63">
        <f>TRIM(LEFT($C63, FIND("(", $C63 &amp; "(") - 1))</f>
        <v/>
      </c>
    </row>
    <row r="64">
      <c r="A64" t="inlineStr">
        <is>
          <t>Ragle Inc.</t>
        </is>
      </c>
      <c r="B64" t="inlineStr">
        <is>
          <t>Ragle - Texas</t>
        </is>
      </c>
      <c r="C64" t="inlineStr">
        <is>
          <t>BH-23</t>
        </is>
      </c>
      <c r="D64" t="inlineStr">
        <is>
          <t>Off-Road</t>
        </is>
      </c>
      <c r="E64" t="inlineStr">
        <is>
          <t>CAT</t>
        </is>
      </c>
      <c r="F64" t="inlineStr">
        <is>
          <t>420F</t>
        </is>
      </c>
      <c r="H64" t="inlineStr">
        <is>
          <t>Backhoe</t>
        </is>
      </c>
      <c r="K64" s="1" t="n">
        <v>45788.61297453703</v>
      </c>
      <c r="L64" t="inlineStr">
        <is>
          <t>Heartbeat</t>
        </is>
      </c>
      <c r="R64" t="inlineStr">
        <is>
          <t>2022-008 Gregg CS Bridge Replacement, S High St, Longview, TX 75602</t>
        </is>
      </c>
      <c r="T64" t="inlineStr">
        <is>
          <t>True</t>
        </is>
      </c>
      <c r="U64" t="inlineStr">
        <is>
          <t>10</t>
        </is>
      </c>
      <c r="V64" t="n">
        <v>1006</v>
      </c>
      <c r="W64" t="n">
        <v>5048.9</v>
      </c>
      <c r="X64" t="n">
        <v>5048.9</v>
      </c>
      <c r="Y64" t="n">
        <v>5084</v>
      </c>
      <c r="Z64" t="n">
        <v>5084</v>
      </c>
      <c r="AB64" t="inlineStr">
        <is>
          <t>CAT0420FSKR05267</t>
        </is>
      </c>
      <c r="AO64" t="inlineStr">
        <is>
          <t>0.00</t>
        </is>
      </c>
      <c r="AP64" t="inlineStr">
        <is>
          <t>CuYds</t>
        </is>
      </c>
      <c r="AR64" t="n">
        <v>0</v>
      </c>
      <c r="AS64" t="inlineStr">
        <is>
          <t>lbs</t>
        </is>
      </c>
      <c r="AU64" t="n">
        <v>0</v>
      </c>
      <c r="AV64" t="n">
        <v>0</v>
      </c>
      <c r="AW64" t="n">
        <v>0</v>
      </c>
      <c r="AZ64" t="n">
        <v>0</v>
      </c>
      <c r="BA64" t="n">
        <v>0</v>
      </c>
      <c r="BB64" t="n">
        <v>0</v>
      </c>
      <c r="CJ64" t="inlineStr">
        <is>
          <t>GT-4769B</t>
        </is>
      </c>
      <c r="CK64" t="inlineStr">
        <is>
          <t>221020576</t>
        </is>
      </c>
      <c r="CP64" t="inlineStr">
        <is>
          <t>Import</t>
        </is>
      </c>
      <c r="CV64">
        <f>FLEET7[[#This Row],[Category]]</f>
        <v/>
      </c>
      <c r="CW64">
        <f>TRIM(LEFT($C64, FIND("(", $C64 &amp; "(") - 1))</f>
        <v/>
      </c>
      <c r="CX64">
        <f>IFERROR(TRIM(MID(FLEET7[[#This Row],[Secondary Asset Identifier]], FIND(" - ", FLEET7[[#This Row],[Secondary Asset Identifier]]) + 3, LEN(FLEET7[[#This Row],[Secondary Asset Identifier]]))),FLEET7[[#This Row],[Emp ID]])</f>
        <v/>
      </c>
      <c r="CY64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64">
        <f>FLEET7[[#This Row],[Assigned]]</f>
        <v/>
      </c>
      <c r="DA64">
        <f>TRIM(LEFT($C64, FIND("(", $C64 &amp; "(") - 1))</f>
        <v/>
      </c>
    </row>
    <row r="65">
      <c r="A65" t="inlineStr">
        <is>
          <t>Ragle Inc.</t>
        </is>
      </c>
      <c r="B65" t="inlineStr">
        <is>
          <t>Ragle - Texas</t>
        </is>
      </c>
      <c r="C65" t="inlineStr">
        <is>
          <t>BH-24</t>
        </is>
      </c>
      <c r="D65" t="inlineStr">
        <is>
          <t>Off-Road</t>
        </is>
      </c>
      <c r="E65" t="inlineStr">
        <is>
          <t>CAT</t>
        </is>
      </c>
      <c r="F65" t="inlineStr">
        <is>
          <t>420E IT</t>
        </is>
      </c>
      <c r="G65" t="n">
        <v>2012</v>
      </c>
      <c r="H65" t="inlineStr">
        <is>
          <t>Backhoe</t>
        </is>
      </c>
      <c r="K65" s="1" t="n">
        <v>45789.29377314815</v>
      </c>
      <c r="L65" t="inlineStr">
        <is>
          <t>Heartbeat</t>
        </is>
      </c>
      <c r="R65" t="inlineStr">
        <is>
          <t>DFW Yard, Oak Grove Rd, Fort Worth, TX 76140</t>
        </is>
      </c>
      <c r="T65" t="inlineStr">
        <is>
          <t>True</t>
        </is>
      </c>
      <c r="U65" t="inlineStr">
        <is>
          <t>17</t>
        </is>
      </c>
      <c r="V65" t="n">
        <v>1007</v>
      </c>
      <c r="W65" t="n">
        <v>1737.7</v>
      </c>
      <c r="X65" t="n">
        <v>1737.7</v>
      </c>
      <c r="Y65" t="n">
        <v>5150</v>
      </c>
      <c r="Z65" t="n">
        <v>5150</v>
      </c>
      <c r="AB65" t="inlineStr">
        <is>
          <t>CAT0420EPDAN02209</t>
        </is>
      </c>
      <c r="AH65" t="inlineStr">
        <is>
          <t xml:space="preserve">W/ Auxiliary hydraulics and quick coupler </t>
        </is>
      </c>
      <c r="AO65" t="inlineStr">
        <is>
          <t>0.00</t>
        </is>
      </c>
      <c r="AP65" t="inlineStr">
        <is>
          <t>CuYds</t>
        </is>
      </c>
      <c r="AR65" t="n">
        <v>0</v>
      </c>
      <c r="AS65" t="inlineStr">
        <is>
          <t>lbs</t>
        </is>
      </c>
      <c r="AU65" t="n">
        <v>0</v>
      </c>
      <c r="AV65" t="n">
        <v>0</v>
      </c>
      <c r="AW65" t="n">
        <v>0</v>
      </c>
      <c r="AZ65" t="n">
        <v>0</v>
      </c>
      <c r="BA65" t="n">
        <v>0</v>
      </c>
      <c r="BB65" t="n">
        <v>0</v>
      </c>
      <c r="CJ65" t="inlineStr">
        <is>
          <t>GT-4769B</t>
        </is>
      </c>
      <c r="CK65" t="inlineStr">
        <is>
          <t>221020399</t>
        </is>
      </c>
      <c r="CP65" t="inlineStr">
        <is>
          <t>Import</t>
        </is>
      </c>
      <c r="CV65">
        <f>FLEET7[[#This Row],[Category]]</f>
        <v/>
      </c>
      <c r="CW65">
        <f>TRIM(LEFT($C65, FIND("(", $C65 &amp; "(") - 1))</f>
        <v/>
      </c>
      <c r="CX65">
        <f>IFERROR(TRIM(MID(FLEET7[[#This Row],[Secondary Asset Identifier]], FIND(" - ", FLEET7[[#This Row],[Secondary Asset Identifier]]) + 3, LEN(FLEET7[[#This Row],[Secondary Asset Identifier]]))),FLEET7[[#This Row],[Emp ID]])</f>
        <v/>
      </c>
      <c r="CY65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65">
        <f>FLEET7[[#This Row],[Assigned]]</f>
        <v/>
      </c>
      <c r="DA65">
        <f>TRIM(LEFT($C65, FIND("(", $C65 &amp; "(") - 1))</f>
        <v/>
      </c>
    </row>
    <row r="66">
      <c r="A66" t="inlineStr">
        <is>
          <t>Ragle Inc.</t>
        </is>
      </c>
      <c r="B66" t="inlineStr">
        <is>
          <t>Ragle - Texas</t>
        </is>
      </c>
      <c r="C66" t="inlineStr">
        <is>
          <t xml:space="preserve">BM-01 </t>
        </is>
      </c>
      <c r="D66" t="inlineStr">
        <is>
          <t>Off-Road</t>
        </is>
      </c>
      <c r="E66" t="inlineStr">
        <is>
          <t>BLASTPRO MANUFACTURING</t>
        </is>
      </c>
      <c r="F66" t="inlineStr">
        <is>
          <t>BPZ-20-360</t>
        </is>
      </c>
      <c r="G66" t="n">
        <v>2017</v>
      </c>
      <c r="H66" t="inlineStr">
        <is>
          <t>Bridge Machine</t>
        </is>
      </c>
      <c r="K66" s="1" t="n">
        <v>45789.17417824074</v>
      </c>
      <c r="L66" t="inlineStr">
        <is>
          <t>Heartbeat</t>
        </is>
      </c>
      <c r="R66" t="inlineStr">
        <is>
          <t>Oak Grove Rd, Fort Worth, TX 76140</t>
        </is>
      </c>
      <c r="T66" t="inlineStr">
        <is>
          <t>True</t>
        </is>
      </c>
      <c r="U66" t="inlineStr">
        <is>
          <t>N/A</t>
        </is>
      </c>
      <c r="V66" t="n">
        <v>269</v>
      </c>
      <c r="W66" t="n">
        <v>0</v>
      </c>
      <c r="X66" t="n">
        <v>0</v>
      </c>
      <c r="Y66" t="n">
        <v>209</v>
      </c>
      <c r="Z66" t="n">
        <v>209</v>
      </c>
      <c r="AB66" t="inlineStr">
        <is>
          <t>6117</t>
        </is>
      </c>
      <c r="AO66" t="inlineStr">
        <is>
          <t>0.00</t>
        </is>
      </c>
      <c r="AP66" t="inlineStr">
        <is>
          <t>CuYds</t>
        </is>
      </c>
      <c r="AQ66" t="n">
        <v>0</v>
      </c>
      <c r="AR66" t="n">
        <v>0</v>
      </c>
      <c r="AS66" t="inlineStr">
        <is>
          <t>lbs</t>
        </is>
      </c>
      <c r="AT66" t="n">
        <v>0</v>
      </c>
      <c r="AU66" t="n">
        <v>0</v>
      </c>
      <c r="AV66" t="n">
        <v>0</v>
      </c>
      <c r="AW66" t="n">
        <v>0</v>
      </c>
      <c r="AZ66" t="n">
        <v>0</v>
      </c>
      <c r="BA66" t="n">
        <v>0</v>
      </c>
      <c r="BB66" t="n">
        <v>0</v>
      </c>
      <c r="CJ66" t="inlineStr">
        <is>
          <t>LP-BP1</t>
        </is>
      </c>
      <c r="CK66" t="inlineStr">
        <is>
          <t>84066697</t>
        </is>
      </c>
      <c r="CP66" t="inlineStr">
        <is>
          <t>Import</t>
        </is>
      </c>
      <c r="CV66">
        <f>FLEET7[[#This Row],[Category]]</f>
        <v/>
      </c>
      <c r="CW66">
        <f>TRIM(LEFT($C66, FIND("(", $C66 &amp; "(") - 1))</f>
        <v/>
      </c>
      <c r="CX66">
        <f>IFERROR(TRIM(MID(FLEET7[[#This Row],[Secondary Asset Identifier]], FIND(" - ", FLEET7[[#This Row],[Secondary Asset Identifier]]) + 3, LEN(FLEET7[[#This Row],[Secondary Asset Identifier]]))),FLEET7[[#This Row],[Emp ID]])</f>
        <v/>
      </c>
      <c r="CY66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66">
        <f>FLEET7[[#This Row],[Assigned]]</f>
        <v/>
      </c>
      <c r="DA66">
        <f>TRIM(LEFT($C66, FIND("(", $C66 &amp; "(") - 1))</f>
        <v/>
      </c>
    </row>
    <row r="67">
      <c r="A67" t="inlineStr">
        <is>
          <t>Ragle Inc.</t>
        </is>
      </c>
      <c r="B67" t="inlineStr">
        <is>
          <t>Ragle - Texas</t>
        </is>
      </c>
      <c r="C67" t="inlineStr">
        <is>
          <t>BOAT-01</t>
        </is>
      </c>
      <c r="D67" t="inlineStr">
        <is>
          <t>Other</t>
        </is>
      </c>
      <c r="E67" t="inlineStr">
        <is>
          <t>UNKNOWN</t>
        </is>
      </c>
      <c r="F67" t="inlineStr">
        <is>
          <t>UNKNOWN</t>
        </is>
      </c>
      <c r="H67" t="inlineStr">
        <is>
          <t>Boat</t>
        </is>
      </c>
      <c r="K67" s="1" t="n">
        <v>45789.23484953704</v>
      </c>
      <c r="L67" t="inlineStr">
        <is>
          <t>Heartbeat</t>
        </is>
      </c>
      <c r="R67" t="inlineStr">
        <is>
          <t>2024-030 Matagorda SH 35 Bridge Replacement, State Highway 35 S, Bay City, TX 77414</t>
        </is>
      </c>
      <c r="T67" t="inlineStr">
        <is>
          <t>True</t>
        </is>
      </c>
      <c r="U67" t="inlineStr">
        <is>
          <t>N/A</t>
        </is>
      </c>
      <c r="V67" t="n">
        <v>102</v>
      </c>
      <c r="Y67" t="n">
        <v>0</v>
      </c>
      <c r="Z67" t="n">
        <v>0</v>
      </c>
      <c r="AO67" t="inlineStr">
        <is>
          <t>0.00</t>
        </is>
      </c>
      <c r="AQ67" t="n">
        <v>0</v>
      </c>
      <c r="AR67" t="n">
        <v>0</v>
      </c>
      <c r="AS67" t="inlineStr">
        <is>
          <t>lbs</t>
        </is>
      </c>
      <c r="AT67" t="n">
        <v>0</v>
      </c>
      <c r="AU67" t="n">
        <v>0</v>
      </c>
      <c r="AV67" t="n">
        <v>0</v>
      </c>
      <c r="AW67" t="n">
        <v>0</v>
      </c>
      <c r="CJ67" t="inlineStr">
        <is>
          <t>JH-BP2</t>
        </is>
      </c>
      <c r="CK67" t="inlineStr">
        <is>
          <t>00322B0885</t>
        </is>
      </c>
      <c r="CP67" t="inlineStr">
        <is>
          <t>Standard</t>
        </is>
      </c>
      <c r="CV67">
        <f>FLEET7[[#This Row],[Category]]</f>
        <v/>
      </c>
      <c r="CW67">
        <f>TRIM(LEFT($C67, FIND("(", $C67 &amp; "(") - 1))</f>
        <v/>
      </c>
      <c r="CX67">
        <f>IFERROR(TRIM(MID(FLEET7[[#This Row],[Secondary Asset Identifier]], FIND(" - ", FLEET7[[#This Row],[Secondary Asset Identifier]]) + 3, LEN(FLEET7[[#This Row],[Secondary Asset Identifier]]))),FLEET7[[#This Row],[Emp ID]])</f>
        <v/>
      </c>
      <c r="CY67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67">
        <f>FLEET7[[#This Row],[Assigned]]</f>
        <v/>
      </c>
      <c r="DA67">
        <f>TRIM(LEFT($C67, FIND("(", $C67 &amp; "(") - 1))</f>
        <v/>
      </c>
    </row>
    <row r="68">
      <c r="A68" t="inlineStr">
        <is>
          <t>Ragle Inc.</t>
        </is>
      </c>
      <c r="B68" t="inlineStr">
        <is>
          <t>Ragle - Texas</t>
        </is>
      </c>
      <c r="C68" t="inlineStr">
        <is>
          <t>BRO-02</t>
        </is>
      </c>
      <c r="D68" t="inlineStr">
        <is>
          <t>Off-Road</t>
        </is>
      </c>
      <c r="E68" t="inlineStr">
        <is>
          <t>BROCE</t>
        </is>
      </c>
      <c r="F68" t="inlineStr">
        <is>
          <t>RJ350</t>
        </is>
      </c>
      <c r="G68" t="n">
        <v>2006</v>
      </c>
      <c r="H68" t="inlineStr">
        <is>
          <t>Sweeper</t>
        </is>
      </c>
      <c r="K68" s="1" t="n">
        <v>45788.71293981482</v>
      </c>
      <c r="L68" t="inlineStr">
        <is>
          <t>Heartbeat</t>
        </is>
      </c>
      <c r="R68" t="inlineStr">
        <is>
          <t>2023-007 Ector BI 20E Rehab Roadway, S County Road 1305, Midland, TX 79765</t>
        </is>
      </c>
      <c r="T68" t="inlineStr">
        <is>
          <t>True</t>
        </is>
      </c>
      <c r="U68" t="inlineStr">
        <is>
          <t>5</t>
        </is>
      </c>
      <c r="V68" t="n">
        <v>740</v>
      </c>
      <c r="W68" t="n">
        <v>722.7</v>
      </c>
      <c r="X68" t="n">
        <v>722.7</v>
      </c>
      <c r="Y68" t="n">
        <v>2242</v>
      </c>
      <c r="Z68" t="n">
        <v>2242</v>
      </c>
      <c r="AA68" t="inlineStr">
        <is>
          <t>RTX-BR01</t>
        </is>
      </c>
      <c r="AB68" t="inlineStr">
        <is>
          <t>404519</t>
        </is>
      </c>
      <c r="AO68" t="inlineStr">
        <is>
          <t>0.00</t>
        </is>
      </c>
      <c r="AP68" t="inlineStr">
        <is>
          <t>CuYds</t>
        </is>
      </c>
      <c r="AR68" t="n">
        <v>0</v>
      </c>
      <c r="AS68" t="inlineStr">
        <is>
          <t>lbs</t>
        </is>
      </c>
      <c r="AU68" t="n">
        <v>0</v>
      </c>
      <c r="AV68" t="n">
        <v>0</v>
      </c>
      <c r="AW68" t="n">
        <v>0</v>
      </c>
      <c r="AY68" t="inlineStr">
        <is>
          <t>1/1/2012 12:00:00 AM</t>
        </is>
      </c>
      <c r="AZ68" t="n">
        <v>20500</v>
      </c>
      <c r="BA68" t="n">
        <v>0</v>
      </c>
      <c r="BB68" t="n">
        <v>0</v>
      </c>
      <c r="CJ68" t="inlineStr">
        <is>
          <t>GT-4769B</t>
        </is>
      </c>
      <c r="CK68" t="inlineStr">
        <is>
          <t>221020494</t>
        </is>
      </c>
      <c r="CP68" t="inlineStr">
        <is>
          <t>Import</t>
        </is>
      </c>
      <c r="CV68">
        <f>FLEET7[[#This Row],[Category]]</f>
        <v/>
      </c>
      <c r="CW68">
        <f>TRIM(LEFT($C68, FIND("(", $C68 &amp; "(") - 1))</f>
        <v/>
      </c>
      <c r="CX68">
        <f>IFERROR(TRIM(MID(FLEET7[[#This Row],[Secondary Asset Identifier]], FIND(" - ", FLEET7[[#This Row],[Secondary Asset Identifier]]) + 3, LEN(FLEET7[[#This Row],[Secondary Asset Identifier]]))),FLEET7[[#This Row],[Emp ID]])</f>
        <v/>
      </c>
      <c r="CY68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68">
        <f>FLEET7[[#This Row],[Assigned]]</f>
        <v/>
      </c>
      <c r="DA68">
        <f>TRIM(LEFT($C68, FIND("(", $C68 &amp; "(") - 1))</f>
        <v/>
      </c>
    </row>
    <row r="69">
      <c r="A69" t="inlineStr">
        <is>
          <t>Ragle Inc.</t>
        </is>
      </c>
      <c r="B69" t="inlineStr">
        <is>
          <t>Ragle - Texas</t>
        </is>
      </c>
      <c r="C69" t="inlineStr">
        <is>
          <t>BRO-03</t>
        </is>
      </c>
      <c r="D69" t="inlineStr">
        <is>
          <t>Off-Road</t>
        </is>
      </c>
      <c r="E69" t="inlineStr">
        <is>
          <t>BROCE</t>
        </is>
      </c>
      <c r="F69" t="inlineStr">
        <is>
          <t>RJ350</t>
        </is>
      </c>
      <c r="G69" t="n">
        <v>2005</v>
      </c>
      <c r="H69" t="inlineStr">
        <is>
          <t>Sweeper</t>
        </is>
      </c>
      <c r="K69" s="1" t="n">
        <v>45789.09983796296</v>
      </c>
      <c r="L69" t="inlineStr">
        <is>
          <t>Key Off</t>
        </is>
      </c>
      <c r="R69" t="inlineStr">
        <is>
          <t>2023-032 SH 345 BRIDGE REHABILITATION, US-75 N, Dallas, TX 75226</t>
        </is>
      </c>
      <c r="T69" t="inlineStr">
        <is>
          <t>True</t>
        </is>
      </c>
      <c r="U69" t="inlineStr">
        <is>
          <t>0</t>
        </is>
      </c>
      <c r="V69" t="n">
        <v>1006</v>
      </c>
      <c r="W69" t="n">
        <v>985.5</v>
      </c>
      <c r="X69" t="n">
        <v>985.5</v>
      </c>
      <c r="Y69" t="n">
        <v>742</v>
      </c>
      <c r="Z69" t="n">
        <v>742</v>
      </c>
      <c r="AA69" t="inlineStr">
        <is>
          <t>RTX-BR02</t>
        </is>
      </c>
      <c r="AB69" t="inlineStr">
        <is>
          <t>405200</t>
        </is>
      </c>
      <c r="AO69" t="inlineStr">
        <is>
          <t>0.00</t>
        </is>
      </c>
      <c r="AP69" t="inlineStr">
        <is>
          <t>CuYds</t>
        </is>
      </c>
      <c r="AR69" t="n">
        <v>0</v>
      </c>
      <c r="AS69" t="inlineStr">
        <is>
          <t>lbs</t>
        </is>
      </c>
      <c r="AU69" t="n">
        <v>0</v>
      </c>
      <c r="AV69" t="n">
        <v>0</v>
      </c>
      <c r="AW69" t="n">
        <v>0</v>
      </c>
      <c r="AY69" t="inlineStr">
        <is>
          <t>1/1/2013 12:00:00 AM</t>
        </is>
      </c>
      <c r="AZ69" t="n">
        <v>24000</v>
      </c>
      <c r="BA69" t="n">
        <v>0</v>
      </c>
      <c r="BB69" t="n">
        <v>0</v>
      </c>
      <c r="CJ69" t="inlineStr">
        <is>
          <t>GT-4769B</t>
        </is>
      </c>
      <c r="CK69" t="inlineStr">
        <is>
          <t>221020149</t>
        </is>
      </c>
      <c r="CP69" t="inlineStr">
        <is>
          <t>Import</t>
        </is>
      </c>
      <c r="CV69">
        <f>FLEET7[[#This Row],[Category]]</f>
        <v/>
      </c>
      <c r="CW69">
        <f>TRIM(LEFT($C69, FIND("(", $C69 &amp; "(") - 1))</f>
        <v/>
      </c>
      <c r="CX69">
        <f>IFERROR(TRIM(MID(FLEET7[[#This Row],[Secondary Asset Identifier]], FIND(" - ", FLEET7[[#This Row],[Secondary Asset Identifier]]) + 3, LEN(FLEET7[[#This Row],[Secondary Asset Identifier]]))),FLEET7[[#This Row],[Emp ID]])</f>
        <v/>
      </c>
      <c r="CY69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69">
        <f>FLEET7[[#This Row],[Assigned]]</f>
        <v/>
      </c>
      <c r="DA69">
        <f>TRIM(LEFT($C69, FIND("(", $C69 &amp; "(") - 1))</f>
        <v/>
      </c>
    </row>
    <row r="70">
      <c r="A70" t="inlineStr">
        <is>
          <t>Ragle Inc.</t>
        </is>
      </c>
      <c r="B70" t="inlineStr">
        <is>
          <t>Ragle - Texas</t>
        </is>
      </c>
      <c r="C70" t="inlineStr">
        <is>
          <t>BRO-05</t>
        </is>
      </c>
      <c r="D70" t="inlineStr">
        <is>
          <t>Off-Road</t>
        </is>
      </c>
      <c r="E70" t="inlineStr">
        <is>
          <t>BROCE</t>
        </is>
      </c>
      <c r="F70" t="inlineStr">
        <is>
          <t>RJ350</t>
        </is>
      </c>
      <c r="G70" t="n">
        <v>2008</v>
      </c>
      <c r="H70" t="inlineStr">
        <is>
          <t>Sweeper</t>
        </is>
      </c>
      <c r="K70" s="1" t="n">
        <v>45788.83259259259</v>
      </c>
      <c r="L70" t="inlineStr">
        <is>
          <t>Heartbeat</t>
        </is>
      </c>
      <c r="R70" t="inlineStr">
        <is>
          <t>2022-023 Riverfront &amp; Cadiz Bridge Improvement, Dearborn St, Dallas, TX 75207</t>
        </is>
      </c>
      <c r="T70" t="inlineStr">
        <is>
          <t>True</t>
        </is>
      </c>
      <c r="U70" t="inlineStr">
        <is>
          <t>94</t>
        </is>
      </c>
      <c r="V70" t="n">
        <v>1006</v>
      </c>
      <c r="W70" t="n">
        <v>66.7</v>
      </c>
      <c r="X70" t="n">
        <v>66.7</v>
      </c>
      <c r="Y70" t="n">
        <v>2920</v>
      </c>
      <c r="Z70" t="n">
        <v>2920</v>
      </c>
      <c r="AA70" t="inlineStr">
        <is>
          <t>RTX-BR04</t>
        </is>
      </c>
      <c r="AB70" t="inlineStr">
        <is>
          <t>406044</t>
        </is>
      </c>
      <c r="AO70" t="inlineStr">
        <is>
          <t>0.00</t>
        </is>
      </c>
      <c r="AP70" t="inlineStr">
        <is>
          <t>CuYds</t>
        </is>
      </c>
      <c r="AR70" t="n">
        <v>0</v>
      </c>
      <c r="AS70" t="inlineStr">
        <is>
          <t>lbs</t>
        </is>
      </c>
      <c r="AU70" t="n">
        <v>0</v>
      </c>
      <c r="AV70" t="n">
        <v>0</v>
      </c>
      <c r="AW70" t="n">
        <v>0</v>
      </c>
      <c r="AY70" t="inlineStr">
        <is>
          <t>1/1/2016 12:00:00 AM</t>
        </is>
      </c>
      <c r="AZ70" t="n">
        <v>14267.5</v>
      </c>
      <c r="BA70" t="n">
        <v>0</v>
      </c>
      <c r="BB70" t="n">
        <v>0</v>
      </c>
      <c r="CJ70" t="inlineStr">
        <is>
          <t>GT-4769B</t>
        </is>
      </c>
      <c r="CK70" t="inlineStr">
        <is>
          <t>221019603</t>
        </is>
      </c>
      <c r="CP70" t="inlineStr">
        <is>
          <t>Import</t>
        </is>
      </c>
      <c r="CV70">
        <f>FLEET7[[#This Row],[Category]]</f>
        <v/>
      </c>
      <c r="CW70">
        <f>TRIM(LEFT($C70, FIND("(", $C70 &amp; "(") - 1))</f>
        <v/>
      </c>
      <c r="CX70">
        <f>IFERROR(TRIM(MID(FLEET7[[#This Row],[Secondary Asset Identifier]], FIND(" - ", FLEET7[[#This Row],[Secondary Asset Identifier]]) + 3, LEN(FLEET7[[#This Row],[Secondary Asset Identifier]]))),FLEET7[[#This Row],[Emp ID]])</f>
        <v/>
      </c>
      <c r="CY70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70">
        <f>FLEET7[[#This Row],[Assigned]]</f>
        <v/>
      </c>
      <c r="DA70">
        <f>TRIM(LEFT($C70, FIND("(", $C70 &amp; "(") - 1))</f>
        <v/>
      </c>
    </row>
    <row r="71">
      <c r="A71" t="inlineStr">
        <is>
          <t>Ragle Inc.</t>
        </is>
      </c>
      <c r="B71" t="inlineStr">
        <is>
          <t>Ragle - Texas</t>
        </is>
      </c>
      <c r="C71" t="inlineStr">
        <is>
          <t>BRO-06</t>
        </is>
      </c>
      <c r="D71" t="inlineStr">
        <is>
          <t>Off-Road</t>
        </is>
      </c>
      <c r="E71" t="inlineStr">
        <is>
          <t>BROCE</t>
        </is>
      </c>
      <c r="F71" t="inlineStr">
        <is>
          <t>BB250</t>
        </is>
      </c>
      <c r="G71" t="n">
        <v>2012</v>
      </c>
      <c r="H71" t="inlineStr">
        <is>
          <t>Sweeper</t>
        </is>
      </c>
      <c r="K71" s="1" t="n">
        <v>45789.2230324074</v>
      </c>
      <c r="L71" t="inlineStr">
        <is>
          <t>Heartbeat</t>
        </is>
      </c>
      <c r="R71" t="inlineStr">
        <is>
          <t>EQUIP HOU, S Acres Dr, Houston, TX 77048</t>
        </is>
      </c>
      <c r="T71" t="inlineStr">
        <is>
          <t>True</t>
        </is>
      </c>
      <c r="U71" t="inlineStr">
        <is>
          <t>34</t>
        </is>
      </c>
      <c r="V71" t="n">
        <v>1008</v>
      </c>
      <c r="W71" t="n">
        <v>153.5</v>
      </c>
      <c r="X71" t="n">
        <v>153.5</v>
      </c>
      <c r="Y71" t="n">
        <v>1035</v>
      </c>
      <c r="Z71" t="n">
        <v>1035</v>
      </c>
      <c r="AB71" t="inlineStr">
        <is>
          <t>304420</t>
        </is>
      </c>
      <c r="AO71" t="inlineStr">
        <is>
          <t>0.00</t>
        </is>
      </c>
      <c r="AP71" t="inlineStr">
        <is>
          <t>CuYds</t>
        </is>
      </c>
      <c r="AR71" t="n">
        <v>0</v>
      </c>
      <c r="AS71" t="inlineStr">
        <is>
          <t>lbs</t>
        </is>
      </c>
      <c r="AU71" t="n">
        <v>0</v>
      </c>
      <c r="AV71" t="n">
        <v>0</v>
      </c>
      <c r="AW71" t="n">
        <v>0</v>
      </c>
      <c r="AY71" t="inlineStr">
        <is>
          <t>1/1/2018 12:00:00 AM</t>
        </is>
      </c>
      <c r="AZ71" t="n">
        <v>16214.8</v>
      </c>
      <c r="BA71" t="n">
        <v>0</v>
      </c>
      <c r="BB71" t="n">
        <v>0</v>
      </c>
      <c r="CJ71" t="inlineStr">
        <is>
          <t>GT-4769B</t>
        </is>
      </c>
      <c r="CK71" t="inlineStr">
        <is>
          <t>221019337</t>
        </is>
      </c>
      <c r="CP71" t="inlineStr">
        <is>
          <t>Import</t>
        </is>
      </c>
      <c r="CV71">
        <f>FLEET7[[#This Row],[Category]]</f>
        <v/>
      </c>
      <c r="CW71">
        <f>TRIM(LEFT($C71, FIND("(", $C71 &amp; "(") - 1))</f>
        <v/>
      </c>
      <c r="CX71">
        <f>IFERROR(TRIM(MID(FLEET7[[#This Row],[Secondary Asset Identifier]], FIND(" - ", FLEET7[[#This Row],[Secondary Asset Identifier]]) + 3, LEN(FLEET7[[#This Row],[Secondary Asset Identifier]]))),FLEET7[[#This Row],[Emp ID]])</f>
        <v/>
      </c>
      <c r="CY71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71">
        <f>FLEET7[[#This Row],[Assigned]]</f>
        <v/>
      </c>
      <c r="DA71">
        <f>TRIM(LEFT($C71, FIND("(", $C71 &amp; "(") - 1))</f>
        <v/>
      </c>
    </row>
    <row r="72">
      <c r="A72" t="inlineStr">
        <is>
          <t>Ragle Inc.</t>
        </is>
      </c>
      <c r="B72" t="inlineStr">
        <is>
          <t>Ragle - Texas</t>
        </is>
      </c>
      <c r="C72" t="inlineStr">
        <is>
          <t>BRO-07</t>
        </is>
      </c>
      <c r="D72" t="inlineStr">
        <is>
          <t>Off-Road</t>
        </is>
      </c>
      <c r="E72" t="inlineStr">
        <is>
          <t>BROCE</t>
        </is>
      </c>
      <c r="F72" t="inlineStr">
        <is>
          <t>BB250</t>
        </is>
      </c>
      <c r="G72" t="n">
        <v>2011</v>
      </c>
      <c r="H72" t="inlineStr">
        <is>
          <t>Sweeper</t>
        </is>
      </c>
      <c r="K72" s="1" t="n">
        <v>45789.10835648148</v>
      </c>
      <c r="L72" t="inlineStr">
        <is>
          <t>Heartbeat</t>
        </is>
      </c>
      <c r="R72" t="inlineStr">
        <is>
          <t>DFW Yard, Oak Grove Rd, Fort Worth, TX 76140</t>
        </is>
      </c>
      <c r="T72" t="inlineStr">
        <is>
          <t>True</t>
        </is>
      </c>
      <c r="U72" t="inlineStr">
        <is>
          <t>74</t>
        </is>
      </c>
      <c r="V72" t="n">
        <v>1008</v>
      </c>
      <c r="W72" t="n">
        <v>159.9</v>
      </c>
      <c r="X72" t="n">
        <v>159.9</v>
      </c>
      <c r="Y72" t="n">
        <v>1747</v>
      </c>
      <c r="Z72" t="n">
        <v>1747</v>
      </c>
      <c r="AB72" t="inlineStr">
        <is>
          <t>304372</t>
        </is>
      </c>
      <c r="AO72" t="inlineStr">
        <is>
          <t>0.00</t>
        </is>
      </c>
      <c r="AP72" t="inlineStr">
        <is>
          <t>CuYds</t>
        </is>
      </c>
      <c r="AR72" t="n">
        <v>0</v>
      </c>
      <c r="AS72" t="inlineStr">
        <is>
          <t>lbs</t>
        </is>
      </c>
      <c r="AU72" t="n">
        <v>0</v>
      </c>
      <c r="AV72" t="n">
        <v>0</v>
      </c>
      <c r="AW72" t="n">
        <v>0</v>
      </c>
      <c r="AY72" t="inlineStr">
        <is>
          <t>1/1/2019 12:00:00 AM</t>
        </is>
      </c>
      <c r="AZ72" t="n">
        <v>12000</v>
      </c>
      <c r="BA72" t="n">
        <v>0</v>
      </c>
      <c r="BB72" t="n">
        <v>0</v>
      </c>
      <c r="CJ72" t="inlineStr">
        <is>
          <t>GT-4769B</t>
        </is>
      </c>
      <c r="CK72" t="inlineStr">
        <is>
          <t>221020347</t>
        </is>
      </c>
      <c r="CP72" t="inlineStr">
        <is>
          <t>Import</t>
        </is>
      </c>
      <c r="CV72">
        <f>FLEET7[[#This Row],[Category]]</f>
        <v/>
      </c>
      <c r="CW72">
        <f>TRIM(LEFT($C72, FIND("(", $C72 &amp; "(") - 1))</f>
        <v/>
      </c>
      <c r="CX72">
        <f>IFERROR(TRIM(MID(FLEET7[[#This Row],[Secondary Asset Identifier]], FIND(" - ", FLEET7[[#This Row],[Secondary Asset Identifier]]) + 3, LEN(FLEET7[[#This Row],[Secondary Asset Identifier]]))),FLEET7[[#This Row],[Emp ID]])</f>
        <v/>
      </c>
      <c r="CY72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72">
        <f>FLEET7[[#This Row],[Assigned]]</f>
        <v/>
      </c>
      <c r="DA72">
        <f>TRIM(LEFT($C72, FIND("(", $C72 &amp; "(") - 1))</f>
        <v/>
      </c>
    </row>
    <row r="73">
      <c r="A73" t="inlineStr">
        <is>
          <t>Ragle Inc.</t>
        </is>
      </c>
      <c r="B73" t="inlineStr">
        <is>
          <t>Ragle - Texas</t>
        </is>
      </c>
      <c r="C73" t="inlineStr">
        <is>
          <t>BRO-08</t>
        </is>
      </c>
      <c r="D73" t="inlineStr">
        <is>
          <t>Off-Road</t>
        </is>
      </c>
      <c r="E73" t="inlineStr">
        <is>
          <t>LAY-MOR</t>
        </is>
      </c>
      <c r="F73" t="inlineStr">
        <is>
          <t>SM300</t>
        </is>
      </c>
      <c r="G73" t="n">
        <v>2013</v>
      </c>
      <c r="H73" t="inlineStr">
        <is>
          <t>Sweeper</t>
        </is>
      </c>
      <c r="K73" s="1" t="n">
        <v>45788.57850694445</v>
      </c>
      <c r="L73" t="inlineStr">
        <is>
          <t>Heartbeat</t>
        </is>
      </c>
      <c r="R73" t="inlineStr">
        <is>
          <t>2023-006 (OFFICE) Tarrant SH 183 Bridge, Decatur Ave, Fort Worth, TX 76106</t>
        </is>
      </c>
      <c r="T73" t="inlineStr">
        <is>
          <t>True</t>
        </is>
      </c>
      <c r="U73" t="inlineStr">
        <is>
          <t>13</t>
        </is>
      </c>
      <c r="V73" t="n">
        <v>1006</v>
      </c>
      <c r="W73" t="n">
        <v>231</v>
      </c>
      <c r="X73" t="n">
        <v>231</v>
      </c>
      <c r="Y73" t="n">
        <v>1194</v>
      </c>
      <c r="Z73" t="n">
        <v>1194</v>
      </c>
      <c r="AB73" t="inlineStr">
        <is>
          <t>34257</t>
        </is>
      </c>
      <c r="AH73" t="inlineStr">
        <is>
          <t>3 Wheel</t>
        </is>
      </c>
      <c r="AO73" t="inlineStr">
        <is>
          <t>0.00</t>
        </is>
      </c>
      <c r="AP73" t="inlineStr">
        <is>
          <t>CuYds</t>
        </is>
      </c>
      <c r="AR73" t="n">
        <v>0</v>
      </c>
      <c r="AS73" t="inlineStr">
        <is>
          <t>lbs</t>
        </is>
      </c>
      <c r="AU73" t="n">
        <v>0</v>
      </c>
      <c r="AV73" t="n">
        <v>0</v>
      </c>
      <c r="AW73" t="n">
        <v>0</v>
      </c>
      <c r="AY73" t="inlineStr">
        <is>
          <t>11/22/2019 12:00:00 AM</t>
        </is>
      </c>
      <c r="AZ73" t="n">
        <v>5750</v>
      </c>
      <c r="BA73" t="n">
        <v>0</v>
      </c>
      <c r="BB73" t="n">
        <v>0</v>
      </c>
      <c r="CJ73" t="inlineStr">
        <is>
          <t>GT-4769B</t>
        </is>
      </c>
      <c r="CK73" t="inlineStr">
        <is>
          <t>221020606</t>
        </is>
      </c>
      <c r="CP73" t="inlineStr">
        <is>
          <t>Import</t>
        </is>
      </c>
      <c r="CV73">
        <f>FLEET7[[#This Row],[Category]]</f>
        <v/>
      </c>
      <c r="CW73">
        <f>TRIM(LEFT($C73, FIND("(", $C73 &amp; "(") - 1))</f>
        <v/>
      </c>
      <c r="CX73">
        <f>IFERROR(TRIM(MID(FLEET7[[#This Row],[Secondary Asset Identifier]], FIND(" - ", FLEET7[[#This Row],[Secondary Asset Identifier]]) + 3, LEN(FLEET7[[#This Row],[Secondary Asset Identifier]]))),FLEET7[[#This Row],[Emp ID]])</f>
        <v/>
      </c>
      <c r="CY73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73">
        <f>FLEET7[[#This Row],[Assigned]]</f>
        <v/>
      </c>
      <c r="DA73">
        <f>TRIM(LEFT($C73, FIND("(", $C73 &amp; "(") - 1))</f>
        <v/>
      </c>
    </row>
    <row r="74">
      <c r="A74" t="inlineStr">
        <is>
          <t>Ragle Inc.</t>
        </is>
      </c>
      <c r="B74" t="inlineStr">
        <is>
          <t>Ragle - Texas</t>
        </is>
      </c>
      <c r="C74" t="inlineStr">
        <is>
          <t>BRO-09</t>
        </is>
      </c>
      <c r="D74" t="inlineStr">
        <is>
          <t>Off-Road</t>
        </is>
      </c>
      <c r="E74" t="inlineStr">
        <is>
          <t>LAY-MOR</t>
        </is>
      </c>
      <c r="F74" t="inlineStr">
        <is>
          <t>SM300</t>
        </is>
      </c>
      <c r="G74" t="n">
        <v>2014</v>
      </c>
      <c r="H74" t="inlineStr">
        <is>
          <t>Sweeper</t>
        </is>
      </c>
      <c r="K74" s="1" t="n">
        <v>45788.58824074074</v>
      </c>
      <c r="L74" t="inlineStr">
        <is>
          <t>Heartbeat</t>
        </is>
      </c>
      <c r="R74" t="inlineStr">
        <is>
          <t>EQUIP HOU, S Acres Dr, Houston, TX 77048</t>
        </is>
      </c>
      <c r="T74" t="inlineStr">
        <is>
          <t>True</t>
        </is>
      </c>
      <c r="U74" t="inlineStr">
        <is>
          <t>5</t>
        </is>
      </c>
      <c r="V74" t="n">
        <v>1009</v>
      </c>
      <c r="W74" t="n">
        <v>887.6</v>
      </c>
      <c r="X74" t="n">
        <v>887.6</v>
      </c>
      <c r="Y74" t="n">
        <v>837</v>
      </c>
      <c r="Z74" t="n">
        <v>837</v>
      </c>
      <c r="AB74" t="inlineStr">
        <is>
          <t>35490</t>
        </is>
      </c>
      <c r="AH74" t="inlineStr">
        <is>
          <t>3 Wheel</t>
        </is>
      </c>
      <c r="AO74" t="inlineStr">
        <is>
          <t>0.00</t>
        </is>
      </c>
      <c r="AP74" t="inlineStr">
        <is>
          <t>CuYds</t>
        </is>
      </c>
      <c r="AR74" t="n">
        <v>0</v>
      </c>
      <c r="AS74" t="inlineStr">
        <is>
          <t>lbs</t>
        </is>
      </c>
      <c r="AU74" t="n">
        <v>0</v>
      </c>
      <c r="AV74" t="n">
        <v>0</v>
      </c>
      <c r="AW74" t="n">
        <v>0</v>
      </c>
      <c r="AZ74" t="n">
        <v>0</v>
      </c>
      <c r="BA74" t="n">
        <v>0</v>
      </c>
      <c r="BB74" t="n">
        <v>0</v>
      </c>
      <c r="CJ74" t="inlineStr">
        <is>
          <t>GT-4769B</t>
        </is>
      </c>
      <c r="CK74" t="inlineStr">
        <is>
          <t>221019335</t>
        </is>
      </c>
      <c r="CP74" t="inlineStr">
        <is>
          <t>Import</t>
        </is>
      </c>
      <c r="CV74">
        <f>FLEET7[[#This Row],[Category]]</f>
        <v/>
      </c>
      <c r="CW74">
        <f>TRIM(LEFT($C74, FIND("(", $C74 &amp; "(") - 1))</f>
        <v/>
      </c>
      <c r="CX74">
        <f>IFERROR(TRIM(MID(FLEET7[[#This Row],[Secondary Asset Identifier]], FIND(" - ", FLEET7[[#This Row],[Secondary Asset Identifier]]) + 3, LEN(FLEET7[[#This Row],[Secondary Asset Identifier]]))),FLEET7[[#This Row],[Emp ID]])</f>
        <v/>
      </c>
      <c r="CY74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74">
        <f>FLEET7[[#This Row],[Assigned]]</f>
        <v/>
      </c>
      <c r="DA74">
        <f>TRIM(LEFT($C74, FIND("(", $C74 &amp; "(") - 1))</f>
        <v/>
      </c>
    </row>
    <row r="75">
      <c r="A75" t="inlineStr">
        <is>
          <t>Ragle Inc.</t>
        </is>
      </c>
      <c r="B75" t="inlineStr">
        <is>
          <t>Ragle - Texas</t>
        </is>
      </c>
      <c r="C75" t="inlineStr">
        <is>
          <t>BRO-10</t>
        </is>
      </c>
      <c r="D75" t="inlineStr">
        <is>
          <t>Off-Road</t>
        </is>
      </c>
      <c r="E75" t="inlineStr">
        <is>
          <t>BROCE</t>
        </is>
      </c>
      <c r="F75" t="inlineStr">
        <is>
          <t>KR350</t>
        </is>
      </c>
      <c r="G75" t="n">
        <v>2014</v>
      </c>
      <c r="H75" t="inlineStr">
        <is>
          <t>Sweeper</t>
        </is>
      </c>
      <c r="K75" s="1" t="n">
        <v>45788.59569444445</v>
      </c>
      <c r="L75" t="inlineStr">
        <is>
          <t>Heartbeat</t>
        </is>
      </c>
      <c r="R75" t="inlineStr">
        <is>
          <t>2024-012 Dal IH635 U-Turn Bridge, Interstate Highway 635, Coppell, TX 75063</t>
        </is>
      </c>
      <c r="T75" t="inlineStr">
        <is>
          <t>True</t>
        </is>
      </c>
      <c r="U75" t="inlineStr">
        <is>
          <t>4</t>
        </is>
      </c>
      <c r="V75" t="n">
        <v>1012</v>
      </c>
      <c r="W75" t="n">
        <v>241.2</v>
      </c>
      <c r="X75" t="n">
        <v>241.2</v>
      </c>
      <c r="Y75" t="n">
        <v>857</v>
      </c>
      <c r="Z75" t="n">
        <v>857</v>
      </c>
      <c r="AB75" t="inlineStr">
        <is>
          <t>408582</t>
        </is>
      </c>
      <c r="AO75" t="inlineStr">
        <is>
          <t>0.00</t>
        </is>
      </c>
      <c r="AP75" t="inlineStr">
        <is>
          <t>CuYds</t>
        </is>
      </c>
      <c r="AR75" t="n">
        <v>0</v>
      </c>
      <c r="AS75" t="inlineStr">
        <is>
          <t>lbs</t>
        </is>
      </c>
      <c r="AU75" t="n">
        <v>0</v>
      </c>
      <c r="AV75" t="n">
        <v>0</v>
      </c>
      <c r="AW75" t="n">
        <v>0</v>
      </c>
      <c r="AZ75" t="n">
        <v>0</v>
      </c>
      <c r="BA75" t="n">
        <v>0</v>
      </c>
      <c r="BB75" t="n">
        <v>0</v>
      </c>
      <c r="CJ75" t="inlineStr">
        <is>
          <t>GT-4769B</t>
        </is>
      </c>
      <c r="CK75" t="inlineStr">
        <is>
          <t>221019292</t>
        </is>
      </c>
      <c r="CP75" t="inlineStr">
        <is>
          <t>Import</t>
        </is>
      </c>
      <c r="CV75">
        <f>FLEET7[[#This Row],[Category]]</f>
        <v/>
      </c>
      <c r="CW75">
        <f>TRIM(LEFT($C75, FIND("(", $C75 &amp; "(") - 1))</f>
        <v/>
      </c>
      <c r="CX75">
        <f>IFERROR(TRIM(MID(FLEET7[[#This Row],[Secondary Asset Identifier]], FIND(" - ", FLEET7[[#This Row],[Secondary Asset Identifier]]) + 3, LEN(FLEET7[[#This Row],[Secondary Asset Identifier]]))),FLEET7[[#This Row],[Emp ID]])</f>
        <v/>
      </c>
      <c r="CY75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75">
        <f>FLEET7[[#This Row],[Assigned]]</f>
        <v/>
      </c>
      <c r="DA75">
        <f>TRIM(LEFT($C75, FIND("(", $C75 &amp; "(") - 1))</f>
        <v/>
      </c>
    </row>
    <row r="76">
      <c r="A76" t="inlineStr">
        <is>
          <t>Ragle Inc.</t>
        </is>
      </c>
      <c r="B76" t="inlineStr">
        <is>
          <t>Ragle - Texas</t>
        </is>
      </c>
      <c r="C76" t="inlineStr">
        <is>
          <t>BT-02S</t>
        </is>
      </c>
      <c r="D76" t="inlineStr">
        <is>
          <t>On-Road</t>
        </is>
      </c>
      <c r="E76" t="inlineStr">
        <is>
          <t>FORD</t>
        </is>
      </c>
      <c r="F76" t="inlineStr">
        <is>
          <t>F450</t>
        </is>
      </c>
      <c r="G76" t="n">
        <v>2011</v>
      </c>
      <c r="H76" t="inlineStr">
        <is>
          <t>Heavy Truck</t>
        </is>
      </c>
      <c r="K76" s="1" t="n">
        <v>45788.59466435185</v>
      </c>
      <c r="L76" t="inlineStr">
        <is>
          <t>Heartbeat</t>
        </is>
      </c>
      <c r="R76" t="inlineStr">
        <is>
          <t>2024-004 City of Dallas Sidewalk 2024 (YARD), Langford St, Dallas, TX 75208</t>
        </is>
      </c>
      <c r="T76" t="inlineStr">
        <is>
          <t>True</t>
        </is>
      </c>
      <c r="U76" t="inlineStr">
        <is>
          <t>5</t>
        </is>
      </c>
      <c r="V76" t="n">
        <v>1006</v>
      </c>
      <c r="W76" t="n">
        <v>190112.4</v>
      </c>
      <c r="X76" t="n">
        <v>190112.4</v>
      </c>
      <c r="Y76" t="n">
        <v>1587</v>
      </c>
      <c r="Z76" t="n">
        <v>1587</v>
      </c>
      <c r="AB76" t="inlineStr">
        <is>
          <t>1FDUF4GT0BEA23075</t>
        </is>
      </c>
      <c r="AD76" t="inlineStr">
        <is>
          <t>PDS9703</t>
        </is>
      </c>
      <c r="AE76" t="inlineStr">
        <is>
          <t>TX</t>
        </is>
      </c>
      <c r="AH76" t="inlineStr">
        <is>
          <t xml:space="preserve">Altec XL 4x2 SD Regular Cab 141 in. WB DRW
Altec serial # 1209BV16287
</t>
        </is>
      </c>
      <c r="AO76" t="inlineStr">
        <is>
          <t>0.00</t>
        </is>
      </c>
      <c r="AP76" t="inlineStr">
        <is>
          <t>CuYds</t>
        </is>
      </c>
      <c r="AQ76" t="n">
        <v>0</v>
      </c>
      <c r="AR76" t="n">
        <v>0</v>
      </c>
      <c r="AS76" t="inlineStr">
        <is>
          <t>lbs</t>
        </is>
      </c>
      <c r="AT76" t="n">
        <v>0</v>
      </c>
      <c r="AU76" t="n">
        <v>0</v>
      </c>
      <c r="AV76" t="n">
        <v>0</v>
      </c>
      <c r="AW76" t="n">
        <v>0</v>
      </c>
      <c r="AZ76" t="n">
        <v>0</v>
      </c>
      <c r="BA76" t="n">
        <v>0</v>
      </c>
      <c r="BB76" t="n">
        <v>0</v>
      </c>
      <c r="CJ76" t="inlineStr">
        <is>
          <t>GT-6379AB</t>
        </is>
      </c>
      <c r="CK76" t="inlineStr">
        <is>
          <t>220707779</t>
        </is>
      </c>
      <c r="CP76" t="inlineStr">
        <is>
          <t>Import</t>
        </is>
      </c>
      <c r="CV76">
        <f>FLEET7[[#This Row],[Category]]</f>
        <v/>
      </c>
      <c r="CW76">
        <f>TRIM(LEFT($C76, FIND("(", $C76 &amp; "(") - 1))</f>
        <v/>
      </c>
      <c r="CX76">
        <f>IFERROR(TRIM(MID(FLEET7[[#This Row],[Secondary Asset Identifier]], FIND(" - ", FLEET7[[#This Row],[Secondary Asset Identifier]]) + 3, LEN(FLEET7[[#This Row],[Secondary Asset Identifier]]))),FLEET7[[#This Row],[Emp ID]])</f>
        <v/>
      </c>
      <c r="CY76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76">
        <f>FLEET7[[#This Row],[Assigned]]</f>
        <v/>
      </c>
      <c r="DA76">
        <f>TRIM(LEFT($C76, FIND("(", $C76 &amp; "(") - 1))</f>
        <v/>
      </c>
    </row>
    <row r="77">
      <c r="A77" t="inlineStr">
        <is>
          <t>Ragle Inc.</t>
        </is>
      </c>
      <c r="B77" t="inlineStr">
        <is>
          <t>Ragle - Texas</t>
        </is>
      </c>
      <c r="C77" t="inlineStr">
        <is>
          <t>CC-03</t>
        </is>
      </c>
      <c r="D77" t="inlineStr">
        <is>
          <t>Off-Road</t>
        </is>
      </c>
      <c r="E77" t="inlineStr">
        <is>
          <t>KOBELCO</t>
        </is>
      </c>
      <c r="F77" t="inlineStr">
        <is>
          <t>CK1600G</t>
        </is>
      </c>
      <c r="G77" t="n">
        <v>2013</v>
      </c>
      <c r="H77" t="inlineStr">
        <is>
          <t>Crane</t>
        </is>
      </c>
      <c r="I77" t="inlineStr">
        <is>
          <t>Crawler</t>
        </is>
      </c>
      <c r="K77" s="1" t="n">
        <v>45789.39603009259</v>
      </c>
      <c r="L77" t="inlineStr">
        <is>
          <t>Periodic Message</t>
        </is>
      </c>
      <c r="R77" t="inlineStr">
        <is>
          <t>2024-030 Matagorda SH 35 Bridge Replacement, State Highway 35 S, Bay City, TX 77414</t>
        </is>
      </c>
      <c r="T77" t="inlineStr">
        <is>
          <t>True</t>
        </is>
      </c>
      <c r="U77" t="inlineStr">
        <is>
          <t>0</t>
        </is>
      </c>
      <c r="V77" t="n">
        <v>149</v>
      </c>
      <c r="W77" t="n">
        <v>8.699999999999999</v>
      </c>
      <c r="X77" t="n">
        <v>8.699999999999999</v>
      </c>
      <c r="Y77" t="n">
        <v>1889</v>
      </c>
      <c r="Z77" t="n">
        <v>1889</v>
      </c>
      <c r="AB77" t="inlineStr">
        <is>
          <t>GN04-03070</t>
        </is>
      </c>
      <c r="AO77" t="inlineStr">
        <is>
          <t>0.00</t>
        </is>
      </c>
      <c r="AQ77" t="n">
        <v>0</v>
      </c>
      <c r="AR77" t="n">
        <v>0</v>
      </c>
      <c r="AS77" t="inlineStr">
        <is>
          <t>lbs</t>
        </is>
      </c>
      <c r="AT77" t="n">
        <v>0</v>
      </c>
      <c r="AU77" t="n">
        <v>0</v>
      </c>
      <c r="AV77" t="n">
        <v>0</v>
      </c>
      <c r="AW77" t="n">
        <v>0</v>
      </c>
      <c r="CJ77" t="inlineStr">
        <is>
          <t>GT-4769B</t>
        </is>
      </c>
      <c r="CK77" t="inlineStr">
        <is>
          <t>223802520</t>
        </is>
      </c>
      <c r="CP77" t="inlineStr">
        <is>
          <t>Standard</t>
        </is>
      </c>
      <c r="CV77">
        <f>FLEET7[[#This Row],[Category]]</f>
        <v/>
      </c>
      <c r="CW77">
        <f>TRIM(LEFT($C77, FIND("(", $C77 &amp; "(") - 1))</f>
        <v/>
      </c>
      <c r="CX77">
        <f>IFERROR(TRIM(MID(FLEET7[[#This Row],[Secondary Asset Identifier]], FIND(" - ", FLEET7[[#This Row],[Secondary Asset Identifier]]) + 3, LEN(FLEET7[[#This Row],[Secondary Asset Identifier]]))),FLEET7[[#This Row],[Emp ID]])</f>
        <v/>
      </c>
      <c r="CY77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77">
        <f>FLEET7[[#This Row],[Assigned]]</f>
        <v/>
      </c>
      <c r="DA77">
        <f>TRIM(LEFT($C77, FIND("(", $C77 &amp; "(") - 1))</f>
        <v/>
      </c>
    </row>
    <row r="78">
      <c r="A78" t="inlineStr">
        <is>
          <t>Ragle Inc.</t>
        </is>
      </c>
      <c r="B78" t="inlineStr">
        <is>
          <t>Ragle - Texas</t>
        </is>
      </c>
      <c r="C78" t="inlineStr">
        <is>
          <t>CFM-01</t>
        </is>
      </c>
      <c r="D78" t="inlineStr">
        <is>
          <t>Off-Road</t>
        </is>
      </c>
      <c r="E78" t="inlineStr">
        <is>
          <t>GOMACO</t>
        </is>
      </c>
      <c r="F78" t="inlineStr">
        <is>
          <t>C-450</t>
        </is>
      </c>
      <c r="G78" t="n">
        <v>2001</v>
      </c>
      <c r="H78" t="inlineStr">
        <is>
          <t>Concrete Finish</t>
        </is>
      </c>
      <c r="I78" t="inlineStr">
        <is>
          <t>Finish Machine</t>
        </is>
      </c>
      <c r="K78" s="1" t="n">
        <v>45785.59678240741</v>
      </c>
      <c r="L78" t="inlineStr">
        <is>
          <t>Manual Entry</t>
        </is>
      </c>
      <c r="R78" t="inlineStr">
        <is>
          <t>2023-032 (YARD) SH 345 BRIDGE REHABILITATION</t>
        </is>
      </c>
      <c r="T78" t="inlineStr">
        <is>
          <t>True</t>
        </is>
      </c>
      <c r="U78" t="inlineStr">
        <is>
          <t>N/A</t>
        </is>
      </c>
      <c r="W78" t="n">
        <v>0</v>
      </c>
      <c r="X78" t="n">
        <v>0</v>
      </c>
      <c r="Y78" t="n">
        <v>0</v>
      </c>
      <c r="Z78" t="n">
        <v>0</v>
      </c>
      <c r="AA78" t="inlineStr">
        <is>
          <t>RTX-PV06</t>
        </is>
      </c>
      <c r="AB78" t="inlineStr">
        <is>
          <t>900800-179</t>
        </is>
      </c>
      <c r="AH78" t="inlineStr">
        <is>
          <t>Upper engine serial number 3024911261
model CH20S
Spec 64593</t>
        </is>
      </c>
      <c r="AO78" t="inlineStr">
        <is>
          <t>0.00</t>
        </is>
      </c>
      <c r="AP78" t="inlineStr">
        <is>
          <t>CuYds</t>
        </is>
      </c>
      <c r="AQ78" t="n">
        <v>0</v>
      </c>
      <c r="AR78" t="n">
        <v>0</v>
      </c>
      <c r="AS78" t="inlineStr">
        <is>
          <t>lbs</t>
        </is>
      </c>
      <c r="AT78" t="n">
        <v>0</v>
      </c>
      <c r="AU78" t="n">
        <v>0</v>
      </c>
      <c r="AV78" t="n">
        <v>0</v>
      </c>
      <c r="AW78" t="n">
        <v>0</v>
      </c>
      <c r="AY78" t="inlineStr">
        <is>
          <t>1/1/2001 12:00:00 AM</t>
        </is>
      </c>
      <c r="AZ78" t="n">
        <v>63500</v>
      </c>
      <c r="BA78" t="n">
        <v>0</v>
      </c>
      <c r="BB78" t="n">
        <v>0</v>
      </c>
      <c r="CP78" t="inlineStr">
        <is>
          <t>Import</t>
        </is>
      </c>
      <c r="CV78">
        <f>FLEET7[[#This Row],[Category]]</f>
        <v/>
      </c>
      <c r="CW78">
        <f>TRIM(LEFT($C78, FIND("(", $C78 &amp; "(") - 1))</f>
        <v/>
      </c>
      <c r="CX78">
        <f>IFERROR(TRIM(MID(FLEET7[[#This Row],[Secondary Asset Identifier]], FIND(" - ", FLEET7[[#This Row],[Secondary Asset Identifier]]) + 3, LEN(FLEET7[[#This Row],[Secondary Asset Identifier]]))),FLEET7[[#This Row],[Emp ID]])</f>
        <v/>
      </c>
      <c r="CY78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78">
        <f>FLEET7[[#This Row],[Assigned]]</f>
        <v/>
      </c>
      <c r="DA78">
        <f>TRIM(LEFT($C78, FIND("(", $C78 &amp; "(") - 1))</f>
        <v/>
      </c>
    </row>
    <row r="79">
      <c r="A79" t="inlineStr">
        <is>
          <t>Ragle Inc.</t>
        </is>
      </c>
      <c r="B79" t="inlineStr">
        <is>
          <t>Ragle - Texas</t>
        </is>
      </c>
      <c r="C79" t="inlineStr">
        <is>
          <t>CFM-05</t>
        </is>
      </c>
      <c r="D79" t="inlineStr">
        <is>
          <t>Off-Road</t>
        </is>
      </c>
      <c r="E79" t="inlineStr">
        <is>
          <t>GOMACO</t>
        </is>
      </c>
      <c r="F79" t="inlineStr">
        <is>
          <t>C-750</t>
        </is>
      </c>
      <c r="H79" t="inlineStr">
        <is>
          <t>Concrete Finish</t>
        </is>
      </c>
      <c r="I79" t="inlineStr">
        <is>
          <t>Finish Machine</t>
        </is>
      </c>
      <c r="T79" t="inlineStr">
        <is>
          <t>True</t>
        </is>
      </c>
      <c r="U79" t="inlineStr">
        <is>
          <t>N/A</t>
        </is>
      </c>
      <c r="AA79" t="inlineStr">
        <is>
          <t>RTX-PV03</t>
        </is>
      </c>
      <c r="AB79" t="inlineStr">
        <is>
          <t>907500-007</t>
        </is>
      </c>
      <c r="AO79" t="inlineStr">
        <is>
          <t>0.00</t>
        </is>
      </c>
      <c r="AP79" t="inlineStr">
        <is>
          <t>CuYds</t>
        </is>
      </c>
      <c r="AR79" t="n">
        <v>0</v>
      </c>
      <c r="AS79" t="inlineStr">
        <is>
          <t>lbs</t>
        </is>
      </c>
      <c r="AU79" t="n">
        <v>0</v>
      </c>
      <c r="AV79" t="n">
        <v>0</v>
      </c>
      <c r="AW79" t="n">
        <v>0</v>
      </c>
      <c r="AY79" t="inlineStr">
        <is>
          <t>1/1/2013 12:00:00 AM</t>
        </is>
      </c>
      <c r="AZ79" t="n">
        <v>60000</v>
      </c>
      <c r="BA79" t="n">
        <v>0</v>
      </c>
      <c r="BB79" t="n">
        <v>0</v>
      </c>
      <c r="CP79" t="inlineStr">
        <is>
          <t>Import</t>
        </is>
      </c>
      <c r="CV79">
        <f>FLEET7[[#This Row],[Category]]</f>
        <v/>
      </c>
      <c r="CW79">
        <f>TRIM(LEFT($C79, FIND("(", $C79 &amp; "(") - 1))</f>
        <v/>
      </c>
      <c r="CX79">
        <f>IFERROR(TRIM(MID(FLEET7[[#This Row],[Secondary Asset Identifier]], FIND(" - ", FLEET7[[#This Row],[Secondary Asset Identifier]]) + 3, LEN(FLEET7[[#This Row],[Secondary Asset Identifier]]))),FLEET7[[#This Row],[Emp ID]])</f>
        <v/>
      </c>
      <c r="CY79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79">
        <f>FLEET7[[#This Row],[Assigned]]</f>
        <v/>
      </c>
      <c r="DA79">
        <f>TRIM(LEFT($C79, FIND("(", $C79 &amp; "(") - 1))</f>
        <v/>
      </c>
    </row>
    <row r="80">
      <c r="A80" t="inlineStr">
        <is>
          <t>Ragle Inc.</t>
        </is>
      </c>
      <c r="B80" t="inlineStr">
        <is>
          <t>Ragle - Texas</t>
        </is>
      </c>
      <c r="C80" t="inlineStr">
        <is>
          <t>CFM-06</t>
        </is>
      </c>
      <c r="D80" t="inlineStr">
        <is>
          <t>Off-Road</t>
        </is>
      </c>
      <c r="E80" t="inlineStr">
        <is>
          <t>GOMACO</t>
        </is>
      </c>
      <c r="F80" t="inlineStr">
        <is>
          <t>SPAN-IT</t>
        </is>
      </c>
      <c r="H80" t="inlineStr">
        <is>
          <t>Concrete Finish</t>
        </is>
      </c>
      <c r="I80" t="inlineStr">
        <is>
          <t>Work Bridge</t>
        </is>
      </c>
      <c r="K80" s="1" t="n">
        <v>45715.60126157408</v>
      </c>
      <c r="L80" t="inlineStr">
        <is>
          <t>Manual Entry</t>
        </is>
      </c>
      <c r="T80" t="inlineStr">
        <is>
          <t>True</t>
        </is>
      </c>
      <c r="U80" t="inlineStr">
        <is>
          <t>N/A</t>
        </is>
      </c>
      <c r="AA80" t="inlineStr">
        <is>
          <t>RTX-PV04</t>
        </is>
      </c>
      <c r="AB80" t="inlineStr">
        <is>
          <t>905800-052</t>
        </is>
      </c>
      <c r="AH80" t="inlineStr">
        <is>
          <t>Span-It Work Bridge (Motorized)</t>
        </is>
      </c>
      <c r="AO80" t="inlineStr">
        <is>
          <t>0.00</t>
        </is>
      </c>
      <c r="AP80" t="inlineStr">
        <is>
          <t>CuYds</t>
        </is>
      </c>
      <c r="AQ80" t="n">
        <v>0</v>
      </c>
      <c r="AR80" t="n">
        <v>0</v>
      </c>
      <c r="AS80" t="inlineStr">
        <is>
          <t>lbs</t>
        </is>
      </c>
      <c r="AT80" t="n">
        <v>0</v>
      </c>
      <c r="AU80" t="n">
        <v>0</v>
      </c>
      <c r="AV80" t="n">
        <v>0</v>
      </c>
      <c r="AW80" t="n">
        <v>0</v>
      </c>
      <c r="AY80" t="inlineStr">
        <is>
          <t>1/1/2013 12:00:00 AM</t>
        </is>
      </c>
      <c r="AZ80" t="n">
        <v>20000</v>
      </c>
      <c r="BA80" t="n">
        <v>0</v>
      </c>
      <c r="BB80" t="n">
        <v>0</v>
      </c>
      <c r="CP80" t="inlineStr">
        <is>
          <t>Import</t>
        </is>
      </c>
      <c r="CV80">
        <f>FLEET7[[#This Row],[Category]]</f>
        <v/>
      </c>
      <c r="CW80">
        <f>TRIM(LEFT($C80, FIND("(", $C80 &amp; "(") - 1))</f>
        <v/>
      </c>
      <c r="CX80">
        <f>IFERROR(TRIM(MID(FLEET7[[#This Row],[Secondary Asset Identifier]], FIND(" - ", FLEET7[[#This Row],[Secondary Asset Identifier]]) + 3, LEN(FLEET7[[#This Row],[Secondary Asset Identifier]]))),FLEET7[[#This Row],[Emp ID]])</f>
        <v/>
      </c>
      <c r="CY80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80">
        <f>FLEET7[[#This Row],[Assigned]]</f>
        <v/>
      </c>
      <c r="DA80">
        <f>TRIM(LEFT($C80, FIND("(", $C80 &amp; "(") - 1))</f>
        <v/>
      </c>
    </row>
    <row r="81">
      <c r="A81" t="inlineStr">
        <is>
          <t>Ragle Inc.</t>
        </is>
      </c>
      <c r="B81" t="inlineStr">
        <is>
          <t>Ragle - Texas</t>
        </is>
      </c>
      <c r="C81" t="inlineStr">
        <is>
          <t>CFM-11</t>
        </is>
      </c>
      <c r="D81" t="inlineStr">
        <is>
          <t>Off-Road</t>
        </is>
      </c>
      <c r="E81" t="inlineStr">
        <is>
          <t>GOMACO</t>
        </is>
      </c>
      <c r="F81" t="inlineStr">
        <is>
          <t>COMMANDER III</t>
        </is>
      </c>
      <c r="G81" t="n">
        <v>2017</v>
      </c>
      <c r="H81" t="inlineStr">
        <is>
          <t>Concrete Finish</t>
        </is>
      </c>
      <c r="I81" t="inlineStr">
        <is>
          <t>Paver</t>
        </is>
      </c>
      <c r="K81" s="1" t="n">
        <v>45788.56326388889</v>
      </c>
      <c r="L81" t="inlineStr">
        <is>
          <t>Heartbeat</t>
        </is>
      </c>
      <c r="R81" t="inlineStr">
        <is>
          <t>2023-032 SH 345 BRIDGE REHABILITATION, Julius Schepps Fwy, Dallas, TX 75226</t>
        </is>
      </c>
      <c r="T81" t="inlineStr">
        <is>
          <t>True</t>
        </is>
      </c>
      <c r="U81" t="inlineStr">
        <is>
          <t>12</t>
        </is>
      </c>
      <c r="V81" t="n">
        <v>1012</v>
      </c>
      <c r="W81" t="n">
        <v>4026.4</v>
      </c>
      <c r="X81" t="n">
        <v>4026.4</v>
      </c>
      <c r="Y81" t="n">
        <v>4167</v>
      </c>
      <c r="Z81" t="n">
        <v>4167</v>
      </c>
      <c r="AB81" t="inlineStr">
        <is>
          <t>900100-1079-U</t>
        </is>
      </c>
      <c r="AO81" t="inlineStr">
        <is>
          <t>0.00</t>
        </is>
      </c>
      <c r="AP81" t="inlineStr">
        <is>
          <t>CuYds</t>
        </is>
      </c>
      <c r="AR81" t="n">
        <v>0</v>
      </c>
      <c r="AS81" t="inlineStr">
        <is>
          <t>lbs</t>
        </is>
      </c>
      <c r="AU81" t="n">
        <v>0</v>
      </c>
      <c r="AV81" t="n">
        <v>0</v>
      </c>
      <c r="AW81" t="n">
        <v>0</v>
      </c>
      <c r="AZ81" t="n">
        <v>0</v>
      </c>
      <c r="BA81" t="n">
        <v>0</v>
      </c>
      <c r="BB81" t="n">
        <v>0</v>
      </c>
      <c r="CJ81" t="inlineStr">
        <is>
          <t>GT-4769B</t>
        </is>
      </c>
      <c r="CK81" t="inlineStr">
        <is>
          <t>221020793</t>
        </is>
      </c>
      <c r="CP81" t="inlineStr">
        <is>
          <t>Import</t>
        </is>
      </c>
      <c r="CV81">
        <f>FLEET7[[#This Row],[Category]]</f>
        <v/>
      </c>
      <c r="CW81">
        <f>TRIM(LEFT($C81, FIND("(", $C81 &amp; "(") - 1))</f>
        <v/>
      </c>
      <c r="CX81">
        <f>IFERROR(TRIM(MID(FLEET7[[#This Row],[Secondary Asset Identifier]], FIND(" - ", FLEET7[[#This Row],[Secondary Asset Identifier]]) + 3, LEN(FLEET7[[#This Row],[Secondary Asset Identifier]]))),FLEET7[[#This Row],[Emp ID]])</f>
        <v/>
      </c>
      <c r="CY81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81">
        <f>FLEET7[[#This Row],[Assigned]]</f>
        <v/>
      </c>
      <c r="DA81">
        <f>TRIM(LEFT($C81, FIND("(", $C81 &amp; "(") - 1))</f>
        <v/>
      </c>
    </row>
    <row r="82">
      <c r="A82" t="inlineStr">
        <is>
          <t>Ragle Inc.</t>
        </is>
      </c>
      <c r="B82" t="inlineStr">
        <is>
          <t>Ragle - Texas</t>
        </is>
      </c>
      <c r="C82" t="inlineStr">
        <is>
          <t>CFM-13</t>
        </is>
      </c>
      <c r="D82" t="inlineStr">
        <is>
          <t>Off-Road</t>
        </is>
      </c>
      <c r="E82" t="inlineStr">
        <is>
          <t>GOMACO</t>
        </is>
      </c>
      <c r="F82" t="inlineStr">
        <is>
          <t>GP-2800</t>
        </is>
      </c>
      <c r="G82" t="n">
        <v>2004</v>
      </c>
      <c r="H82" t="inlineStr">
        <is>
          <t>Concrete Finish</t>
        </is>
      </c>
      <c r="I82" t="inlineStr">
        <is>
          <t>Paver</t>
        </is>
      </c>
      <c r="K82" s="1" t="n">
        <v>45644.35778935185</v>
      </c>
      <c r="L82" t="inlineStr">
        <is>
          <t>Key Off</t>
        </is>
      </c>
      <c r="R82" t="inlineStr">
        <is>
          <t>DFW Yard, Oak Grove Rd, Fort Worth, TX 76140</t>
        </is>
      </c>
      <c r="T82" t="inlineStr">
        <is>
          <t>True</t>
        </is>
      </c>
      <c r="U82" t="inlineStr">
        <is>
          <t>145</t>
        </is>
      </c>
      <c r="V82" t="n">
        <v>1008</v>
      </c>
      <c r="W82" t="n">
        <v>5698.7</v>
      </c>
      <c r="X82" t="n">
        <v>5698.7</v>
      </c>
      <c r="Y82" t="n">
        <v>5704</v>
      </c>
      <c r="Z82" t="n">
        <v>5704</v>
      </c>
      <c r="AB82" t="inlineStr">
        <is>
          <t>905200-105</t>
        </is>
      </c>
      <c r="AO82" t="inlineStr">
        <is>
          <t>0.00</t>
        </is>
      </c>
      <c r="AP82" t="inlineStr">
        <is>
          <t>CuYds</t>
        </is>
      </c>
      <c r="AR82" t="n">
        <v>0</v>
      </c>
      <c r="AS82" t="inlineStr">
        <is>
          <t>lbs</t>
        </is>
      </c>
      <c r="AU82" t="n">
        <v>0</v>
      </c>
      <c r="AV82" t="n">
        <v>0</v>
      </c>
      <c r="AW82" t="n">
        <v>0</v>
      </c>
      <c r="AZ82" t="n">
        <v>0</v>
      </c>
      <c r="BA82" t="n">
        <v>0</v>
      </c>
      <c r="BB82" t="n">
        <v>0</v>
      </c>
      <c r="CJ82" t="inlineStr">
        <is>
          <t>GT-4769B</t>
        </is>
      </c>
      <c r="CK82" t="inlineStr">
        <is>
          <t>221020411</t>
        </is>
      </c>
      <c r="CP82" t="inlineStr">
        <is>
          <t>Import</t>
        </is>
      </c>
      <c r="CV82">
        <f>FLEET7[[#This Row],[Category]]</f>
        <v/>
      </c>
      <c r="CW82">
        <f>TRIM(LEFT($C82, FIND("(", $C82 &amp; "(") - 1))</f>
        <v/>
      </c>
      <c r="CX82">
        <f>IFERROR(TRIM(MID(FLEET7[[#This Row],[Secondary Asset Identifier]], FIND(" - ", FLEET7[[#This Row],[Secondary Asset Identifier]]) + 3, LEN(FLEET7[[#This Row],[Secondary Asset Identifier]]))),FLEET7[[#This Row],[Emp ID]])</f>
        <v/>
      </c>
      <c r="CY82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82">
        <f>FLEET7[[#This Row],[Assigned]]</f>
        <v/>
      </c>
      <c r="DA82">
        <f>TRIM(LEFT($C82, FIND("(", $C82 &amp; "(") - 1))</f>
        <v/>
      </c>
    </row>
    <row r="83">
      <c r="A83" t="inlineStr">
        <is>
          <t>Ragle Inc.</t>
        </is>
      </c>
      <c r="B83" t="inlineStr">
        <is>
          <t>Ragle - Texas</t>
        </is>
      </c>
      <c r="C83" t="inlineStr">
        <is>
          <t>CFM-14</t>
        </is>
      </c>
      <c r="D83" t="inlineStr">
        <is>
          <t>Off-Road</t>
        </is>
      </c>
      <c r="E83" t="inlineStr">
        <is>
          <t>GOMACO</t>
        </is>
      </c>
      <c r="F83" t="inlineStr">
        <is>
          <t>RTP-500</t>
        </is>
      </c>
      <c r="G83" t="n">
        <v>2010</v>
      </c>
      <c r="H83" t="inlineStr">
        <is>
          <t>Concrete Finish</t>
        </is>
      </c>
      <c r="I83" t="inlineStr">
        <is>
          <t>Placer</t>
        </is>
      </c>
      <c r="K83" s="1" t="n">
        <v>45644.40515046296</v>
      </c>
      <c r="L83" t="inlineStr">
        <is>
          <t>Key Off</t>
        </is>
      </c>
      <c r="R83" t="inlineStr">
        <is>
          <t>DFW Yard, Oak Grove Rd, Fort Worth, TX 76140</t>
        </is>
      </c>
      <c r="T83" t="inlineStr">
        <is>
          <t>True</t>
        </is>
      </c>
      <c r="U83" t="inlineStr">
        <is>
          <t>145</t>
        </is>
      </c>
      <c r="V83" t="n">
        <v>1008</v>
      </c>
      <c r="W83" t="n">
        <v>13.8</v>
      </c>
      <c r="X83" t="n">
        <v>13.8</v>
      </c>
      <c r="Y83" t="n">
        <v>7796</v>
      </c>
      <c r="Z83" t="n">
        <v>7796</v>
      </c>
      <c r="AB83" t="inlineStr">
        <is>
          <t>906700-041</t>
        </is>
      </c>
      <c r="AO83" t="inlineStr">
        <is>
          <t>0.00</t>
        </is>
      </c>
      <c r="AP83" t="inlineStr">
        <is>
          <t>CuYds</t>
        </is>
      </c>
      <c r="AR83" t="n">
        <v>0</v>
      </c>
      <c r="AS83" t="inlineStr">
        <is>
          <t>lbs</t>
        </is>
      </c>
      <c r="AU83" t="n">
        <v>0</v>
      </c>
      <c r="AV83" t="n">
        <v>0</v>
      </c>
      <c r="AW83" t="n">
        <v>0</v>
      </c>
      <c r="AZ83" t="n">
        <v>0</v>
      </c>
      <c r="BA83" t="n">
        <v>0</v>
      </c>
      <c r="BB83" t="n">
        <v>0</v>
      </c>
      <c r="CJ83" t="inlineStr">
        <is>
          <t>GT-4769B</t>
        </is>
      </c>
      <c r="CK83" t="inlineStr">
        <is>
          <t>221019830</t>
        </is>
      </c>
      <c r="CP83" t="inlineStr">
        <is>
          <t>Import</t>
        </is>
      </c>
      <c r="CV83">
        <f>FLEET7[[#This Row],[Category]]</f>
        <v/>
      </c>
      <c r="CW83">
        <f>TRIM(LEFT($C83, FIND("(", $C83 &amp; "(") - 1))</f>
        <v/>
      </c>
      <c r="CX83">
        <f>IFERROR(TRIM(MID(FLEET7[[#This Row],[Secondary Asset Identifier]], FIND(" - ", FLEET7[[#This Row],[Secondary Asset Identifier]]) + 3, LEN(FLEET7[[#This Row],[Secondary Asset Identifier]]))),FLEET7[[#This Row],[Emp ID]])</f>
        <v/>
      </c>
      <c r="CY83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83">
        <f>FLEET7[[#This Row],[Assigned]]</f>
        <v/>
      </c>
      <c r="DA83">
        <f>TRIM(LEFT($C83, FIND("(", $C83 &amp; "(") - 1))</f>
        <v/>
      </c>
    </row>
    <row r="84">
      <c r="A84" t="inlineStr">
        <is>
          <t>Ragle Inc.</t>
        </is>
      </c>
      <c r="B84" t="inlineStr">
        <is>
          <t>Ragle - Texas</t>
        </is>
      </c>
      <c r="C84" t="inlineStr">
        <is>
          <t>CFM-17</t>
        </is>
      </c>
      <c r="D84" t="inlineStr">
        <is>
          <t>Off-Road</t>
        </is>
      </c>
      <c r="E84" t="inlineStr">
        <is>
          <t>GOMACO</t>
        </is>
      </c>
      <c r="F84" t="inlineStr">
        <is>
          <t>SPAN-IT</t>
        </is>
      </c>
      <c r="G84" t="n">
        <v>2011</v>
      </c>
      <c r="H84" t="inlineStr">
        <is>
          <t>Concrete Finish</t>
        </is>
      </c>
      <c r="I84" t="inlineStr">
        <is>
          <t>Finish Machine</t>
        </is>
      </c>
      <c r="K84" s="1" t="n">
        <v>45714.73694444444</v>
      </c>
      <c r="L84" t="inlineStr">
        <is>
          <t>Manual Entry</t>
        </is>
      </c>
      <c r="T84" t="inlineStr">
        <is>
          <t>True</t>
        </is>
      </c>
      <c r="U84" t="inlineStr">
        <is>
          <t>N/A</t>
        </is>
      </c>
      <c r="W84" t="n">
        <v>0</v>
      </c>
      <c r="X84" t="n">
        <v>0</v>
      </c>
      <c r="Y84" t="n">
        <v>0</v>
      </c>
      <c r="Z84" t="n">
        <v>0</v>
      </c>
      <c r="AB84" t="inlineStr">
        <is>
          <t>905800-081</t>
        </is>
      </c>
      <c r="AO84" t="inlineStr">
        <is>
          <t>0.00</t>
        </is>
      </c>
      <c r="AQ84" t="n">
        <v>0</v>
      </c>
      <c r="AR84" t="n">
        <v>0</v>
      </c>
      <c r="AS84" t="inlineStr">
        <is>
          <t>lbs</t>
        </is>
      </c>
      <c r="AT84" t="n">
        <v>0</v>
      </c>
      <c r="AU84" t="n">
        <v>0</v>
      </c>
      <c r="AV84" t="n">
        <v>0</v>
      </c>
      <c r="AW84" t="n">
        <v>0</v>
      </c>
      <c r="CP84" t="inlineStr">
        <is>
          <t>Standard</t>
        </is>
      </c>
      <c r="CV84">
        <f>FLEET7[[#This Row],[Category]]</f>
        <v/>
      </c>
      <c r="CW84">
        <f>TRIM(LEFT($C84, FIND("(", $C84 &amp; "(") - 1))</f>
        <v/>
      </c>
      <c r="CX84">
        <f>IFERROR(TRIM(MID(FLEET7[[#This Row],[Secondary Asset Identifier]], FIND(" - ", FLEET7[[#This Row],[Secondary Asset Identifier]]) + 3, LEN(FLEET7[[#This Row],[Secondary Asset Identifier]]))),FLEET7[[#This Row],[Emp ID]])</f>
        <v/>
      </c>
      <c r="CY84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84">
        <f>FLEET7[[#This Row],[Assigned]]</f>
        <v/>
      </c>
      <c r="DA84">
        <f>TRIM(LEFT($C84, FIND("(", $C84 &amp; "(") - 1))</f>
        <v/>
      </c>
    </row>
    <row r="85">
      <c r="A85" t="inlineStr">
        <is>
          <t>Ragle Inc.</t>
        </is>
      </c>
      <c r="B85" t="inlineStr">
        <is>
          <t>Ragle - Texas</t>
        </is>
      </c>
      <c r="C85" t="inlineStr">
        <is>
          <t>CFM-18 (ALLEN SCREED 22.5')</t>
        </is>
      </c>
      <c r="D85" t="inlineStr">
        <is>
          <t>Other</t>
        </is>
      </c>
      <c r="E85" t="inlineStr">
        <is>
          <t>ALLEN ENGINEERING</t>
        </is>
      </c>
      <c r="F85" t="inlineStr">
        <is>
          <t>SE12 TRUSS SCREED 22.5'</t>
        </is>
      </c>
      <c r="G85" t="n">
        <v>2024</v>
      </c>
      <c r="H85" t="inlineStr">
        <is>
          <t>Truss Screed</t>
        </is>
      </c>
      <c r="T85" t="inlineStr">
        <is>
          <t>True</t>
        </is>
      </c>
      <c r="U85" t="inlineStr">
        <is>
          <t>N/A</t>
        </is>
      </c>
      <c r="AA85" t="inlineStr">
        <is>
          <t>ALLEN TRUSS SCREED 22.5'</t>
        </is>
      </c>
      <c r="AB85" t="inlineStr">
        <is>
          <t>2592814</t>
        </is>
      </c>
      <c r="AH85" t="inlineStr">
        <is>
          <t>ALLEN TRUSS SCREED 22.5' KIT</t>
        </is>
      </c>
      <c r="AO85" t="inlineStr">
        <is>
          <t>0.00</t>
        </is>
      </c>
      <c r="AQ85" t="n">
        <v>0</v>
      </c>
      <c r="AR85" t="n">
        <v>0</v>
      </c>
      <c r="AS85" t="inlineStr">
        <is>
          <t>lbs</t>
        </is>
      </c>
      <c r="AT85" t="n">
        <v>0</v>
      </c>
      <c r="AU85" t="n">
        <v>0</v>
      </c>
      <c r="AV85" t="n">
        <v>0</v>
      </c>
      <c r="AW85" t="n">
        <v>0</v>
      </c>
      <c r="AY85" t="inlineStr">
        <is>
          <t>8/23/2024 12:00:00 AM</t>
        </is>
      </c>
      <c r="AZ85" t="n">
        <v>14897.93</v>
      </c>
      <c r="BF85" t="inlineStr">
        <is>
          <t>2 - DFW</t>
        </is>
      </c>
      <c r="CP85" t="inlineStr">
        <is>
          <t>Standard</t>
        </is>
      </c>
      <c r="CV85">
        <f>FLEET7[[#This Row],[Category]]</f>
        <v/>
      </c>
      <c r="CW85">
        <f>TRIM(LEFT($C85, FIND("(", $C85 &amp; "(") - 1))</f>
        <v/>
      </c>
      <c r="CX85">
        <f>IFERROR(TRIM(MID(FLEET7[[#This Row],[Secondary Asset Identifier]], FIND(" - ", FLEET7[[#This Row],[Secondary Asset Identifier]]) + 3, LEN(FLEET7[[#This Row],[Secondary Asset Identifier]]))),FLEET7[[#This Row],[Emp ID]])</f>
        <v/>
      </c>
      <c r="CY85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85">
        <f>FLEET7[[#This Row],[Assigned]]</f>
        <v/>
      </c>
      <c r="DA85">
        <f>TRIM(LEFT($C85, FIND("(", $C85 &amp; "(") - 1))</f>
        <v/>
      </c>
    </row>
    <row r="86">
      <c r="A86" t="inlineStr">
        <is>
          <t>Ragle Inc.</t>
        </is>
      </c>
      <c r="B86" t="inlineStr">
        <is>
          <t>Ragle - Texas</t>
        </is>
      </c>
      <c r="C86" t="inlineStr">
        <is>
          <t>CM-01</t>
        </is>
      </c>
      <c r="D86" t="inlineStr">
        <is>
          <t>On-Road</t>
        </is>
      </c>
      <c r="E86" t="inlineStr">
        <is>
          <t>CAT</t>
        </is>
      </c>
      <c r="F86" t="inlineStr">
        <is>
          <t>CT660</t>
        </is>
      </c>
      <c r="G86" t="n">
        <v>2015</v>
      </c>
      <c r="H86" t="inlineStr">
        <is>
          <t>Heavy Truck</t>
        </is>
      </c>
      <c r="I86" t="inlineStr">
        <is>
          <t>Concrete Mixer</t>
        </is>
      </c>
      <c r="K86" s="1" t="n">
        <v>45789.41421296296</v>
      </c>
      <c r="L86" t="inlineStr">
        <is>
          <t>Heartbeat</t>
        </is>
      </c>
      <c r="R86" t="inlineStr">
        <is>
          <t>DFW Yard, Oak Grove Rd, Fort Worth, TX 76140</t>
        </is>
      </c>
      <c r="T86" t="inlineStr">
        <is>
          <t>True</t>
        </is>
      </c>
      <c r="U86" t="inlineStr">
        <is>
          <t>6</t>
        </is>
      </c>
      <c r="V86" t="n">
        <v>1007</v>
      </c>
      <c r="W86" t="n">
        <v>91098.8</v>
      </c>
      <c r="X86" t="n">
        <v>91098.8</v>
      </c>
      <c r="Y86" t="n">
        <v>11222</v>
      </c>
      <c r="Z86" t="n">
        <v>11222</v>
      </c>
      <c r="AB86" t="inlineStr">
        <is>
          <t>3HTJGTKT9FN670318</t>
        </is>
      </c>
      <c r="AH86" t="inlineStr">
        <is>
          <t>Engine serial JFB00878</t>
        </is>
      </c>
      <c r="AO86" t="inlineStr">
        <is>
          <t>0.00</t>
        </is>
      </c>
      <c r="AP86" t="inlineStr">
        <is>
          <t>CuYds</t>
        </is>
      </c>
      <c r="AQ86" t="n">
        <v>0</v>
      </c>
      <c r="AR86" t="n">
        <v>0</v>
      </c>
      <c r="AS86" t="inlineStr">
        <is>
          <t>lbs</t>
        </is>
      </c>
      <c r="AT86" t="n">
        <v>0</v>
      </c>
      <c r="AU86" t="n">
        <v>0</v>
      </c>
      <c r="AV86" t="n">
        <v>0</v>
      </c>
      <c r="AW86" t="n">
        <v>0</v>
      </c>
      <c r="AY86" t="inlineStr">
        <is>
          <t>1/1/2022 12:00:00 AM</t>
        </is>
      </c>
      <c r="AZ86" t="n">
        <v>0</v>
      </c>
      <c r="BA86" t="n">
        <v>0</v>
      </c>
      <c r="BB86" t="n">
        <v>0</v>
      </c>
      <c r="CJ86" t="inlineStr">
        <is>
          <t>GT-6379AB</t>
        </is>
      </c>
      <c r="CK86" t="inlineStr">
        <is>
          <t>221402456</t>
        </is>
      </c>
      <c r="CP86" t="inlineStr">
        <is>
          <t>Import</t>
        </is>
      </c>
      <c r="CV86">
        <f>FLEET7[[#This Row],[Category]]</f>
        <v/>
      </c>
      <c r="CW86">
        <f>TRIM(LEFT($C86, FIND("(", $C86 &amp; "(") - 1))</f>
        <v/>
      </c>
      <c r="CX86">
        <f>IFERROR(TRIM(MID(FLEET7[[#This Row],[Secondary Asset Identifier]], FIND(" - ", FLEET7[[#This Row],[Secondary Asset Identifier]]) + 3, LEN(FLEET7[[#This Row],[Secondary Asset Identifier]]))),FLEET7[[#This Row],[Emp ID]])</f>
        <v/>
      </c>
      <c r="CY86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86">
        <f>FLEET7[[#This Row],[Assigned]]</f>
        <v/>
      </c>
      <c r="DA86">
        <f>TRIM(LEFT($C86, FIND("(", $C86 &amp; "(") - 1))</f>
        <v/>
      </c>
    </row>
    <row r="87">
      <c r="A87" t="inlineStr">
        <is>
          <t>Ragle Inc.</t>
        </is>
      </c>
      <c r="B87" t="inlineStr">
        <is>
          <t>Ragle - Texas</t>
        </is>
      </c>
      <c r="C87" t="inlineStr">
        <is>
          <t>CM-02</t>
        </is>
      </c>
      <c r="D87" t="inlineStr">
        <is>
          <t>On-Road</t>
        </is>
      </c>
      <c r="E87" t="inlineStr">
        <is>
          <t>KENWORTH</t>
        </is>
      </c>
      <c r="F87" t="inlineStr">
        <is>
          <t>T880</t>
        </is>
      </c>
      <c r="G87" t="n">
        <v>2014</v>
      </c>
      <c r="H87" t="inlineStr">
        <is>
          <t>Heavy Truck</t>
        </is>
      </c>
      <c r="I87" t="inlineStr">
        <is>
          <t>Concrete Mixer</t>
        </is>
      </c>
      <c r="K87" s="1" t="n">
        <v>45783.41604166666</v>
      </c>
      <c r="L87" t="inlineStr">
        <is>
          <t>Last Gasp</t>
        </is>
      </c>
      <c r="R87" t="inlineStr">
        <is>
          <t>DFW Yard, Oak Grove Rd, Fort Worth, TX 76140</t>
        </is>
      </c>
      <c r="T87" t="inlineStr">
        <is>
          <t>True</t>
        </is>
      </c>
      <c r="U87" t="inlineStr">
        <is>
          <t>6</t>
        </is>
      </c>
      <c r="V87" t="n">
        <v>1007</v>
      </c>
      <c r="W87" t="n">
        <v>207695.6</v>
      </c>
      <c r="X87" t="n">
        <v>207695.6</v>
      </c>
      <c r="Y87" t="n">
        <v>16428</v>
      </c>
      <c r="Z87" t="n">
        <v>16428</v>
      </c>
      <c r="AB87" t="inlineStr">
        <is>
          <t>1NKDL70X8EJ417283</t>
        </is>
      </c>
      <c r="AO87" t="inlineStr">
        <is>
          <t>0.00</t>
        </is>
      </c>
      <c r="AP87" t="inlineStr">
        <is>
          <t>CuYds</t>
        </is>
      </c>
      <c r="AR87" t="n">
        <v>0</v>
      </c>
      <c r="AS87" t="inlineStr">
        <is>
          <t>lbs</t>
        </is>
      </c>
      <c r="AU87" t="n">
        <v>0</v>
      </c>
      <c r="AV87" t="n">
        <v>0</v>
      </c>
      <c r="AW87" t="n">
        <v>0</v>
      </c>
      <c r="AY87" t="inlineStr">
        <is>
          <t>1/1/2022 12:00:00 AM</t>
        </is>
      </c>
      <c r="AZ87" t="n">
        <v>69062.5</v>
      </c>
      <c r="BA87" t="n">
        <v>0</v>
      </c>
      <c r="BB87" t="n">
        <v>0</v>
      </c>
      <c r="CJ87" t="inlineStr">
        <is>
          <t>GT-6379AB</t>
        </is>
      </c>
      <c r="CK87" t="inlineStr">
        <is>
          <t>221402350</t>
        </is>
      </c>
      <c r="CP87" t="inlineStr">
        <is>
          <t>Import</t>
        </is>
      </c>
      <c r="CV87">
        <f>FLEET7[[#This Row],[Category]]</f>
        <v/>
      </c>
      <c r="CW87">
        <f>TRIM(LEFT($C87, FIND("(", $C87 &amp; "(") - 1))</f>
        <v/>
      </c>
      <c r="CX87">
        <f>IFERROR(TRIM(MID(FLEET7[[#This Row],[Secondary Asset Identifier]], FIND(" - ", FLEET7[[#This Row],[Secondary Asset Identifier]]) + 3, LEN(FLEET7[[#This Row],[Secondary Asset Identifier]]))),FLEET7[[#This Row],[Emp ID]])</f>
        <v/>
      </c>
      <c r="CY87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87">
        <f>FLEET7[[#This Row],[Assigned]]</f>
        <v/>
      </c>
      <c r="DA87">
        <f>TRIM(LEFT($C87, FIND("(", $C87 &amp; "(") - 1))</f>
        <v/>
      </c>
    </row>
    <row r="88">
      <c r="A88" t="inlineStr">
        <is>
          <t>Ragle Inc.</t>
        </is>
      </c>
      <c r="B88" t="inlineStr">
        <is>
          <t>Ragle - Texas</t>
        </is>
      </c>
      <c r="C88" t="inlineStr">
        <is>
          <t>CM-03</t>
        </is>
      </c>
      <c r="D88" t="inlineStr">
        <is>
          <t>On-Road</t>
        </is>
      </c>
      <c r="E88" t="inlineStr">
        <is>
          <t>WESTERN STAR</t>
        </is>
      </c>
      <c r="F88" t="inlineStr">
        <is>
          <t>POLYMIXER</t>
        </is>
      </c>
      <c r="G88" t="n">
        <v>2025</v>
      </c>
      <c r="H88" t="inlineStr">
        <is>
          <t>Z-Class Volumetric Mixer</t>
        </is>
      </c>
      <c r="K88" s="1" t="n">
        <v>45787.75465277778</v>
      </c>
      <c r="L88" t="inlineStr">
        <is>
          <t>Last Gasp</t>
        </is>
      </c>
      <c r="R88" t="inlineStr">
        <is>
          <t>2023-032 SH 345 BRIDGE REHABILITATION, US-75 S, Dallas, TX 75226</t>
        </is>
      </c>
      <c r="T88" t="inlineStr">
        <is>
          <t>True</t>
        </is>
      </c>
      <c r="U88" t="inlineStr">
        <is>
          <t>1</t>
        </is>
      </c>
      <c r="V88" t="n">
        <v>262</v>
      </c>
      <c r="W88" t="n">
        <v>2675.7</v>
      </c>
      <c r="X88" t="n">
        <v>2675.7</v>
      </c>
      <c r="Y88" t="n">
        <v>152</v>
      </c>
      <c r="Z88" t="n">
        <v>152</v>
      </c>
      <c r="AA88" t="inlineStr">
        <is>
          <t>CM-03</t>
        </is>
      </c>
      <c r="AB88" t="inlineStr">
        <is>
          <t>5KKMBPFM4SLVM7450</t>
        </is>
      </c>
      <c r="AC88" t="inlineStr">
        <is>
          <t>ZM-910-SP</t>
        </is>
      </c>
      <c r="AD88" t="inlineStr">
        <is>
          <t>VDJ0406</t>
        </is>
      </c>
      <c r="AE88" t="inlineStr">
        <is>
          <t>TX</t>
        </is>
      </c>
      <c r="AH88" t="inlineStr">
        <is>
          <t>ZM-910-SP
Zim-Mixer®, with 10 cu. yd. capacity producing up to 25 cu. yds. of polyester concrete per hour.</t>
        </is>
      </c>
      <c r="AK88" t="n">
        <v>45296</v>
      </c>
      <c r="AO88" t="inlineStr">
        <is>
          <t>0.00</t>
        </is>
      </c>
      <c r="AQ88" t="n">
        <v>0</v>
      </c>
      <c r="AR88" t="n">
        <v>0</v>
      </c>
      <c r="AS88" t="inlineStr">
        <is>
          <t>lbs</t>
        </is>
      </c>
      <c r="AT88" t="n">
        <v>0</v>
      </c>
      <c r="AU88" t="n">
        <v>0</v>
      </c>
      <c r="AV88" t="n">
        <v>0</v>
      </c>
      <c r="AW88" t="n">
        <v>0</v>
      </c>
      <c r="AX88" t="inlineStr">
        <is>
          <t>NNTA000111323</t>
        </is>
      </c>
      <c r="BF88" t="inlineStr">
        <is>
          <t>2 - DFW</t>
        </is>
      </c>
      <c r="CJ88" t="inlineStr">
        <is>
          <t>GT-6379AB</t>
        </is>
      </c>
      <c r="CK88" t="inlineStr">
        <is>
          <t>220707813</t>
        </is>
      </c>
      <c r="CL88" t="n">
        <v>4</v>
      </c>
      <c r="CO88" s="1" t="n">
        <v>45869</v>
      </c>
      <c r="CP88" t="inlineStr">
        <is>
          <t>Standard</t>
        </is>
      </c>
      <c r="CV88">
        <f>FLEET7[[#This Row],[Category]]</f>
        <v/>
      </c>
      <c r="CW88">
        <f>TRIM(LEFT($C88, FIND("(", $C88 &amp; "(") - 1))</f>
        <v/>
      </c>
      <c r="CX88">
        <f>IFERROR(TRIM(MID(FLEET7[[#This Row],[Secondary Asset Identifier]], FIND(" - ", FLEET7[[#This Row],[Secondary Asset Identifier]]) + 3, LEN(FLEET7[[#This Row],[Secondary Asset Identifier]]))),FLEET7[[#This Row],[Emp ID]])</f>
        <v/>
      </c>
      <c r="CY88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88">
        <f>FLEET7[[#This Row],[Assigned]]</f>
        <v/>
      </c>
      <c r="DA88">
        <f>TRIM(LEFT($C88, FIND("(", $C88 &amp; "(") - 1))</f>
        <v/>
      </c>
    </row>
    <row r="89">
      <c r="A89" t="inlineStr">
        <is>
          <t>Ragle Inc.</t>
        </is>
      </c>
      <c r="B89" t="inlineStr">
        <is>
          <t>Ragle - Texas</t>
        </is>
      </c>
      <c r="C89" t="inlineStr">
        <is>
          <t>CM-04</t>
        </is>
      </c>
      <c r="D89" t="inlineStr">
        <is>
          <t>On-Road</t>
        </is>
      </c>
      <c r="E89" t="inlineStr">
        <is>
          <t>KENWORTH</t>
        </is>
      </c>
      <c r="F89" t="inlineStr">
        <is>
          <t>T400</t>
        </is>
      </c>
      <c r="G89" t="n">
        <v>2012</v>
      </c>
      <c r="H89" t="inlineStr">
        <is>
          <t>Heavy Truck</t>
        </is>
      </c>
      <c r="K89" s="1" t="n">
        <v>45789.42136574074</v>
      </c>
      <c r="L89" t="inlineStr">
        <is>
          <t>Heartbeat</t>
        </is>
      </c>
      <c r="R89" t="inlineStr">
        <is>
          <t>DFW Yard, Oak Grove Rd, Fort Worth, TX 76140</t>
        </is>
      </c>
      <c r="T89" t="inlineStr">
        <is>
          <t>True</t>
        </is>
      </c>
      <c r="U89" t="inlineStr">
        <is>
          <t>6</t>
        </is>
      </c>
      <c r="V89" t="n">
        <v>362</v>
      </c>
      <c r="W89" t="n">
        <v>234239.1</v>
      </c>
      <c r="X89" t="n">
        <v>234239.1</v>
      </c>
      <c r="Y89" t="n">
        <v>18759</v>
      </c>
      <c r="Z89" t="n">
        <v>18759</v>
      </c>
      <c r="AB89" t="inlineStr">
        <is>
          <t>2NKBL50X8CM323504</t>
        </is>
      </c>
      <c r="AO89" t="inlineStr">
        <is>
          <t>0.00</t>
        </is>
      </c>
      <c r="AQ89" t="n">
        <v>0</v>
      </c>
      <c r="AR89" t="n">
        <v>0</v>
      </c>
      <c r="AS89" t="inlineStr">
        <is>
          <t>lbs</t>
        </is>
      </c>
      <c r="AT89" t="n">
        <v>0</v>
      </c>
      <c r="AU89" t="n">
        <v>0</v>
      </c>
      <c r="AV89" t="n">
        <v>0</v>
      </c>
      <c r="AW89" t="n">
        <v>0</v>
      </c>
      <c r="CJ89" t="inlineStr">
        <is>
          <t>GT-6379AB</t>
        </is>
      </c>
      <c r="CK89" t="inlineStr">
        <is>
          <t>221414156</t>
        </is>
      </c>
      <c r="CP89" t="inlineStr">
        <is>
          <t>Standard</t>
        </is>
      </c>
      <c r="CV89">
        <f>FLEET7[[#This Row],[Category]]</f>
        <v/>
      </c>
      <c r="CW89">
        <f>TRIM(LEFT($C89, FIND("(", $C89 &amp; "(") - 1))</f>
        <v/>
      </c>
      <c r="CX89">
        <f>IFERROR(TRIM(MID(FLEET7[[#This Row],[Secondary Asset Identifier]], FIND(" - ", FLEET7[[#This Row],[Secondary Asset Identifier]]) + 3, LEN(FLEET7[[#This Row],[Secondary Asset Identifier]]))),FLEET7[[#This Row],[Emp ID]])</f>
        <v/>
      </c>
      <c r="CY89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89">
        <f>FLEET7[[#This Row],[Assigned]]</f>
        <v/>
      </c>
      <c r="DA89">
        <f>TRIM(LEFT($C89, FIND("(", $C89 &amp; "(") - 1))</f>
        <v/>
      </c>
    </row>
    <row r="90">
      <c r="A90" t="inlineStr">
        <is>
          <t>Ragle Inc.</t>
        </is>
      </c>
      <c r="B90" t="inlineStr">
        <is>
          <t>Ragle - Texas</t>
        </is>
      </c>
      <c r="C90" t="inlineStr">
        <is>
          <t>CM-05</t>
        </is>
      </c>
      <c r="D90" t="inlineStr">
        <is>
          <t>On-Road</t>
        </is>
      </c>
      <c r="E90" t="inlineStr">
        <is>
          <t>WESTERN STAR</t>
        </is>
      </c>
      <c r="F90" t="inlineStr">
        <is>
          <t>POLYMIXER</t>
        </is>
      </c>
      <c r="G90" t="n">
        <v>2025</v>
      </c>
      <c r="H90" t="inlineStr">
        <is>
          <t>Z-Class Volumetric Mixer</t>
        </is>
      </c>
      <c r="K90" s="1" t="n">
        <v>45787.74108796296</v>
      </c>
      <c r="L90" t="inlineStr">
        <is>
          <t>Last Gasp</t>
        </is>
      </c>
      <c r="R90" t="inlineStr">
        <is>
          <t>2023-032 SH 345 BRIDGE REHABILITATION, US-75 N, Dallas, TX 75226</t>
        </is>
      </c>
      <c r="T90" t="inlineStr">
        <is>
          <t>True</t>
        </is>
      </c>
      <c r="U90" t="inlineStr">
        <is>
          <t>1</t>
        </is>
      </c>
      <c r="V90" t="n">
        <v>19</v>
      </c>
      <c r="W90" t="n">
        <v>2672.1</v>
      </c>
      <c r="X90" t="n">
        <v>2672.1</v>
      </c>
      <c r="Y90" t="n">
        <v>79</v>
      </c>
      <c r="Z90" t="n">
        <v>79</v>
      </c>
      <c r="AB90" t="inlineStr">
        <is>
          <t>5KKMBPFM7SLVY5772</t>
        </is>
      </c>
      <c r="AO90" t="inlineStr">
        <is>
          <t>0.00</t>
        </is>
      </c>
      <c r="AQ90" t="n">
        <v>0</v>
      </c>
      <c r="AR90" t="n">
        <v>0</v>
      </c>
      <c r="AS90" t="inlineStr">
        <is>
          <t>lbs</t>
        </is>
      </c>
      <c r="AT90" t="n">
        <v>0</v>
      </c>
      <c r="AU90" t="n">
        <v>0</v>
      </c>
      <c r="AV90" t="n">
        <v>0</v>
      </c>
      <c r="AW90" t="n">
        <v>0</v>
      </c>
      <c r="CJ90" t="inlineStr">
        <is>
          <t>GT-6379AB</t>
        </is>
      </c>
      <c r="CK90" t="inlineStr">
        <is>
          <t>221402383</t>
        </is>
      </c>
      <c r="CP90" t="inlineStr">
        <is>
          <t>Standard</t>
        </is>
      </c>
      <c r="CV90">
        <f>FLEET7[[#This Row],[Category]]</f>
        <v/>
      </c>
      <c r="CW90">
        <f>TRIM(LEFT($C90, FIND("(", $C90 &amp; "(") - 1))</f>
        <v/>
      </c>
      <c r="CX90">
        <f>IFERROR(TRIM(MID(FLEET7[[#This Row],[Secondary Asset Identifier]], FIND(" - ", FLEET7[[#This Row],[Secondary Asset Identifier]]) + 3, LEN(FLEET7[[#This Row],[Secondary Asset Identifier]]))),FLEET7[[#This Row],[Emp ID]])</f>
        <v/>
      </c>
      <c r="CY90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90">
        <f>FLEET7[[#This Row],[Assigned]]</f>
        <v/>
      </c>
      <c r="DA90">
        <f>TRIM(LEFT($C90, FIND("(", $C90 &amp; "(") - 1))</f>
        <v/>
      </c>
    </row>
    <row r="91">
      <c r="A91" t="inlineStr">
        <is>
          <t>Ragle Inc.</t>
        </is>
      </c>
      <c r="B91" t="inlineStr">
        <is>
          <t>Ragle - Texas</t>
        </is>
      </c>
      <c r="C91" t="inlineStr">
        <is>
          <t>CP-01</t>
        </is>
      </c>
      <c r="D91" t="inlineStr">
        <is>
          <t>Off-Road</t>
        </is>
      </c>
      <c r="E91" t="inlineStr">
        <is>
          <t>PUTZMEISTER</t>
        </is>
      </c>
      <c r="F91" t="inlineStr">
        <is>
          <t>TK 40</t>
        </is>
      </c>
      <c r="G91" t="n">
        <v>2018</v>
      </c>
      <c r="H91" t="inlineStr">
        <is>
          <t>Concrete Pump</t>
        </is>
      </c>
      <c r="K91" s="1" t="n">
        <v>45789.26113425926</v>
      </c>
      <c r="L91" t="inlineStr">
        <is>
          <t>Heartbeat</t>
        </is>
      </c>
      <c r="R91" t="inlineStr">
        <is>
          <t>DFW Yard, Oak Grove Rd, Fort Worth, TX 76140</t>
        </is>
      </c>
      <c r="T91" t="inlineStr">
        <is>
          <t>True</t>
        </is>
      </c>
      <c r="U91" t="inlineStr">
        <is>
          <t>84</t>
        </is>
      </c>
      <c r="V91" t="n">
        <v>1007</v>
      </c>
      <c r="W91" t="n">
        <v>778.4</v>
      </c>
      <c r="X91" t="n">
        <v>778.4</v>
      </c>
      <c r="Y91" t="n">
        <v>2153</v>
      </c>
      <c r="Z91" t="n">
        <v>2153</v>
      </c>
      <c r="AB91" t="inlineStr">
        <is>
          <t>2106T4828</t>
        </is>
      </c>
      <c r="AO91" t="inlineStr">
        <is>
          <t>0.00</t>
        </is>
      </c>
      <c r="AP91" t="inlineStr">
        <is>
          <t>CuYds</t>
        </is>
      </c>
      <c r="AR91" t="n">
        <v>0</v>
      </c>
      <c r="AS91" t="inlineStr">
        <is>
          <t>lbs</t>
        </is>
      </c>
      <c r="AU91" t="n">
        <v>0</v>
      </c>
      <c r="AV91" t="n">
        <v>0</v>
      </c>
      <c r="AW91" t="n">
        <v>0</v>
      </c>
      <c r="CD91" t="inlineStr">
        <is>
          <t>S12200345</t>
        </is>
      </c>
      <c r="CE91" t="inlineStr">
        <is>
          <t>deutz</t>
        </is>
      </c>
      <c r="CF91" t="inlineStr">
        <is>
          <t>TD 2011 L04</t>
        </is>
      </c>
      <c r="CG91" t="inlineStr">
        <is>
          <t>CDZXL03.6082</t>
        </is>
      </c>
      <c r="CH91" t="inlineStr">
        <is>
          <t>2018</t>
        </is>
      </c>
      <c r="CJ91" t="inlineStr">
        <is>
          <t>GT-4769B</t>
        </is>
      </c>
      <c r="CK91" t="inlineStr">
        <is>
          <t>221020745</t>
        </is>
      </c>
      <c r="CP91" t="inlineStr">
        <is>
          <t>Standard</t>
        </is>
      </c>
      <c r="CV91">
        <f>FLEET7[[#This Row],[Category]]</f>
        <v/>
      </c>
      <c r="CW91">
        <f>TRIM(LEFT($C91, FIND("(", $C91 &amp; "(") - 1))</f>
        <v/>
      </c>
      <c r="CX91">
        <f>IFERROR(TRIM(MID(FLEET7[[#This Row],[Secondary Asset Identifier]], FIND(" - ", FLEET7[[#This Row],[Secondary Asset Identifier]]) + 3, LEN(FLEET7[[#This Row],[Secondary Asset Identifier]]))),FLEET7[[#This Row],[Emp ID]])</f>
        <v/>
      </c>
      <c r="CY91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91">
        <f>FLEET7[[#This Row],[Assigned]]</f>
        <v/>
      </c>
      <c r="DA91">
        <f>TRIM(LEFT($C91, FIND("(", $C91 &amp; "(") - 1))</f>
        <v/>
      </c>
    </row>
    <row r="92">
      <c r="A92" t="inlineStr">
        <is>
          <t>Ragle Inc.</t>
        </is>
      </c>
      <c r="B92" t="inlineStr">
        <is>
          <t>Ragle - Texas</t>
        </is>
      </c>
      <c r="C92" t="inlineStr">
        <is>
          <t>CP-02</t>
        </is>
      </c>
      <c r="D92" t="inlineStr">
        <is>
          <t>Off-Road</t>
        </is>
      </c>
      <c r="E92" t="inlineStr">
        <is>
          <t>REED</t>
        </is>
      </c>
      <c r="F92" t="inlineStr">
        <is>
          <t>B50</t>
        </is>
      </c>
      <c r="G92" t="n">
        <v>2022</v>
      </c>
      <c r="H92" t="inlineStr">
        <is>
          <t>Concrete Pump</t>
        </is>
      </c>
      <c r="K92" s="1" t="n">
        <v>45788.83023148148</v>
      </c>
      <c r="L92" t="inlineStr">
        <is>
          <t>Heartbeat</t>
        </is>
      </c>
      <c r="R92" t="inlineStr">
        <is>
          <t>DFW Yard, Oak Grove Rd, Fort Worth, TX 76140</t>
        </is>
      </c>
      <c r="T92" t="inlineStr">
        <is>
          <t>True</t>
        </is>
      </c>
      <c r="U92" t="inlineStr">
        <is>
          <t>73</t>
        </is>
      </c>
      <c r="V92" t="n">
        <v>1006</v>
      </c>
      <c r="W92" t="n">
        <v>2106.2</v>
      </c>
      <c r="X92" t="n">
        <v>2106.2</v>
      </c>
      <c r="Y92" t="n">
        <v>3484</v>
      </c>
      <c r="Z92" t="n">
        <v>3484</v>
      </c>
      <c r="AB92" t="inlineStr">
        <is>
          <t>3-17-1-9778</t>
        </is>
      </c>
      <c r="AO92" t="inlineStr">
        <is>
          <t>0.00</t>
        </is>
      </c>
      <c r="AP92" t="inlineStr">
        <is>
          <t>CuYds</t>
        </is>
      </c>
      <c r="AR92" t="n">
        <v>0</v>
      </c>
      <c r="AS92" t="inlineStr">
        <is>
          <t>lbs</t>
        </is>
      </c>
      <c r="AU92" t="n">
        <v>0</v>
      </c>
      <c r="AV92" t="n">
        <v>0</v>
      </c>
      <c r="AW92" t="n">
        <v>0</v>
      </c>
      <c r="CJ92" t="inlineStr">
        <is>
          <t>GT-4769B</t>
        </is>
      </c>
      <c r="CK92" t="inlineStr">
        <is>
          <t>221019328</t>
        </is>
      </c>
      <c r="CP92" t="inlineStr">
        <is>
          <t>Standard</t>
        </is>
      </c>
      <c r="CV92">
        <f>FLEET7[[#This Row],[Category]]</f>
        <v/>
      </c>
      <c r="CW92">
        <f>TRIM(LEFT($C92, FIND("(", $C92 &amp; "(") - 1))</f>
        <v/>
      </c>
      <c r="CX92">
        <f>IFERROR(TRIM(MID(FLEET7[[#This Row],[Secondary Asset Identifier]], FIND(" - ", FLEET7[[#This Row],[Secondary Asset Identifier]]) + 3, LEN(FLEET7[[#This Row],[Secondary Asset Identifier]]))),FLEET7[[#This Row],[Emp ID]])</f>
        <v/>
      </c>
      <c r="CY92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92">
        <f>FLEET7[[#This Row],[Assigned]]</f>
        <v/>
      </c>
      <c r="DA92">
        <f>TRIM(LEFT($C92, FIND("(", $C92 &amp; "(") - 1))</f>
        <v/>
      </c>
    </row>
    <row r="93">
      <c r="A93" t="inlineStr">
        <is>
          <t>Ragle Inc.</t>
        </is>
      </c>
      <c r="B93" t="inlineStr">
        <is>
          <t>Ragle - Texas</t>
        </is>
      </c>
      <c r="C93" t="inlineStr">
        <is>
          <t>CS-01S</t>
        </is>
      </c>
      <c r="D93" t="inlineStr">
        <is>
          <t>Other</t>
        </is>
      </c>
      <c r="E93" t="inlineStr">
        <is>
          <t>DIAMOND PRODUCTS</t>
        </is>
      </c>
      <c r="F93" t="inlineStr">
        <is>
          <t>CC6571</t>
        </is>
      </c>
      <c r="G93" t="n">
        <v>2024</v>
      </c>
      <c r="H93" t="inlineStr">
        <is>
          <t>Walk Behind Saw</t>
        </is>
      </c>
      <c r="K93" s="1" t="n">
        <v>45789.09756944444</v>
      </c>
      <c r="L93" t="inlineStr">
        <is>
          <t>Heartbeat</t>
        </is>
      </c>
      <c r="R93" t="inlineStr">
        <is>
          <t>Denoron Dr, Houston, TX 77048</t>
        </is>
      </c>
      <c r="T93" t="inlineStr">
        <is>
          <t>True</t>
        </is>
      </c>
      <c r="U93" t="inlineStr">
        <is>
          <t>N/A</t>
        </is>
      </c>
      <c r="V93" t="n">
        <v>171</v>
      </c>
      <c r="W93" t="n">
        <v>0</v>
      </c>
      <c r="X93" t="n">
        <v>0</v>
      </c>
      <c r="Y93" t="n">
        <v>0</v>
      </c>
      <c r="Z93" t="n">
        <v>0</v>
      </c>
      <c r="AB93" t="inlineStr">
        <is>
          <t>174575</t>
        </is>
      </c>
      <c r="AO93" t="inlineStr">
        <is>
          <t>0.00</t>
        </is>
      </c>
      <c r="AQ93" t="n">
        <v>0</v>
      </c>
      <c r="AR93" t="n">
        <v>0</v>
      </c>
      <c r="AS93" t="inlineStr">
        <is>
          <t>lbs</t>
        </is>
      </c>
      <c r="AT93" t="n">
        <v>0</v>
      </c>
      <c r="AU93" t="n">
        <v>0</v>
      </c>
      <c r="AV93" t="n">
        <v>0</v>
      </c>
      <c r="AW93" t="n">
        <v>0</v>
      </c>
      <c r="CJ93" t="inlineStr">
        <is>
          <t>LP-BP1</t>
        </is>
      </c>
      <c r="CK93" t="inlineStr">
        <is>
          <t>84066894</t>
        </is>
      </c>
      <c r="CP93" t="inlineStr">
        <is>
          <t>Standard</t>
        </is>
      </c>
      <c r="CV93">
        <f>FLEET7[[#This Row],[Category]]</f>
        <v/>
      </c>
      <c r="CW93">
        <f>TRIM(LEFT($C93, FIND("(", $C93 &amp; "(") - 1))</f>
        <v/>
      </c>
      <c r="CX93">
        <f>IFERROR(TRIM(MID(FLEET7[[#This Row],[Secondary Asset Identifier]], FIND(" - ", FLEET7[[#This Row],[Secondary Asset Identifier]]) + 3, LEN(FLEET7[[#This Row],[Secondary Asset Identifier]]))),FLEET7[[#This Row],[Emp ID]])</f>
        <v/>
      </c>
      <c r="CY93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93">
        <f>FLEET7[[#This Row],[Assigned]]</f>
        <v/>
      </c>
      <c r="DA93">
        <f>TRIM(LEFT($C93, FIND("(", $C93 &amp; "(") - 1))</f>
        <v/>
      </c>
    </row>
    <row r="94">
      <c r="A94" t="inlineStr">
        <is>
          <t>Ragle Inc.</t>
        </is>
      </c>
      <c r="B94" t="inlineStr">
        <is>
          <t>Ragle - Texas</t>
        </is>
      </c>
      <c r="C94" t="inlineStr">
        <is>
          <t>CS-02S</t>
        </is>
      </c>
      <c r="D94" t="inlineStr">
        <is>
          <t>Other</t>
        </is>
      </c>
      <c r="E94" t="inlineStr">
        <is>
          <t>DIAMOND PRODUCTS</t>
        </is>
      </c>
      <c r="F94" t="inlineStr">
        <is>
          <t>CC6571</t>
        </is>
      </c>
      <c r="G94" t="n">
        <v>2024</v>
      </c>
      <c r="H94" t="inlineStr">
        <is>
          <t>Walk Behind Saw</t>
        </is>
      </c>
      <c r="K94" s="1" t="n">
        <v>45789.26804398148</v>
      </c>
      <c r="L94" t="inlineStr">
        <is>
          <t>Heartbeat</t>
        </is>
      </c>
      <c r="R94" t="inlineStr">
        <is>
          <t>Faircroft Dr, Houston, TX 77033</t>
        </is>
      </c>
      <c r="T94" t="inlineStr">
        <is>
          <t>True</t>
        </is>
      </c>
      <c r="U94" t="inlineStr">
        <is>
          <t>N/A</t>
        </is>
      </c>
      <c r="V94" t="n">
        <v>170</v>
      </c>
      <c r="W94" t="n">
        <v>0</v>
      </c>
      <c r="X94" t="n">
        <v>0</v>
      </c>
      <c r="Y94" t="n">
        <v>0</v>
      </c>
      <c r="Z94" t="n">
        <v>0</v>
      </c>
      <c r="AB94" t="inlineStr">
        <is>
          <t>176628</t>
        </is>
      </c>
      <c r="AO94" t="inlineStr">
        <is>
          <t>0.00</t>
        </is>
      </c>
      <c r="AQ94" t="n">
        <v>0</v>
      </c>
      <c r="AR94" t="n">
        <v>0</v>
      </c>
      <c r="AS94" t="inlineStr">
        <is>
          <t>lbs</t>
        </is>
      </c>
      <c r="AT94" t="n">
        <v>0</v>
      </c>
      <c r="AU94" t="n">
        <v>0</v>
      </c>
      <c r="AV94" t="n">
        <v>0</v>
      </c>
      <c r="AW94" t="n">
        <v>0</v>
      </c>
      <c r="CJ94" t="inlineStr">
        <is>
          <t>LP-BP1</t>
        </is>
      </c>
      <c r="CK94" t="inlineStr">
        <is>
          <t>84171715</t>
        </is>
      </c>
      <c r="CP94" t="inlineStr">
        <is>
          <t>Standard</t>
        </is>
      </c>
      <c r="CV94">
        <f>FLEET7[[#This Row],[Category]]</f>
        <v/>
      </c>
      <c r="CW94">
        <f>TRIM(LEFT($C94, FIND("(", $C94 &amp; "(") - 1))</f>
        <v/>
      </c>
      <c r="CX94">
        <f>IFERROR(TRIM(MID(FLEET7[[#This Row],[Secondary Asset Identifier]], FIND(" - ", FLEET7[[#This Row],[Secondary Asset Identifier]]) + 3, LEN(FLEET7[[#This Row],[Secondary Asset Identifier]]))),FLEET7[[#This Row],[Emp ID]])</f>
        <v/>
      </c>
      <c r="CY94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94">
        <f>FLEET7[[#This Row],[Assigned]]</f>
        <v/>
      </c>
      <c r="DA94">
        <f>TRIM(LEFT($C94, FIND("(", $C94 &amp; "(") - 1))</f>
        <v/>
      </c>
    </row>
    <row r="95">
      <c r="A95" t="inlineStr">
        <is>
          <t>Ragle Inc.</t>
        </is>
      </c>
      <c r="B95" t="inlineStr">
        <is>
          <t>Ragle - Texas</t>
        </is>
      </c>
      <c r="C95" t="inlineStr">
        <is>
          <t>CT-27</t>
        </is>
      </c>
      <c r="D95" t="inlineStr">
        <is>
          <t>Trailer</t>
        </is>
      </c>
      <c r="E95" t="inlineStr">
        <is>
          <t>SPARTAN CARGO</t>
        </is>
      </c>
      <c r="F95" t="inlineStr">
        <is>
          <t>UNKNOWN</t>
        </is>
      </c>
      <c r="G95" t="n">
        <v>2022</v>
      </c>
      <c r="H95" t="inlineStr">
        <is>
          <t>Cargo Trailer</t>
        </is>
      </c>
      <c r="K95" s="1" t="n">
        <v>45789.22850694445</v>
      </c>
      <c r="L95" t="inlineStr">
        <is>
          <t>Heartbeat</t>
        </is>
      </c>
      <c r="R95" t="inlineStr">
        <is>
          <t>2024-012 Dal IH635 U-Turn Bridge, N Belt Line Rd, Irving, TX 75063</t>
        </is>
      </c>
      <c r="T95" t="inlineStr">
        <is>
          <t>True</t>
        </is>
      </c>
      <c r="U95" t="inlineStr">
        <is>
          <t>N/A</t>
        </is>
      </c>
      <c r="V95" t="n">
        <v>555</v>
      </c>
      <c r="Y95" t="n">
        <v>0</v>
      </c>
      <c r="Z95" t="n">
        <v>0</v>
      </c>
      <c r="AB95" t="inlineStr">
        <is>
          <t>50XBE1629NA033611</t>
        </is>
      </c>
      <c r="AD95" t="inlineStr">
        <is>
          <t>614240M</t>
        </is>
      </c>
      <c r="AE95" t="inlineStr">
        <is>
          <t>TX</t>
        </is>
      </c>
      <c r="AO95" t="inlineStr">
        <is>
          <t>0.00</t>
        </is>
      </c>
      <c r="AQ95" t="n">
        <v>0</v>
      </c>
      <c r="AR95" t="n">
        <v>0</v>
      </c>
      <c r="AS95" t="inlineStr">
        <is>
          <t>lbs</t>
        </is>
      </c>
      <c r="AT95" t="n">
        <v>0</v>
      </c>
      <c r="AU95" t="n">
        <v>0</v>
      </c>
      <c r="AV95" t="n">
        <v>0</v>
      </c>
      <c r="AW95" t="n">
        <v>0</v>
      </c>
      <c r="CJ95" t="inlineStr">
        <is>
          <t>JH-BP2</t>
        </is>
      </c>
      <c r="CK95" t="inlineStr">
        <is>
          <t>00322B0266</t>
        </is>
      </c>
      <c r="CO95" s="1" t="n">
        <v>45777</v>
      </c>
      <c r="CP95" t="inlineStr">
        <is>
          <t>Standard</t>
        </is>
      </c>
      <c r="CV95">
        <f>FLEET7[[#This Row],[Category]]</f>
        <v/>
      </c>
      <c r="CW95">
        <f>TRIM(LEFT($C95, FIND("(", $C95 &amp; "(") - 1))</f>
        <v/>
      </c>
      <c r="CX95">
        <f>IFERROR(TRIM(MID(FLEET7[[#This Row],[Secondary Asset Identifier]], FIND(" - ", FLEET7[[#This Row],[Secondary Asset Identifier]]) + 3, LEN(FLEET7[[#This Row],[Secondary Asset Identifier]]))),FLEET7[[#This Row],[Emp ID]])</f>
        <v/>
      </c>
      <c r="CY95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95">
        <f>FLEET7[[#This Row],[Assigned]]</f>
        <v/>
      </c>
      <c r="DA95">
        <f>TRIM(LEFT($C95, FIND("(", $C95 &amp; "(") - 1))</f>
        <v/>
      </c>
    </row>
    <row r="96">
      <c r="A96" t="inlineStr">
        <is>
          <t>Ragle Inc.</t>
        </is>
      </c>
      <c r="B96" t="inlineStr">
        <is>
          <t>Ragle - Texas</t>
        </is>
      </c>
      <c r="C96" t="inlineStr">
        <is>
          <t>CT-28</t>
        </is>
      </c>
      <c r="D96" t="inlineStr">
        <is>
          <t>Trailer</t>
        </is>
      </c>
      <c r="E96" t="inlineStr">
        <is>
          <t>SPARTAN CARGO</t>
        </is>
      </c>
      <c r="F96" t="inlineStr">
        <is>
          <t>UNKNOWN</t>
        </is>
      </c>
      <c r="H96" t="inlineStr">
        <is>
          <t>Cargo Trailer</t>
        </is>
      </c>
      <c r="K96" s="1" t="n">
        <v>45789.22767361111</v>
      </c>
      <c r="L96" t="inlineStr">
        <is>
          <t>Heartbeat</t>
        </is>
      </c>
      <c r="R96" t="inlineStr">
        <is>
          <t>Las Brisas Dr, Dallas, TX 75243</t>
        </is>
      </c>
      <c r="T96" t="inlineStr">
        <is>
          <t>True</t>
        </is>
      </c>
      <c r="U96" t="inlineStr">
        <is>
          <t>N/A</t>
        </is>
      </c>
      <c r="V96" t="n">
        <v>180</v>
      </c>
      <c r="Y96" t="n">
        <v>0</v>
      </c>
      <c r="Z96" t="n">
        <v>0</v>
      </c>
      <c r="AB96" t="inlineStr">
        <is>
          <t>50XBE162XPA034561</t>
        </is>
      </c>
      <c r="AD96" t="inlineStr">
        <is>
          <t>739742m</t>
        </is>
      </c>
      <c r="AE96" t="inlineStr">
        <is>
          <t>TX</t>
        </is>
      </c>
      <c r="AO96" t="inlineStr">
        <is>
          <t>0.00</t>
        </is>
      </c>
      <c r="AQ96" t="n">
        <v>0</v>
      </c>
      <c r="AR96" t="n">
        <v>0</v>
      </c>
      <c r="AS96" t="inlineStr">
        <is>
          <t>lbs</t>
        </is>
      </c>
      <c r="AT96" t="n">
        <v>0</v>
      </c>
      <c r="AU96" t="n">
        <v>0</v>
      </c>
      <c r="AV96" t="n">
        <v>0</v>
      </c>
      <c r="AW96" t="n">
        <v>0</v>
      </c>
      <c r="CJ96" t="inlineStr">
        <is>
          <t>JH-BP2</t>
        </is>
      </c>
      <c r="CK96" t="inlineStr">
        <is>
          <t>00322B0888</t>
        </is>
      </c>
      <c r="CP96" t="inlineStr">
        <is>
          <t>Standard</t>
        </is>
      </c>
      <c r="CV96">
        <f>FLEET7[[#This Row],[Category]]</f>
        <v/>
      </c>
      <c r="CW96">
        <f>TRIM(LEFT($C96, FIND("(", $C96 &amp; "(") - 1))</f>
        <v/>
      </c>
      <c r="CX96">
        <f>IFERROR(TRIM(MID(FLEET7[[#This Row],[Secondary Asset Identifier]], FIND(" - ", FLEET7[[#This Row],[Secondary Asset Identifier]]) + 3, LEN(FLEET7[[#This Row],[Secondary Asset Identifier]]))),FLEET7[[#This Row],[Emp ID]])</f>
        <v/>
      </c>
      <c r="CY96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96">
        <f>FLEET7[[#This Row],[Assigned]]</f>
        <v/>
      </c>
      <c r="DA96">
        <f>TRIM(LEFT($C96, FIND("(", $C96 &amp; "(") - 1))</f>
        <v/>
      </c>
    </row>
    <row r="97">
      <c r="A97" t="inlineStr">
        <is>
          <t>Ragle Inc.</t>
        </is>
      </c>
      <c r="B97" t="inlineStr">
        <is>
          <t>Ragle - Texas</t>
        </is>
      </c>
      <c r="C97" t="inlineStr">
        <is>
          <t>D-03</t>
        </is>
      </c>
      <c r="D97" t="inlineStr">
        <is>
          <t>Off-Road</t>
        </is>
      </c>
      <c r="E97" t="inlineStr">
        <is>
          <t>CAT</t>
        </is>
      </c>
      <c r="F97" t="inlineStr">
        <is>
          <t>D5M</t>
        </is>
      </c>
      <c r="G97" t="n">
        <v>2001</v>
      </c>
      <c r="H97" t="inlineStr">
        <is>
          <t>Dozer</t>
        </is>
      </c>
      <c r="I97" t="inlineStr">
        <is>
          <t>Dozer (Med)</t>
        </is>
      </c>
      <c r="K97" s="1" t="n">
        <v>45788.52427083333</v>
      </c>
      <c r="L97" t="inlineStr">
        <is>
          <t>Heartbeat</t>
        </is>
      </c>
      <c r="R97" t="inlineStr">
        <is>
          <t>WTX YARD PIT, NE Loop 338, Odessa, TX 79762</t>
        </is>
      </c>
      <c r="T97" t="inlineStr">
        <is>
          <t>True</t>
        </is>
      </c>
      <c r="U97" t="inlineStr">
        <is>
          <t>5</t>
        </is>
      </c>
      <c r="V97" t="n">
        <v>1009</v>
      </c>
      <c r="W97" t="n">
        <v>335.9</v>
      </c>
      <c r="X97" t="n">
        <v>335.9</v>
      </c>
      <c r="Y97" t="n">
        <v>10955</v>
      </c>
      <c r="Z97" t="n">
        <v>10955</v>
      </c>
      <c r="AA97" t="inlineStr">
        <is>
          <t>RTX-DZ02</t>
        </is>
      </c>
      <c r="AB97" t="inlineStr">
        <is>
          <t>6GN02164</t>
        </is>
      </c>
      <c r="AH97" t="inlineStr">
        <is>
          <t>W/ GPS</t>
        </is>
      </c>
      <c r="AO97" t="inlineStr">
        <is>
          <t>0.00</t>
        </is>
      </c>
      <c r="AP97" t="inlineStr">
        <is>
          <t>CuYds</t>
        </is>
      </c>
      <c r="AR97" t="n">
        <v>0</v>
      </c>
      <c r="AS97" t="inlineStr">
        <is>
          <t>lbs</t>
        </is>
      </c>
      <c r="AU97" t="n">
        <v>0</v>
      </c>
      <c r="AV97" t="n">
        <v>0</v>
      </c>
      <c r="AW97" t="n">
        <v>0</v>
      </c>
      <c r="AY97" t="inlineStr">
        <is>
          <t>1/1/2004 12:00:00 AM</t>
        </is>
      </c>
      <c r="AZ97" t="n">
        <v>134500</v>
      </c>
      <c r="BA97" t="n">
        <v>0</v>
      </c>
      <c r="BB97" t="n">
        <v>0</v>
      </c>
      <c r="CJ97" t="inlineStr">
        <is>
          <t>GT-4769B</t>
        </is>
      </c>
      <c r="CK97" t="inlineStr">
        <is>
          <t>221020212</t>
        </is>
      </c>
      <c r="CP97" t="inlineStr">
        <is>
          <t>Import</t>
        </is>
      </c>
      <c r="CV97">
        <f>FLEET7[[#This Row],[Category]]</f>
        <v/>
      </c>
      <c r="CW97">
        <f>TRIM(LEFT($C97, FIND("(", $C97 &amp; "(") - 1))</f>
        <v/>
      </c>
      <c r="CX97">
        <f>IFERROR(TRIM(MID(FLEET7[[#This Row],[Secondary Asset Identifier]], FIND(" - ", FLEET7[[#This Row],[Secondary Asset Identifier]]) + 3, LEN(FLEET7[[#This Row],[Secondary Asset Identifier]]))),FLEET7[[#This Row],[Emp ID]])</f>
        <v/>
      </c>
      <c r="CY97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97">
        <f>FLEET7[[#This Row],[Assigned]]</f>
        <v/>
      </c>
      <c r="DA97">
        <f>TRIM(LEFT($C97, FIND("(", $C97 &amp; "(") - 1))</f>
        <v/>
      </c>
    </row>
    <row r="98">
      <c r="A98" t="inlineStr">
        <is>
          <t>Ragle Inc.</t>
        </is>
      </c>
      <c r="B98" t="inlineStr">
        <is>
          <t>Ragle - Texas</t>
        </is>
      </c>
      <c r="C98" t="inlineStr">
        <is>
          <t>D-12</t>
        </is>
      </c>
      <c r="D98" t="inlineStr">
        <is>
          <t>Off-Road</t>
        </is>
      </c>
      <c r="E98" t="inlineStr">
        <is>
          <t>JOHN DEERE</t>
        </is>
      </c>
      <c r="F98" t="inlineStr">
        <is>
          <t>700K</t>
        </is>
      </c>
      <c r="H98" t="inlineStr">
        <is>
          <t>Dozer</t>
        </is>
      </c>
      <c r="I98" t="inlineStr">
        <is>
          <t>Dozer (Med)</t>
        </is>
      </c>
      <c r="K98" s="1" t="n">
        <v>45788.62070601852</v>
      </c>
      <c r="L98" t="inlineStr">
        <is>
          <t>Heartbeat</t>
        </is>
      </c>
      <c r="R98" t="inlineStr">
        <is>
          <t>S High St, Longview, TX 75602</t>
        </is>
      </c>
      <c r="T98" t="inlineStr">
        <is>
          <t>True</t>
        </is>
      </c>
      <c r="U98" t="inlineStr">
        <is>
          <t>5</t>
        </is>
      </c>
      <c r="V98" t="n">
        <v>1005</v>
      </c>
      <c r="W98" t="n">
        <v>7562.6</v>
      </c>
      <c r="X98" t="n">
        <v>7562.6</v>
      </c>
      <c r="Y98" t="n">
        <v>7742</v>
      </c>
      <c r="Z98" t="n">
        <v>7742</v>
      </c>
      <c r="AA98" t="inlineStr">
        <is>
          <t>RTX-DZ06</t>
        </is>
      </c>
      <c r="AB98" t="inlineStr">
        <is>
          <t>1T0700KXLDE254220</t>
        </is>
      </c>
      <c r="AO98" t="inlineStr">
        <is>
          <t>0.00</t>
        </is>
      </c>
      <c r="AP98" t="inlineStr">
        <is>
          <t>CuYds</t>
        </is>
      </c>
      <c r="AR98" t="n">
        <v>0</v>
      </c>
      <c r="AS98" t="inlineStr">
        <is>
          <t>lbs</t>
        </is>
      </c>
      <c r="AU98" t="n">
        <v>0</v>
      </c>
      <c r="AV98" t="n">
        <v>0</v>
      </c>
      <c r="AW98" t="n">
        <v>0</v>
      </c>
      <c r="AY98" t="inlineStr">
        <is>
          <t>1/1/2018 12:00:00 AM</t>
        </is>
      </c>
      <c r="AZ98" t="n">
        <v>112350</v>
      </c>
      <c r="BA98" t="n">
        <v>0</v>
      </c>
      <c r="BB98" t="n">
        <v>0</v>
      </c>
      <c r="CJ98" t="inlineStr">
        <is>
          <t>GT-4769B</t>
        </is>
      </c>
      <c r="CK98" t="inlineStr">
        <is>
          <t>221019405</t>
        </is>
      </c>
      <c r="CP98" t="inlineStr">
        <is>
          <t>Import</t>
        </is>
      </c>
      <c r="CV98">
        <f>FLEET7[[#This Row],[Category]]</f>
        <v/>
      </c>
      <c r="CW98">
        <f>TRIM(LEFT($C98, FIND("(", $C98 &amp; "(") - 1))</f>
        <v/>
      </c>
      <c r="CX98">
        <f>IFERROR(TRIM(MID(FLEET7[[#This Row],[Secondary Asset Identifier]], FIND(" - ", FLEET7[[#This Row],[Secondary Asset Identifier]]) + 3, LEN(FLEET7[[#This Row],[Secondary Asset Identifier]]))),FLEET7[[#This Row],[Emp ID]])</f>
        <v/>
      </c>
      <c r="CY98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98">
        <f>FLEET7[[#This Row],[Assigned]]</f>
        <v/>
      </c>
      <c r="DA98">
        <f>TRIM(LEFT($C98, FIND("(", $C98 &amp; "(") - 1))</f>
        <v/>
      </c>
    </row>
    <row r="99">
      <c r="A99" t="inlineStr">
        <is>
          <t>Ragle Inc.</t>
        </is>
      </c>
      <c r="B99" t="inlineStr">
        <is>
          <t>Ragle - Texas</t>
        </is>
      </c>
      <c r="C99" t="inlineStr">
        <is>
          <t>D-13</t>
        </is>
      </c>
      <c r="D99" t="inlineStr">
        <is>
          <t>Off-Road</t>
        </is>
      </c>
      <c r="E99" t="inlineStr">
        <is>
          <t>CAT</t>
        </is>
      </c>
      <c r="F99" t="inlineStr">
        <is>
          <t>D3K2 XL</t>
        </is>
      </c>
      <c r="G99" t="n">
        <v>2016</v>
      </c>
      <c r="H99" t="inlineStr">
        <is>
          <t>Dozer</t>
        </is>
      </c>
      <c r="I99" t="inlineStr">
        <is>
          <t>Dozer (Sm)</t>
        </is>
      </c>
      <c r="K99" s="1" t="n">
        <v>45789.42601851852</v>
      </c>
      <c r="L99" t="inlineStr">
        <is>
          <t>Periodic Message</t>
        </is>
      </c>
      <c r="R99" t="inlineStr">
        <is>
          <t>2022-023 Riverfront &amp; Cadiz Bridge Improvement, S Riverfront Blvd, Dallas, TX 75207</t>
        </is>
      </c>
      <c r="T99" t="inlineStr">
        <is>
          <t>True</t>
        </is>
      </c>
      <c r="U99" t="inlineStr">
        <is>
          <t>0</t>
        </is>
      </c>
      <c r="V99" t="n">
        <v>1013</v>
      </c>
      <c r="W99" t="n">
        <v>879.3</v>
      </c>
      <c r="X99" t="n">
        <v>879.3</v>
      </c>
      <c r="Y99" t="n">
        <v>4064</v>
      </c>
      <c r="Z99" t="n">
        <v>4064</v>
      </c>
      <c r="AA99" t="inlineStr">
        <is>
          <t>RTX-DZ07</t>
        </is>
      </c>
      <c r="AB99" t="inlineStr">
        <is>
          <t>CAT00D3KPKF202159</t>
        </is>
      </c>
      <c r="AO99" t="inlineStr">
        <is>
          <t>0.00</t>
        </is>
      </c>
      <c r="AP99" t="inlineStr">
        <is>
          <t>CuYds</t>
        </is>
      </c>
      <c r="AR99" t="n">
        <v>0</v>
      </c>
      <c r="AS99" t="inlineStr">
        <is>
          <t>lbs</t>
        </is>
      </c>
      <c r="AU99" t="n">
        <v>0</v>
      </c>
      <c r="AV99" t="n">
        <v>0</v>
      </c>
      <c r="AW99" t="n">
        <v>0</v>
      </c>
      <c r="AY99" t="inlineStr">
        <is>
          <t>1/1/2018 12:00:00 AM</t>
        </is>
      </c>
      <c r="AZ99" t="n">
        <v>85701</v>
      </c>
      <c r="BA99" t="n">
        <v>0</v>
      </c>
      <c r="BB99" t="n">
        <v>0</v>
      </c>
      <c r="CJ99" t="inlineStr">
        <is>
          <t>GT-4769B</t>
        </is>
      </c>
      <c r="CK99" t="inlineStr">
        <is>
          <t>221019329</t>
        </is>
      </c>
      <c r="CP99" t="inlineStr">
        <is>
          <t>Import</t>
        </is>
      </c>
      <c r="CV99">
        <f>FLEET7[[#This Row],[Category]]</f>
        <v/>
      </c>
      <c r="CW99">
        <f>TRIM(LEFT($C99, FIND("(", $C99 &amp; "(") - 1))</f>
        <v/>
      </c>
      <c r="CX99">
        <f>IFERROR(TRIM(MID(FLEET7[[#This Row],[Secondary Asset Identifier]], FIND(" - ", FLEET7[[#This Row],[Secondary Asset Identifier]]) + 3, LEN(FLEET7[[#This Row],[Secondary Asset Identifier]]))),FLEET7[[#This Row],[Emp ID]])</f>
        <v/>
      </c>
      <c r="CY99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99">
        <f>FLEET7[[#This Row],[Assigned]]</f>
        <v/>
      </c>
      <c r="DA99">
        <f>TRIM(LEFT($C99, FIND("(", $C99 &amp; "(") - 1))</f>
        <v/>
      </c>
    </row>
    <row r="100">
      <c r="A100" t="inlineStr">
        <is>
          <t>Ragle Inc.</t>
        </is>
      </c>
      <c r="B100" t="inlineStr">
        <is>
          <t>Ragle - Texas</t>
        </is>
      </c>
      <c r="C100" t="inlineStr">
        <is>
          <t>D-16</t>
        </is>
      </c>
      <c r="D100" t="inlineStr">
        <is>
          <t>Off-Road</t>
        </is>
      </c>
      <c r="E100" t="inlineStr">
        <is>
          <t>CAT</t>
        </is>
      </c>
      <c r="F100" t="inlineStr">
        <is>
          <t>D6N LGP</t>
        </is>
      </c>
      <c r="G100" t="n">
        <v>2015</v>
      </c>
      <c r="H100" t="inlineStr">
        <is>
          <t>Dozer</t>
        </is>
      </c>
      <c r="I100" t="inlineStr">
        <is>
          <t>Dozer (Med)</t>
        </is>
      </c>
      <c r="K100" s="1" t="n">
        <v>45788.60653935185</v>
      </c>
      <c r="L100" t="inlineStr">
        <is>
          <t>Heartbeat</t>
        </is>
      </c>
      <c r="R100" t="inlineStr">
        <is>
          <t>2024-030 Matagorda SH 35 Bridge Replacement, State Highway 35 S, Bay City, TX 77414</t>
        </is>
      </c>
      <c r="T100" t="inlineStr">
        <is>
          <t>True</t>
        </is>
      </c>
      <c r="U100" t="inlineStr">
        <is>
          <t>3</t>
        </is>
      </c>
      <c r="V100" t="n">
        <v>850</v>
      </c>
      <c r="W100" t="n">
        <v>1162.1</v>
      </c>
      <c r="X100" t="n">
        <v>1162.1</v>
      </c>
      <c r="Y100" t="n">
        <v>6253</v>
      </c>
      <c r="Z100" t="n">
        <v>6253</v>
      </c>
      <c r="AB100" t="inlineStr">
        <is>
          <t>CAT00D6NKPBA02665</t>
        </is>
      </c>
      <c r="AH100" t="inlineStr">
        <is>
          <t>W/ Ripper - MACHINE CONTROL</t>
        </is>
      </c>
      <c r="AO100" t="inlineStr">
        <is>
          <t>0.00</t>
        </is>
      </c>
      <c r="AP100" t="inlineStr">
        <is>
          <t>CuYds</t>
        </is>
      </c>
      <c r="AR100" t="n">
        <v>0</v>
      </c>
      <c r="AS100" t="inlineStr">
        <is>
          <t>lbs</t>
        </is>
      </c>
      <c r="AU100" t="n">
        <v>0</v>
      </c>
      <c r="AV100" t="n">
        <v>0</v>
      </c>
      <c r="AW100" t="n">
        <v>0</v>
      </c>
      <c r="AZ100" t="n">
        <v>0</v>
      </c>
      <c r="BA100" t="n">
        <v>0</v>
      </c>
      <c r="BB100" t="n">
        <v>0</v>
      </c>
      <c r="CJ100" t="inlineStr">
        <is>
          <t>GT-4769B</t>
        </is>
      </c>
      <c r="CK100" t="inlineStr">
        <is>
          <t>223802388</t>
        </is>
      </c>
      <c r="CP100" t="inlineStr">
        <is>
          <t>Import</t>
        </is>
      </c>
      <c r="CV100">
        <f>FLEET7[[#This Row],[Category]]</f>
        <v/>
      </c>
      <c r="CW100">
        <f>TRIM(LEFT($C100, FIND("(", $C100 &amp; "(") - 1))</f>
        <v/>
      </c>
      <c r="CX100">
        <f>IFERROR(TRIM(MID(FLEET7[[#This Row],[Secondary Asset Identifier]], FIND(" - ", FLEET7[[#This Row],[Secondary Asset Identifier]]) + 3, LEN(FLEET7[[#This Row],[Secondary Asset Identifier]]))),FLEET7[[#This Row],[Emp ID]])</f>
        <v/>
      </c>
      <c r="CY100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100">
        <f>FLEET7[[#This Row],[Assigned]]</f>
        <v/>
      </c>
      <c r="DA100">
        <f>TRIM(LEFT($C100, FIND("(", $C100 &amp; "(") - 1))</f>
        <v/>
      </c>
    </row>
    <row r="101">
      <c r="A101" t="inlineStr">
        <is>
          <t>Ragle Inc.</t>
        </is>
      </c>
      <c r="B101" t="inlineStr">
        <is>
          <t>Ragle - Texas</t>
        </is>
      </c>
      <c r="C101" t="inlineStr">
        <is>
          <t>D-17</t>
        </is>
      </c>
      <c r="D101" t="inlineStr">
        <is>
          <t>Off-Road</t>
        </is>
      </c>
      <c r="E101" t="inlineStr">
        <is>
          <t>CAT</t>
        </is>
      </c>
      <c r="F101" t="inlineStr">
        <is>
          <t>D6K2</t>
        </is>
      </c>
      <c r="G101" t="n">
        <v>2015</v>
      </c>
      <c r="H101" t="inlineStr">
        <is>
          <t>Dozer</t>
        </is>
      </c>
      <c r="I101" t="inlineStr">
        <is>
          <t>Dozer (Med)</t>
        </is>
      </c>
      <c r="K101" s="1" t="n">
        <v>45788.45284722222</v>
      </c>
      <c r="L101" t="inlineStr">
        <is>
          <t>Heartbeat</t>
        </is>
      </c>
      <c r="R101" t="inlineStr">
        <is>
          <t>EQUIP HOU, S Acres Dr, Houston, TX 77048</t>
        </is>
      </c>
      <c r="T101" t="inlineStr">
        <is>
          <t>True</t>
        </is>
      </c>
      <c r="U101" t="inlineStr">
        <is>
          <t>3</t>
        </is>
      </c>
      <c r="V101" t="n">
        <v>1011</v>
      </c>
      <c r="W101" t="n">
        <v>3837.3</v>
      </c>
      <c r="X101" t="n">
        <v>3837.3</v>
      </c>
      <c r="Y101" t="n">
        <v>3783</v>
      </c>
      <c r="Z101" t="n">
        <v>3777</v>
      </c>
      <c r="AB101" t="inlineStr">
        <is>
          <t>RST01696</t>
        </is>
      </c>
      <c r="AO101" t="inlineStr">
        <is>
          <t>0.00</t>
        </is>
      </c>
      <c r="AP101" t="inlineStr">
        <is>
          <t>CuYds</t>
        </is>
      </c>
      <c r="AR101" t="n">
        <v>0</v>
      </c>
      <c r="AS101" t="inlineStr">
        <is>
          <t>lbs</t>
        </is>
      </c>
      <c r="AU101" t="n">
        <v>0</v>
      </c>
      <c r="AV101" t="n">
        <v>0</v>
      </c>
      <c r="AW101" t="n">
        <v>0</v>
      </c>
      <c r="AZ101" t="n">
        <v>0</v>
      </c>
      <c r="BA101" t="n">
        <v>0</v>
      </c>
      <c r="BB101" t="n">
        <v>0</v>
      </c>
      <c r="CJ101" t="inlineStr">
        <is>
          <t>GT-4769B</t>
        </is>
      </c>
      <c r="CK101" t="inlineStr">
        <is>
          <t>221020176</t>
        </is>
      </c>
      <c r="CP101" t="inlineStr">
        <is>
          <t>Import</t>
        </is>
      </c>
      <c r="CV101">
        <f>FLEET7[[#This Row],[Category]]</f>
        <v/>
      </c>
      <c r="CW101">
        <f>TRIM(LEFT($C101, FIND("(", $C101 &amp; "(") - 1))</f>
        <v/>
      </c>
      <c r="CX101">
        <f>IFERROR(TRIM(MID(FLEET7[[#This Row],[Secondary Asset Identifier]], FIND(" - ", FLEET7[[#This Row],[Secondary Asset Identifier]]) + 3, LEN(FLEET7[[#This Row],[Secondary Asset Identifier]]))),FLEET7[[#This Row],[Emp ID]])</f>
        <v/>
      </c>
      <c r="CY101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101">
        <f>FLEET7[[#This Row],[Assigned]]</f>
        <v/>
      </c>
      <c r="DA101">
        <f>TRIM(LEFT($C101, FIND("(", $C101 &amp; "(") - 1))</f>
        <v/>
      </c>
    </row>
    <row r="102">
      <c r="A102" t="inlineStr">
        <is>
          <t>Ragle Inc.</t>
        </is>
      </c>
      <c r="B102" t="inlineStr">
        <is>
          <t>Ragle - Texas</t>
        </is>
      </c>
      <c r="C102" t="inlineStr">
        <is>
          <t>D-18</t>
        </is>
      </c>
      <c r="D102" t="inlineStr">
        <is>
          <t>Off-Road</t>
        </is>
      </c>
      <c r="E102" t="inlineStr">
        <is>
          <t>CAT</t>
        </is>
      </c>
      <c r="F102" t="inlineStr">
        <is>
          <t>D3K2 XL</t>
        </is>
      </c>
      <c r="G102" t="n">
        <v>2016</v>
      </c>
      <c r="H102" t="inlineStr">
        <is>
          <t>Dozer</t>
        </is>
      </c>
      <c r="I102" t="inlineStr">
        <is>
          <t>Dozer (Sm)</t>
        </is>
      </c>
      <c r="K102" s="1" t="n">
        <v>45789.04112268519</v>
      </c>
      <c r="L102" t="inlineStr">
        <is>
          <t>Heartbeat</t>
        </is>
      </c>
      <c r="R102" t="inlineStr">
        <is>
          <t>DFW Yard, Oak Grove Rd, Fort Worth, TX 76140</t>
        </is>
      </c>
      <c r="T102" t="inlineStr">
        <is>
          <t>True</t>
        </is>
      </c>
      <c r="U102" t="inlineStr">
        <is>
          <t>5</t>
        </is>
      </c>
      <c r="V102" t="n">
        <v>1012</v>
      </c>
      <c r="W102" t="n">
        <v>314.2</v>
      </c>
      <c r="X102" t="n">
        <v>314.2</v>
      </c>
      <c r="Y102" t="n">
        <v>6361</v>
      </c>
      <c r="Z102" t="n">
        <v>6361</v>
      </c>
      <c r="AB102" t="inlineStr">
        <is>
          <t>CAT00D3KCKL200409</t>
        </is>
      </c>
      <c r="AO102" t="inlineStr">
        <is>
          <t>0.00</t>
        </is>
      </c>
      <c r="AP102" t="inlineStr">
        <is>
          <t>CuYds</t>
        </is>
      </c>
      <c r="AR102" t="n">
        <v>0</v>
      </c>
      <c r="AS102" t="inlineStr">
        <is>
          <t>lbs</t>
        </is>
      </c>
      <c r="AU102" t="n">
        <v>0</v>
      </c>
      <c r="AV102" t="n">
        <v>0</v>
      </c>
      <c r="AW102" t="n">
        <v>0</v>
      </c>
      <c r="AZ102" t="n">
        <v>0</v>
      </c>
      <c r="BA102" t="n">
        <v>0</v>
      </c>
      <c r="BB102" t="n">
        <v>0</v>
      </c>
      <c r="CJ102" t="inlineStr">
        <is>
          <t>GT-4769B</t>
        </is>
      </c>
      <c r="CK102" t="inlineStr">
        <is>
          <t>221020790</t>
        </is>
      </c>
      <c r="CP102" t="inlineStr">
        <is>
          <t>Import</t>
        </is>
      </c>
      <c r="CV102">
        <f>FLEET7[[#This Row],[Category]]</f>
        <v/>
      </c>
      <c r="CW102">
        <f>TRIM(LEFT($C102, FIND("(", $C102 &amp; "(") - 1))</f>
        <v/>
      </c>
      <c r="CX102">
        <f>IFERROR(TRIM(MID(FLEET7[[#This Row],[Secondary Asset Identifier]], FIND(" - ", FLEET7[[#This Row],[Secondary Asset Identifier]]) + 3, LEN(FLEET7[[#This Row],[Secondary Asset Identifier]]))),FLEET7[[#This Row],[Emp ID]])</f>
        <v/>
      </c>
      <c r="CY102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102">
        <f>FLEET7[[#This Row],[Assigned]]</f>
        <v/>
      </c>
      <c r="DA102">
        <f>TRIM(LEFT($C102, FIND("(", $C102 &amp; "(") - 1))</f>
        <v/>
      </c>
    </row>
    <row r="103">
      <c r="A103" t="inlineStr">
        <is>
          <t>Ragle Inc.</t>
        </is>
      </c>
      <c r="B103" t="inlineStr">
        <is>
          <t>Ragle - Texas</t>
        </is>
      </c>
      <c r="C103" t="inlineStr">
        <is>
          <t>DC-01U</t>
        </is>
      </c>
      <c r="D103" t="inlineStr">
        <is>
          <t>Off-Road</t>
        </is>
      </c>
      <c r="E103" t="inlineStr">
        <is>
          <t>INDUSTRIAL VACUUM</t>
        </is>
      </c>
      <c r="F103" t="inlineStr">
        <is>
          <t>DCT 20055</t>
        </is>
      </c>
      <c r="G103" t="n">
        <v>2013</v>
      </c>
      <c r="H103" t="inlineStr">
        <is>
          <t>Vacuum</t>
        </is>
      </c>
      <c r="K103" s="1" t="n">
        <v>45788.75071759259</v>
      </c>
      <c r="L103" t="inlineStr">
        <is>
          <t>Heartbeat</t>
        </is>
      </c>
      <c r="R103" t="inlineStr">
        <is>
          <t>DFW Yard, Oak Grove Rd, Fort Worth, TX 76140</t>
        </is>
      </c>
      <c r="T103" t="inlineStr">
        <is>
          <t>True</t>
        </is>
      </c>
      <c r="U103" t="inlineStr">
        <is>
          <t>3</t>
        </is>
      </c>
      <c r="V103" t="n">
        <v>3</v>
      </c>
      <c r="W103" t="n">
        <v>0</v>
      </c>
      <c r="X103" t="n">
        <v>0</v>
      </c>
      <c r="Y103" t="n">
        <v>4245</v>
      </c>
      <c r="Z103" t="n">
        <v>4245</v>
      </c>
      <c r="AB103" t="inlineStr">
        <is>
          <t>1D9D2UA2 5 DW048063</t>
        </is>
      </c>
      <c r="AO103" t="inlineStr">
        <is>
          <t>0.00</t>
        </is>
      </c>
      <c r="AQ103" t="n">
        <v>0</v>
      </c>
      <c r="AR103" t="n">
        <v>0</v>
      </c>
      <c r="AS103" t="inlineStr">
        <is>
          <t>lbs</t>
        </is>
      </c>
      <c r="AT103" t="n">
        <v>0</v>
      </c>
      <c r="AU103" t="n">
        <v>0</v>
      </c>
      <c r="AV103" t="n">
        <v>0</v>
      </c>
      <c r="AW103" t="n">
        <v>0</v>
      </c>
      <c r="CJ103" t="inlineStr">
        <is>
          <t>GT-4769B</t>
        </is>
      </c>
      <c r="CK103" t="inlineStr">
        <is>
          <t>232402124</t>
        </is>
      </c>
      <c r="CP103" t="inlineStr">
        <is>
          <t>Standard</t>
        </is>
      </c>
      <c r="CV103">
        <f>FLEET7[[#This Row],[Category]]</f>
        <v/>
      </c>
      <c r="CW103">
        <f>TRIM(LEFT($C103, FIND("(", $C103 &amp; "(") - 1))</f>
        <v/>
      </c>
      <c r="CX103">
        <f>IFERROR(TRIM(MID(FLEET7[[#This Row],[Secondary Asset Identifier]], FIND(" - ", FLEET7[[#This Row],[Secondary Asset Identifier]]) + 3, LEN(FLEET7[[#This Row],[Secondary Asset Identifier]]))),FLEET7[[#This Row],[Emp ID]])</f>
        <v/>
      </c>
      <c r="CY103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103">
        <f>FLEET7[[#This Row],[Assigned]]</f>
        <v/>
      </c>
      <c r="DA103">
        <f>TRIM(LEFT($C103, FIND("(", $C103 &amp; "(") - 1))</f>
        <v/>
      </c>
    </row>
    <row r="104">
      <c r="A104" t="inlineStr">
        <is>
          <t>Ragle Inc.</t>
        </is>
      </c>
      <c r="B104" t="inlineStr">
        <is>
          <t>Ragle - Texas</t>
        </is>
      </c>
      <c r="C104" t="inlineStr">
        <is>
          <t>DD-01 (ASPHALT 84")</t>
        </is>
      </c>
      <c r="D104" t="inlineStr">
        <is>
          <t>Off-Road</t>
        </is>
      </c>
      <c r="E104" t="inlineStr">
        <is>
          <t>DYNAPAC</t>
        </is>
      </c>
      <c r="F104" t="inlineStr">
        <is>
          <t>CC5200VI</t>
        </is>
      </c>
      <c r="G104" t="n">
        <v>2022</v>
      </c>
      <c r="H104" t="inlineStr">
        <is>
          <t xml:space="preserve">Asphalt Roller - Steel Wheel 84" </t>
        </is>
      </c>
      <c r="K104" s="1" t="n">
        <v>45788.66428240741</v>
      </c>
      <c r="L104" t="inlineStr">
        <is>
          <t>Heartbeat</t>
        </is>
      </c>
      <c r="R104" t="inlineStr">
        <is>
          <t>2023-007 Ector BI 20E Rehab Roadway, W Highway 80 E, Midland, TX 79765</t>
        </is>
      </c>
      <c r="T104" t="inlineStr">
        <is>
          <t>True</t>
        </is>
      </c>
      <c r="U104" t="inlineStr">
        <is>
          <t>18</t>
        </is>
      </c>
      <c r="V104" t="n">
        <v>585</v>
      </c>
      <c r="W104" t="n">
        <v>344.8</v>
      </c>
      <c r="X104" t="n">
        <v>344.8</v>
      </c>
      <c r="Y104" t="n">
        <v>2902</v>
      </c>
      <c r="Z104" t="n">
        <v>2902</v>
      </c>
      <c r="AB104" t="inlineStr">
        <is>
          <t>10000386PKA024665</t>
        </is>
      </c>
      <c r="AO104" t="inlineStr">
        <is>
          <t>0.00</t>
        </is>
      </c>
      <c r="AP104" t="inlineStr">
        <is>
          <t>CuYds</t>
        </is>
      </c>
      <c r="AQ104" t="n">
        <v>0</v>
      </c>
      <c r="AR104" t="n">
        <v>0</v>
      </c>
      <c r="AS104" t="inlineStr">
        <is>
          <t>lbs</t>
        </is>
      </c>
      <c r="AT104" t="n">
        <v>0</v>
      </c>
      <c r="AU104" t="n">
        <v>0</v>
      </c>
      <c r="AV104" t="n">
        <v>0</v>
      </c>
      <c r="AW104" t="n">
        <v>0</v>
      </c>
      <c r="CJ104" t="inlineStr">
        <is>
          <t>GT-4769B</t>
        </is>
      </c>
      <c r="CK104" t="inlineStr">
        <is>
          <t>221019862</t>
        </is>
      </c>
      <c r="CP104" t="inlineStr">
        <is>
          <t>Standard</t>
        </is>
      </c>
      <c r="CV104">
        <f>FLEET7[[#This Row],[Category]]</f>
        <v/>
      </c>
      <c r="CW104">
        <f>TRIM(LEFT($C104, FIND("(", $C104 &amp; "(") - 1))</f>
        <v/>
      </c>
      <c r="CX104">
        <f>IFERROR(TRIM(MID(FLEET7[[#This Row],[Secondary Asset Identifier]], FIND(" - ", FLEET7[[#This Row],[Secondary Asset Identifier]]) + 3, LEN(FLEET7[[#This Row],[Secondary Asset Identifier]]))),FLEET7[[#This Row],[Emp ID]])</f>
        <v/>
      </c>
      <c r="CY104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104">
        <f>FLEET7[[#This Row],[Assigned]]</f>
        <v/>
      </c>
      <c r="DA104">
        <f>TRIM(LEFT($C104, FIND("(", $C104 &amp; "(") - 1))</f>
        <v/>
      </c>
    </row>
    <row r="105">
      <c r="A105" t="inlineStr">
        <is>
          <t>Ragle Inc.</t>
        </is>
      </c>
      <c r="B105" t="inlineStr">
        <is>
          <t>Ragle - Texas</t>
        </is>
      </c>
      <c r="C105" t="inlineStr">
        <is>
          <t>DD-01S</t>
        </is>
      </c>
      <c r="D105" t="inlineStr">
        <is>
          <t>On-Road</t>
        </is>
      </c>
      <c r="E105" t="inlineStr">
        <is>
          <t>INTERNATIONAL</t>
        </is>
      </c>
      <c r="F105" t="inlineStr">
        <is>
          <t>4300</t>
        </is>
      </c>
      <c r="G105" t="n">
        <v>2005</v>
      </c>
      <c r="H105" t="inlineStr">
        <is>
          <t>Heavy Truck</t>
        </is>
      </c>
      <c r="K105" s="1" t="n">
        <v>45789.42835648148</v>
      </c>
      <c r="L105" t="inlineStr">
        <is>
          <t>Idling</t>
        </is>
      </c>
      <c r="R105" t="inlineStr">
        <is>
          <t>24-04 DALLAS SH 310 INTERSECTION IMPROV, Simpson Stuart Rd, Dallas, TX 75241</t>
        </is>
      </c>
      <c r="T105" t="inlineStr">
        <is>
          <t>True</t>
        </is>
      </c>
      <c r="U105" t="inlineStr">
        <is>
          <t>0</t>
        </is>
      </c>
      <c r="V105" t="n">
        <v>1006</v>
      </c>
      <c r="W105" t="n">
        <v>71237.7</v>
      </c>
      <c r="X105" t="n">
        <v>71237.7</v>
      </c>
      <c r="Y105" t="n">
        <v>9052</v>
      </c>
      <c r="Z105" t="n">
        <v>9052</v>
      </c>
      <c r="AB105" t="inlineStr">
        <is>
          <t>1HTMMAANX5H162395</t>
        </is>
      </c>
      <c r="AD105" t="inlineStr">
        <is>
          <t>LVZ0765</t>
        </is>
      </c>
      <c r="AE105" t="inlineStr">
        <is>
          <t>TX</t>
        </is>
      </c>
      <c r="AO105" t="inlineStr">
        <is>
          <t>0.00</t>
        </is>
      </c>
      <c r="AP105" t="inlineStr">
        <is>
          <t>CuYds</t>
        </is>
      </c>
      <c r="AQ105" t="n">
        <v>0</v>
      </c>
      <c r="AR105" t="n">
        <v>0</v>
      </c>
      <c r="AS105" t="inlineStr">
        <is>
          <t>lbs</t>
        </is>
      </c>
      <c r="AT105" t="n">
        <v>0</v>
      </c>
      <c r="AU105" t="n">
        <v>0</v>
      </c>
      <c r="AV105" t="n">
        <v>0</v>
      </c>
      <c r="AW105" t="n">
        <v>0</v>
      </c>
      <c r="AZ105" t="n">
        <v>0</v>
      </c>
      <c r="BA105" t="n">
        <v>0</v>
      </c>
      <c r="BB105" t="n">
        <v>0</v>
      </c>
      <c r="BF105" t="inlineStr">
        <is>
          <t>SM - SELECT MAINTENANCE</t>
        </is>
      </c>
      <c r="CJ105" t="inlineStr">
        <is>
          <t>GT-6379AB</t>
        </is>
      </c>
      <c r="CK105" t="inlineStr">
        <is>
          <t>220707797</t>
        </is>
      </c>
      <c r="CO105" s="1" t="n">
        <v>46203</v>
      </c>
      <c r="CP105" t="inlineStr">
        <is>
          <t>Import</t>
        </is>
      </c>
      <c r="CV105">
        <f>FLEET7[[#This Row],[Category]]</f>
        <v/>
      </c>
      <c r="CW105">
        <f>TRIM(LEFT($C105, FIND("(", $C105 &amp; "(") - 1))</f>
        <v/>
      </c>
      <c r="CX105">
        <f>IFERROR(TRIM(MID(FLEET7[[#This Row],[Secondary Asset Identifier]], FIND(" - ", FLEET7[[#This Row],[Secondary Asset Identifier]]) + 3, LEN(FLEET7[[#This Row],[Secondary Asset Identifier]]))),FLEET7[[#This Row],[Emp ID]])</f>
        <v/>
      </c>
      <c r="CY105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105">
        <f>FLEET7[[#This Row],[Assigned]]</f>
        <v/>
      </c>
      <c r="DA105">
        <f>TRIM(LEFT($C105, FIND("(", $C105 &amp; "(") - 1))</f>
        <v/>
      </c>
    </row>
    <row r="106">
      <c r="A106" t="inlineStr">
        <is>
          <t>Ragle Inc.</t>
        </is>
      </c>
      <c r="B106" t="inlineStr">
        <is>
          <t>Ragle - Texas</t>
        </is>
      </c>
      <c r="C106" t="inlineStr">
        <is>
          <t>DD-02 (ASPHALT 84")</t>
        </is>
      </c>
      <c r="D106" t="inlineStr">
        <is>
          <t>Off-Road</t>
        </is>
      </c>
      <c r="E106" t="inlineStr">
        <is>
          <t>DYNAPAC</t>
        </is>
      </c>
      <c r="F106" t="inlineStr">
        <is>
          <t>CC6200VI</t>
        </is>
      </c>
      <c r="G106" t="n">
        <v>2018</v>
      </c>
      <c r="H106" t="inlineStr">
        <is>
          <t xml:space="preserve">Asphalt Roller - Steel Wheel 84" </t>
        </is>
      </c>
      <c r="K106" s="1" t="n">
        <v>45788.69197916667</v>
      </c>
      <c r="L106" t="inlineStr">
        <is>
          <t>Heartbeat</t>
        </is>
      </c>
      <c r="R106" t="inlineStr">
        <is>
          <t>2023-007 Ector BI 20E Rehab Roadway, W Highway 80 E, Midland, TX 79765</t>
        </is>
      </c>
      <c r="T106" t="inlineStr">
        <is>
          <t>True</t>
        </is>
      </c>
      <c r="U106" t="inlineStr">
        <is>
          <t>18</t>
        </is>
      </c>
      <c r="V106" t="n">
        <v>571</v>
      </c>
      <c r="W106" t="n">
        <v>553.9</v>
      </c>
      <c r="X106" t="n">
        <v>553.9</v>
      </c>
      <c r="Y106" t="n">
        <v>987</v>
      </c>
      <c r="Z106" t="n">
        <v>987</v>
      </c>
      <c r="AB106" t="inlineStr">
        <is>
          <t>10000387EJA021901</t>
        </is>
      </c>
      <c r="AH106" t="inlineStr">
        <is>
          <t>The Dynapac CC6200 VI is a double drum vibratory roller designed for large-scale asphalt compaction projects. Here are its key specifications:
Drum Specifications:
Drum Width: 84 inches (2130 mm)
Drum Diameter: 51 inches (1300 mm)
Drum Thickness: 0.8 inches (20 mm)
Static Linear Load: 163 pounds per inch (29.1 kg/cm)</t>
        </is>
      </c>
      <c r="AO106" t="inlineStr">
        <is>
          <t>0.00</t>
        </is>
      </c>
      <c r="AP106" t="inlineStr">
        <is>
          <t>CuYds</t>
        </is>
      </c>
      <c r="AQ106" t="n">
        <v>0</v>
      </c>
      <c r="AR106" t="n">
        <v>0</v>
      </c>
      <c r="AS106" t="inlineStr">
        <is>
          <t>lbs</t>
        </is>
      </c>
      <c r="AT106" t="n">
        <v>0</v>
      </c>
      <c r="AU106" t="n">
        <v>0</v>
      </c>
      <c r="AV106" t="n">
        <v>0</v>
      </c>
      <c r="AW106" t="n">
        <v>0</v>
      </c>
      <c r="CJ106" t="inlineStr">
        <is>
          <t>GT-4769B</t>
        </is>
      </c>
      <c r="CK106" t="inlineStr">
        <is>
          <t>225206897</t>
        </is>
      </c>
      <c r="CP106" t="inlineStr">
        <is>
          <t>Standard</t>
        </is>
      </c>
      <c r="CV106">
        <f>FLEET7[[#This Row],[Category]]</f>
        <v/>
      </c>
      <c r="CW106">
        <f>TRIM(LEFT($C106, FIND("(", $C106 &amp; "(") - 1))</f>
        <v/>
      </c>
      <c r="CX106">
        <f>IFERROR(TRIM(MID(FLEET7[[#This Row],[Secondary Asset Identifier]], FIND(" - ", FLEET7[[#This Row],[Secondary Asset Identifier]]) + 3, LEN(FLEET7[[#This Row],[Secondary Asset Identifier]]))),FLEET7[[#This Row],[Emp ID]])</f>
        <v/>
      </c>
      <c r="CY106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106">
        <f>FLEET7[[#This Row],[Assigned]]</f>
        <v/>
      </c>
      <c r="DA106">
        <f>TRIM(LEFT($C106, FIND("(", $C106 &amp; "(") - 1))</f>
        <v/>
      </c>
    </row>
    <row r="107">
      <c r="A107" t="inlineStr">
        <is>
          <t>Ragle Inc.</t>
        </is>
      </c>
      <c r="B107" t="inlineStr">
        <is>
          <t>Ragle - Texas</t>
        </is>
      </c>
      <c r="C107" t="inlineStr">
        <is>
          <t>DD-03</t>
        </is>
      </c>
      <c r="D107" t="inlineStr">
        <is>
          <t>Off-Road</t>
        </is>
      </c>
      <c r="E107" t="inlineStr">
        <is>
          <t>DYNAPAC</t>
        </is>
      </c>
      <c r="F107" t="inlineStr">
        <is>
          <t>CC1300VI</t>
        </is>
      </c>
      <c r="G107" t="n">
        <v>2022</v>
      </c>
      <c r="H107" t="inlineStr">
        <is>
          <t>Roller</t>
        </is>
      </c>
      <c r="K107" s="1" t="n">
        <v>45788.61975694444</v>
      </c>
      <c r="L107" t="inlineStr">
        <is>
          <t>Heartbeat</t>
        </is>
      </c>
      <c r="R107" t="inlineStr">
        <is>
          <t>2023-007 Ector BI 20E Rehab Roadway, W Highway 80 E, Midland, TX 79765</t>
        </is>
      </c>
      <c r="T107" t="inlineStr">
        <is>
          <t>True</t>
        </is>
      </c>
      <c r="U107" t="inlineStr">
        <is>
          <t>18</t>
        </is>
      </c>
      <c r="V107" t="n">
        <v>401</v>
      </c>
      <c r="W107" t="n">
        <v>160.1</v>
      </c>
      <c r="X107" t="n">
        <v>160.1</v>
      </c>
      <c r="Y107" t="n">
        <v>822</v>
      </c>
      <c r="Z107" t="n">
        <v>822</v>
      </c>
      <c r="AB107" t="inlineStr">
        <is>
          <t>10000470ENA034101</t>
        </is>
      </c>
      <c r="AO107" t="inlineStr">
        <is>
          <t>0.00</t>
        </is>
      </c>
      <c r="AQ107" t="n">
        <v>0</v>
      </c>
      <c r="AR107" t="n">
        <v>0</v>
      </c>
      <c r="AS107" t="inlineStr">
        <is>
          <t>lbs</t>
        </is>
      </c>
      <c r="AT107" t="n">
        <v>0</v>
      </c>
      <c r="AU107" t="n">
        <v>0</v>
      </c>
      <c r="AV107" t="n">
        <v>0</v>
      </c>
      <c r="AW107" t="n">
        <v>0</v>
      </c>
      <c r="CJ107" t="inlineStr">
        <is>
          <t>GT-4769B</t>
        </is>
      </c>
      <c r="CK107" t="inlineStr">
        <is>
          <t>232401961</t>
        </is>
      </c>
      <c r="CP107" t="inlineStr">
        <is>
          <t>Standard</t>
        </is>
      </c>
      <c r="CV107">
        <f>FLEET7[[#This Row],[Category]]</f>
        <v/>
      </c>
      <c r="CW107">
        <f>TRIM(LEFT($C107, FIND("(", $C107 &amp; "(") - 1))</f>
        <v/>
      </c>
      <c r="CX107">
        <f>IFERROR(TRIM(MID(FLEET7[[#This Row],[Secondary Asset Identifier]], FIND(" - ", FLEET7[[#This Row],[Secondary Asset Identifier]]) + 3, LEN(FLEET7[[#This Row],[Secondary Asset Identifier]]))),FLEET7[[#This Row],[Emp ID]])</f>
        <v/>
      </c>
      <c r="CY107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107">
        <f>FLEET7[[#This Row],[Assigned]]</f>
        <v/>
      </c>
      <c r="DA107">
        <f>TRIM(LEFT($C107, FIND("(", $C107 &amp; "(") - 1))</f>
        <v/>
      </c>
    </row>
    <row r="108">
      <c r="A108" t="inlineStr">
        <is>
          <t>Ragle Inc.</t>
        </is>
      </c>
      <c r="B108" t="inlineStr">
        <is>
          <t>Ragle - Texas</t>
        </is>
      </c>
      <c r="C108" t="inlineStr">
        <is>
          <t xml:space="preserve">Drop hammer </t>
        </is>
      </c>
      <c r="D108" t="inlineStr">
        <is>
          <t>Other</t>
        </is>
      </c>
      <c r="E108" t="inlineStr">
        <is>
          <t>STANLEY</t>
        </is>
      </c>
      <c r="F108" t="inlineStr">
        <is>
          <t>DH3500</t>
        </is>
      </c>
      <c r="G108" t="n">
        <v>2018</v>
      </c>
      <c r="H108" t="inlineStr">
        <is>
          <t>Attachment</t>
        </is>
      </c>
      <c r="T108" t="inlineStr">
        <is>
          <t>True</t>
        </is>
      </c>
      <c r="U108" t="inlineStr">
        <is>
          <t>N/A</t>
        </is>
      </c>
      <c r="AO108" t="inlineStr">
        <is>
          <t>0.00</t>
        </is>
      </c>
      <c r="AP108" t="inlineStr">
        <is>
          <t>CuYds</t>
        </is>
      </c>
      <c r="AR108" t="n">
        <v>0</v>
      </c>
      <c r="AS108" t="inlineStr">
        <is>
          <t>lbs</t>
        </is>
      </c>
      <c r="AU108" t="n">
        <v>0</v>
      </c>
      <c r="AV108" t="n">
        <v>0</v>
      </c>
      <c r="AW108" t="n">
        <v>0</v>
      </c>
      <c r="CP108" t="inlineStr">
        <is>
          <t>Standard</t>
        </is>
      </c>
      <c r="CV108">
        <f>FLEET7[[#This Row],[Category]]</f>
        <v/>
      </c>
      <c r="CW108">
        <f>TRIM(LEFT($C108, FIND("(", $C108 &amp; "(") - 1))</f>
        <v/>
      </c>
      <c r="CX108">
        <f>IFERROR(TRIM(MID(FLEET7[[#This Row],[Secondary Asset Identifier]], FIND(" - ", FLEET7[[#This Row],[Secondary Asset Identifier]]) + 3, LEN(FLEET7[[#This Row],[Secondary Asset Identifier]]))),FLEET7[[#This Row],[Emp ID]])</f>
        <v/>
      </c>
      <c r="CY108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108">
        <f>FLEET7[[#This Row],[Assigned]]</f>
        <v/>
      </c>
      <c r="DA108">
        <f>TRIM(LEFT($C108, FIND("(", $C108 &amp; "(") - 1))</f>
        <v/>
      </c>
    </row>
    <row r="109">
      <c r="A109" t="inlineStr">
        <is>
          <t>Ragle Inc.</t>
        </is>
      </c>
      <c r="B109" t="inlineStr">
        <is>
          <t>Ragle - Texas</t>
        </is>
      </c>
      <c r="C109" t="inlineStr">
        <is>
          <t>DST-01</t>
        </is>
      </c>
      <c r="D109" t="inlineStr">
        <is>
          <t>On-Road</t>
        </is>
      </c>
      <c r="E109" t="inlineStr">
        <is>
          <t>FREIGHTLINER</t>
        </is>
      </c>
      <c r="F109" t="inlineStr">
        <is>
          <t>M2</t>
        </is>
      </c>
      <c r="G109" t="n">
        <v>2017</v>
      </c>
      <c r="H109" t="inlineStr">
        <is>
          <t>Heavy Truck</t>
        </is>
      </c>
      <c r="K109" s="1" t="n">
        <v>45788.79524305555</v>
      </c>
      <c r="L109" t="inlineStr">
        <is>
          <t>Heartbeat</t>
        </is>
      </c>
      <c r="R109" t="inlineStr">
        <is>
          <t>WTX YARD (2), W County Road 117, Midland, TX 79706</t>
        </is>
      </c>
      <c r="T109" t="inlineStr">
        <is>
          <t>True</t>
        </is>
      </c>
      <c r="U109" t="inlineStr">
        <is>
          <t>25</t>
        </is>
      </c>
      <c r="V109" t="n">
        <v>437</v>
      </c>
      <c r="W109" t="n">
        <v>110396</v>
      </c>
      <c r="X109" t="n">
        <v>110396</v>
      </c>
      <c r="Y109" t="n">
        <v>10581</v>
      </c>
      <c r="Z109" t="n">
        <v>10581</v>
      </c>
      <c r="AB109" t="inlineStr">
        <is>
          <t>1FVACXFE5JHJJ6213</t>
        </is>
      </c>
      <c r="AD109" t="inlineStr">
        <is>
          <t>TYS7696</t>
        </is>
      </c>
      <c r="AE109" t="inlineStr">
        <is>
          <t>TX</t>
        </is>
      </c>
      <c r="AO109" t="inlineStr">
        <is>
          <t>0.00</t>
        </is>
      </c>
      <c r="AQ109" t="n">
        <v>0</v>
      </c>
      <c r="AR109" t="n">
        <v>0</v>
      </c>
      <c r="AS109" t="inlineStr">
        <is>
          <t>lbs</t>
        </is>
      </c>
      <c r="AT109" t="n">
        <v>0</v>
      </c>
      <c r="AU109" t="n">
        <v>0</v>
      </c>
      <c r="AV109" t="n">
        <v>0</v>
      </c>
      <c r="AW109" t="n">
        <v>0</v>
      </c>
      <c r="AX109" t="inlineStr">
        <is>
          <t>NTTA01218621</t>
        </is>
      </c>
      <c r="BF109" t="inlineStr">
        <is>
          <t>3 - WTX, AEQ - ASPHALT EQ</t>
        </is>
      </c>
      <c r="CJ109" t="inlineStr">
        <is>
          <t>GT-6379AB</t>
        </is>
      </c>
      <c r="CK109" t="inlineStr">
        <is>
          <t>221414214</t>
        </is>
      </c>
      <c r="CL109" t="n">
        <v>4</v>
      </c>
      <c r="CO109" s="1" t="n">
        <v>46081</v>
      </c>
      <c r="CP109" t="inlineStr">
        <is>
          <t>Standard</t>
        </is>
      </c>
      <c r="CV109">
        <f>FLEET7[[#This Row],[Category]]</f>
        <v/>
      </c>
      <c r="CW109">
        <f>TRIM(LEFT($C109, FIND("(", $C109 &amp; "(") - 1))</f>
        <v/>
      </c>
      <c r="CX109">
        <f>IFERROR(TRIM(MID(FLEET7[[#This Row],[Secondary Asset Identifier]], FIND(" - ", FLEET7[[#This Row],[Secondary Asset Identifier]]) + 3, LEN(FLEET7[[#This Row],[Secondary Asset Identifier]]))),FLEET7[[#This Row],[Emp ID]])</f>
        <v/>
      </c>
      <c r="CY109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109">
        <f>FLEET7[[#This Row],[Assigned]]</f>
        <v/>
      </c>
      <c r="DA109">
        <f>TRIM(LEFT($C109, FIND("(", $C109 &amp; "(") - 1))</f>
        <v/>
      </c>
    </row>
    <row r="110">
      <c r="A110" t="inlineStr">
        <is>
          <t>Ragle Inc.</t>
        </is>
      </c>
      <c r="B110" t="inlineStr">
        <is>
          <t>Ragle - Texas</t>
        </is>
      </c>
      <c r="C110" t="inlineStr">
        <is>
          <t>DT-01S</t>
        </is>
      </c>
      <c r="D110" t="inlineStr">
        <is>
          <t>On-Road</t>
        </is>
      </c>
      <c r="E110" t="inlineStr">
        <is>
          <t>FORD</t>
        </is>
      </c>
      <c r="F110" t="inlineStr">
        <is>
          <t>F650</t>
        </is>
      </c>
      <c r="G110" t="n">
        <v>2011</v>
      </c>
      <c r="H110" t="inlineStr">
        <is>
          <t>Heavy Truck</t>
        </is>
      </c>
      <c r="K110" s="1" t="n">
        <v>45788.71993055556</v>
      </c>
      <c r="L110" t="inlineStr">
        <is>
          <t>Heartbeat</t>
        </is>
      </c>
      <c r="R110" t="inlineStr">
        <is>
          <t>2024-004 City of Dallas Sidewalk 2024 (YARD), Langford St, Dallas, TX 75208</t>
        </is>
      </c>
      <c r="T110" t="inlineStr">
        <is>
          <t>True</t>
        </is>
      </c>
      <c r="U110" t="inlineStr">
        <is>
          <t>2</t>
        </is>
      </c>
      <c r="V110" t="n">
        <v>620</v>
      </c>
      <c r="W110" t="n">
        <v>185309.3</v>
      </c>
      <c r="X110" t="n">
        <v>185309.3</v>
      </c>
      <c r="Y110" t="n">
        <v>11257</v>
      </c>
      <c r="Z110" t="n">
        <v>11257</v>
      </c>
      <c r="AB110" t="inlineStr">
        <is>
          <t>3FRWF6FE0BV390237</t>
        </is>
      </c>
      <c r="AD110" t="inlineStr">
        <is>
          <t>RBH6594</t>
        </is>
      </c>
      <c r="AE110" t="inlineStr">
        <is>
          <t>TX</t>
        </is>
      </c>
      <c r="AH110" t="inlineStr">
        <is>
          <t>Single axle Dump truck</t>
        </is>
      </c>
      <c r="AO110" t="inlineStr">
        <is>
          <t>0.00</t>
        </is>
      </c>
      <c r="AP110" t="inlineStr">
        <is>
          <t>CuYds</t>
        </is>
      </c>
      <c r="AQ110" t="n">
        <v>0</v>
      </c>
      <c r="AR110" t="n">
        <v>0</v>
      </c>
      <c r="AS110" t="inlineStr">
        <is>
          <t>lbs</t>
        </is>
      </c>
      <c r="AT110" t="n">
        <v>0</v>
      </c>
      <c r="AU110" t="n">
        <v>0</v>
      </c>
      <c r="AV110" t="n">
        <v>0</v>
      </c>
      <c r="AW110" t="n">
        <v>0</v>
      </c>
      <c r="AX110" t="inlineStr">
        <is>
          <t>DFW.04161635</t>
        </is>
      </c>
      <c r="BF110" t="inlineStr">
        <is>
          <t>SM - SELECT MAINTENANCE</t>
        </is>
      </c>
      <c r="CJ110" t="inlineStr">
        <is>
          <t>GT-2469</t>
        </is>
      </c>
      <c r="CK110" t="inlineStr">
        <is>
          <t>223702004</t>
        </is>
      </c>
      <c r="CO110" s="1" t="n">
        <v>45900</v>
      </c>
      <c r="CP110" t="inlineStr">
        <is>
          <t>Standard</t>
        </is>
      </c>
      <c r="CV110">
        <f>FLEET7[[#This Row],[Category]]</f>
        <v/>
      </c>
      <c r="CW110">
        <f>TRIM(LEFT($C110, FIND("(", $C110 &amp; "(") - 1))</f>
        <v/>
      </c>
      <c r="CX110">
        <f>IFERROR(TRIM(MID(FLEET7[[#This Row],[Secondary Asset Identifier]], FIND(" - ", FLEET7[[#This Row],[Secondary Asset Identifier]]) + 3, LEN(FLEET7[[#This Row],[Secondary Asset Identifier]]))),FLEET7[[#This Row],[Emp ID]])</f>
        <v/>
      </c>
      <c r="CY110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110">
        <f>FLEET7[[#This Row],[Assigned]]</f>
        <v/>
      </c>
      <c r="DA110">
        <f>TRIM(LEFT($C110, FIND("(", $C110 &amp; "(") - 1))</f>
        <v/>
      </c>
    </row>
    <row r="111">
      <c r="A111" t="inlineStr">
        <is>
          <t>Ragle Inc.</t>
        </is>
      </c>
      <c r="B111" t="inlineStr">
        <is>
          <t>Ragle - Texas</t>
        </is>
      </c>
      <c r="C111" t="inlineStr">
        <is>
          <t>DT-07</t>
        </is>
      </c>
      <c r="D111" t="inlineStr">
        <is>
          <t>On-Road</t>
        </is>
      </c>
      <c r="E111" t="inlineStr">
        <is>
          <t>FORD</t>
        </is>
      </c>
      <c r="F111" t="inlineStr">
        <is>
          <t>F550</t>
        </is>
      </c>
      <c r="G111" t="n">
        <v>2012</v>
      </c>
      <c r="H111" t="inlineStr">
        <is>
          <t>Medium Truck</t>
        </is>
      </c>
      <c r="I111" t="inlineStr">
        <is>
          <t>2 Ton</t>
        </is>
      </c>
      <c r="K111" s="1" t="n">
        <v>45789.35832175926</v>
      </c>
      <c r="L111" t="inlineStr">
        <is>
          <t>Heartbeat</t>
        </is>
      </c>
      <c r="R111" t="inlineStr">
        <is>
          <t>DFW Yard, Oak Grove Rd, Fort Worth, TX 76140</t>
        </is>
      </c>
      <c r="T111" t="inlineStr">
        <is>
          <t>True</t>
        </is>
      </c>
      <c r="U111" t="inlineStr">
        <is>
          <t>17</t>
        </is>
      </c>
      <c r="V111" t="n">
        <v>634</v>
      </c>
      <c r="W111" t="n">
        <v>3190.5</v>
      </c>
      <c r="X111" t="n">
        <v>180017.5</v>
      </c>
      <c r="Y111" t="n">
        <v>733</v>
      </c>
      <c r="Z111" t="n">
        <v>733</v>
      </c>
      <c r="AA111" t="inlineStr">
        <is>
          <t>RTX-FT0033</t>
        </is>
      </c>
      <c r="AB111" t="inlineStr">
        <is>
          <t>1FD0W5HT1CEA46160</t>
        </is>
      </c>
      <c r="AD111" t="inlineStr">
        <is>
          <t>MBK9132</t>
        </is>
      </c>
      <c r="AE111" t="inlineStr">
        <is>
          <t>TX</t>
        </is>
      </c>
      <c r="AH111" t="inlineStr">
        <is>
          <t>XL 4x4 SD Crew Cab 176 in. WB DRW
OLD TOLL TAG - 13602909</t>
        </is>
      </c>
      <c r="AO111" t="inlineStr">
        <is>
          <t>0.00</t>
        </is>
      </c>
      <c r="AP111" t="inlineStr">
        <is>
          <t>CuYds</t>
        </is>
      </c>
      <c r="AQ111" t="n">
        <v>0</v>
      </c>
      <c r="AR111" t="n">
        <v>0</v>
      </c>
      <c r="AS111" t="inlineStr">
        <is>
          <t>lbs</t>
        </is>
      </c>
      <c r="AT111" t="n">
        <v>0</v>
      </c>
      <c r="AU111" t="n">
        <v>0</v>
      </c>
      <c r="AV111" t="n">
        <v>0</v>
      </c>
      <c r="AW111" t="n">
        <v>0</v>
      </c>
      <c r="AX111" t="inlineStr">
        <is>
          <t>DFW.01301709</t>
        </is>
      </c>
      <c r="AY111" t="inlineStr">
        <is>
          <t>1/1/2017 12:00:00 AM</t>
        </is>
      </c>
      <c r="AZ111" t="n">
        <v>34719</v>
      </c>
      <c r="BA111" t="n">
        <v>0</v>
      </c>
      <c r="BB111" t="n">
        <v>0</v>
      </c>
      <c r="BF111" t="inlineStr">
        <is>
          <t>2 - DFW</t>
        </is>
      </c>
      <c r="CJ111" t="inlineStr">
        <is>
          <t>GT-2469</t>
        </is>
      </c>
      <c r="CK111" t="inlineStr">
        <is>
          <t>223701983</t>
        </is>
      </c>
      <c r="CO111" s="1" t="n">
        <v>45961</v>
      </c>
      <c r="CP111" t="inlineStr">
        <is>
          <t>Import</t>
        </is>
      </c>
      <c r="CV111">
        <f>FLEET7[[#This Row],[Category]]</f>
        <v/>
      </c>
      <c r="CW111">
        <f>TRIM(LEFT($C111, FIND("(", $C111 &amp; "(") - 1))</f>
        <v/>
      </c>
      <c r="CX111">
        <f>IFERROR(TRIM(MID(FLEET7[[#This Row],[Secondary Asset Identifier]], FIND(" - ", FLEET7[[#This Row],[Secondary Asset Identifier]]) + 3, LEN(FLEET7[[#This Row],[Secondary Asset Identifier]]))),FLEET7[[#This Row],[Emp ID]])</f>
        <v/>
      </c>
      <c r="CY111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111">
        <f>FLEET7[[#This Row],[Assigned]]</f>
        <v/>
      </c>
      <c r="DA111">
        <f>TRIM(LEFT($C111, FIND("(", $C111 &amp; "(") - 1))</f>
        <v/>
      </c>
    </row>
    <row r="112">
      <c r="A112" t="inlineStr">
        <is>
          <t>Ragle Inc.</t>
        </is>
      </c>
      <c r="B112" t="inlineStr">
        <is>
          <t>Ragle - Texas</t>
        </is>
      </c>
      <c r="C112" t="inlineStr">
        <is>
          <t>DT-08 (WELDING TRUCK)</t>
        </is>
      </c>
      <c r="D112" t="inlineStr">
        <is>
          <t>On-Road</t>
        </is>
      </c>
      <c r="E112" t="inlineStr">
        <is>
          <t>FORD</t>
        </is>
      </c>
      <c r="F112" t="inlineStr">
        <is>
          <t>F550</t>
        </is>
      </c>
      <c r="G112" t="n">
        <v>2013</v>
      </c>
      <c r="H112" t="inlineStr">
        <is>
          <t>Medium Truck</t>
        </is>
      </c>
      <c r="K112" s="1" t="n">
        <v>45789.32039351852</v>
      </c>
      <c r="L112" t="inlineStr">
        <is>
          <t>Key Off</t>
        </is>
      </c>
      <c r="R112" t="inlineStr">
        <is>
          <t>2023-032 SH 345 BRIDGE REHABILITATION, US-75 N, Dallas, TX 75226</t>
        </is>
      </c>
      <c r="T112" t="inlineStr">
        <is>
          <t>True</t>
        </is>
      </c>
      <c r="U112" t="inlineStr">
        <is>
          <t>0</t>
        </is>
      </c>
      <c r="V112" t="n">
        <v>1010</v>
      </c>
      <c r="W112" t="n">
        <v>213215.2</v>
      </c>
      <c r="X112" t="n">
        <v>213215.2</v>
      </c>
      <c r="Y112" t="n">
        <v>3051</v>
      </c>
      <c r="Z112" t="n">
        <v>3051</v>
      </c>
      <c r="AA112" t="inlineStr">
        <is>
          <t>RTX-FT0048</t>
        </is>
      </c>
      <c r="AB112" t="inlineStr">
        <is>
          <t>1FD0W5GT3DEB64200</t>
        </is>
      </c>
      <c r="AD112" t="inlineStr">
        <is>
          <t>KVT9938</t>
        </is>
      </c>
      <c r="AE112" t="inlineStr">
        <is>
          <t>TX</t>
        </is>
      </c>
      <c r="AO112" t="inlineStr">
        <is>
          <t>0.00</t>
        </is>
      </c>
      <c r="AP112" t="inlineStr">
        <is>
          <t>CuYds</t>
        </is>
      </c>
      <c r="AQ112" t="n">
        <v>0</v>
      </c>
      <c r="AR112" t="n">
        <v>0</v>
      </c>
      <c r="AS112" t="inlineStr">
        <is>
          <t>lbs</t>
        </is>
      </c>
      <c r="AT112" t="n">
        <v>0</v>
      </c>
      <c r="AU112" t="n">
        <v>0</v>
      </c>
      <c r="AV112" t="n">
        <v>0</v>
      </c>
      <c r="AW112" t="n">
        <v>0</v>
      </c>
      <c r="AX112" t="inlineStr">
        <is>
          <t>DNT.12961588</t>
        </is>
      </c>
      <c r="AY112" t="inlineStr">
        <is>
          <t>1/1/2018 12:00:00 AM</t>
        </is>
      </c>
      <c r="AZ112" t="n">
        <v>38367.9</v>
      </c>
      <c r="BA112" t="n">
        <v>0</v>
      </c>
      <c r="BB112" t="n">
        <v>0</v>
      </c>
      <c r="CJ112" t="inlineStr">
        <is>
          <t>GT-6379AB</t>
        </is>
      </c>
      <c r="CK112" t="inlineStr">
        <is>
          <t>221402366</t>
        </is>
      </c>
      <c r="CO112" s="1" t="n">
        <v>45839</v>
      </c>
      <c r="CP112" t="inlineStr">
        <is>
          <t>Import</t>
        </is>
      </c>
      <c r="CV112">
        <f>FLEET7[[#This Row],[Category]]</f>
        <v/>
      </c>
      <c r="CW112">
        <f>TRIM(LEFT($C112, FIND("(", $C112 &amp; "(") - 1))</f>
        <v/>
      </c>
      <c r="CX112">
        <f>IFERROR(TRIM(MID(FLEET7[[#This Row],[Secondary Asset Identifier]], FIND(" - ", FLEET7[[#This Row],[Secondary Asset Identifier]]) + 3, LEN(FLEET7[[#This Row],[Secondary Asset Identifier]]))),FLEET7[[#This Row],[Emp ID]])</f>
        <v/>
      </c>
      <c r="CY112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112">
        <f>FLEET7[[#This Row],[Assigned]]</f>
        <v/>
      </c>
      <c r="DA112">
        <f>TRIM(LEFT($C112, FIND("(", $C112 &amp; "(") - 1))</f>
        <v/>
      </c>
    </row>
    <row r="113">
      <c r="A113" t="inlineStr">
        <is>
          <t>Ragle Inc.</t>
        </is>
      </c>
      <c r="B113" t="inlineStr">
        <is>
          <t>Ragle - Texas</t>
        </is>
      </c>
      <c r="C113" t="inlineStr">
        <is>
          <t>DT-11</t>
        </is>
      </c>
      <c r="D113" t="inlineStr">
        <is>
          <t>On-Road</t>
        </is>
      </c>
      <c r="E113" t="inlineStr">
        <is>
          <t>PETERBILT</t>
        </is>
      </c>
      <c r="F113" t="inlineStr">
        <is>
          <t>348</t>
        </is>
      </c>
      <c r="G113" t="n">
        <v>2014</v>
      </c>
      <c r="H113" t="inlineStr">
        <is>
          <t>Heavy Truck</t>
        </is>
      </c>
      <c r="K113" s="1" t="n">
        <v>45788.72293981481</v>
      </c>
      <c r="L113" t="inlineStr">
        <is>
          <t>Heartbeat</t>
        </is>
      </c>
      <c r="R113" t="inlineStr">
        <is>
          <t>County Road 99, Alvin, TX 77511</t>
        </is>
      </c>
      <c r="T113" t="inlineStr">
        <is>
          <t>True</t>
        </is>
      </c>
      <c r="U113" t="inlineStr">
        <is>
          <t>9</t>
        </is>
      </c>
      <c r="V113" t="n">
        <v>394</v>
      </c>
      <c r="W113" t="n">
        <v>79503.7</v>
      </c>
      <c r="X113" t="n">
        <v>79503.7</v>
      </c>
      <c r="Y113" t="n">
        <v>10450</v>
      </c>
      <c r="Z113" t="n">
        <v>10450</v>
      </c>
      <c r="AB113" t="inlineStr">
        <is>
          <t>2NP3LJ0X5EM219806</t>
        </is>
      </c>
      <c r="AC113" t="inlineStr">
        <is>
          <t>VBG9333 OLD PLATE</t>
        </is>
      </c>
      <c r="AD113" t="inlineStr">
        <is>
          <t>1N70710</t>
        </is>
      </c>
      <c r="AE113" t="inlineStr">
        <is>
          <t>TX</t>
        </is>
      </c>
      <c r="AO113" t="inlineStr">
        <is>
          <t>0.00</t>
        </is>
      </c>
      <c r="AQ113" t="n">
        <v>0</v>
      </c>
      <c r="AR113" t="n">
        <v>0</v>
      </c>
      <c r="AS113" t="inlineStr">
        <is>
          <t>lbs</t>
        </is>
      </c>
      <c r="AT113" t="n">
        <v>0</v>
      </c>
      <c r="AU113" t="n">
        <v>0</v>
      </c>
      <c r="AV113" t="n">
        <v>0</v>
      </c>
      <c r="AW113" t="n">
        <v>0</v>
      </c>
      <c r="AX113" t="inlineStr">
        <is>
          <t>NTTA01218620</t>
        </is>
      </c>
      <c r="BF113" t="inlineStr">
        <is>
          <t>2 - DFW</t>
        </is>
      </c>
      <c r="CJ113" t="inlineStr">
        <is>
          <t>GT-6379AB</t>
        </is>
      </c>
      <c r="CK113" t="inlineStr">
        <is>
          <t>214913280</t>
        </is>
      </c>
      <c r="CL113" t="n">
        <v>4</v>
      </c>
      <c r="CO113" s="1" t="n">
        <v>46112</v>
      </c>
      <c r="CP113" t="inlineStr">
        <is>
          <t>Standard</t>
        </is>
      </c>
      <c r="CV113">
        <f>FLEET7[[#This Row],[Category]]</f>
        <v/>
      </c>
      <c r="CW113">
        <f>TRIM(LEFT($C113, FIND("(", $C113 &amp; "(") - 1))</f>
        <v/>
      </c>
      <c r="CX113">
        <f>IFERROR(TRIM(MID(FLEET7[[#This Row],[Secondary Asset Identifier]], FIND(" - ", FLEET7[[#This Row],[Secondary Asset Identifier]]) + 3, LEN(FLEET7[[#This Row],[Secondary Asset Identifier]]))),FLEET7[[#This Row],[Emp ID]])</f>
        <v/>
      </c>
      <c r="CY113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113">
        <f>FLEET7[[#This Row],[Assigned]]</f>
        <v/>
      </c>
      <c r="DA113">
        <f>TRIM(LEFT($C113, FIND("(", $C113 &amp; "(") - 1))</f>
        <v/>
      </c>
    </row>
    <row r="114">
      <c r="A114" t="inlineStr">
        <is>
          <t>Ragle Inc.</t>
        </is>
      </c>
      <c r="B114" t="inlineStr">
        <is>
          <t>Ragle - Texas</t>
        </is>
      </c>
      <c r="C114" t="inlineStr">
        <is>
          <t>DT-12</t>
        </is>
      </c>
      <c r="D114" t="inlineStr">
        <is>
          <t>On-Road</t>
        </is>
      </c>
      <c r="E114" t="inlineStr">
        <is>
          <t>FREIGHTLINER</t>
        </is>
      </c>
      <c r="F114" t="inlineStr">
        <is>
          <t>M2</t>
        </is>
      </c>
      <c r="G114" t="n">
        <v>2019</v>
      </c>
      <c r="H114" t="inlineStr">
        <is>
          <t>Heavy Truck</t>
        </is>
      </c>
      <c r="K114" s="1" t="n">
        <v>45789.42782407408</v>
      </c>
      <c r="L114" t="inlineStr">
        <is>
          <t>Periodic Message</t>
        </is>
      </c>
      <c r="R114" t="inlineStr">
        <is>
          <t>2022-023 Riverfront &amp; Cadiz Bridge Improvement, Corinth St, Dallas, TX 75207</t>
        </is>
      </c>
      <c r="T114" t="inlineStr">
        <is>
          <t>True</t>
        </is>
      </c>
      <c r="U114" t="inlineStr">
        <is>
          <t>0</t>
        </is>
      </c>
      <c r="V114" t="n">
        <v>384</v>
      </c>
      <c r="W114" t="n">
        <v>89343.60000000001</v>
      </c>
      <c r="X114" t="n">
        <v>89343.60000000001</v>
      </c>
      <c r="Y114" t="n">
        <v>7485</v>
      </c>
      <c r="Z114" t="n">
        <v>7485</v>
      </c>
      <c r="AB114" t="inlineStr">
        <is>
          <t>1FVHCYFE9KHKE5850</t>
        </is>
      </c>
      <c r="AC114" t="inlineStr">
        <is>
          <t>TWR4529 OLD PLATE</t>
        </is>
      </c>
      <c r="AD114" t="inlineStr">
        <is>
          <t>1N70712</t>
        </is>
      </c>
      <c r="AE114" t="inlineStr">
        <is>
          <t>TX</t>
        </is>
      </c>
      <c r="AO114" t="inlineStr">
        <is>
          <t>0.00</t>
        </is>
      </c>
      <c r="AQ114" t="n">
        <v>0</v>
      </c>
      <c r="AR114" t="n">
        <v>0</v>
      </c>
      <c r="AS114" t="inlineStr">
        <is>
          <t>lbs</t>
        </is>
      </c>
      <c r="AT114" t="n">
        <v>0</v>
      </c>
      <c r="AU114" t="n">
        <v>0</v>
      </c>
      <c r="AV114" t="n">
        <v>0</v>
      </c>
      <c r="AW114" t="n">
        <v>0</v>
      </c>
      <c r="AX114" t="inlineStr">
        <is>
          <t>NTTA01099143</t>
        </is>
      </c>
      <c r="CJ114" t="inlineStr">
        <is>
          <t>GT-6379AB</t>
        </is>
      </c>
      <c r="CK114" t="inlineStr">
        <is>
          <t>221414069</t>
        </is>
      </c>
      <c r="CL114" t="n">
        <v>2</v>
      </c>
      <c r="CO114" s="1" t="n">
        <v>46142</v>
      </c>
      <c r="CP114" t="inlineStr">
        <is>
          <t>Standard</t>
        </is>
      </c>
      <c r="CV114">
        <f>FLEET7[[#This Row],[Category]]</f>
        <v/>
      </c>
      <c r="CW114">
        <f>TRIM(LEFT($C114, FIND("(", $C114 &amp; "(") - 1))</f>
        <v/>
      </c>
      <c r="CX114">
        <f>IFERROR(TRIM(MID(FLEET7[[#This Row],[Secondary Asset Identifier]], FIND(" - ", FLEET7[[#This Row],[Secondary Asset Identifier]]) + 3, LEN(FLEET7[[#This Row],[Secondary Asset Identifier]]))),FLEET7[[#This Row],[Emp ID]])</f>
        <v/>
      </c>
      <c r="CY114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114">
        <f>FLEET7[[#This Row],[Assigned]]</f>
        <v/>
      </c>
      <c r="DA114">
        <f>TRIM(LEFT($C114, FIND("(", $C114 &amp; "(") - 1))</f>
        <v/>
      </c>
    </row>
    <row r="115">
      <c r="A115" t="inlineStr">
        <is>
          <t>Ragle Inc.</t>
        </is>
      </c>
      <c r="B115" t="inlineStr">
        <is>
          <t>Ragle - Texas</t>
        </is>
      </c>
      <c r="C115" t="inlineStr">
        <is>
          <t>DT-13</t>
        </is>
      </c>
      <c r="D115" t="inlineStr">
        <is>
          <t>On-Road</t>
        </is>
      </c>
      <c r="E115" t="inlineStr">
        <is>
          <t>FREIGHTLINER</t>
        </is>
      </c>
      <c r="F115" t="inlineStr">
        <is>
          <t>M2</t>
        </is>
      </c>
      <c r="G115" t="n">
        <v>2017</v>
      </c>
      <c r="H115" t="inlineStr">
        <is>
          <t>Heavy Truck</t>
        </is>
      </c>
      <c r="K115" t="n">
        <v>45789.4283101852</v>
      </c>
      <c r="L115" t="inlineStr">
        <is>
          <t>Periodic Message</t>
        </is>
      </c>
      <c r="R115" t="inlineStr">
        <is>
          <t>N Central Expy, Dallas, TX 75251</t>
        </is>
      </c>
      <c r="T115" t="inlineStr">
        <is>
          <t>True</t>
        </is>
      </c>
      <c r="U115" t="inlineStr">
        <is>
          <t>0</t>
        </is>
      </c>
      <c r="V115" t="n">
        <v>405</v>
      </c>
      <c r="W115" t="n">
        <v>33094.5</v>
      </c>
      <c r="X115" t="n">
        <v>33094.5</v>
      </c>
      <c r="Y115" t="n">
        <v>4507</v>
      </c>
      <c r="Z115" t="n">
        <v>4507</v>
      </c>
      <c r="AB115" t="inlineStr">
        <is>
          <t>3ALHCYFC4JDJX8632</t>
        </is>
      </c>
      <c r="AC115" t="inlineStr">
        <is>
          <t>TWR4528 OLD PLATE</t>
        </is>
      </c>
      <c r="AD115" t="inlineStr">
        <is>
          <t>1N70711</t>
        </is>
      </c>
      <c r="AE115" t="inlineStr">
        <is>
          <t>TX</t>
        </is>
      </c>
      <c r="AO115" t="inlineStr">
        <is>
          <t>0.00</t>
        </is>
      </c>
      <c r="AQ115" t="n">
        <v>0</v>
      </c>
      <c r="AR115" t="n">
        <v>0</v>
      </c>
      <c r="AS115" t="inlineStr">
        <is>
          <t>lbs</t>
        </is>
      </c>
      <c r="AT115" t="n">
        <v>0</v>
      </c>
      <c r="AU115" t="n">
        <v>0</v>
      </c>
      <c r="AV115" t="n">
        <v>0</v>
      </c>
      <c r="AW115" t="n">
        <v>0</v>
      </c>
      <c r="AX115" t="inlineStr">
        <is>
          <t>NTTA0001651969</t>
        </is>
      </c>
      <c r="CJ115" t="inlineStr">
        <is>
          <t>GT-6379AB</t>
        </is>
      </c>
      <c r="CK115" t="inlineStr">
        <is>
          <t>221413964</t>
        </is>
      </c>
      <c r="CL115" t="n">
        <v>4</v>
      </c>
      <c r="CO115" s="1" t="n">
        <v>46142</v>
      </c>
      <c r="CP115" t="inlineStr">
        <is>
          <t>Standard</t>
        </is>
      </c>
      <c r="CV115">
        <f>FLEET7[[#This Row],[Category]]</f>
        <v/>
      </c>
      <c r="CW115">
        <f>TRIM(LEFT($C115, FIND("(", $C115 &amp; "(") - 1))</f>
        <v/>
      </c>
      <c r="CX115">
        <f>IFERROR(TRIM(MID(FLEET7[[#This Row],[Secondary Asset Identifier]], FIND(" - ", FLEET7[[#This Row],[Secondary Asset Identifier]]) + 3, LEN(FLEET7[[#This Row],[Secondary Asset Identifier]]))),FLEET7[[#This Row],[Emp ID]])</f>
        <v/>
      </c>
      <c r="CY115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115">
        <f>FLEET7[[#This Row],[Assigned]]</f>
        <v/>
      </c>
      <c r="DA115">
        <f>TRIM(LEFT($C115, FIND("(", $C115 &amp; "(") - 1))</f>
        <v/>
      </c>
    </row>
    <row r="116">
      <c r="A116" t="inlineStr">
        <is>
          <t>Ragle Inc.</t>
        </is>
      </c>
      <c r="B116" t="inlineStr">
        <is>
          <t>Ragle - Texas</t>
        </is>
      </c>
      <c r="C116" t="inlineStr">
        <is>
          <t>DTC-??</t>
        </is>
      </c>
      <c r="D116" t="inlineStr">
        <is>
          <t>Trailer</t>
        </is>
      </c>
      <c r="E116" t="inlineStr">
        <is>
          <t xml:space="preserve">LGS INDUSTRIES </t>
        </is>
      </c>
      <c r="F116" t="inlineStr">
        <is>
          <t>CARGO EXPRESS</t>
        </is>
      </c>
      <c r="G116" t="n">
        <v>2022</v>
      </c>
      <c r="H116" t="inlineStr">
        <is>
          <t>Cargo Trailer</t>
        </is>
      </c>
      <c r="K116" s="1" t="n">
        <v>45789.23475694445</v>
      </c>
      <c r="L116" t="inlineStr">
        <is>
          <t>Heartbeat</t>
        </is>
      </c>
      <c r="R116" t="inlineStr">
        <is>
          <t>2024-004 City of Dallas Sidewalk 2024 (YARD), Langford St, Dallas, TX 75208</t>
        </is>
      </c>
      <c r="T116" t="inlineStr">
        <is>
          <t>True</t>
        </is>
      </c>
      <c r="U116" t="inlineStr">
        <is>
          <t>N/A</t>
        </is>
      </c>
      <c r="V116" t="n">
        <v>556</v>
      </c>
      <c r="Y116" t="n">
        <v>0</v>
      </c>
      <c r="Z116" t="n">
        <v>0</v>
      </c>
      <c r="AA116" t="inlineStr">
        <is>
          <t>CT-24</t>
        </is>
      </c>
      <c r="AB116" t="inlineStr">
        <is>
          <t>53BCTEA23NR005070</t>
        </is>
      </c>
      <c r="AC116" t="inlineStr">
        <is>
          <t xml:space="preserve">189090M OLD PLATE </t>
        </is>
      </c>
      <c r="AD116" t="inlineStr">
        <is>
          <t>913384m</t>
        </is>
      </c>
      <c r="AE116" t="inlineStr">
        <is>
          <t>TX</t>
        </is>
      </c>
      <c r="AO116" t="inlineStr">
        <is>
          <t>0.00</t>
        </is>
      </c>
      <c r="AP116" t="inlineStr">
        <is>
          <t>CuYds</t>
        </is>
      </c>
      <c r="AQ116" t="n">
        <v>0</v>
      </c>
      <c r="AR116" t="n">
        <v>0</v>
      </c>
      <c r="AS116" t="inlineStr">
        <is>
          <t>lbs</t>
        </is>
      </c>
      <c r="AT116" t="n">
        <v>0</v>
      </c>
      <c r="AU116" t="n">
        <v>0</v>
      </c>
      <c r="AV116" t="n">
        <v>0</v>
      </c>
      <c r="AW116" t="n">
        <v>0</v>
      </c>
      <c r="CJ116" t="inlineStr">
        <is>
          <t>JH-BP2</t>
        </is>
      </c>
      <c r="CK116" t="inlineStr">
        <is>
          <t>00322B0192</t>
        </is>
      </c>
      <c r="CO116" s="1" t="n">
        <v>45688</v>
      </c>
      <c r="CP116" t="inlineStr">
        <is>
          <t>Standard</t>
        </is>
      </c>
      <c r="CV116">
        <f>FLEET7[[#This Row],[Category]]</f>
        <v/>
      </c>
      <c r="CW116">
        <f>TRIM(LEFT($C116, FIND("(", $C116 &amp; "(") - 1))</f>
        <v/>
      </c>
      <c r="CX116">
        <f>IFERROR(TRIM(MID(FLEET7[[#This Row],[Secondary Asset Identifier]], FIND(" - ", FLEET7[[#This Row],[Secondary Asset Identifier]]) + 3, LEN(FLEET7[[#This Row],[Secondary Asset Identifier]]))),FLEET7[[#This Row],[Emp ID]])</f>
        <v/>
      </c>
      <c r="CY116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116">
        <f>FLEET7[[#This Row],[Assigned]]</f>
        <v/>
      </c>
      <c r="DA116">
        <f>TRIM(LEFT($C116, FIND("(", $C116 &amp; "(") - 1))</f>
        <v/>
      </c>
    </row>
    <row r="117">
      <c r="A117" t="inlineStr">
        <is>
          <t>Ragle Inc.</t>
        </is>
      </c>
      <c r="B117" t="inlineStr">
        <is>
          <t>Ragle - Texas</t>
        </is>
      </c>
      <c r="C117" t="inlineStr">
        <is>
          <t>DTC-01</t>
        </is>
      </c>
      <c r="D117" t="inlineStr">
        <is>
          <t>Trailer</t>
        </is>
      </c>
      <c r="E117" t="inlineStr">
        <is>
          <t>LOOK TRAILERS</t>
        </is>
      </c>
      <c r="F117" t="inlineStr">
        <is>
          <t>UNKNOWN</t>
        </is>
      </c>
      <c r="G117" t="n">
        <v>2020</v>
      </c>
      <c r="H117" t="inlineStr">
        <is>
          <t>Cargo Trailer</t>
        </is>
      </c>
      <c r="K117" s="1" t="n">
        <v>45789.23694444444</v>
      </c>
      <c r="L117" t="inlineStr">
        <is>
          <t>Heartbeat</t>
        </is>
      </c>
      <c r="R117" t="inlineStr">
        <is>
          <t>DFW Yard, Oak Grove Rd, Fort Worth, TX 76140</t>
        </is>
      </c>
      <c r="T117" t="inlineStr">
        <is>
          <t>True</t>
        </is>
      </c>
      <c r="U117" t="inlineStr">
        <is>
          <t>N/A</t>
        </is>
      </c>
      <c r="V117" t="n">
        <v>556</v>
      </c>
      <c r="Y117" t="n">
        <v>0</v>
      </c>
      <c r="Z117" t="n">
        <v>0</v>
      </c>
      <c r="AA117" t="inlineStr">
        <is>
          <t>CT-21</t>
        </is>
      </c>
      <c r="AB117" t="inlineStr">
        <is>
          <t>53BLTEA28LR001285</t>
        </is>
      </c>
      <c r="AD117" t="inlineStr">
        <is>
          <t>621195K</t>
        </is>
      </c>
      <c r="AE117" t="inlineStr">
        <is>
          <t>TX</t>
        </is>
      </c>
      <c r="AH117" t="inlineStr">
        <is>
          <t xml:space="preserve">DALLAS TRAILER CARGO 2020 </t>
        </is>
      </c>
      <c r="AO117" t="inlineStr">
        <is>
          <t>0.00</t>
        </is>
      </c>
      <c r="AP117" t="inlineStr">
        <is>
          <t>CuYds</t>
        </is>
      </c>
      <c r="AQ117" t="n">
        <v>0</v>
      </c>
      <c r="AR117" t="n">
        <v>0</v>
      </c>
      <c r="AS117" t="inlineStr">
        <is>
          <t>lbs</t>
        </is>
      </c>
      <c r="AT117" t="n">
        <v>0</v>
      </c>
      <c r="AU117" t="n">
        <v>0</v>
      </c>
      <c r="AV117" t="n">
        <v>0</v>
      </c>
      <c r="AW117" t="n">
        <v>0</v>
      </c>
      <c r="CJ117" t="inlineStr">
        <is>
          <t>JH-BP2</t>
        </is>
      </c>
      <c r="CK117" t="inlineStr">
        <is>
          <t>00322B0233</t>
        </is>
      </c>
      <c r="CO117" s="1" t="n">
        <v>44561</v>
      </c>
      <c r="CP117" t="inlineStr">
        <is>
          <t>Standard</t>
        </is>
      </c>
      <c r="CV117">
        <f>FLEET7[[#This Row],[Category]]</f>
        <v/>
      </c>
      <c r="CW117">
        <f>TRIM(LEFT($C117, FIND("(", $C117 &amp; "(") - 1))</f>
        <v/>
      </c>
      <c r="CX117">
        <f>IFERROR(TRIM(MID(FLEET7[[#This Row],[Secondary Asset Identifier]], FIND(" - ", FLEET7[[#This Row],[Secondary Asset Identifier]]) + 3, LEN(FLEET7[[#This Row],[Secondary Asset Identifier]]))),FLEET7[[#This Row],[Emp ID]])</f>
        <v/>
      </c>
      <c r="CY117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117">
        <f>FLEET7[[#This Row],[Assigned]]</f>
        <v/>
      </c>
      <c r="DA117">
        <f>TRIM(LEFT($C117, FIND("(", $C117 &amp; "(") - 1))</f>
        <v/>
      </c>
    </row>
    <row r="118">
      <c r="A118" t="inlineStr">
        <is>
          <t>Ragle Inc.</t>
        </is>
      </c>
      <c r="B118" t="inlineStr">
        <is>
          <t>Ragle - Texas</t>
        </is>
      </c>
      <c r="C118" t="inlineStr">
        <is>
          <t>DTC-01S</t>
        </is>
      </c>
      <c r="D118" t="inlineStr">
        <is>
          <t>Trailer</t>
        </is>
      </c>
      <c r="E118" t="inlineStr">
        <is>
          <t>CARRY-ON TRAILER</t>
        </is>
      </c>
      <c r="F118" t="inlineStr">
        <is>
          <t>UNKNOWN</t>
        </is>
      </c>
      <c r="G118" t="n">
        <v>2021</v>
      </c>
      <c r="H118" t="inlineStr">
        <is>
          <t>Cargo Trailer</t>
        </is>
      </c>
      <c r="K118" s="1" t="n">
        <v>45789.23438657408</v>
      </c>
      <c r="L118" t="inlineStr">
        <is>
          <t>Heartbeat</t>
        </is>
      </c>
      <c r="R118" t="inlineStr">
        <is>
          <t>DFW Yard, Oak Grove Rd, Fort Worth, TX 76140</t>
        </is>
      </c>
      <c r="T118" t="inlineStr">
        <is>
          <t>True</t>
        </is>
      </c>
      <c r="U118" t="inlineStr">
        <is>
          <t>N/A</t>
        </is>
      </c>
      <c r="V118" t="n">
        <v>214</v>
      </c>
      <c r="Y118" t="n">
        <v>0</v>
      </c>
      <c r="Z118" t="n">
        <v>0</v>
      </c>
      <c r="AB118" t="inlineStr">
        <is>
          <t>4YMBC1620MT017557</t>
        </is>
      </c>
      <c r="AD118" t="inlineStr">
        <is>
          <t>315965M</t>
        </is>
      </c>
      <c r="AE118" t="inlineStr">
        <is>
          <t>TX</t>
        </is>
      </c>
      <c r="AH118" t="inlineStr">
        <is>
          <t>SELECT DALLAS TRAILER CARGO 2021</t>
        </is>
      </c>
      <c r="AO118" t="inlineStr">
        <is>
          <t>0.00</t>
        </is>
      </c>
      <c r="AP118" t="inlineStr">
        <is>
          <t>CuYds</t>
        </is>
      </c>
      <c r="AQ118" t="n">
        <v>0</v>
      </c>
      <c r="AR118" t="n">
        <v>0</v>
      </c>
      <c r="AS118" t="inlineStr">
        <is>
          <t>lbs</t>
        </is>
      </c>
      <c r="AT118" t="n">
        <v>0</v>
      </c>
      <c r="AU118" t="n">
        <v>0</v>
      </c>
      <c r="AV118" t="n">
        <v>0</v>
      </c>
      <c r="AW118" t="n">
        <v>0</v>
      </c>
      <c r="CJ118" t="inlineStr">
        <is>
          <t>JH-BP2</t>
        </is>
      </c>
      <c r="CK118" t="inlineStr">
        <is>
          <t>00322B0861</t>
        </is>
      </c>
      <c r="CO118" s="1" t="n">
        <v>45961</v>
      </c>
      <c r="CP118" t="inlineStr">
        <is>
          <t>Standard</t>
        </is>
      </c>
      <c r="CV118">
        <f>FLEET7[[#This Row],[Category]]</f>
        <v/>
      </c>
      <c r="CW118">
        <f>TRIM(LEFT($C118, FIND("(", $C118 &amp; "(") - 1))</f>
        <v/>
      </c>
      <c r="CX118">
        <f>IFERROR(TRIM(MID(FLEET7[[#This Row],[Secondary Asset Identifier]], FIND(" - ", FLEET7[[#This Row],[Secondary Asset Identifier]]) + 3, LEN(FLEET7[[#This Row],[Secondary Asset Identifier]]))),FLEET7[[#This Row],[Emp ID]])</f>
        <v/>
      </c>
      <c r="CY118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118">
        <f>FLEET7[[#This Row],[Assigned]]</f>
        <v/>
      </c>
      <c r="DA118">
        <f>TRIM(LEFT($C118, FIND("(", $C118 &amp; "(") - 1))</f>
        <v/>
      </c>
    </row>
    <row r="119">
      <c r="A119" t="inlineStr">
        <is>
          <t>Ragle Inc.</t>
        </is>
      </c>
      <c r="B119" t="inlineStr">
        <is>
          <t>Ragle - Texas</t>
        </is>
      </c>
      <c r="C119" t="inlineStr">
        <is>
          <t>DTC-02</t>
        </is>
      </c>
      <c r="D119" t="inlineStr">
        <is>
          <t>Trailer</t>
        </is>
      </c>
      <c r="E119" t="inlineStr">
        <is>
          <t>PACE</t>
        </is>
      </c>
      <c r="F119" t="inlineStr">
        <is>
          <t>UNKNOWN</t>
        </is>
      </c>
      <c r="G119" t="n">
        <v>2002</v>
      </c>
      <c r="H119" t="inlineStr">
        <is>
          <t>Cargo Trailer</t>
        </is>
      </c>
      <c r="T119" t="inlineStr">
        <is>
          <t>True</t>
        </is>
      </c>
      <c r="U119" t="inlineStr">
        <is>
          <t>N/A</t>
        </is>
      </c>
      <c r="AB119" t="inlineStr">
        <is>
          <t>4P2AB162325034302</t>
        </is>
      </c>
      <c r="AE119" t="inlineStr">
        <is>
          <t>TX</t>
        </is>
      </c>
      <c r="AH119" t="inlineStr">
        <is>
          <t>DALLAS TRAILER CARGO 2002</t>
        </is>
      </c>
      <c r="AO119" t="inlineStr">
        <is>
          <t>0.00</t>
        </is>
      </c>
      <c r="AP119" t="inlineStr">
        <is>
          <t>CuYds</t>
        </is>
      </c>
      <c r="AR119" t="n">
        <v>0</v>
      </c>
      <c r="AS119" t="inlineStr">
        <is>
          <t>lbs</t>
        </is>
      </c>
      <c r="AU119" t="n">
        <v>0</v>
      </c>
      <c r="AV119" t="n">
        <v>0</v>
      </c>
      <c r="AW119" t="n">
        <v>0</v>
      </c>
      <c r="CP119" t="inlineStr">
        <is>
          <t>Standard</t>
        </is>
      </c>
      <c r="CV119">
        <f>FLEET7[[#This Row],[Category]]</f>
        <v/>
      </c>
      <c r="CW119">
        <f>TRIM(LEFT($C119, FIND("(", $C119 &amp; "(") - 1))</f>
        <v/>
      </c>
      <c r="CX119">
        <f>IFERROR(TRIM(MID(FLEET7[[#This Row],[Secondary Asset Identifier]], FIND(" - ", FLEET7[[#This Row],[Secondary Asset Identifier]]) + 3, LEN(FLEET7[[#This Row],[Secondary Asset Identifier]]))),FLEET7[[#This Row],[Emp ID]])</f>
        <v/>
      </c>
      <c r="CY119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119">
        <f>FLEET7[[#This Row],[Assigned]]</f>
        <v/>
      </c>
      <c r="DA119">
        <f>TRIM(LEFT($C119, FIND("(", $C119 &amp; "(") - 1))</f>
        <v/>
      </c>
    </row>
    <row r="120">
      <c r="A120" t="inlineStr">
        <is>
          <t>Ragle Inc.</t>
        </is>
      </c>
      <c r="B120" t="inlineStr">
        <is>
          <t>Ragle - Texas</t>
        </is>
      </c>
      <c r="C120" t="inlineStr">
        <is>
          <t>DTC-02S</t>
        </is>
      </c>
      <c r="D120" t="inlineStr">
        <is>
          <t>Trailer</t>
        </is>
      </c>
      <c r="E120" t="inlineStr">
        <is>
          <t>CARGO CRAFT</t>
        </is>
      </c>
      <c r="F120" t="inlineStr">
        <is>
          <t>UNKNOWN</t>
        </is>
      </c>
      <c r="G120" t="n">
        <v>2021</v>
      </c>
      <c r="H120" t="inlineStr">
        <is>
          <t>Cargo Trailer</t>
        </is>
      </c>
      <c r="K120" s="1" t="n">
        <v>45789.2334375</v>
      </c>
      <c r="L120" t="inlineStr">
        <is>
          <t>Heartbeat</t>
        </is>
      </c>
      <c r="R120" t="inlineStr">
        <is>
          <t>2024-004 City of Dallas Sidewalk 2024 (YARD), Langford St, Dallas, TX 75208</t>
        </is>
      </c>
      <c r="T120" t="inlineStr">
        <is>
          <t>True</t>
        </is>
      </c>
      <c r="U120" t="inlineStr">
        <is>
          <t>N/A</t>
        </is>
      </c>
      <c r="V120" t="n">
        <v>303</v>
      </c>
      <c r="Y120" t="n">
        <v>0</v>
      </c>
      <c r="Z120" t="n">
        <v>0</v>
      </c>
      <c r="AA120" t="inlineStr">
        <is>
          <t>DTC-02S</t>
        </is>
      </c>
      <c r="AB120" t="inlineStr">
        <is>
          <t>4YMBC1427MT012956</t>
        </is>
      </c>
      <c r="AD120" t="inlineStr">
        <is>
          <t>764824k</t>
        </is>
      </c>
      <c r="AE120" t="inlineStr">
        <is>
          <t>TX</t>
        </is>
      </c>
      <c r="AO120" t="inlineStr">
        <is>
          <t>0.00</t>
        </is>
      </c>
      <c r="AQ120" t="n">
        <v>0</v>
      </c>
      <c r="AR120" t="n">
        <v>0</v>
      </c>
      <c r="AS120" t="inlineStr">
        <is>
          <t>lbs</t>
        </is>
      </c>
      <c r="AT120" t="n">
        <v>0</v>
      </c>
      <c r="AU120" t="n">
        <v>0</v>
      </c>
      <c r="AV120" t="n">
        <v>0</v>
      </c>
      <c r="AW120" t="n">
        <v>0</v>
      </c>
      <c r="BF120" t="inlineStr">
        <is>
          <t>SM - SELECT MAINTENANCE</t>
        </is>
      </c>
      <c r="CJ120" t="inlineStr">
        <is>
          <t>JH-BP2</t>
        </is>
      </c>
      <c r="CK120" t="inlineStr">
        <is>
          <t>00322B0632</t>
        </is>
      </c>
      <c r="CO120" s="1" t="n">
        <v>45991</v>
      </c>
      <c r="CP120" t="inlineStr">
        <is>
          <t>Standard</t>
        </is>
      </c>
      <c r="CV120">
        <f>FLEET7[[#This Row],[Category]]</f>
        <v/>
      </c>
      <c r="CW120">
        <f>TRIM(LEFT($C120, FIND("(", $C120 &amp; "(") - 1))</f>
        <v/>
      </c>
      <c r="CX120">
        <f>IFERROR(TRIM(MID(FLEET7[[#This Row],[Secondary Asset Identifier]], FIND(" - ", FLEET7[[#This Row],[Secondary Asset Identifier]]) + 3, LEN(FLEET7[[#This Row],[Secondary Asset Identifier]]))),FLEET7[[#This Row],[Emp ID]])</f>
        <v/>
      </c>
      <c r="CY120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120">
        <f>FLEET7[[#This Row],[Assigned]]</f>
        <v/>
      </c>
      <c r="DA120">
        <f>TRIM(LEFT($C120, FIND("(", $C120 &amp; "(") - 1))</f>
        <v/>
      </c>
    </row>
    <row r="121">
      <c r="A121" t="inlineStr">
        <is>
          <t>Ragle Inc.</t>
        </is>
      </c>
      <c r="B121" t="inlineStr">
        <is>
          <t>Ragle - Texas</t>
        </is>
      </c>
      <c r="C121" t="inlineStr">
        <is>
          <t>DTC-03</t>
        </is>
      </c>
      <c r="D121" t="inlineStr">
        <is>
          <t>Trailer</t>
        </is>
      </c>
      <c r="E121" t="inlineStr">
        <is>
          <t>CARRY-ON TRAILER</t>
        </is>
      </c>
      <c r="F121" t="inlineStr">
        <is>
          <t>CARRY-ON TRAILER</t>
        </is>
      </c>
      <c r="G121" t="n">
        <v>2020</v>
      </c>
      <c r="H121" t="inlineStr">
        <is>
          <t>Cargo Trailer</t>
        </is>
      </c>
      <c r="K121" s="1" t="n">
        <v>45789.23247685185</v>
      </c>
      <c r="L121" t="inlineStr">
        <is>
          <t>Heartbeat</t>
        </is>
      </c>
      <c r="R121" t="inlineStr">
        <is>
          <t>2023-032 SH 345 BRIDGE REHABILITATION, US-75 S, Dallas, TX 75226</t>
        </is>
      </c>
      <c r="T121" t="inlineStr">
        <is>
          <t>True</t>
        </is>
      </c>
      <c r="U121" t="inlineStr">
        <is>
          <t>N/A</t>
        </is>
      </c>
      <c r="V121" t="n">
        <v>362</v>
      </c>
      <c r="Y121" t="n">
        <v>0</v>
      </c>
      <c r="Z121" t="n">
        <v>0</v>
      </c>
      <c r="AA121" t="inlineStr">
        <is>
          <t>JUAN P. RODRIGUEZ</t>
        </is>
      </c>
      <c r="AB121" t="inlineStr">
        <is>
          <t>4YMBC162XLG019579</t>
        </is>
      </c>
      <c r="AD121" t="inlineStr">
        <is>
          <t>387938M</t>
        </is>
      </c>
      <c r="AE121" t="inlineStr">
        <is>
          <t>TX</t>
        </is>
      </c>
      <c r="AH121" t="inlineStr">
        <is>
          <t>DALLAS TRAILER CARGO 2020</t>
        </is>
      </c>
      <c r="AO121" t="inlineStr">
        <is>
          <t>0.00</t>
        </is>
      </c>
      <c r="AP121" t="inlineStr">
        <is>
          <t>CuYds</t>
        </is>
      </c>
      <c r="AQ121" t="n">
        <v>0</v>
      </c>
      <c r="AR121" t="n">
        <v>0</v>
      </c>
      <c r="AS121" t="inlineStr">
        <is>
          <t>lbs</t>
        </is>
      </c>
      <c r="AT121" t="n">
        <v>0</v>
      </c>
      <c r="AU121" t="n">
        <v>0</v>
      </c>
      <c r="AV121" t="n">
        <v>0</v>
      </c>
      <c r="AW121" t="n">
        <v>0</v>
      </c>
      <c r="CJ121" t="inlineStr">
        <is>
          <t>JH-BP2</t>
        </is>
      </c>
      <c r="CK121" t="inlineStr">
        <is>
          <t>00322B0459</t>
        </is>
      </c>
      <c r="CO121" s="1" t="n">
        <v>45504</v>
      </c>
      <c r="CP121" t="inlineStr">
        <is>
          <t>Standard</t>
        </is>
      </c>
      <c r="CV121">
        <f>FLEET7[[#This Row],[Category]]</f>
        <v/>
      </c>
      <c r="CW121">
        <f>TRIM(LEFT($C121, FIND("(", $C121 &amp; "(") - 1))</f>
        <v/>
      </c>
      <c r="CX121">
        <f>IFERROR(TRIM(MID(FLEET7[[#This Row],[Secondary Asset Identifier]], FIND(" - ", FLEET7[[#This Row],[Secondary Asset Identifier]]) + 3, LEN(FLEET7[[#This Row],[Secondary Asset Identifier]]))),FLEET7[[#This Row],[Emp ID]])</f>
        <v/>
      </c>
      <c r="CY121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121">
        <f>FLEET7[[#This Row],[Assigned]]</f>
        <v/>
      </c>
      <c r="DA121">
        <f>TRIM(LEFT($C121, FIND("(", $C121 &amp; "(") - 1))</f>
        <v/>
      </c>
    </row>
    <row r="122">
      <c r="A122" t="inlineStr">
        <is>
          <t>Ragle Inc.</t>
        </is>
      </c>
      <c r="B122" t="inlineStr">
        <is>
          <t>Ragle - Texas</t>
        </is>
      </c>
      <c r="C122" t="inlineStr">
        <is>
          <t>DTC-04</t>
        </is>
      </c>
      <c r="D122" t="inlineStr">
        <is>
          <t>Trailer</t>
        </is>
      </c>
      <c r="E122" t="inlineStr">
        <is>
          <t>UTILITY TRAILERS</t>
        </is>
      </c>
      <c r="F122" t="inlineStr">
        <is>
          <t>TRAILER</t>
        </is>
      </c>
      <c r="G122" t="n">
        <v>2022</v>
      </c>
      <c r="H122" t="inlineStr">
        <is>
          <t>Cargo Trailer</t>
        </is>
      </c>
      <c r="K122" s="1" t="n">
        <v>45789.23335648148</v>
      </c>
      <c r="L122" t="inlineStr">
        <is>
          <t>Heartbeat</t>
        </is>
      </c>
      <c r="R122" t="inlineStr">
        <is>
          <t>2023-032 SH 345 BRIDGE REHABILITATION, US-75 N, Dallas, TX 75226</t>
        </is>
      </c>
      <c r="T122" t="inlineStr">
        <is>
          <t>True</t>
        </is>
      </c>
      <c r="U122" t="inlineStr">
        <is>
          <t>N/A</t>
        </is>
      </c>
      <c r="V122" t="n">
        <v>605</v>
      </c>
      <c r="Y122" t="n">
        <v>0</v>
      </c>
      <c r="Z122" t="n">
        <v>0</v>
      </c>
      <c r="AA122" t="inlineStr">
        <is>
          <t>JUAN RUIZ</t>
        </is>
      </c>
      <c r="AB122" t="inlineStr">
        <is>
          <t>3EVBC1625N1101511</t>
        </is>
      </c>
      <c r="AD122" t="inlineStr">
        <is>
          <t>798272M</t>
        </is>
      </c>
      <c r="AE122" t="inlineStr">
        <is>
          <t>TX</t>
        </is>
      </c>
      <c r="AH122" t="inlineStr">
        <is>
          <t>RAWMAXX ENCLOSED TRAILER 2022
DALLAS TRAILER CARGO</t>
        </is>
      </c>
      <c r="AO122" t="inlineStr">
        <is>
          <t>0.00</t>
        </is>
      </c>
      <c r="AP122" t="inlineStr">
        <is>
          <t>CuYds</t>
        </is>
      </c>
      <c r="AQ122" t="n">
        <v>0</v>
      </c>
      <c r="AR122" t="n">
        <v>0</v>
      </c>
      <c r="AS122" t="inlineStr">
        <is>
          <t>lbs</t>
        </is>
      </c>
      <c r="AT122" t="n">
        <v>0</v>
      </c>
      <c r="AU122" t="n">
        <v>0</v>
      </c>
      <c r="AV122" t="n">
        <v>0</v>
      </c>
      <c r="AW122" t="n">
        <v>0</v>
      </c>
      <c r="CJ122" t="inlineStr">
        <is>
          <t>JH-BP2</t>
        </is>
      </c>
      <c r="CK122" t="inlineStr">
        <is>
          <t>00322B0202</t>
        </is>
      </c>
      <c r="CO122" s="1" t="n">
        <v>45777</v>
      </c>
      <c r="CP122" t="inlineStr">
        <is>
          <t>Standard</t>
        </is>
      </c>
      <c r="CV122">
        <f>FLEET7[[#This Row],[Category]]</f>
        <v/>
      </c>
      <c r="CW122">
        <f>TRIM(LEFT($C122, FIND("(", $C122 &amp; "(") - 1))</f>
        <v/>
      </c>
      <c r="CX122">
        <f>IFERROR(TRIM(MID(FLEET7[[#This Row],[Secondary Asset Identifier]], FIND(" - ", FLEET7[[#This Row],[Secondary Asset Identifier]]) + 3, LEN(FLEET7[[#This Row],[Secondary Asset Identifier]]))),FLEET7[[#This Row],[Emp ID]])</f>
        <v/>
      </c>
      <c r="CY122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122">
        <f>FLEET7[[#This Row],[Assigned]]</f>
        <v/>
      </c>
      <c r="DA122">
        <f>TRIM(LEFT($C122, FIND("(", $C122 &amp; "(") - 1))</f>
        <v/>
      </c>
    </row>
    <row r="123">
      <c r="A123" t="inlineStr">
        <is>
          <t>Ragle Inc.</t>
        </is>
      </c>
      <c r="B123" t="inlineStr">
        <is>
          <t>Ragle - Texas</t>
        </is>
      </c>
      <c r="C123" t="inlineStr">
        <is>
          <t>DTC-05</t>
        </is>
      </c>
      <c r="D123" t="inlineStr">
        <is>
          <t>Trailer</t>
        </is>
      </c>
      <c r="E123" t="inlineStr">
        <is>
          <t>FOREST RIVER</t>
        </is>
      </c>
      <c r="F123" t="inlineStr">
        <is>
          <t>UNKNOWN</t>
        </is>
      </c>
      <c r="G123" t="n">
        <v>2019</v>
      </c>
      <c r="H123" t="inlineStr">
        <is>
          <t>Cargo Trailer</t>
        </is>
      </c>
      <c r="K123" s="1" t="n">
        <v>45788.99015046296</v>
      </c>
      <c r="L123" t="inlineStr">
        <is>
          <t>Heartbeat</t>
        </is>
      </c>
      <c r="R123" t="inlineStr">
        <is>
          <t>2023-006 (OFFICE) Tarrant SH 183 Bridge, Decatur Ave, Fort Worth, TX 76106</t>
        </is>
      </c>
      <c r="T123" t="inlineStr">
        <is>
          <t>True</t>
        </is>
      </c>
      <c r="U123" t="inlineStr">
        <is>
          <t>N/A</t>
        </is>
      </c>
      <c r="V123" t="n">
        <v>303</v>
      </c>
      <c r="Y123" t="n">
        <v>0</v>
      </c>
      <c r="Z123" t="n">
        <v>0</v>
      </c>
      <c r="AA123" t="inlineStr">
        <is>
          <t>JUAN MIRAMONTES</t>
        </is>
      </c>
      <c r="AB123" t="inlineStr">
        <is>
          <t>5NHULV42XKY034658</t>
        </is>
      </c>
      <c r="AD123" t="inlineStr">
        <is>
          <t>221560K</t>
        </is>
      </c>
      <c r="AE123" t="inlineStr">
        <is>
          <t>TX</t>
        </is>
      </c>
      <c r="AH123" t="inlineStr">
        <is>
          <t>FOREST RIVER ENCLOSED TRAILER 2019
LIMITED EDITION VALUE HAULER
DALLAS TRAILER CARGO</t>
        </is>
      </c>
      <c r="AO123" t="inlineStr">
        <is>
          <t>0.00</t>
        </is>
      </c>
      <c r="AP123" t="inlineStr">
        <is>
          <t>CuYds</t>
        </is>
      </c>
      <c r="AQ123" t="n">
        <v>0</v>
      </c>
      <c r="AR123" t="n">
        <v>0</v>
      </c>
      <c r="AS123" t="inlineStr">
        <is>
          <t>lbs</t>
        </is>
      </c>
      <c r="AT123" t="n">
        <v>0</v>
      </c>
      <c r="AU123" t="n">
        <v>0</v>
      </c>
      <c r="AV123" t="n">
        <v>0</v>
      </c>
      <c r="AW123" t="n">
        <v>0</v>
      </c>
      <c r="CJ123" t="inlineStr">
        <is>
          <t>JH-BP2</t>
        </is>
      </c>
      <c r="CK123" t="inlineStr">
        <is>
          <t>00322B0344</t>
        </is>
      </c>
      <c r="CO123" s="1" t="n">
        <v>45657</v>
      </c>
      <c r="CP123" t="inlineStr">
        <is>
          <t>Standard</t>
        </is>
      </c>
      <c r="CV123">
        <f>FLEET7[[#This Row],[Category]]</f>
        <v/>
      </c>
      <c r="CW123">
        <f>TRIM(LEFT($C123, FIND("(", $C123 &amp; "(") - 1))</f>
        <v/>
      </c>
      <c r="CX123">
        <f>IFERROR(TRIM(MID(FLEET7[[#This Row],[Secondary Asset Identifier]], FIND(" - ", FLEET7[[#This Row],[Secondary Asset Identifier]]) + 3, LEN(FLEET7[[#This Row],[Secondary Asset Identifier]]))),FLEET7[[#This Row],[Emp ID]])</f>
        <v/>
      </c>
      <c r="CY123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123">
        <f>FLEET7[[#This Row],[Assigned]]</f>
        <v/>
      </c>
      <c r="DA123">
        <f>TRIM(LEFT($C123, FIND("(", $C123 &amp; "(") - 1))</f>
        <v/>
      </c>
    </row>
    <row r="124">
      <c r="A124" t="inlineStr">
        <is>
          <t>Ragle Inc.</t>
        </is>
      </c>
      <c r="B124" t="inlineStr">
        <is>
          <t>Ragle - Texas</t>
        </is>
      </c>
      <c r="C124" t="inlineStr">
        <is>
          <t>DTC-06</t>
        </is>
      </c>
      <c r="D124" t="inlineStr">
        <is>
          <t>Trailer</t>
        </is>
      </c>
      <c r="E124" t="inlineStr">
        <is>
          <t>LARK UNITED</t>
        </is>
      </c>
      <c r="F124" t="inlineStr">
        <is>
          <t>CARGO</t>
        </is>
      </c>
      <c r="G124" t="n">
        <v>2017</v>
      </c>
      <c r="H124" t="inlineStr">
        <is>
          <t>Cargo Trailer</t>
        </is>
      </c>
      <c r="T124" t="inlineStr">
        <is>
          <t>True</t>
        </is>
      </c>
      <c r="U124" t="inlineStr">
        <is>
          <t>N/A</t>
        </is>
      </c>
      <c r="AB124" t="inlineStr">
        <is>
          <t>571BE1222HM019699</t>
        </is>
      </c>
      <c r="AE124" t="inlineStr">
        <is>
          <t>TX</t>
        </is>
      </c>
      <c r="AH124" t="inlineStr">
        <is>
          <t>LARK UNITED ENCLOSED TRAILER 2017
DALLAS TRAILER CARGO</t>
        </is>
      </c>
      <c r="AO124" t="inlineStr">
        <is>
          <t>0.00</t>
        </is>
      </c>
      <c r="AP124" t="inlineStr">
        <is>
          <t>CuYds</t>
        </is>
      </c>
      <c r="AR124" t="n">
        <v>0</v>
      </c>
      <c r="AS124" t="inlineStr">
        <is>
          <t>lbs</t>
        </is>
      </c>
      <c r="AU124" t="n">
        <v>0</v>
      </c>
      <c r="AV124" t="n">
        <v>0</v>
      </c>
      <c r="AW124" t="n">
        <v>0</v>
      </c>
      <c r="CP124" t="inlineStr">
        <is>
          <t>Standard</t>
        </is>
      </c>
      <c r="CV124">
        <f>FLEET7[[#This Row],[Category]]</f>
        <v/>
      </c>
      <c r="CW124">
        <f>TRIM(LEFT($C124, FIND("(", $C124 &amp; "(") - 1))</f>
        <v/>
      </c>
      <c r="CX124">
        <f>IFERROR(TRIM(MID(FLEET7[[#This Row],[Secondary Asset Identifier]], FIND(" - ", FLEET7[[#This Row],[Secondary Asset Identifier]]) + 3, LEN(FLEET7[[#This Row],[Secondary Asset Identifier]]))),FLEET7[[#This Row],[Emp ID]])</f>
        <v/>
      </c>
      <c r="CY124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124">
        <f>FLEET7[[#This Row],[Assigned]]</f>
        <v/>
      </c>
      <c r="DA124">
        <f>TRIM(LEFT($C124, FIND("(", $C124 &amp; "(") - 1))</f>
        <v/>
      </c>
    </row>
    <row r="125">
      <c r="A125" t="inlineStr">
        <is>
          <t>Ragle Inc.</t>
        </is>
      </c>
      <c r="B125" t="inlineStr">
        <is>
          <t>Ragle - Texas</t>
        </is>
      </c>
      <c r="C125" t="inlineStr">
        <is>
          <t>DTC-09</t>
        </is>
      </c>
      <c r="D125" t="inlineStr">
        <is>
          <t>Trailer</t>
        </is>
      </c>
      <c r="E125" t="inlineStr">
        <is>
          <t>CARRY-ON</t>
        </is>
      </c>
      <c r="F125" t="inlineStr">
        <is>
          <t>UNKNOWN</t>
        </is>
      </c>
      <c r="G125" t="n">
        <v>2021</v>
      </c>
      <c r="H125" t="inlineStr">
        <is>
          <t>Cargo Trailer</t>
        </is>
      </c>
      <c r="K125" s="1" t="n">
        <v>45789.23287037037</v>
      </c>
      <c r="L125" t="inlineStr">
        <is>
          <t>Heartbeat</t>
        </is>
      </c>
      <c r="R125" t="inlineStr">
        <is>
          <t>DFW Yard, Oak Grove Rd, Fort Worth, TX 76140</t>
        </is>
      </c>
      <c r="T125" t="inlineStr">
        <is>
          <t>True</t>
        </is>
      </c>
      <c r="U125" t="inlineStr">
        <is>
          <t>N/A</t>
        </is>
      </c>
      <c r="V125" t="n">
        <v>551</v>
      </c>
      <c r="Y125" t="n">
        <v>0</v>
      </c>
      <c r="Z125" t="n">
        <v>0</v>
      </c>
      <c r="AA125" t="inlineStr">
        <is>
          <t>ALEJANDRO LOZANO ACOSTA</t>
        </is>
      </c>
      <c r="AB125" t="inlineStr">
        <is>
          <t>4YMBC1627MT053777</t>
        </is>
      </c>
      <c r="AC125" t="inlineStr">
        <is>
          <t>VT053777</t>
        </is>
      </c>
      <c r="AD125" t="inlineStr">
        <is>
          <t>167994M</t>
        </is>
      </c>
      <c r="AE125" t="inlineStr">
        <is>
          <t>TX</t>
        </is>
      </c>
      <c r="AH125" t="inlineStr">
        <is>
          <t>CARRY-ON ENCLOSED TRAILER 2021
DALLAS TRAILER CARGO</t>
        </is>
      </c>
      <c r="AO125" t="inlineStr">
        <is>
          <t>0.00</t>
        </is>
      </c>
      <c r="AP125" t="inlineStr">
        <is>
          <t>CuYds</t>
        </is>
      </c>
      <c r="AQ125" t="n">
        <v>0</v>
      </c>
      <c r="AR125" t="n">
        <v>0</v>
      </c>
      <c r="AS125" t="inlineStr">
        <is>
          <t>lbs</t>
        </is>
      </c>
      <c r="AT125" t="n">
        <v>0</v>
      </c>
      <c r="AU125" t="n">
        <v>0</v>
      </c>
      <c r="AV125" t="n">
        <v>0</v>
      </c>
      <c r="AW125" t="n">
        <v>0</v>
      </c>
      <c r="CJ125" t="inlineStr">
        <is>
          <t>JH-BP2</t>
        </is>
      </c>
      <c r="CK125" t="inlineStr">
        <is>
          <t>00322B0237</t>
        </is>
      </c>
      <c r="CO125" s="1" t="n">
        <v>46022</v>
      </c>
      <c r="CP125" t="inlineStr">
        <is>
          <t>Standard</t>
        </is>
      </c>
      <c r="CV125">
        <f>FLEET7[[#This Row],[Category]]</f>
        <v/>
      </c>
      <c r="CW125">
        <f>TRIM(LEFT($C125, FIND("(", $C125 &amp; "(") - 1))</f>
        <v/>
      </c>
      <c r="CX125">
        <f>IFERROR(TRIM(MID(FLEET7[[#This Row],[Secondary Asset Identifier]], FIND(" - ", FLEET7[[#This Row],[Secondary Asset Identifier]]) + 3, LEN(FLEET7[[#This Row],[Secondary Asset Identifier]]))),FLEET7[[#This Row],[Emp ID]])</f>
        <v/>
      </c>
      <c r="CY125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125">
        <f>FLEET7[[#This Row],[Assigned]]</f>
        <v/>
      </c>
      <c r="DA125">
        <f>TRIM(LEFT($C125, FIND("(", $C125 &amp; "(") - 1))</f>
        <v/>
      </c>
    </row>
    <row r="126">
      <c r="A126" t="inlineStr">
        <is>
          <t>Ragle Inc.</t>
        </is>
      </c>
      <c r="B126" t="inlineStr">
        <is>
          <t>Ragle - Texas</t>
        </is>
      </c>
      <c r="C126" t="inlineStr">
        <is>
          <t>DTC-10</t>
        </is>
      </c>
      <c r="D126" t="inlineStr">
        <is>
          <t>Trailer</t>
        </is>
      </c>
      <c r="E126" t="inlineStr">
        <is>
          <t>LARK UNITED</t>
        </is>
      </c>
      <c r="F126" t="inlineStr">
        <is>
          <t>UNKNOWN</t>
        </is>
      </c>
      <c r="G126" t="n">
        <v>2015</v>
      </c>
      <c r="H126" t="inlineStr">
        <is>
          <t>Cargo Trailer</t>
        </is>
      </c>
      <c r="T126" t="inlineStr">
        <is>
          <t>True</t>
        </is>
      </c>
      <c r="U126" t="inlineStr">
        <is>
          <t>N/A</t>
        </is>
      </c>
      <c r="AB126" t="inlineStr">
        <is>
          <t>571BE1224FM007518</t>
        </is>
      </c>
      <c r="AE126" t="inlineStr">
        <is>
          <t>TX</t>
        </is>
      </c>
      <c r="AH126" t="inlineStr">
        <is>
          <t>LARK UNITED ENCLOSED TRAILER 2015
DALLAS TRAILER CARGO</t>
        </is>
      </c>
      <c r="AO126" t="inlineStr">
        <is>
          <t>0.00</t>
        </is>
      </c>
      <c r="AP126" t="inlineStr">
        <is>
          <t>CuYds</t>
        </is>
      </c>
      <c r="AR126" t="n">
        <v>0</v>
      </c>
      <c r="AS126" t="inlineStr">
        <is>
          <t>lbs</t>
        </is>
      </c>
      <c r="AU126" t="n">
        <v>0</v>
      </c>
      <c r="AV126" t="n">
        <v>0</v>
      </c>
      <c r="AW126" t="n">
        <v>0</v>
      </c>
      <c r="CP126" t="inlineStr">
        <is>
          <t>Standard</t>
        </is>
      </c>
      <c r="CV126">
        <f>FLEET7[[#This Row],[Category]]</f>
        <v/>
      </c>
      <c r="CW126">
        <f>TRIM(LEFT($C126, FIND("(", $C126 &amp; "(") - 1))</f>
        <v/>
      </c>
      <c r="CX126">
        <f>IFERROR(TRIM(MID(FLEET7[[#This Row],[Secondary Asset Identifier]], FIND(" - ", FLEET7[[#This Row],[Secondary Asset Identifier]]) + 3, LEN(FLEET7[[#This Row],[Secondary Asset Identifier]]))),FLEET7[[#This Row],[Emp ID]])</f>
        <v/>
      </c>
      <c r="CY126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126">
        <f>FLEET7[[#This Row],[Assigned]]</f>
        <v/>
      </c>
      <c r="DA126">
        <f>TRIM(LEFT($C126, FIND("(", $C126 &amp; "(") - 1))</f>
        <v/>
      </c>
    </row>
    <row r="127">
      <c r="A127" t="inlineStr">
        <is>
          <t>Ragle Inc.</t>
        </is>
      </c>
      <c r="B127" t="inlineStr">
        <is>
          <t>Ragle - Texas</t>
        </is>
      </c>
      <c r="C127" t="inlineStr">
        <is>
          <t>DTC-11 (SALVADOR AGUILLON)</t>
        </is>
      </c>
      <c r="D127" t="inlineStr">
        <is>
          <t>Trailer</t>
        </is>
      </c>
      <c r="E127" t="inlineStr">
        <is>
          <t>UNKNOWN</t>
        </is>
      </c>
      <c r="F127" t="inlineStr">
        <is>
          <t>TRAILER</t>
        </is>
      </c>
      <c r="G127" t="n">
        <v>2018</v>
      </c>
      <c r="H127" t="inlineStr">
        <is>
          <t>Cargo Trailer</t>
        </is>
      </c>
      <c r="K127" s="1" t="n">
        <v>45789.23276620371</v>
      </c>
      <c r="L127" t="inlineStr">
        <is>
          <t>Heartbeat</t>
        </is>
      </c>
      <c r="R127" t="inlineStr">
        <is>
          <t>2023-006 (OFFICE) Tarrant SH 183 Bridge, Decatur Ave, Fort Worth, TX 76106</t>
        </is>
      </c>
      <c r="T127" t="inlineStr">
        <is>
          <t>True</t>
        </is>
      </c>
      <c r="U127" t="inlineStr">
        <is>
          <t>N/A</t>
        </is>
      </c>
      <c r="V127" t="n">
        <v>559</v>
      </c>
      <c r="Y127" t="n">
        <v>0</v>
      </c>
      <c r="Z127" t="n">
        <v>0</v>
      </c>
      <c r="AA127" t="inlineStr">
        <is>
          <t>SALVADOR TRAILER</t>
        </is>
      </c>
      <c r="AB127" t="inlineStr">
        <is>
          <t>7GG1E1627JW002228</t>
        </is>
      </c>
      <c r="AD127" t="inlineStr">
        <is>
          <t>463253K</t>
        </is>
      </c>
      <c r="AE127" t="inlineStr">
        <is>
          <t>TX</t>
        </is>
      </c>
      <c r="AH127" t="inlineStr">
        <is>
          <t>ADD MAKE/MODEL ONCE ABLE TO
2018 SALVATION TRAILER, CARGO</t>
        </is>
      </c>
      <c r="AO127" t="inlineStr">
        <is>
          <t>0.00</t>
        </is>
      </c>
      <c r="AP127" t="inlineStr">
        <is>
          <t>CuYds</t>
        </is>
      </c>
      <c r="AQ127" t="n">
        <v>0</v>
      </c>
      <c r="AR127" t="n">
        <v>0</v>
      </c>
      <c r="AS127" t="inlineStr">
        <is>
          <t>lbs</t>
        </is>
      </c>
      <c r="AT127" t="n">
        <v>0</v>
      </c>
      <c r="AU127" t="n">
        <v>0</v>
      </c>
      <c r="AV127" t="n">
        <v>0</v>
      </c>
      <c r="AW127" t="n">
        <v>0</v>
      </c>
      <c r="CJ127" t="inlineStr">
        <is>
          <t>JH-BP2</t>
        </is>
      </c>
      <c r="CK127" t="inlineStr">
        <is>
          <t>00322B0175</t>
        </is>
      </c>
      <c r="CO127" s="1" t="n">
        <v>45961</v>
      </c>
      <c r="CP127" t="inlineStr">
        <is>
          <t>Standard</t>
        </is>
      </c>
      <c r="CV127">
        <f>FLEET7[[#This Row],[Category]]</f>
        <v/>
      </c>
      <c r="CW127">
        <f>TRIM(LEFT($C127, FIND("(", $C127 &amp; "(") - 1))</f>
        <v/>
      </c>
      <c r="CX127">
        <f>IFERROR(TRIM(MID(FLEET7[[#This Row],[Secondary Asset Identifier]], FIND(" - ", FLEET7[[#This Row],[Secondary Asset Identifier]]) + 3, LEN(FLEET7[[#This Row],[Secondary Asset Identifier]]))),FLEET7[[#This Row],[Emp ID]])</f>
        <v/>
      </c>
      <c r="CY127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127">
        <f>FLEET7[[#This Row],[Assigned]]</f>
        <v/>
      </c>
      <c r="DA127">
        <f>TRIM(LEFT($C127, FIND("(", $C127 &amp; "(") - 1))</f>
        <v/>
      </c>
    </row>
    <row r="128">
      <c r="A128" t="inlineStr">
        <is>
          <t>Ragle Inc.</t>
        </is>
      </c>
      <c r="B128" t="inlineStr">
        <is>
          <t>Ragle - Texas</t>
        </is>
      </c>
      <c r="C128" t="inlineStr">
        <is>
          <t>DTC-12 (JUAN L. RUIZ)</t>
        </is>
      </c>
      <c r="D128" t="inlineStr">
        <is>
          <t>Trailer</t>
        </is>
      </c>
      <c r="E128" t="inlineStr">
        <is>
          <t>LARK UNITED</t>
        </is>
      </c>
      <c r="F128" t="inlineStr">
        <is>
          <t>CARGO</t>
        </is>
      </c>
      <c r="G128" t="n">
        <v>2020</v>
      </c>
      <c r="H128" t="inlineStr">
        <is>
          <t>Cargo Trailer</t>
        </is>
      </c>
      <c r="K128" s="1" t="n">
        <v>45789.23473379629</v>
      </c>
      <c r="L128" t="inlineStr">
        <is>
          <t>Heartbeat</t>
        </is>
      </c>
      <c r="R128" t="inlineStr">
        <is>
          <t>DFW Yard, Oak Grove Rd, Fort Worth, TX 76140</t>
        </is>
      </c>
      <c r="T128" t="inlineStr">
        <is>
          <t>True</t>
        </is>
      </c>
      <c r="U128" t="inlineStr">
        <is>
          <t>N/A</t>
        </is>
      </c>
      <c r="V128" t="n">
        <v>474</v>
      </c>
      <c r="Y128" t="n">
        <v>0</v>
      </c>
      <c r="Z128" t="n">
        <v>0</v>
      </c>
      <c r="AA128" t="inlineStr">
        <is>
          <t>CT-18</t>
        </is>
      </c>
      <c r="AB128" t="inlineStr">
        <is>
          <t>571BE162XLM037029</t>
        </is>
      </c>
      <c r="AC128" t="inlineStr">
        <is>
          <t>CT-18 - FOUNDATION UNIT #</t>
        </is>
      </c>
      <c r="AD128" t="inlineStr">
        <is>
          <t>583120K</t>
        </is>
      </c>
      <c r="AE128" t="inlineStr">
        <is>
          <t>TX</t>
        </is>
      </c>
      <c r="AH128" t="inlineStr">
        <is>
          <t>2020 LARK UNITED TRAILER, CARGO</t>
        </is>
      </c>
      <c r="AO128" t="inlineStr">
        <is>
          <t>0.00</t>
        </is>
      </c>
      <c r="AP128" t="inlineStr">
        <is>
          <t>CuYds</t>
        </is>
      </c>
      <c r="AQ128" t="n">
        <v>0</v>
      </c>
      <c r="AR128" t="n">
        <v>0</v>
      </c>
      <c r="AS128" t="inlineStr">
        <is>
          <t>lbs</t>
        </is>
      </c>
      <c r="AT128" t="n">
        <v>0</v>
      </c>
      <c r="AU128" t="n">
        <v>0</v>
      </c>
      <c r="AV128" t="n">
        <v>0</v>
      </c>
      <c r="AW128" t="n">
        <v>0</v>
      </c>
      <c r="CJ128" t="inlineStr">
        <is>
          <t>JH-BP2</t>
        </is>
      </c>
      <c r="CK128" t="inlineStr">
        <is>
          <t>00322B0417</t>
        </is>
      </c>
      <c r="CO128" s="1" t="n">
        <v>45596</v>
      </c>
      <c r="CP128" t="inlineStr">
        <is>
          <t>Standard</t>
        </is>
      </c>
      <c r="CV128">
        <f>FLEET7[[#This Row],[Category]]</f>
        <v/>
      </c>
      <c r="CW128">
        <f>TRIM(LEFT($C128, FIND("(", $C128 &amp; "(") - 1))</f>
        <v/>
      </c>
      <c r="CX128">
        <f>IFERROR(TRIM(MID(FLEET7[[#This Row],[Secondary Asset Identifier]], FIND(" - ", FLEET7[[#This Row],[Secondary Asset Identifier]]) + 3, LEN(FLEET7[[#This Row],[Secondary Asset Identifier]]))),FLEET7[[#This Row],[Emp ID]])</f>
        <v/>
      </c>
      <c r="CY128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128">
        <f>FLEET7[[#This Row],[Assigned]]</f>
        <v/>
      </c>
      <c r="DA128">
        <f>TRIM(LEFT($C128, FIND("(", $C128 &amp; "(") - 1))</f>
        <v/>
      </c>
    </row>
    <row r="129">
      <c r="A129" t="inlineStr">
        <is>
          <t>Ragle Inc.</t>
        </is>
      </c>
      <c r="B129" t="inlineStr">
        <is>
          <t>Ragle - Texas</t>
        </is>
      </c>
      <c r="C129" t="inlineStr">
        <is>
          <t>DTC-18</t>
        </is>
      </c>
      <c r="D129" t="inlineStr">
        <is>
          <t>Trailer</t>
        </is>
      </c>
      <c r="E129" t="inlineStr">
        <is>
          <t xml:space="preserve">LGS INDUSTRIES </t>
        </is>
      </c>
      <c r="F129" t="inlineStr">
        <is>
          <t>CARGO EXPRESS</t>
        </is>
      </c>
      <c r="G129" t="n">
        <v>2020</v>
      </c>
      <c r="H129" t="inlineStr">
        <is>
          <t>Cargo Trailer</t>
        </is>
      </c>
      <c r="K129" s="1" t="n">
        <v>45789.23623842592</v>
      </c>
      <c r="L129" t="inlineStr">
        <is>
          <t>Heartbeat</t>
        </is>
      </c>
      <c r="R129" t="inlineStr">
        <is>
          <t>DFW Yard, Oak Grove Rd, Fort Worth, TX 76140</t>
        </is>
      </c>
      <c r="T129" t="inlineStr">
        <is>
          <t>True</t>
        </is>
      </c>
      <c r="U129" t="inlineStr">
        <is>
          <t>N/A</t>
        </is>
      </c>
      <c r="V129" t="n">
        <v>230</v>
      </c>
      <c r="Y129" t="n">
        <v>0</v>
      </c>
      <c r="Z129" t="n">
        <v>0</v>
      </c>
      <c r="AB129" t="inlineStr">
        <is>
          <t>CSCBC7.0X16TE2FF</t>
        </is>
      </c>
      <c r="AO129" t="inlineStr">
        <is>
          <t>0.00</t>
        </is>
      </c>
      <c r="AQ129" t="n">
        <v>0</v>
      </c>
      <c r="AR129" t="n">
        <v>0</v>
      </c>
      <c r="AS129" t="inlineStr">
        <is>
          <t>lbs</t>
        </is>
      </c>
      <c r="AT129" t="n">
        <v>0</v>
      </c>
      <c r="AU129" t="n">
        <v>0</v>
      </c>
      <c r="AV129" t="n">
        <v>0</v>
      </c>
      <c r="AW129" t="n">
        <v>0</v>
      </c>
      <c r="CJ129" t="inlineStr">
        <is>
          <t>JH-BP2</t>
        </is>
      </c>
      <c r="CK129" t="inlineStr">
        <is>
          <t>00221A0043</t>
        </is>
      </c>
      <c r="CP129" t="inlineStr">
        <is>
          <t>Standard</t>
        </is>
      </c>
      <c r="CV129">
        <f>FLEET7[[#This Row],[Category]]</f>
        <v/>
      </c>
      <c r="CW129">
        <f>TRIM(LEFT($C129, FIND("(", $C129 &amp; "(") - 1))</f>
        <v/>
      </c>
      <c r="CX129">
        <f>IFERROR(TRIM(MID(FLEET7[[#This Row],[Secondary Asset Identifier]], FIND(" - ", FLEET7[[#This Row],[Secondary Asset Identifier]]) + 3, LEN(FLEET7[[#This Row],[Secondary Asset Identifier]]))),FLEET7[[#This Row],[Emp ID]])</f>
        <v/>
      </c>
      <c r="CY129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129">
        <f>FLEET7[[#This Row],[Assigned]]</f>
        <v/>
      </c>
      <c r="DA129">
        <f>TRIM(LEFT($C129, FIND("(", $C129 &amp; "(") - 1))</f>
        <v/>
      </c>
    </row>
    <row r="130">
      <c r="A130" t="inlineStr">
        <is>
          <t>Ragle Inc.</t>
        </is>
      </c>
      <c r="B130" t="inlineStr">
        <is>
          <t>Ragle - Texas</t>
        </is>
      </c>
      <c r="C130" t="inlineStr">
        <is>
          <t>DTC-20</t>
        </is>
      </c>
      <c r="D130" t="inlineStr">
        <is>
          <t>Trailer</t>
        </is>
      </c>
      <c r="E130" t="inlineStr">
        <is>
          <t xml:space="preserve">LGS INDUSTRIES </t>
        </is>
      </c>
      <c r="F130" t="inlineStr">
        <is>
          <t>COMMANDER</t>
        </is>
      </c>
      <c r="G130" t="n">
        <v>2019</v>
      </c>
      <c r="H130" t="inlineStr">
        <is>
          <t>Cargo Trailer</t>
        </is>
      </c>
      <c r="K130" s="1" t="n">
        <v>45788.98944444444</v>
      </c>
      <c r="L130" t="inlineStr">
        <is>
          <t>Heartbeat</t>
        </is>
      </c>
      <c r="R130" t="inlineStr">
        <is>
          <t>2023-032 SH 345 BRIDGE REHABILITATION, US-75 N, Dallas, TX 75226</t>
        </is>
      </c>
      <c r="T130" t="inlineStr">
        <is>
          <t>True</t>
        </is>
      </c>
      <c r="U130" t="inlineStr">
        <is>
          <t>N/A</t>
        </is>
      </c>
      <c r="V130" t="n">
        <v>559</v>
      </c>
      <c r="Y130" t="n">
        <v>0</v>
      </c>
      <c r="Z130" t="n">
        <v>0</v>
      </c>
      <c r="AA130" t="inlineStr">
        <is>
          <t>CT-16</t>
        </is>
      </c>
      <c r="AB130" t="inlineStr">
        <is>
          <t>53BBTEA25KR000170</t>
        </is>
      </c>
      <c r="AD130" t="inlineStr">
        <is>
          <t>470647K</t>
        </is>
      </c>
      <c r="AE130" t="inlineStr">
        <is>
          <t>TX</t>
        </is>
      </c>
      <c r="AH130" t="inlineStr">
        <is>
          <t>MAKE INCORRECT ON ASSET LIST
2019 LGS INDUSTRIES TRAILER, CARGO</t>
        </is>
      </c>
      <c r="AO130" t="inlineStr">
        <is>
          <t>0.00</t>
        </is>
      </c>
      <c r="AP130" t="inlineStr">
        <is>
          <t>CuYds</t>
        </is>
      </c>
      <c r="AQ130" t="n">
        <v>0</v>
      </c>
      <c r="AR130" t="n">
        <v>0</v>
      </c>
      <c r="AS130" t="inlineStr">
        <is>
          <t>lbs</t>
        </is>
      </c>
      <c r="AT130" t="n">
        <v>0</v>
      </c>
      <c r="AU130" t="n">
        <v>0</v>
      </c>
      <c r="AV130" t="n">
        <v>0</v>
      </c>
      <c r="AW130" t="n">
        <v>0</v>
      </c>
      <c r="CJ130" t="inlineStr">
        <is>
          <t>JH-BP2</t>
        </is>
      </c>
      <c r="CK130" t="inlineStr">
        <is>
          <t>00322B0146</t>
        </is>
      </c>
      <c r="CO130" s="1" t="n">
        <v>45565</v>
      </c>
      <c r="CP130" t="inlineStr">
        <is>
          <t>Standard</t>
        </is>
      </c>
      <c r="CV130">
        <f>FLEET7[[#This Row],[Category]]</f>
        <v/>
      </c>
      <c r="CW130">
        <f>TRIM(LEFT($C130, FIND("(", $C130 &amp; "(") - 1))</f>
        <v/>
      </c>
      <c r="CX130">
        <f>IFERROR(TRIM(MID(FLEET7[[#This Row],[Secondary Asset Identifier]], FIND(" - ", FLEET7[[#This Row],[Secondary Asset Identifier]]) + 3, LEN(FLEET7[[#This Row],[Secondary Asset Identifier]]))),FLEET7[[#This Row],[Emp ID]])</f>
        <v/>
      </c>
      <c r="CY130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130">
        <f>FLEET7[[#This Row],[Assigned]]</f>
        <v/>
      </c>
      <c r="DA130">
        <f>TRIM(LEFT($C130, FIND("(", $C130 &amp; "(") - 1))</f>
        <v/>
      </c>
    </row>
    <row r="131">
      <c r="A131" t="inlineStr">
        <is>
          <t>Ragle Inc.</t>
        </is>
      </c>
      <c r="B131" t="inlineStr">
        <is>
          <t>Ragle - Texas</t>
        </is>
      </c>
      <c r="C131" t="inlineStr">
        <is>
          <t>DTC-21</t>
        </is>
      </c>
      <c r="D131" t="inlineStr">
        <is>
          <t>Trailer</t>
        </is>
      </c>
      <c r="E131" t="inlineStr">
        <is>
          <t>LOOK TRAILERS</t>
        </is>
      </c>
      <c r="F131" t="inlineStr">
        <is>
          <t>UNKNOWN</t>
        </is>
      </c>
      <c r="G131" t="n">
        <v>2020</v>
      </c>
      <c r="H131" t="inlineStr">
        <is>
          <t>Cargo Trailer</t>
        </is>
      </c>
      <c r="K131" s="1" t="n">
        <v>45789.23608796296</v>
      </c>
      <c r="L131" t="inlineStr">
        <is>
          <t>Heartbeat</t>
        </is>
      </c>
      <c r="R131" t="inlineStr">
        <is>
          <t>DFW Yard, Oak Grove Rd, Fort Worth, TX 76140</t>
        </is>
      </c>
      <c r="T131" t="inlineStr">
        <is>
          <t>True</t>
        </is>
      </c>
      <c r="U131" t="inlineStr">
        <is>
          <t>N/A</t>
        </is>
      </c>
      <c r="V131" t="n">
        <v>440</v>
      </c>
      <c r="Y131" t="n">
        <v>0</v>
      </c>
      <c r="Z131" t="n">
        <v>0</v>
      </c>
      <c r="AA131" t="inlineStr">
        <is>
          <t>DTC-21</t>
        </is>
      </c>
      <c r="AB131" t="inlineStr">
        <is>
          <t>53BLTEA22LR001282</t>
        </is>
      </c>
      <c r="AD131" t="inlineStr">
        <is>
          <t>764100K</t>
        </is>
      </c>
      <c r="AE131" t="inlineStr">
        <is>
          <t>TX</t>
        </is>
      </c>
      <c r="AH131" t="inlineStr">
        <is>
          <t>NHTSA COULD NOT FIND THIS TRAILER
2020 LOOK TRAILER, CARGO</t>
        </is>
      </c>
      <c r="AO131" t="inlineStr">
        <is>
          <t>0.00</t>
        </is>
      </c>
      <c r="AP131" t="inlineStr">
        <is>
          <t>CuYds</t>
        </is>
      </c>
      <c r="AQ131" t="n">
        <v>0</v>
      </c>
      <c r="AR131" t="n">
        <v>0</v>
      </c>
      <c r="AS131" t="inlineStr">
        <is>
          <t>lbs</t>
        </is>
      </c>
      <c r="AT131" t="n">
        <v>0</v>
      </c>
      <c r="AU131" t="n">
        <v>0</v>
      </c>
      <c r="AV131" t="n">
        <v>0</v>
      </c>
      <c r="AW131" t="n">
        <v>0</v>
      </c>
      <c r="CJ131" t="inlineStr">
        <is>
          <t>JH-BP2</t>
        </is>
      </c>
      <c r="CK131" t="inlineStr">
        <is>
          <t>00322B0485</t>
        </is>
      </c>
      <c r="CO131" s="1" t="n">
        <v>45900</v>
      </c>
      <c r="CP131" t="inlineStr">
        <is>
          <t>Standard</t>
        </is>
      </c>
      <c r="CV131">
        <f>FLEET7[[#This Row],[Category]]</f>
        <v/>
      </c>
      <c r="CW131">
        <f>TRIM(LEFT($C131, FIND("(", $C131 &amp; "(") - 1))</f>
        <v/>
      </c>
      <c r="CX131">
        <f>IFERROR(TRIM(MID(FLEET7[[#This Row],[Secondary Asset Identifier]], FIND(" - ", FLEET7[[#This Row],[Secondary Asset Identifier]]) + 3, LEN(FLEET7[[#This Row],[Secondary Asset Identifier]]))),FLEET7[[#This Row],[Emp ID]])</f>
        <v/>
      </c>
      <c r="CY131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131">
        <f>FLEET7[[#This Row],[Assigned]]</f>
        <v/>
      </c>
      <c r="DA131">
        <f>TRIM(LEFT($C131, FIND("(", $C131 &amp; "(") - 1))</f>
        <v/>
      </c>
    </row>
    <row r="132">
      <c r="A132" t="inlineStr">
        <is>
          <t>Ragle Inc.</t>
        </is>
      </c>
      <c r="B132" t="inlineStr">
        <is>
          <t>Ragle - Texas</t>
        </is>
      </c>
      <c r="C132" t="inlineStr">
        <is>
          <t>DTC-22</t>
        </is>
      </c>
      <c r="D132" t="inlineStr">
        <is>
          <t>Trailer</t>
        </is>
      </c>
      <c r="E132" t="inlineStr">
        <is>
          <t>CARRY-ON</t>
        </is>
      </c>
      <c r="F132" t="inlineStr">
        <is>
          <t>UNKNOWN</t>
        </is>
      </c>
      <c r="G132" t="n">
        <v>2021</v>
      </c>
      <c r="H132" t="inlineStr">
        <is>
          <t>Cargo Trailer</t>
        </is>
      </c>
      <c r="K132" s="1" t="n">
        <v>45789.23391203704</v>
      </c>
      <c r="L132" t="inlineStr">
        <is>
          <t>Heartbeat</t>
        </is>
      </c>
      <c r="R132" t="inlineStr">
        <is>
          <t>DFW Yard, Oak Grove Rd, Fort Worth, TX 76140</t>
        </is>
      </c>
      <c r="T132" t="inlineStr">
        <is>
          <t>True</t>
        </is>
      </c>
      <c r="U132" t="inlineStr">
        <is>
          <t>N/A</t>
        </is>
      </c>
      <c r="V132" t="n">
        <v>362</v>
      </c>
      <c r="Y132" t="n">
        <v>0</v>
      </c>
      <c r="Z132" t="n">
        <v>0</v>
      </c>
      <c r="AA132" t="inlineStr">
        <is>
          <t>DTC-22</t>
        </is>
      </c>
      <c r="AB132" t="inlineStr">
        <is>
          <t>4YMBC1621MT017535</t>
        </is>
      </c>
      <c r="AD132" t="inlineStr">
        <is>
          <t>765218K</t>
        </is>
      </c>
      <c r="AE132" t="inlineStr">
        <is>
          <t>TX</t>
        </is>
      </c>
      <c r="AH132" t="inlineStr">
        <is>
          <t>2021 CARRY-ON TRAILER, CARGO</t>
        </is>
      </c>
      <c r="AO132" t="inlineStr">
        <is>
          <t>0.00</t>
        </is>
      </c>
      <c r="AP132" t="inlineStr">
        <is>
          <t>CuYds</t>
        </is>
      </c>
      <c r="AQ132" t="n">
        <v>0</v>
      </c>
      <c r="AR132" t="n">
        <v>7000</v>
      </c>
      <c r="AS132" t="inlineStr">
        <is>
          <t>lbs</t>
        </is>
      </c>
      <c r="AT132" t="n">
        <v>0</v>
      </c>
      <c r="AU132" t="n">
        <v>0</v>
      </c>
      <c r="AV132" t="n">
        <v>0</v>
      </c>
      <c r="AW132" t="n">
        <v>0</v>
      </c>
      <c r="BF132" t="inlineStr">
        <is>
          <t>2 - DFW</t>
        </is>
      </c>
      <c r="CJ132" t="inlineStr">
        <is>
          <t>JH-BP2</t>
        </is>
      </c>
      <c r="CK132" t="inlineStr">
        <is>
          <t>00322B0370</t>
        </is>
      </c>
      <c r="CL132" t="n">
        <v>2</v>
      </c>
      <c r="CO132" s="1" t="n">
        <v>44620</v>
      </c>
      <c r="CP132" t="inlineStr">
        <is>
          <t>Standard</t>
        </is>
      </c>
      <c r="CV132">
        <f>FLEET7[[#This Row],[Category]]</f>
        <v/>
      </c>
      <c r="CW132">
        <f>TRIM(LEFT($C132, FIND("(", $C132 &amp; "(") - 1))</f>
        <v/>
      </c>
      <c r="CX132">
        <f>IFERROR(TRIM(MID(FLEET7[[#This Row],[Secondary Asset Identifier]], FIND(" - ", FLEET7[[#This Row],[Secondary Asset Identifier]]) + 3, LEN(FLEET7[[#This Row],[Secondary Asset Identifier]]))),FLEET7[[#This Row],[Emp ID]])</f>
        <v/>
      </c>
      <c r="CY132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132">
        <f>FLEET7[[#This Row],[Assigned]]</f>
        <v/>
      </c>
      <c r="DA132">
        <f>TRIM(LEFT($C132, FIND("(", $C132 &amp; "(") - 1))</f>
        <v/>
      </c>
    </row>
    <row r="133">
      <c r="A133" t="inlineStr">
        <is>
          <t>Ragle Inc.</t>
        </is>
      </c>
      <c r="B133" t="inlineStr">
        <is>
          <t>Ragle - Texas</t>
        </is>
      </c>
      <c r="C133" t="inlineStr">
        <is>
          <t>DTC-23</t>
        </is>
      </c>
      <c r="D133" t="inlineStr">
        <is>
          <t>Trailer</t>
        </is>
      </c>
      <c r="E133" t="inlineStr">
        <is>
          <t xml:space="preserve">LGS INDUSTRIES </t>
        </is>
      </c>
      <c r="F133" t="inlineStr">
        <is>
          <t>COMMANDER</t>
        </is>
      </c>
      <c r="G133" t="n">
        <v>2020</v>
      </c>
      <c r="H133" t="inlineStr">
        <is>
          <t>Cargo Trailer</t>
        </is>
      </c>
      <c r="K133" s="1" t="n">
        <v>45728.47848379629</v>
      </c>
      <c r="L133" t="inlineStr">
        <is>
          <t>Heartbeat</t>
        </is>
      </c>
      <c r="R133" t="inlineStr">
        <is>
          <t>N Beach St, Fort Worth, TX 76137</t>
        </is>
      </c>
      <c r="T133" t="inlineStr">
        <is>
          <t>True</t>
        </is>
      </c>
      <c r="U133" t="inlineStr">
        <is>
          <t>N/A</t>
        </is>
      </c>
      <c r="V133" t="n">
        <v>514</v>
      </c>
      <c r="Y133" t="n">
        <v>0</v>
      </c>
      <c r="Z133" t="n">
        <v>0</v>
      </c>
      <c r="AA133" t="inlineStr">
        <is>
          <t>DTC-23</t>
        </is>
      </c>
      <c r="AB133" t="inlineStr">
        <is>
          <t>53BBTEA2XLR000571</t>
        </is>
      </c>
      <c r="AD133" t="inlineStr">
        <is>
          <t>774963K</t>
        </is>
      </c>
      <c r="AE133" t="inlineStr">
        <is>
          <t>TX</t>
        </is>
      </c>
      <c r="AH133" t="inlineStr">
        <is>
          <t>ASSET LIST SHOWS 2022, NHTSA SHOWS 2020
2020 LGS COMMANDER TRAILER, CARGO</t>
        </is>
      </c>
      <c r="AO133" t="inlineStr">
        <is>
          <t>0.00</t>
        </is>
      </c>
      <c r="AP133" t="inlineStr">
        <is>
          <t>CuYds</t>
        </is>
      </c>
      <c r="AQ133" t="n">
        <v>0</v>
      </c>
      <c r="AR133" t="n">
        <v>0</v>
      </c>
      <c r="AS133" t="inlineStr">
        <is>
          <t>lbs</t>
        </is>
      </c>
      <c r="AT133" t="n">
        <v>0</v>
      </c>
      <c r="AU133" t="n">
        <v>0</v>
      </c>
      <c r="AV133" t="n">
        <v>0</v>
      </c>
      <c r="AW133" t="n">
        <v>0</v>
      </c>
      <c r="CJ133" t="inlineStr">
        <is>
          <t>JH-BP2</t>
        </is>
      </c>
      <c r="CK133" t="inlineStr">
        <is>
          <t>00322B0275</t>
        </is>
      </c>
      <c r="CO133" s="1" t="n">
        <v>45138</v>
      </c>
      <c r="CP133" t="inlineStr">
        <is>
          <t>Standard</t>
        </is>
      </c>
      <c r="CV133">
        <f>FLEET7[[#This Row],[Category]]</f>
        <v/>
      </c>
      <c r="CW133">
        <f>TRIM(LEFT($C133, FIND("(", $C133 &amp; "(") - 1))</f>
        <v/>
      </c>
      <c r="CX133">
        <f>IFERROR(TRIM(MID(FLEET7[[#This Row],[Secondary Asset Identifier]], FIND(" - ", FLEET7[[#This Row],[Secondary Asset Identifier]]) + 3, LEN(FLEET7[[#This Row],[Secondary Asset Identifier]]))),FLEET7[[#This Row],[Emp ID]])</f>
        <v/>
      </c>
      <c r="CY133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133">
        <f>FLEET7[[#This Row],[Assigned]]</f>
        <v/>
      </c>
      <c r="DA133">
        <f>TRIM(LEFT($C133, FIND("(", $C133 &amp; "(") - 1))</f>
        <v/>
      </c>
    </row>
    <row r="134">
      <c r="A134" t="inlineStr">
        <is>
          <t>Ragle Inc.</t>
        </is>
      </c>
      <c r="B134" t="inlineStr">
        <is>
          <t>Ragle - Texas</t>
        </is>
      </c>
      <c r="C134" t="inlineStr">
        <is>
          <t>DTC-24</t>
        </is>
      </c>
      <c r="D134" t="inlineStr">
        <is>
          <t>Trailer</t>
        </is>
      </c>
      <c r="E134" t="inlineStr">
        <is>
          <t>LARK UNITED</t>
        </is>
      </c>
      <c r="F134" t="inlineStr">
        <is>
          <t>UNKNOWN</t>
        </is>
      </c>
      <c r="G134" t="n">
        <v>2020</v>
      </c>
      <c r="H134" t="inlineStr">
        <is>
          <t>Cargo Trailer</t>
        </is>
      </c>
      <c r="K134" s="1" t="n">
        <v>45789.23195601852</v>
      </c>
      <c r="L134" t="inlineStr">
        <is>
          <t>Heartbeat</t>
        </is>
      </c>
      <c r="R134" t="inlineStr">
        <is>
          <t>2024-012 Dal IH635 U-Turn Bridge, Interstate Highway 635, Coppell, TX 75063</t>
        </is>
      </c>
      <c r="T134" t="inlineStr">
        <is>
          <t>True</t>
        </is>
      </c>
      <c r="U134" t="inlineStr">
        <is>
          <t>N/A</t>
        </is>
      </c>
      <c r="V134" t="n">
        <v>538</v>
      </c>
      <c r="Y134" t="n">
        <v>0</v>
      </c>
      <c r="Z134" t="n">
        <v>0</v>
      </c>
      <c r="AA134" t="inlineStr">
        <is>
          <t>CT-20</t>
        </is>
      </c>
      <c r="AB134" t="inlineStr">
        <is>
          <t>571BE1429LM037025</t>
        </is>
      </c>
      <c r="AD134" t="inlineStr">
        <is>
          <t>621193K</t>
        </is>
      </c>
      <c r="AE134" t="inlineStr">
        <is>
          <t>TX</t>
        </is>
      </c>
      <c r="AH134" t="inlineStr">
        <is>
          <t>2020 LARK UNITED TRAILER, CARGO</t>
        </is>
      </c>
      <c r="AO134" t="inlineStr">
        <is>
          <t>0.00</t>
        </is>
      </c>
      <c r="AP134" t="inlineStr">
        <is>
          <t>CuYds</t>
        </is>
      </c>
      <c r="AQ134" t="n">
        <v>0</v>
      </c>
      <c r="AR134" t="n">
        <v>0</v>
      </c>
      <c r="AS134" t="inlineStr">
        <is>
          <t>lbs</t>
        </is>
      </c>
      <c r="AT134" t="n">
        <v>0</v>
      </c>
      <c r="AU134" t="n">
        <v>0</v>
      </c>
      <c r="AV134" t="n">
        <v>0</v>
      </c>
      <c r="AW134" t="n">
        <v>0</v>
      </c>
      <c r="CJ134" t="inlineStr">
        <is>
          <t>JH-BP2</t>
        </is>
      </c>
      <c r="CK134" t="inlineStr">
        <is>
          <t>00322B0184</t>
        </is>
      </c>
      <c r="CO134" s="1" t="n">
        <v>45657</v>
      </c>
      <c r="CP134" t="inlineStr">
        <is>
          <t>Standard</t>
        </is>
      </c>
      <c r="CV134">
        <f>FLEET7[[#This Row],[Category]]</f>
        <v/>
      </c>
      <c r="CW134">
        <f>TRIM(LEFT($C134, FIND("(", $C134 &amp; "(") - 1))</f>
        <v/>
      </c>
      <c r="CX134">
        <f>IFERROR(TRIM(MID(FLEET7[[#This Row],[Secondary Asset Identifier]], FIND(" - ", FLEET7[[#This Row],[Secondary Asset Identifier]]) + 3, LEN(FLEET7[[#This Row],[Secondary Asset Identifier]]))),FLEET7[[#This Row],[Emp ID]])</f>
        <v/>
      </c>
      <c r="CY134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134">
        <f>FLEET7[[#This Row],[Assigned]]</f>
        <v/>
      </c>
      <c r="DA134">
        <f>TRIM(LEFT($C134, FIND("(", $C134 &amp; "(") - 1))</f>
        <v/>
      </c>
    </row>
    <row r="135">
      <c r="A135" t="inlineStr">
        <is>
          <t>Ragle Inc.</t>
        </is>
      </c>
      <c r="B135" t="inlineStr">
        <is>
          <t>Ragle - Texas</t>
        </is>
      </c>
      <c r="C135" t="inlineStr">
        <is>
          <t>DTC-25 (SALVADOR AGUILLON)</t>
        </is>
      </c>
      <c r="D135" t="inlineStr">
        <is>
          <t>Trailer</t>
        </is>
      </c>
      <c r="E135" t="inlineStr">
        <is>
          <t>LOOK TRAILERS</t>
        </is>
      </c>
      <c r="F135" t="inlineStr">
        <is>
          <t>UNKNOWN</t>
        </is>
      </c>
      <c r="G135" t="n">
        <v>2023</v>
      </c>
      <c r="H135" t="inlineStr">
        <is>
          <t>Cargo Trailer</t>
        </is>
      </c>
      <c r="K135" s="1" t="n">
        <v>45789.23416666667</v>
      </c>
      <c r="L135" t="inlineStr">
        <is>
          <t>Heartbeat</t>
        </is>
      </c>
      <c r="R135" t="inlineStr">
        <is>
          <t>2023-032 SH 345 BRIDGE REHABILITATION, US-75 N, Dallas, TX 75226</t>
        </is>
      </c>
      <c r="T135" t="inlineStr">
        <is>
          <t>True</t>
        </is>
      </c>
      <c r="U135" t="inlineStr">
        <is>
          <t>N/A</t>
        </is>
      </c>
      <c r="V135" t="n">
        <v>461</v>
      </c>
      <c r="Y135" t="n">
        <v>0</v>
      </c>
      <c r="Z135" t="n">
        <v>0</v>
      </c>
      <c r="AA135" t="inlineStr">
        <is>
          <t>CT-25</t>
        </is>
      </c>
      <c r="AB135" t="inlineStr">
        <is>
          <t>53BLTEA25PR005462</t>
        </is>
      </c>
      <c r="AD135" t="inlineStr">
        <is>
          <t>210281M</t>
        </is>
      </c>
      <c r="AE135" t="inlineStr">
        <is>
          <t>TX</t>
        </is>
      </c>
      <c r="AH135" t="inlineStr">
        <is>
          <t>2023 LOOK TRAILERS, CARGO</t>
        </is>
      </c>
      <c r="AO135" t="inlineStr">
        <is>
          <t>0.00</t>
        </is>
      </c>
      <c r="AP135" t="inlineStr">
        <is>
          <t>CuYds</t>
        </is>
      </c>
      <c r="AQ135" t="n">
        <v>0</v>
      </c>
      <c r="AR135" t="n">
        <v>0</v>
      </c>
      <c r="AS135" t="inlineStr">
        <is>
          <t>lbs</t>
        </is>
      </c>
      <c r="AT135" t="n">
        <v>0</v>
      </c>
      <c r="AU135" t="n">
        <v>0</v>
      </c>
      <c r="AV135" t="n">
        <v>0</v>
      </c>
      <c r="AW135" t="n">
        <v>0</v>
      </c>
      <c r="BF135" t="inlineStr">
        <is>
          <t>2 - DFW, FM - FOREMEN</t>
        </is>
      </c>
      <c r="CJ135" t="inlineStr">
        <is>
          <t>JH-BP2</t>
        </is>
      </c>
      <c r="CK135" t="inlineStr">
        <is>
          <t>00322B0358</t>
        </is>
      </c>
      <c r="CO135" s="1" t="n">
        <v>45716</v>
      </c>
      <c r="CP135" t="inlineStr">
        <is>
          <t>Standard</t>
        </is>
      </c>
      <c r="CV135">
        <f>FLEET7[[#This Row],[Category]]</f>
        <v/>
      </c>
      <c r="CW135">
        <f>TRIM(LEFT($C135, FIND("(", $C135 &amp; "(") - 1))</f>
        <v/>
      </c>
      <c r="CX135">
        <f>IFERROR(TRIM(MID(FLEET7[[#This Row],[Secondary Asset Identifier]], FIND(" - ", FLEET7[[#This Row],[Secondary Asset Identifier]]) + 3, LEN(FLEET7[[#This Row],[Secondary Asset Identifier]]))),FLEET7[[#This Row],[Emp ID]])</f>
        <v/>
      </c>
      <c r="CY135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135">
        <f>FLEET7[[#This Row],[Assigned]]</f>
        <v/>
      </c>
      <c r="DA135">
        <f>TRIM(LEFT($C135, FIND("(", $C135 &amp; "(") - 1))</f>
        <v/>
      </c>
    </row>
    <row r="136">
      <c r="A136" t="inlineStr">
        <is>
          <t>Ragle Inc.</t>
        </is>
      </c>
      <c r="B136" t="inlineStr">
        <is>
          <t>Ragle - Texas</t>
        </is>
      </c>
      <c r="C136" t="inlineStr">
        <is>
          <t>DTC-27</t>
        </is>
      </c>
      <c r="D136" t="inlineStr">
        <is>
          <t>Trailer</t>
        </is>
      </c>
      <c r="E136" t="inlineStr">
        <is>
          <t>LARK UNITED</t>
        </is>
      </c>
      <c r="F136" t="inlineStr">
        <is>
          <t>CARGO</t>
        </is>
      </c>
      <c r="G136" t="n">
        <v>2018</v>
      </c>
      <c r="H136" t="inlineStr">
        <is>
          <t>Cargo Trailer</t>
        </is>
      </c>
      <c r="T136" t="inlineStr">
        <is>
          <t>True</t>
        </is>
      </c>
      <c r="U136" t="inlineStr">
        <is>
          <t>N/A</t>
        </is>
      </c>
      <c r="AA136" t="inlineStr">
        <is>
          <t>DTC-27</t>
        </is>
      </c>
      <c r="AB136" t="inlineStr">
        <is>
          <t>571BE1625JM024895</t>
        </is>
      </c>
      <c r="AE136" t="inlineStr">
        <is>
          <t>TX</t>
        </is>
      </c>
      <c r="AH136" t="inlineStr">
        <is>
          <t>2018 LARK UNITED TRAILER, CARGO</t>
        </is>
      </c>
      <c r="AO136" t="inlineStr">
        <is>
          <t>0.00</t>
        </is>
      </c>
      <c r="AP136" t="inlineStr">
        <is>
          <t>CuYds</t>
        </is>
      </c>
      <c r="AR136" t="n">
        <v>0</v>
      </c>
      <c r="AS136" t="inlineStr">
        <is>
          <t>lbs</t>
        </is>
      </c>
      <c r="AU136" t="n">
        <v>0</v>
      </c>
      <c r="AV136" t="n">
        <v>0</v>
      </c>
      <c r="AW136" t="n">
        <v>0</v>
      </c>
      <c r="CP136" t="inlineStr">
        <is>
          <t>Standard</t>
        </is>
      </c>
      <c r="CV136">
        <f>FLEET7[[#This Row],[Category]]</f>
        <v/>
      </c>
      <c r="CW136">
        <f>TRIM(LEFT($C136, FIND("(", $C136 &amp; "(") - 1))</f>
        <v/>
      </c>
      <c r="CX136">
        <f>IFERROR(TRIM(MID(FLEET7[[#This Row],[Secondary Asset Identifier]], FIND(" - ", FLEET7[[#This Row],[Secondary Asset Identifier]]) + 3, LEN(FLEET7[[#This Row],[Secondary Asset Identifier]]))),FLEET7[[#This Row],[Emp ID]])</f>
        <v/>
      </c>
      <c r="CY136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136">
        <f>FLEET7[[#This Row],[Assigned]]</f>
        <v/>
      </c>
      <c r="DA136">
        <f>TRIM(LEFT($C136, FIND("(", $C136 &amp; "(") - 1))</f>
        <v/>
      </c>
    </row>
    <row r="137">
      <c r="A137" t="inlineStr">
        <is>
          <t>Ragle Inc.</t>
        </is>
      </c>
      <c r="B137" t="inlineStr">
        <is>
          <t>Ragle - Texas</t>
        </is>
      </c>
      <c r="C137" t="inlineStr">
        <is>
          <t>DTC-28</t>
        </is>
      </c>
      <c r="D137" t="inlineStr">
        <is>
          <t>Trailer</t>
        </is>
      </c>
      <c r="E137" t="inlineStr">
        <is>
          <t>CARRY-ON</t>
        </is>
      </c>
      <c r="F137" t="inlineStr">
        <is>
          <t>UNKNOWN</t>
        </is>
      </c>
      <c r="G137" t="n">
        <v>2022</v>
      </c>
      <c r="H137" t="inlineStr">
        <is>
          <t>Cargo Trailer</t>
        </is>
      </c>
      <c r="K137" s="1" t="n">
        <v>45788.49037037037</v>
      </c>
      <c r="L137" t="inlineStr">
        <is>
          <t>Heartbeat</t>
        </is>
      </c>
      <c r="R137" t="inlineStr">
        <is>
          <t>2024-004 City of Dallas Sidewalk 2024 (YARD), Langford St, Dallas, TX 75208</t>
        </is>
      </c>
      <c r="T137" t="inlineStr">
        <is>
          <t>True</t>
        </is>
      </c>
      <c r="U137" t="inlineStr">
        <is>
          <t>N/A</t>
        </is>
      </c>
      <c r="V137" t="n">
        <v>388</v>
      </c>
      <c r="Y137" t="n">
        <v>0</v>
      </c>
      <c r="Z137" t="n">
        <v>0</v>
      </c>
      <c r="AA137" t="inlineStr">
        <is>
          <t>DTC-28</t>
        </is>
      </c>
      <c r="AB137" t="inlineStr">
        <is>
          <t>4YMBC1625NT013876</t>
        </is>
      </c>
      <c r="AC137" t="inlineStr">
        <is>
          <t>315964M OLD</t>
        </is>
      </c>
      <c r="AD137" t="inlineStr">
        <is>
          <t>723596M</t>
        </is>
      </c>
      <c r="AE137" t="inlineStr">
        <is>
          <t>TX</t>
        </is>
      </c>
      <c r="AH137" t="inlineStr">
        <is>
          <t>2022 CARRY-ON TRAILER, CARGO</t>
        </is>
      </c>
      <c r="AO137" t="inlineStr">
        <is>
          <t>0.00</t>
        </is>
      </c>
      <c r="AP137" t="inlineStr">
        <is>
          <t>CuYds</t>
        </is>
      </c>
      <c r="AQ137" t="n">
        <v>0</v>
      </c>
      <c r="AR137" t="n">
        <v>0</v>
      </c>
      <c r="AS137" t="inlineStr">
        <is>
          <t>lbs</t>
        </is>
      </c>
      <c r="AT137" t="n">
        <v>0</v>
      </c>
      <c r="AU137" t="n">
        <v>0</v>
      </c>
      <c r="AV137" t="n">
        <v>0</v>
      </c>
      <c r="AW137" t="n">
        <v>0</v>
      </c>
      <c r="AX137" t="inlineStr">
        <is>
          <t>NTTA01323616</t>
        </is>
      </c>
      <c r="CJ137" t="inlineStr">
        <is>
          <t>JH-BP2</t>
        </is>
      </c>
      <c r="CK137" t="inlineStr">
        <is>
          <t>00322B0383</t>
        </is>
      </c>
      <c r="CL137" t="n">
        <v>2</v>
      </c>
      <c r="CO137" s="1" t="n">
        <v>45777</v>
      </c>
      <c r="CP137" t="inlineStr">
        <is>
          <t>Standard</t>
        </is>
      </c>
      <c r="CV137">
        <f>FLEET7[[#This Row],[Category]]</f>
        <v/>
      </c>
      <c r="CW137">
        <f>TRIM(LEFT($C137, FIND("(", $C137 &amp; "(") - 1))</f>
        <v/>
      </c>
      <c r="CX137">
        <f>IFERROR(TRIM(MID(FLEET7[[#This Row],[Secondary Asset Identifier]], FIND(" - ", FLEET7[[#This Row],[Secondary Asset Identifier]]) + 3, LEN(FLEET7[[#This Row],[Secondary Asset Identifier]]))),FLEET7[[#This Row],[Emp ID]])</f>
        <v/>
      </c>
      <c r="CY137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137">
        <f>FLEET7[[#This Row],[Assigned]]</f>
        <v/>
      </c>
      <c r="DA137">
        <f>TRIM(LEFT($C137, FIND("(", $C137 &amp; "(") - 1))</f>
        <v/>
      </c>
    </row>
    <row r="138">
      <c r="A138" t="inlineStr">
        <is>
          <t>Ragle Inc.</t>
        </is>
      </c>
      <c r="B138" t="inlineStr">
        <is>
          <t>Ragle - Texas</t>
        </is>
      </c>
      <c r="C138" t="inlineStr">
        <is>
          <t>DTC-29 (ALONSO MIRAMONTES)</t>
        </is>
      </c>
      <c r="D138" t="inlineStr">
        <is>
          <t>Trailer</t>
        </is>
      </c>
      <c r="E138" t="inlineStr">
        <is>
          <t>CARRY-ON</t>
        </is>
      </c>
      <c r="F138" t="inlineStr">
        <is>
          <t>UNKNOWN</t>
        </is>
      </c>
      <c r="G138" t="n">
        <v>2022</v>
      </c>
      <c r="H138" t="inlineStr">
        <is>
          <t>Cargo Trailer</t>
        </is>
      </c>
      <c r="K138" s="1" t="n">
        <v>45788.97826388889</v>
      </c>
      <c r="L138" t="inlineStr">
        <is>
          <t>Heartbeat</t>
        </is>
      </c>
      <c r="R138" t="inlineStr">
        <is>
          <t>2023-006 Tarrant SH 183 Bridge Replacement, Decatur Ave, Fort Worth, TX 76106</t>
        </is>
      </c>
      <c r="T138" t="inlineStr">
        <is>
          <t>True</t>
        </is>
      </c>
      <c r="U138" t="inlineStr">
        <is>
          <t>N/A</t>
        </is>
      </c>
      <c r="V138" t="n">
        <v>649</v>
      </c>
      <c r="Y138" t="n">
        <v>0</v>
      </c>
      <c r="Z138" t="n">
        <v>0</v>
      </c>
      <c r="AA138" t="inlineStr">
        <is>
          <t>DTC-29</t>
        </is>
      </c>
      <c r="AB138" t="inlineStr">
        <is>
          <t>4YMBC1627NT019310</t>
        </is>
      </c>
      <c r="AD138" t="inlineStr">
        <is>
          <t>346330M</t>
        </is>
      </c>
      <c r="AE138" t="inlineStr">
        <is>
          <t>TX</t>
        </is>
      </c>
      <c r="AH138" t="inlineStr">
        <is>
          <t>ASSET LIST HAS INCORRECT MAKE
2022 CARRY-ON TRAILER, CARGO</t>
        </is>
      </c>
      <c r="AO138" t="inlineStr">
        <is>
          <t>0.00</t>
        </is>
      </c>
      <c r="AP138" t="inlineStr">
        <is>
          <t>CuYds</t>
        </is>
      </c>
      <c r="AQ138" t="n">
        <v>0</v>
      </c>
      <c r="AR138" t="n">
        <v>0</v>
      </c>
      <c r="AS138" t="inlineStr">
        <is>
          <t>lbs</t>
        </is>
      </c>
      <c r="AT138" t="n">
        <v>0</v>
      </c>
      <c r="AU138" t="n">
        <v>0</v>
      </c>
      <c r="AV138" t="n">
        <v>0</v>
      </c>
      <c r="AW138" t="n">
        <v>0</v>
      </c>
      <c r="CJ138" t="inlineStr">
        <is>
          <t>JH-BP2</t>
        </is>
      </c>
      <c r="CK138" t="inlineStr">
        <is>
          <t>00322B0216</t>
        </is>
      </c>
      <c r="CO138" s="1" t="n">
        <v>45777</v>
      </c>
      <c r="CP138" t="inlineStr">
        <is>
          <t>Standard</t>
        </is>
      </c>
      <c r="CV138">
        <f>FLEET7[[#This Row],[Category]]</f>
        <v/>
      </c>
      <c r="CW138">
        <f>TRIM(LEFT($C138, FIND("(", $C138 &amp; "(") - 1))</f>
        <v/>
      </c>
      <c r="CX138">
        <f>IFERROR(TRIM(MID(FLEET7[[#This Row],[Secondary Asset Identifier]], FIND(" - ", FLEET7[[#This Row],[Secondary Asset Identifier]]) + 3, LEN(FLEET7[[#This Row],[Secondary Asset Identifier]]))),FLEET7[[#This Row],[Emp ID]])</f>
        <v/>
      </c>
      <c r="CY138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138">
        <f>FLEET7[[#This Row],[Assigned]]</f>
        <v/>
      </c>
      <c r="DA138">
        <f>TRIM(LEFT($C138, FIND("(", $C138 &amp; "(") - 1))</f>
        <v/>
      </c>
    </row>
    <row r="139">
      <c r="A139" t="inlineStr">
        <is>
          <t>Ragle Inc.</t>
        </is>
      </c>
      <c r="B139" t="inlineStr">
        <is>
          <t>Ragle - Texas</t>
        </is>
      </c>
      <c r="C139" t="inlineStr">
        <is>
          <t>DTC-30</t>
        </is>
      </c>
      <c r="D139" t="inlineStr">
        <is>
          <t>Trailer</t>
        </is>
      </c>
      <c r="E139" t="inlineStr">
        <is>
          <t>CARRY-ON</t>
        </is>
      </c>
      <c r="F139" t="inlineStr">
        <is>
          <t>UNKNOWN</t>
        </is>
      </c>
      <c r="G139" t="n">
        <v>2022</v>
      </c>
      <c r="H139" t="inlineStr">
        <is>
          <t>Cargo Trailer</t>
        </is>
      </c>
      <c r="K139" s="1" t="n">
        <v>45789.23528935185</v>
      </c>
      <c r="L139" t="inlineStr">
        <is>
          <t>Heartbeat</t>
        </is>
      </c>
      <c r="R139" t="inlineStr">
        <is>
          <t>2024-004 City of Dallas Sidewalk 2024 (YARD), Langford St, Dallas, TX 75208</t>
        </is>
      </c>
      <c r="T139" t="inlineStr">
        <is>
          <t>True</t>
        </is>
      </c>
      <c r="U139" t="inlineStr">
        <is>
          <t>N/A</t>
        </is>
      </c>
      <c r="V139" t="n">
        <v>538</v>
      </c>
      <c r="Y139" t="n">
        <v>0</v>
      </c>
      <c r="Z139" t="n">
        <v>0</v>
      </c>
      <c r="AA139" t="inlineStr">
        <is>
          <t>DTC-30</t>
        </is>
      </c>
      <c r="AB139" t="inlineStr">
        <is>
          <t>4YMBC1620NT021660</t>
        </is>
      </c>
      <c r="AD139" t="inlineStr">
        <is>
          <t>354375m</t>
        </is>
      </c>
      <c r="AE139" t="inlineStr">
        <is>
          <t>TX</t>
        </is>
      </c>
      <c r="AH139" t="inlineStr">
        <is>
          <t>2022 CARRY-ON TRAILER, CARGO</t>
        </is>
      </c>
      <c r="AO139" t="inlineStr">
        <is>
          <t>0.00</t>
        </is>
      </c>
      <c r="AP139" t="inlineStr">
        <is>
          <t>CuYds</t>
        </is>
      </c>
      <c r="AQ139" t="n">
        <v>0</v>
      </c>
      <c r="AR139" t="n">
        <v>0</v>
      </c>
      <c r="AS139" t="inlineStr">
        <is>
          <t>lbs</t>
        </is>
      </c>
      <c r="AT139" t="n">
        <v>0</v>
      </c>
      <c r="AU139" t="n">
        <v>0</v>
      </c>
      <c r="AV139" t="n">
        <v>0</v>
      </c>
      <c r="AW139" t="n">
        <v>0</v>
      </c>
      <c r="CJ139" t="inlineStr">
        <is>
          <t>JH-BP2</t>
        </is>
      </c>
      <c r="CK139" t="inlineStr">
        <is>
          <t>00322B0209</t>
        </is>
      </c>
      <c r="CO139" s="1" t="n">
        <v>45473</v>
      </c>
      <c r="CP139" t="inlineStr">
        <is>
          <t>Standard</t>
        </is>
      </c>
      <c r="CV139">
        <f>FLEET7[[#This Row],[Category]]</f>
        <v/>
      </c>
      <c r="CW139">
        <f>TRIM(LEFT($C139, FIND("(", $C139 &amp; "(") - 1))</f>
        <v/>
      </c>
      <c r="CX139">
        <f>IFERROR(TRIM(MID(FLEET7[[#This Row],[Secondary Asset Identifier]], FIND(" - ", FLEET7[[#This Row],[Secondary Asset Identifier]]) + 3, LEN(FLEET7[[#This Row],[Secondary Asset Identifier]]))),FLEET7[[#This Row],[Emp ID]])</f>
        <v/>
      </c>
      <c r="CY139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139">
        <f>FLEET7[[#This Row],[Assigned]]</f>
        <v/>
      </c>
      <c r="DA139">
        <f>TRIM(LEFT($C139, FIND("(", $C139 &amp; "(") - 1))</f>
        <v/>
      </c>
    </row>
    <row r="140">
      <c r="A140" t="inlineStr">
        <is>
          <t>Ragle Inc.</t>
        </is>
      </c>
      <c r="B140" t="inlineStr">
        <is>
          <t>Ragle - Texas</t>
        </is>
      </c>
      <c r="C140" t="inlineStr">
        <is>
          <t>DTC-31</t>
        </is>
      </c>
      <c r="D140" t="inlineStr">
        <is>
          <t>Trailer</t>
        </is>
      </c>
      <c r="E140" t="inlineStr">
        <is>
          <t>LOOK TRAILERS</t>
        </is>
      </c>
      <c r="F140" t="inlineStr">
        <is>
          <t>UNKNOWN</t>
        </is>
      </c>
      <c r="G140" t="n">
        <v>2023</v>
      </c>
      <c r="H140" t="inlineStr">
        <is>
          <t>Cargo Trailer</t>
        </is>
      </c>
      <c r="K140" s="1" t="n">
        <v>45789.23032407407</v>
      </c>
      <c r="L140" t="inlineStr">
        <is>
          <t>Heartbeat</t>
        </is>
      </c>
      <c r="R140" t="inlineStr">
        <is>
          <t>2024-004 City of Dallas Sidewalk 2024 (YARD), Langford St, Dallas, TX 75208</t>
        </is>
      </c>
      <c r="T140" t="inlineStr">
        <is>
          <t>True</t>
        </is>
      </c>
      <c r="U140" t="inlineStr">
        <is>
          <t>N/A</t>
        </is>
      </c>
      <c r="V140" t="n">
        <v>474</v>
      </c>
      <c r="Y140" t="n">
        <v>0</v>
      </c>
      <c r="Z140" t="n">
        <v>0</v>
      </c>
      <c r="AA140" t="inlineStr">
        <is>
          <t>DTC-31</t>
        </is>
      </c>
      <c r="AB140" t="inlineStr">
        <is>
          <t>53BLTEA23PR005119</t>
        </is>
      </c>
      <c r="AD140" t="inlineStr">
        <is>
          <t>362671M</t>
        </is>
      </c>
      <c r="AE140" t="inlineStr">
        <is>
          <t>TX</t>
        </is>
      </c>
      <c r="AH140" t="inlineStr">
        <is>
          <t>2023 LOOK TRAILERS, CARGO</t>
        </is>
      </c>
      <c r="AO140" t="inlineStr">
        <is>
          <t>0.00</t>
        </is>
      </c>
      <c r="AP140" t="inlineStr">
        <is>
          <t>CuYds</t>
        </is>
      </c>
      <c r="AQ140" t="n">
        <v>0</v>
      </c>
      <c r="AR140" t="n">
        <v>0</v>
      </c>
      <c r="AS140" t="inlineStr">
        <is>
          <t>lbs</t>
        </is>
      </c>
      <c r="AT140" t="n">
        <v>0</v>
      </c>
      <c r="AU140" t="n">
        <v>0</v>
      </c>
      <c r="AV140" t="n">
        <v>0</v>
      </c>
      <c r="AW140" t="n">
        <v>0</v>
      </c>
      <c r="CJ140" t="inlineStr">
        <is>
          <t>JH-BP2</t>
        </is>
      </c>
      <c r="CK140" t="inlineStr">
        <is>
          <t>00322B0388</t>
        </is>
      </c>
      <c r="CO140" s="1" t="n">
        <v>45869</v>
      </c>
      <c r="CP140" t="inlineStr">
        <is>
          <t>Standard</t>
        </is>
      </c>
      <c r="CV140">
        <f>FLEET7[[#This Row],[Category]]</f>
        <v/>
      </c>
      <c r="CW140">
        <f>TRIM(LEFT($C140, FIND("(", $C140 &amp; "(") - 1))</f>
        <v/>
      </c>
      <c r="CX140">
        <f>IFERROR(TRIM(MID(FLEET7[[#This Row],[Secondary Asset Identifier]], FIND(" - ", FLEET7[[#This Row],[Secondary Asset Identifier]]) + 3, LEN(FLEET7[[#This Row],[Secondary Asset Identifier]]))),FLEET7[[#This Row],[Emp ID]])</f>
        <v/>
      </c>
      <c r="CY140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140">
        <f>FLEET7[[#This Row],[Assigned]]</f>
        <v/>
      </c>
      <c r="DA140">
        <f>TRIM(LEFT($C140, FIND("(", $C140 &amp; "(") - 1))</f>
        <v/>
      </c>
    </row>
    <row r="141">
      <c r="A141" t="inlineStr">
        <is>
          <t>Ragle Inc.</t>
        </is>
      </c>
      <c r="B141" t="inlineStr">
        <is>
          <t>Ragle - Texas</t>
        </is>
      </c>
      <c r="C141" t="inlineStr">
        <is>
          <t>DTD-01</t>
        </is>
      </c>
      <c r="D141" t="inlineStr">
        <is>
          <t>Trailer</t>
        </is>
      </c>
      <c r="E141" t="inlineStr">
        <is>
          <t>PJ TRAILERS</t>
        </is>
      </c>
      <c r="F141" t="inlineStr">
        <is>
          <t>1D192</t>
        </is>
      </c>
      <c r="G141" t="n">
        <v>2018</v>
      </c>
      <c r="H141" t="inlineStr">
        <is>
          <t>Dump Trailer</t>
        </is>
      </c>
      <c r="K141" s="1" t="n">
        <v>45789.23607638889</v>
      </c>
      <c r="L141" t="inlineStr">
        <is>
          <t>Heartbeat</t>
        </is>
      </c>
      <c r="R141" t="inlineStr">
        <is>
          <t>DFW Yard, Oak Grove Rd, Fort Worth, TX 76140</t>
        </is>
      </c>
      <c r="T141" t="inlineStr">
        <is>
          <t>True</t>
        </is>
      </c>
      <c r="U141" t="inlineStr">
        <is>
          <t>N/A</t>
        </is>
      </c>
      <c r="V141" t="n">
        <v>551</v>
      </c>
      <c r="Y141" t="n">
        <v>0</v>
      </c>
      <c r="Z141" t="n">
        <v>0</v>
      </c>
      <c r="AB141" t="inlineStr">
        <is>
          <t>4P5DJ1622J1284052</t>
        </is>
      </c>
      <c r="AD141" t="inlineStr">
        <is>
          <t>560360K</t>
        </is>
      </c>
      <c r="AE141" t="inlineStr">
        <is>
          <t>TX</t>
        </is>
      </c>
      <c r="AH141" t="inlineStr">
        <is>
          <t>GPS is GPS &amp; Track</t>
        </is>
      </c>
      <c r="AO141" t="inlineStr">
        <is>
          <t>0.00</t>
        </is>
      </c>
      <c r="AP141" t="inlineStr">
        <is>
          <t>CuYds</t>
        </is>
      </c>
      <c r="AQ141" t="n">
        <v>0</v>
      </c>
      <c r="AR141" t="n">
        <v>0</v>
      </c>
      <c r="AS141" t="inlineStr">
        <is>
          <t>lbs</t>
        </is>
      </c>
      <c r="AT141" t="n">
        <v>0</v>
      </c>
      <c r="AU141" t="n">
        <v>0</v>
      </c>
      <c r="AV141" t="n">
        <v>0</v>
      </c>
      <c r="AW141" t="n">
        <v>0</v>
      </c>
      <c r="CJ141" t="inlineStr">
        <is>
          <t>JH-BP2</t>
        </is>
      </c>
      <c r="CK141" t="inlineStr">
        <is>
          <t>00322B0323</t>
        </is>
      </c>
      <c r="CO141" s="1" t="n">
        <v>45626</v>
      </c>
      <c r="CP141" t="inlineStr">
        <is>
          <t>Standard</t>
        </is>
      </c>
      <c r="CV141">
        <f>FLEET7[[#This Row],[Category]]</f>
        <v/>
      </c>
      <c r="CW141">
        <f>TRIM(LEFT($C141, FIND("(", $C141 &amp; "(") - 1))</f>
        <v/>
      </c>
      <c r="CX141">
        <f>IFERROR(TRIM(MID(FLEET7[[#This Row],[Secondary Asset Identifier]], FIND(" - ", FLEET7[[#This Row],[Secondary Asset Identifier]]) + 3, LEN(FLEET7[[#This Row],[Secondary Asset Identifier]]))),FLEET7[[#This Row],[Emp ID]])</f>
        <v/>
      </c>
      <c r="CY141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141">
        <f>FLEET7[[#This Row],[Assigned]]</f>
        <v/>
      </c>
      <c r="DA141">
        <f>TRIM(LEFT($C141, FIND("(", $C141 &amp; "(") - 1))</f>
        <v/>
      </c>
    </row>
    <row r="142">
      <c r="A142" t="inlineStr">
        <is>
          <t>Ragle Inc.</t>
        </is>
      </c>
      <c r="B142" t="inlineStr">
        <is>
          <t>Ragle - Texas</t>
        </is>
      </c>
      <c r="C142" t="inlineStr">
        <is>
          <t>DTD-01S</t>
        </is>
      </c>
      <c r="D142" t="inlineStr">
        <is>
          <t>Trailer</t>
        </is>
      </c>
      <c r="E142" t="inlineStr">
        <is>
          <t>BIG TEX</t>
        </is>
      </c>
      <c r="F142" t="inlineStr">
        <is>
          <t>UNKNOWN</t>
        </is>
      </c>
      <c r="G142" t="n">
        <v>2022</v>
      </c>
      <c r="H142" t="inlineStr">
        <is>
          <t>Dump Trailer</t>
        </is>
      </c>
      <c r="K142" s="1" t="n">
        <v>45789.24447916666</v>
      </c>
      <c r="L142" t="inlineStr">
        <is>
          <t>Heartbeat</t>
        </is>
      </c>
      <c r="R142" t="inlineStr">
        <is>
          <t>DFW Yard, Oak Grove Rd, Fort Worth, TX 76140</t>
        </is>
      </c>
      <c r="T142" t="inlineStr">
        <is>
          <t>True</t>
        </is>
      </c>
      <c r="U142" t="inlineStr">
        <is>
          <t>N/A</t>
        </is>
      </c>
      <c r="V142" t="n">
        <v>578</v>
      </c>
      <c r="Y142" t="n">
        <v>0</v>
      </c>
      <c r="Z142" t="n">
        <v>0</v>
      </c>
      <c r="AA142" t="inlineStr">
        <is>
          <t>DTD-01S</t>
        </is>
      </c>
      <c r="AB142" t="inlineStr">
        <is>
          <t>16V1D1920N5193851</t>
        </is>
      </c>
      <c r="AE142" t="inlineStr">
        <is>
          <t>TX</t>
        </is>
      </c>
      <c r="AH142" t="inlineStr">
        <is>
          <t>2022 BIG TEX TRAILER, DUMP</t>
        </is>
      </c>
      <c r="AO142" t="inlineStr">
        <is>
          <t>0.00</t>
        </is>
      </c>
      <c r="AP142" t="inlineStr">
        <is>
          <t>CuYds</t>
        </is>
      </c>
      <c r="AR142" t="n">
        <v>0</v>
      </c>
      <c r="AS142" t="inlineStr">
        <is>
          <t>lbs</t>
        </is>
      </c>
      <c r="AU142" t="n">
        <v>0</v>
      </c>
      <c r="AV142" t="n">
        <v>0</v>
      </c>
      <c r="AW142" t="n">
        <v>0</v>
      </c>
      <c r="CJ142" t="inlineStr">
        <is>
          <t>JH-BP2</t>
        </is>
      </c>
      <c r="CK142" t="inlineStr">
        <is>
          <t>00322B0071</t>
        </is>
      </c>
      <c r="CP142" t="inlineStr">
        <is>
          <t>Standard</t>
        </is>
      </c>
      <c r="CV142">
        <f>FLEET7[[#This Row],[Category]]</f>
        <v/>
      </c>
      <c r="CW142">
        <f>TRIM(LEFT($C142, FIND("(", $C142 &amp; "(") - 1))</f>
        <v/>
      </c>
      <c r="CX142">
        <f>IFERROR(TRIM(MID(FLEET7[[#This Row],[Secondary Asset Identifier]], FIND(" - ", FLEET7[[#This Row],[Secondary Asset Identifier]]) + 3, LEN(FLEET7[[#This Row],[Secondary Asset Identifier]]))),FLEET7[[#This Row],[Emp ID]])</f>
        <v/>
      </c>
      <c r="CY142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142">
        <f>FLEET7[[#This Row],[Assigned]]</f>
        <v/>
      </c>
      <c r="DA142">
        <f>TRIM(LEFT($C142, FIND("(", $C142 &amp; "(") - 1))</f>
        <v/>
      </c>
    </row>
    <row r="143">
      <c r="A143" t="inlineStr">
        <is>
          <t>Ragle Inc.</t>
        </is>
      </c>
      <c r="B143" t="inlineStr">
        <is>
          <t>Ragle - Texas</t>
        </is>
      </c>
      <c r="C143" t="inlineStr">
        <is>
          <t>DTD-02S</t>
        </is>
      </c>
      <c r="D143" t="inlineStr">
        <is>
          <t>Trailer</t>
        </is>
      </c>
      <c r="E143" t="inlineStr">
        <is>
          <t>INDUSTRIAS AMERICA</t>
        </is>
      </c>
      <c r="F143" t="inlineStr">
        <is>
          <t>UNKNOWN</t>
        </is>
      </c>
      <c r="G143" t="n">
        <v>2022</v>
      </c>
      <c r="H143" t="inlineStr">
        <is>
          <t>Dump Trailer</t>
        </is>
      </c>
      <c r="K143" s="1" t="n">
        <v>45788.52421296296</v>
      </c>
      <c r="L143" t="inlineStr">
        <is>
          <t>Heartbeat</t>
        </is>
      </c>
      <c r="R143" t="inlineStr">
        <is>
          <t>DFW Yard, Oak Grove Rd, Fort Worth, TX 76140</t>
        </is>
      </c>
      <c r="T143" t="inlineStr">
        <is>
          <t>True</t>
        </is>
      </c>
      <c r="U143" t="inlineStr">
        <is>
          <t>N/A</t>
        </is>
      </c>
      <c r="V143" t="n">
        <v>166</v>
      </c>
      <c r="Y143" t="n">
        <v>0</v>
      </c>
      <c r="Z143" t="n">
        <v>0</v>
      </c>
      <c r="AA143" t="inlineStr">
        <is>
          <t>DTD-02S</t>
        </is>
      </c>
      <c r="AB143" t="inlineStr">
        <is>
          <t>3S9BTC141NA118235</t>
        </is>
      </c>
      <c r="AD143" t="inlineStr">
        <is>
          <t>968001m</t>
        </is>
      </c>
      <c r="AE143" t="inlineStr">
        <is>
          <t>TX</t>
        </is>
      </c>
      <c r="AH143" t="inlineStr">
        <is>
          <t>ADD MAKE / MODEL ONCE ABLE TO
2022 INDUSTRIAS AMERICA TRAILER, DUMP</t>
        </is>
      </c>
      <c r="AO143" t="inlineStr">
        <is>
          <t>0.00</t>
        </is>
      </c>
      <c r="AP143" t="inlineStr">
        <is>
          <t>CuYds</t>
        </is>
      </c>
      <c r="AQ143" t="n">
        <v>0</v>
      </c>
      <c r="AR143" t="n">
        <v>0</v>
      </c>
      <c r="AS143" t="inlineStr">
        <is>
          <t>lbs</t>
        </is>
      </c>
      <c r="AT143" t="n">
        <v>0</v>
      </c>
      <c r="AU143" t="n">
        <v>0</v>
      </c>
      <c r="AV143" t="n">
        <v>0</v>
      </c>
      <c r="AW143" t="n">
        <v>0</v>
      </c>
      <c r="CJ143" t="inlineStr">
        <is>
          <t>JH-BP2</t>
        </is>
      </c>
      <c r="CK143" t="inlineStr">
        <is>
          <t>00322B0462</t>
        </is>
      </c>
      <c r="CO143" s="1" t="n">
        <v>45900</v>
      </c>
      <c r="CP143" t="inlineStr">
        <is>
          <t>Standard</t>
        </is>
      </c>
      <c r="CV143">
        <f>FLEET7[[#This Row],[Category]]</f>
        <v/>
      </c>
      <c r="CW143">
        <f>TRIM(LEFT($C143, FIND("(", $C143 &amp; "(") - 1))</f>
        <v/>
      </c>
      <c r="CX143">
        <f>IFERROR(TRIM(MID(FLEET7[[#This Row],[Secondary Asset Identifier]], FIND(" - ", FLEET7[[#This Row],[Secondary Asset Identifier]]) + 3, LEN(FLEET7[[#This Row],[Secondary Asset Identifier]]))),FLEET7[[#This Row],[Emp ID]])</f>
        <v/>
      </c>
      <c r="CY143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143">
        <f>FLEET7[[#This Row],[Assigned]]</f>
        <v/>
      </c>
      <c r="DA143">
        <f>TRIM(LEFT($C143, FIND("(", $C143 &amp; "(") - 1))</f>
        <v/>
      </c>
    </row>
    <row r="144">
      <c r="A144" t="inlineStr">
        <is>
          <t>Ragle Inc.</t>
        </is>
      </c>
      <c r="B144" t="inlineStr">
        <is>
          <t>Ragle - Texas</t>
        </is>
      </c>
      <c r="C144" t="inlineStr">
        <is>
          <t>DTF-01</t>
        </is>
      </c>
      <c r="D144" t="inlineStr">
        <is>
          <t>Trailer</t>
        </is>
      </c>
      <c r="E144" t="inlineStr">
        <is>
          <t>BIG TEX</t>
        </is>
      </c>
      <c r="F144" t="inlineStr">
        <is>
          <t>UNKNOWN</t>
        </is>
      </c>
      <c r="G144" t="n">
        <v>2019</v>
      </c>
      <c r="H144" t="inlineStr">
        <is>
          <t>Flatbed Trailer</t>
        </is>
      </c>
      <c r="K144" s="1" t="n">
        <v>45789.23302083334</v>
      </c>
      <c r="L144" t="inlineStr">
        <is>
          <t>Heartbeat</t>
        </is>
      </c>
      <c r="R144" t="inlineStr">
        <is>
          <t>2022-003 (YARD), E 26th St, Irving, TX 75261</t>
        </is>
      </c>
      <c r="T144" t="inlineStr">
        <is>
          <t>True</t>
        </is>
      </c>
      <c r="U144" t="inlineStr">
        <is>
          <t>N/A</t>
        </is>
      </c>
      <c r="V144" t="n">
        <v>431</v>
      </c>
      <c r="Y144" t="n">
        <v>0</v>
      </c>
      <c r="Z144" t="n">
        <v>0</v>
      </c>
      <c r="AA144" t="inlineStr">
        <is>
          <t>10T-10</t>
        </is>
      </c>
      <c r="AB144" t="inlineStr">
        <is>
          <t>16VPX1825K2000822</t>
        </is>
      </c>
      <c r="AD144" t="inlineStr">
        <is>
          <t>348665K</t>
        </is>
      </c>
      <c r="AE144" t="inlineStr">
        <is>
          <t>TX</t>
        </is>
      </c>
      <c r="AH144" t="inlineStr">
        <is>
          <t>2019 BIG TEX TRAILER, FLATBED</t>
        </is>
      </c>
      <c r="AO144" t="inlineStr">
        <is>
          <t>0.00</t>
        </is>
      </c>
      <c r="AP144" t="inlineStr">
        <is>
          <t>CuYds</t>
        </is>
      </c>
      <c r="AQ144" t="n">
        <v>0</v>
      </c>
      <c r="AR144" t="n">
        <v>0</v>
      </c>
      <c r="AS144" t="inlineStr">
        <is>
          <t>lbs</t>
        </is>
      </c>
      <c r="AT144" t="n">
        <v>0</v>
      </c>
      <c r="AU144" t="n">
        <v>0</v>
      </c>
      <c r="AV144" t="n">
        <v>0</v>
      </c>
      <c r="AW144" t="n">
        <v>0</v>
      </c>
      <c r="CJ144" t="inlineStr">
        <is>
          <t>JH-BP2</t>
        </is>
      </c>
      <c r="CK144" t="inlineStr">
        <is>
          <t>00322B0362</t>
        </is>
      </c>
      <c r="CP144" t="inlineStr">
        <is>
          <t>Standard</t>
        </is>
      </c>
      <c r="CV144">
        <f>FLEET7[[#This Row],[Category]]</f>
        <v/>
      </c>
      <c r="CW144">
        <f>TRIM(LEFT($C144, FIND("(", $C144 &amp; "(") - 1))</f>
        <v/>
      </c>
      <c r="CX144">
        <f>IFERROR(TRIM(MID(FLEET7[[#This Row],[Secondary Asset Identifier]], FIND(" - ", FLEET7[[#This Row],[Secondary Asset Identifier]]) + 3, LEN(FLEET7[[#This Row],[Secondary Asset Identifier]]))),FLEET7[[#This Row],[Emp ID]])</f>
        <v/>
      </c>
      <c r="CY144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144">
        <f>FLEET7[[#This Row],[Assigned]]</f>
        <v/>
      </c>
      <c r="DA144">
        <f>TRIM(LEFT($C144, FIND("(", $C144 &amp; "(") - 1))</f>
        <v/>
      </c>
    </row>
    <row r="145">
      <c r="A145" t="inlineStr">
        <is>
          <t>Ragle Inc.</t>
        </is>
      </c>
      <c r="B145" t="inlineStr">
        <is>
          <t>Ragle - Texas</t>
        </is>
      </c>
      <c r="C145" t="inlineStr">
        <is>
          <t>DTF-01S</t>
        </is>
      </c>
      <c r="D145" t="inlineStr">
        <is>
          <t>Trailer</t>
        </is>
      </c>
      <c r="E145" t="inlineStr">
        <is>
          <t>BIG TEX</t>
        </is>
      </c>
      <c r="F145" t="inlineStr">
        <is>
          <t>UNKNOWN</t>
        </is>
      </c>
      <c r="G145" t="n">
        <v>2022</v>
      </c>
      <c r="H145" t="inlineStr">
        <is>
          <t>Flatbed Trailer</t>
        </is>
      </c>
      <c r="K145" s="1" t="n">
        <v>45789.3221875</v>
      </c>
      <c r="L145" t="inlineStr">
        <is>
          <t>Heartbeat</t>
        </is>
      </c>
      <c r="R145" t="inlineStr">
        <is>
          <t>DFW Yard, Oak Grove Rd, Fort Worth, TX 76140</t>
        </is>
      </c>
      <c r="T145" t="inlineStr">
        <is>
          <t>True</t>
        </is>
      </c>
      <c r="U145" t="inlineStr">
        <is>
          <t>N/A</t>
        </is>
      </c>
      <c r="V145" t="n">
        <v>303</v>
      </c>
      <c r="Y145" t="n">
        <v>0</v>
      </c>
      <c r="Z145" t="n">
        <v>0</v>
      </c>
      <c r="AA145" t="inlineStr">
        <is>
          <t>DTF-01S</t>
        </is>
      </c>
      <c r="AB145" t="inlineStr">
        <is>
          <t>16V1W2420N2093953</t>
        </is>
      </c>
      <c r="AD145" t="inlineStr">
        <is>
          <t>252750M</t>
        </is>
      </c>
      <c r="AE145" t="inlineStr">
        <is>
          <t>TX</t>
        </is>
      </c>
      <c r="AH145" t="inlineStr">
        <is>
          <t>2022 BIG TEX TRAILER, FLATBED</t>
        </is>
      </c>
      <c r="AO145" t="inlineStr">
        <is>
          <t>0.00</t>
        </is>
      </c>
      <c r="AP145" t="inlineStr">
        <is>
          <t>CuYds</t>
        </is>
      </c>
      <c r="AQ145" t="n">
        <v>0</v>
      </c>
      <c r="AR145" t="n">
        <v>0</v>
      </c>
      <c r="AS145" t="inlineStr">
        <is>
          <t>lbs</t>
        </is>
      </c>
      <c r="AT145" t="n">
        <v>0</v>
      </c>
      <c r="AU145" t="n">
        <v>0</v>
      </c>
      <c r="AV145" t="n">
        <v>0</v>
      </c>
      <c r="AW145" t="n">
        <v>0</v>
      </c>
      <c r="AX145" t="inlineStr">
        <is>
          <t>NTTA01034611</t>
        </is>
      </c>
      <c r="CJ145" t="inlineStr">
        <is>
          <t>JH-BP2</t>
        </is>
      </c>
      <c r="CK145" t="inlineStr">
        <is>
          <t>00322B0272</t>
        </is>
      </c>
      <c r="CL145" t="n">
        <v>2</v>
      </c>
      <c r="CO145" s="1" t="n">
        <v>45900</v>
      </c>
      <c r="CP145" t="inlineStr">
        <is>
          <t>Standard</t>
        </is>
      </c>
      <c r="CV145">
        <f>FLEET7[[#This Row],[Category]]</f>
        <v/>
      </c>
      <c r="CW145">
        <f>TRIM(LEFT($C145, FIND("(", $C145 &amp; "(") - 1))</f>
        <v/>
      </c>
      <c r="CX145">
        <f>IFERROR(TRIM(MID(FLEET7[[#This Row],[Secondary Asset Identifier]], FIND(" - ", FLEET7[[#This Row],[Secondary Asset Identifier]]) + 3, LEN(FLEET7[[#This Row],[Secondary Asset Identifier]]))),FLEET7[[#This Row],[Emp ID]])</f>
        <v/>
      </c>
      <c r="CY145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145">
        <f>FLEET7[[#This Row],[Assigned]]</f>
        <v/>
      </c>
      <c r="DA145">
        <f>TRIM(LEFT($C145, FIND("(", $C145 &amp; "(") - 1))</f>
        <v/>
      </c>
    </row>
    <row r="146">
      <c r="A146" t="inlineStr">
        <is>
          <t>Ragle Inc.</t>
        </is>
      </c>
      <c r="B146" t="inlineStr">
        <is>
          <t>Ragle - Texas</t>
        </is>
      </c>
      <c r="C146" t="inlineStr">
        <is>
          <t>DTF-02S</t>
        </is>
      </c>
      <c r="D146" t="inlineStr">
        <is>
          <t>Trailer</t>
        </is>
      </c>
      <c r="E146" t="inlineStr">
        <is>
          <t>BIG TEX</t>
        </is>
      </c>
      <c r="F146" t="inlineStr">
        <is>
          <t>UNKNOWN</t>
        </is>
      </c>
      <c r="G146" t="n">
        <v>2021</v>
      </c>
      <c r="H146" t="inlineStr">
        <is>
          <t>Flatbed Trailer</t>
        </is>
      </c>
      <c r="K146" s="1" t="n">
        <v>45789.23148148148</v>
      </c>
      <c r="L146" t="inlineStr">
        <is>
          <t>Heartbeat</t>
        </is>
      </c>
      <c r="R146" t="inlineStr">
        <is>
          <t>DFW Yard, Oak Grove Rd, Fort Worth, TX 76140</t>
        </is>
      </c>
      <c r="T146" t="inlineStr">
        <is>
          <t>True</t>
        </is>
      </c>
      <c r="U146" t="inlineStr">
        <is>
          <t>N/A</t>
        </is>
      </c>
      <c r="V146" t="n">
        <v>556</v>
      </c>
      <c r="Y146" t="n">
        <v>0</v>
      </c>
      <c r="Z146" t="n">
        <v>0</v>
      </c>
      <c r="AA146" t="inlineStr">
        <is>
          <t>DTF-02S</t>
        </is>
      </c>
      <c r="AB146" t="inlineStr">
        <is>
          <t>16V1W2422M2034644</t>
        </is>
      </c>
      <c r="AD146" t="inlineStr">
        <is>
          <t>875510k</t>
        </is>
      </c>
      <c r="AE146" t="inlineStr">
        <is>
          <t>TX</t>
        </is>
      </c>
      <c r="AH146" t="inlineStr">
        <is>
          <t>2021 BIG TEX TRAILER, FLATBED</t>
        </is>
      </c>
      <c r="AO146" t="inlineStr">
        <is>
          <t>0.00</t>
        </is>
      </c>
      <c r="AP146" t="inlineStr">
        <is>
          <t>CuYds</t>
        </is>
      </c>
      <c r="AQ146" t="n">
        <v>0</v>
      </c>
      <c r="AR146" t="n">
        <v>0</v>
      </c>
      <c r="AS146" t="inlineStr">
        <is>
          <t>lbs</t>
        </is>
      </c>
      <c r="AT146" t="n">
        <v>0</v>
      </c>
      <c r="AU146" t="n">
        <v>0</v>
      </c>
      <c r="AV146" t="n">
        <v>0</v>
      </c>
      <c r="AW146" t="n">
        <v>0</v>
      </c>
      <c r="CJ146" t="inlineStr">
        <is>
          <t>JH-BP2</t>
        </is>
      </c>
      <c r="CK146" t="inlineStr">
        <is>
          <t>00322B0267</t>
        </is>
      </c>
      <c r="CO146" s="1" t="n">
        <v>45900</v>
      </c>
      <c r="CP146" t="inlineStr">
        <is>
          <t>Standard</t>
        </is>
      </c>
      <c r="CV146">
        <f>FLEET7[[#This Row],[Category]]</f>
        <v/>
      </c>
      <c r="CW146">
        <f>TRIM(LEFT($C146, FIND("(", $C146 &amp; "(") - 1))</f>
        <v/>
      </c>
      <c r="CX146">
        <f>IFERROR(TRIM(MID(FLEET7[[#This Row],[Secondary Asset Identifier]], FIND(" - ", FLEET7[[#This Row],[Secondary Asset Identifier]]) + 3, LEN(FLEET7[[#This Row],[Secondary Asset Identifier]]))),FLEET7[[#This Row],[Emp ID]])</f>
        <v/>
      </c>
      <c r="CY146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146">
        <f>FLEET7[[#This Row],[Assigned]]</f>
        <v/>
      </c>
      <c r="DA146">
        <f>TRIM(LEFT($C146, FIND("(", $C146 &amp; "(") - 1))</f>
        <v/>
      </c>
    </row>
    <row r="147">
      <c r="A147" t="inlineStr">
        <is>
          <t>Ragle Inc.</t>
        </is>
      </c>
      <c r="B147" t="inlineStr">
        <is>
          <t>Ragle - Texas</t>
        </is>
      </c>
      <c r="C147" t="inlineStr">
        <is>
          <t>DTF-03</t>
        </is>
      </c>
      <c r="D147" t="inlineStr">
        <is>
          <t>Trailer</t>
        </is>
      </c>
      <c r="E147" t="inlineStr">
        <is>
          <t>BIG TEX</t>
        </is>
      </c>
      <c r="F147" t="inlineStr">
        <is>
          <t>UNKNOWN</t>
        </is>
      </c>
      <c r="G147" t="n">
        <v>2019</v>
      </c>
      <c r="H147" t="inlineStr">
        <is>
          <t>Flatbed Trailer</t>
        </is>
      </c>
      <c r="K147" s="1" t="n">
        <v>45789.23393518518</v>
      </c>
      <c r="L147" t="inlineStr">
        <is>
          <t>Heartbeat</t>
        </is>
      </c>
      <c r="R147" t="inlineStr">
        <is>
          <t>2023-032 SH 345 BRIDGE REHABILITATION, US-75 N, Dallas, TX 75226</t>
        </is>
      </c>
      <c r="T147" t="inlineStr">
        <is>
          <t>True</t>
        </is>
      </c>
      <c r="U147" t="inlineStr">
        <is>
          <t>N/A</t>
        </is>
      </c>
      <c r="V147" t="n">
        <v>439</v>
      </c>
      <c r="Y147" t="n">
        <v>0</v>
      </c>
      <c r="Z147" t="n">
        <v>0</v>
      </c>
      <c r="AA147" t="inlineStr">
        <is>
          <t>14T-18</t>
        </is>
      </c>
      <c r="AB147" t="inlineStr">
        <is>
          <t>16VPX1822K2083643</t>
        </is>
      </c>
      <c r="AC147" t="inlineStr">
        <is>
          <t>1VI3334</t>
        </is>
      </c>
      <c r="AD147" t="inlineStr">
        <is>
          <t>186498M</t>
        </is>
      </c>
      <c r="AE147" t="inlineStr">
        <is>
          <t>TX</t>
        </is>
      </c>
      <c r="AH147" t="inlineStr">
        <is>
          <t>2019 BIG TEX TRAILER, FLATBED</t>
        </is>
      </c>
      <c r="AO147" t="inlineStr">
        <is>
          <t>0.00</t>
        </is>
      </c>
      <c r="AP147" t="inlineStr">
        <is>
          <t>CuYds</t>
        </is>
      </c>
      <c r="AQ147" t="n">
        <v>0</v>
      </c>
      <c r="AR147" t="n">
        <v>0</v>
      </c>
      <c r="AS147" t="inlineStr">
        <is>
          <t>lbs</t>
        </is>
      </c>
      <c r="AT147" t="n">
        <v>0</v>
      </c>
      <c r="AU147" t="n">
        <v>0</v>
      </c>
      <c r="AV147" t="n">
        <v>0</v>
      </c>
      <c r="AW147" t="n">
        <v>0</v>
      </c>
      <c r="CJ147" t="inlineStr">
        <is>
          <t>JH-BP2</t>
        </is>
      </c>
      <c r="CK147" t="inlineStr">
        <is>
          <t>00322B0263</t>
        </is>
      </c>
      <c r="CO147" s="1" t="n">
        <v>45412</v>
      </c>
      <c r="CP147" t="inlineStr">
        <is>
          <t>Standard</t>
        </is>
      </c>
      <c r="CV147">
        <f>FLEET7[[#This Row],[Category]]</f>
        <v/>
      </c>
      <c r="CW147">
        <f>TRIM(LEFT($C147, FIND("(", $C147 &amp; "(") - 1))</f>
        <v/>
      </c>
      <c r="CX147">
        <f>IFERROR(TRIM(MID(FLEET7[[#This Row],[Secondary Asset Identifier]], FIND(" - ", FLEET7[[#This Row],[Secondary Asset Identifier]]) + 3, LEN(FLEET7[[#This Row],[Secondary Asset Identifier]]))),FLEET7[[#This Row],[Emp ID]])</f>
        <v/>
      </c>
      <c r="CY147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147">
        <f>FLEET7[[#This Row],[Assigned]]</f>
        <v/>
      </c>
      <c r="DA147">
        <f>TRIM(LEFT($C147, FIND("(", $C147 &amp; "(") - 1))</f>
        <v/>
      </c>
    </row>
    <row r="148">
      <c r="A148" t="inlineStr">
        <is>
          <t>Ragle Inc.</t>
        </is>
      </c>
      <c r="B148" t="inlineStr">
        <is>
          <t>Ragle - Texas</t>
        </is>
      </c>
      <c r="C148" t="inlineStr">
        <is>
          <t>DTF-03S</t>
        </is>
      </c>
      <c r="D148" t="inlineStr">
        <is>
          <t>Trailer</t>
        </is>
      </c>
      <c r="E148" t="inlineStr">
        <is>
          <t>BIG TEX</t>
        </is>
      </c>
      <c r="F148" t="inlineStr">
        <is>
          <t>UNKNOWN</t>
        </is>
      </c>
      <c r="G148" t="n">
        <v>2021</v>
      </c>
      <c r="H148" t="inlineStr">
        <is>
          <t>Flatbed Trailer</t>
        </is>
      </c>
      <c r="T148" t="inlineStr">
        <is>
          <t>True</t>
        </is>
      </c>
      <c r="U148" t="inlineStr">
        <is>
          <t>N/A</t>
        </is>
      </c>
      <c r="AA148" t="inlineStr">
        <is>
          <t>DTF-03S</t>
        </is>
      </c>
      <c r="AB148" t="inlineStr">
        <is>
          <t>16V1W2425M2079027</t>
        </is>
      </c>
      <c r="AE148" t="inlineStr">
        <is>
          <t>TX</t>
        </is>
      </c>
      <c r="AH148" t="inlineStr">
        <is>
          <t>2021 BIG TEX TRAILER, FLATBED</t>
        </is>
      </c>
      <c r="AO148" t="inlineStr">
        <is>
          <t>0.00</t>
        </is>
      </c>
      <c r="AP148" t="inlineStr">
        <is>
          <t>CuYds</t>
        </is>
      </c>
      <c r="AR148" t="n">
        <v>0</v>
      </c>
      <c r="AS148" t="inlineStr">
        <is>
          <t>lbs</t>
        </is>
      </c>
      <c r="AU148" t="n">
        <v>0</v>
      </c>
      <c r="AV148" t="n">
        <v>0</v>
      </c>
      <c r="AW148" t="n">
        <v>0</v>
      </c>
      <c r="CP148" t="inlineStr">
        <is>
          <t>Standard</t>
        </is>
      </c>
      <c r="CV148">
        <f>FLEET7[[#This Row],[Category]]</f>
        <v/>
      </c>
      <c r="CW148">
        <f>TRIM(LEFT($C148, FIND("(", $C148 &amp; "(") - 1))</f>
        <v/>
      </c>
      <c r="CX148">
        <f>IFERROR(TRIM(MID(FLEET7[[#This Row],[Secondary Asset Identifier]], FIND(" - ", FLEET7[[#This Row],[Secondary Asset Identifier]]) + 3, LEN(FLEET7[[#This Row],[Secondary Asset Identifier]]))),FLEET7[[#This Row],[Emp ID]])</f>
        <v/>
      </c>
      <c r="CY148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148">
        <f>FLEET7[[#This Row],[Assigned]]</f>
        <v/>
      </c>
      <c r="DA148">
        <f>TRIM(LEFT($C148, FIND("(", $C148 &amp; "(") - 1))</f>
        <v/>
      </c>
    </row>
    <row r="149">
      <c r="A149" t="inlineStr">
        <is>
          <t>Ragle Inc.</t>
        </is>
      </c>
      <c r="B149" t="inlineStr">
        <is>
          <t>Ragle - Texas</t>
        </is>
      </c>
      <c r="C149" t="inlineStr">
        <is>
          <t>DTF-03S (14T)</t>
        </is>
      </c>
      <c r="D149" t="inlineStr">
        <is>
          <t>Trailer</t>
        </is>
      </c>
      <c r="E149" t="inlineStr">
        <is>
          <t>BIG TEX</t>
        </is>
      </c>
      <c r="F149" t="inlineStr">
        <is>
          <t>BIG TEX</t>
        </is>
      </c>
      <c r="G149" t="n">
        <v>2021</v>
      </c>
      <c r="H149" t="inlineStr">
        <is>
          <t>Flatbed Trailer</t>
        </is>
      </c>
      <c r="K149" s="1" t="n">
        <v>45783.00158564815</v>
      </c>
      <c r="L149" t="inlineStr">
        <is>
          <t>Heartbeat</t>
        </is>
      </c>
      <c r="R149" t="inlineStr">
        <is>
          <t>24-04 DALLAS SH 310 INTERSECTION IMPROV, S Central Expy, Dallas, TX 75241</t>
        </is>
      </c>
      <c r="T149" t="inlineStr">
        <is>
          <t>True</t>
        </is>
      </c>
      <c r="U149" t="inlineStr">
        <is>
          <t>N/A</t>
        </is>
      </c>
      <c r="V149" t="n">
        <v>404</v>
      </c>
      <c r="Y149" t="n">
        <v>0</v>
      </c>
      <c r="Z149" t="n">
        <v>0</v>
      </c>
      <c r="AB149" t="inlineStr">
        <is>
          <t>16V1W2425M2079027</t>
        </is>
      </c>
      <c r="AD149" t="inlineStr">
        <is>
          <t>765225k</t>
        </is>
      </c>
      <c r="AE149" t="inlineStr">
        <is>
          <t>TX</t>
        </is>
      </c>
      <c r="AO149" t="inlineStr">
        <is>
          <t>0.00</t>
        </is>
      </c>
      <c r="AQ149" t="n">
        <v>0</v>
      </c>
      <c r="AR149" t="n">
        <v>0</v>
      </c>
      <c r="AS149" t="inlineStr">
        <is>
          <t>lbs</t>
        </is>
      </c>
      <c r="AT149" t="n">
        <v>0</v>
      </c>
      <c r="AU149" t="n">
        <v>0</v>
      </c>
      <c r="AV149" t="n">
        <v>0</v>
      </c>
      <c r="AW149" t="n">
        <v>0</v>
      </c>
      <c r="CJ149" t="inlineStr">
        <is>
          <t>JH-BP2</t>
        </is>
      </c>
      <c r="CK149" t="inlineStr">
        <is>
          <t>00322B0542</t>
        </is>
      </c>
      <c r="CO149" s="1" t="n">
        <v>45535</v>
      </c>
      <c r="CP149" t="inlineStr">
        <is>
          <t>Standard</t>
        </is>
      </c>
      <c r="CV149">
        <f>FLEET7[[#This Row],[Category]]</f>
        <v/>
      </c>
      <c r="CW149">
        <f>TRIM(LEFT($C149, FIND("(", $C149 &amp; "(") - 1))</f>
        <v/>
      </c>
      <c r="CX149">
        <f>IFERROR(TRIM(MID(FLEET7[[#This Row],[Secondary Asset Identifier]], FIND(" - ", FLEET7[[#This Row],[Secondary Asset Identifier]]) + 3, LEN(FLEET7[[#This Row],[Secondary Asset Identifier]]))),FLEET7[[#This Row],[Emp ID]])</f>
        <v/>
      </c>
      <c r="CY149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149">
        <f>FLEET7[[#This Row],[Assigned]]</f>
        <v/>
      </c>
      <c r="DA149">
        <f>TRIM(LEFT($C149, FIND("(", $C149 &amp; "(") - 1))</f>
        <v/>
      </c>
    </row>
    <row r="150">
      <c r="A150" t="inlineStr">
        <is>
          <t>Ragle Inc.</t>
        </is>
      </c>
      <c r="B150" t="inlineStr">
        <is>
          <t>Ragle - Texas</t>
        </is>
      </c>
      <c r="C150" t="inlineStr">
        <is>
          <t>DTF-04</t>
        </is>
      </c>
      <c r="D150" t="inlineStr">
        <is>
          <t>Trailer</t>
        </is>
      </c>
      <c r="E150" t="inlineStr">
        <is>
          <t>BIG TEX</t>
        </is>
      </c>
      <c r="F150" t="inlineStr">
        <is>
          <t>UNKNOWN</t>
        </is>
      </c>
      <c r="G150" t="n">
        <v>2017</v>
      </c>
      <c r="H150" t="inlineStr">
        <is>
          <t>Flatbed Trailer</t>
        </is>
      </c>
      <c r="K150" s="1" t="n">
        <v>45787.48568287037</v>
      </c>
      <c r="L150" t="inlineStr">
        <is>
          <t>Heartbeat</t>
        </is>
      </c>
      <c r="R150" t="inlineStr">
        <is>
          <t>EQUIP HOU, S Acres Dr, Houston, TX 77048</t>
        </is>
      </c>
      <c r="T150" t="inlineStr">
        <is>
          <t>True</t>
        </is>
      </c>
      <c r="U150" t="inlineStr">
        <is>
          <t>N/A</t>
        </is>
      </c>
      <c r="V150" t="n">
        <v>556</v>
      </c>
      <c r="Y150" t="n">
        <v>0</v>
      </c>
      <c r="Z150" t="n">
        <v>0</v>
      </c>
      <c r="AA150" t="inlineStr">
        <is>
          <t>DTF-04</t>
        </is>
      </c>
      <c r="AB150" t="inlineStr">
        <is>
          <t>16VPX2023H2074234</t>
        </is>
      </c>
      <c r="AC150" t="inlineStr">
        <is>
          <t>814493J - OLD PLATE</t>
        </is>
      </c>
      <c r="AD150" t="inlineStr">
        <is>
          <t>925216M</t>
        </is>
      </c>
      <c r="AE150" t="inlineStr">
        <is>
          <t>TX</t>
        </is>
      </c>
      <c r="AH150" t="inlineStr">
        <is>
          <t>2017 BIG TEX TRAILER, FLATBED</t>
        </is>
      </c>
      <c r="AO150" t="inlineStr">
        <is>
          <t>0.00</t>
        </is>
      </c>
      <c r="AP150" t="inlineStr">
        <is>
          <t>CuYds</t>
        </is>
      </c>
      <c r="AQ150" t="n">
        <v>0</v>
      </c>
      <c r="AR150" t="n">
        <v>0</v>
      </c>
      <c r="AS150" t="inlineStr">
        <is>
          <t>lbs</t>
        </is>
      </c>
      <c r="AT150" t="n">
        <v>0</v>
      </c>
      <c r="AU150" t="n">
        <v>0</v>
      </c>
      <c r="AV150" t="n">
        <v>0</v>
      </c>
      <c r="AW150" t="n">
        <v>0</v>
      </c>
      <c r="AX150" t="inlineStr">
        <is>
          <t>NTTA00932581</t>
        </is>
      </c>
      <c r="CJ150" t="inlineStr">
        <is>
          <t>JH-BP2</t>
        </is>
      </c>
      <c r="CK150" t="inlineStr">
        <is>
          <t>00322B0400</t>
        </is>
      </c>
      <c r="CO150" s="1" t="n">
        <v>45930</v>
      </c>
      <c r="CP150" t="inlineStr">
        <is>
          <t>Standard</t>
        </is>
      </c>
      <c r="CV150">
        <f>FLEET7[[#This Row],[Category]]</f>
        <v/>
      </c>
      <c r="CW150">
        <f>TRIM(LEFT($C150, FIND("(", $C150 &amp; "(") - 1))</f>
        <v/>
      </c>
      <c r="CX150">
        <f>IFERROR(TRIM(MID(FLEET7[[#This Row],[Secondary Asset Identifier]], FIND(" - ", FLEET7[[#This Row],[Secondary Asset Identifier]]) + 3, LEN(FLEET7[[#This Row],[Secondary Asset Identifier]]))),FLEET7[[#This Row],[Emp ID]])</f>
        <v/>
      </c>
      <c r="CY150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150">
        <f>FLEET7[[#This Row],[Assigned]]</f>
        <v/>
      </c>
      <c r="DA150">
        <f>TRIM(LEFT($C150, FIND("(", $C150 &amp; "(") - 1))</f>
        <v/>
      </c>
    </row>
    <row r="151">
      <c r="A151" t="inlineStr">
        <is>
          <t>Ragle Inc.</t>
        </is>
      </c>
      <c r="B151" t="inlineStr">
        <is>
          <t>Ragle - Texas</t>
        </is>
      </c>
      <c r="C151" t="inlineStr">
        <is>
          <t>DTF-05</t>
        </is>
      </c>
      <c r="D151" t="inlineStr">
        <is>
          <t>Trailer</t>
        </is>
      </c>
      <c r="E151" t="inlineStr">
        <is>
          <t>BIG TEX</t>
        </is>
      </c>
      <c r="F151" t="inlineStr">
        <is>
          <t>UNKNOWN</t>
        </is>
      </c>
      <c r="G151" t="n">
        <v>2020</v>
      </c>
      <c r="H151" t="inlineStr">
        <is>
          <t>Flatbed Trailer</t>
        </is>
      </c>
      <c r="K151" s="1" t="n">
        <v>45789.2343287037</v>
      </c>
      <c r="L151" t="inlineStr">
        <is>
          <t>Heartbeat</t>
        </is>
      </c>
      <c r="R151" t="inlineStr">
        <is>
          <t>WTX YARD (2), W County Road 117, Midland, TX 79706</t>
        </is>
      </c>
      <c r="T151" t="inlineStr">
        <is>
          <t>True</t>
        </is>
      </c>
      <c r="U151" t="inlineStr">
        <is>
          <t>N/A</t>
        </is>
      </c>
      <c r="V151" t="n">
        <v>578</v>
      </c>
      <c r="Y151" t="n">
        <v>0</v>
      </c>
      <c r="Z151" t="n">
        <v>0</v>
      </c>
      <c r="AA151" t="inlineStr">
        <is>
          <t>14T-23</t>
        </is>
      </c>
      <c r="AB151" t="inlineStr">
        <is>
          <t>16VPX1820L2065448</t>
        </is>
      </c>
      <c r="AD151" t="inlineStr">
        <is>
          <t>721751J</t>
        </is>
      </c>
      <c r="AE151" t="inlineStr">
        <is>
          <t>TX</t>
        </is>
      </c>
      <c r="AH151" t="inlineStr">
        <is>
          <t>2020 BIG TEX TRAILER, FLATBED</t>
        </is>
      </c>
      <c r="AO151" t="inlineStr">
        <is>
          <t>0.00</t>
        </is>
      </c>
      <c r="AP151" t="inlineStr">
        <is>
          <t>CuYds</t>
        </is>
      </c>
      <c r="AQ151" t="n">
        <v>0</v>
      </c>
      <c r="AR151" t="n">
        <v>0</v>
      </c>
      <c r="AS151" t="inlineStr">
        <is>
          <t>lbs</t>
        </is>
      </c>
      <c r="AT151" t="n">
        <v>0</v>
      </c>
      <c r="AU151" t="n">
        <v>0</v>
      </c>
      <c r="AV151" t="n">
        <v>0</v>
      </c>
      <c r="AW151" t="n">
        <v>0</v>
      </c>
      <c r="CJ151" t="inlineStr">
        <is>
          <t>JH-BP2</t>
        </is>
      </c>
      <c r="CK151" t="inlineStr">
        <is>
          <t>00322B0168</t>
        </is>
      </c>
      <c r="CP151" t="inlineStr">
        <is>
          <t>Standard</t>
        </is>
      </c>
      <c r="CV151">
        <f>FLEET7[[#This Row],[Category]]</f>
        <v/>
      </c>
      <c r="CW151">
        <f>TRIM(LEFT($C151, FIND("(", $C151 &amp; "(") - 1))</f>
        <v/>
      </c>
      <c r="CX151">
        <f>IFERROR(TRIM(MID(FLEET7[[#This Row],[Secondary Asset Identifier]], FIND(" - ", FLEET7[[#This Row],[Secondary Asset Identifier]]) + 3, LEN(FLEET7[[#This Row],[Secondary Asset Identifier]]))),FLEET7[[#This Row],[Emp ID]])</f>
        <v/>
      </c>
      <c r="CY151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151">
        <f>FLEET7[[#This Row],[Assigned]]</f>
        <v/>
      </c>
      <c r="DA151">
        <f>TRIM(LEFT($C151, FIND("(", $C151 &amp; "(") - 1))</f>
        <v/>
      </c>
    </row>
    <row r="152">
      <c r="A152" t="inlineStr">
        <is>
          <t>Ragle Inc.</t>
        </is>
      </c>
      <c r="B152" t="inlineStr">
        <is>
          <t>Ragle - Texas</t>
        </is>
      </c>
      <c r="C152" t="inlineStr">
        <is>
          <t>DTF-06 (JESUS LOPEZ SOTO)</t>
        </is>
      </c>
      <c r="D152" t="inlineStr">
        <is>
          <t>Trailer</t>
        </is>
      </c>
      <c r="E152" t="inlineStr">
        <is>
          <t>BIG TEX</t>
        </is>
      </c>
      <c r="F152" t="inlineStr">
        <is>
          <t>UNKNOWN</t>
        </is>
      </c>
      <c r="G152" t="n">
        <v>2020</v>
      </c>
      <c r="H152" t="inlineStr">
        <is>
          <t>Flatbed Trailer</t>
        </is>
      </c>
      <c r="K152" s="1" t="n">
        <v>45789.23034722222</v>
      </c>
      <c r="L152" t="inlineStr">
        <is>
          <t>Heartbeat</t>
        </is>
      </c>
      <c r="R152" t="inlineStr">
        <is>
          <t>2024-004 City of Dallas Sidewalk 2024 (YARD), Langford St, Dallas, TX 75208</t>
        </is>
      </c>
      <c r="T152" t="inlineStr">
        <is>
          <t>True</t>
        </is>
      </c>
      <c r="U152" t="inlineStr">
        <is>
          <t>N/A</t>
        </is>
      </c>
      <c r="V152" t="n">
        <v>556</v>
      </c>
      <c r="Y152" t="n">
        <v>0</v>
      </c>
      <c r="Z152" t="n">
        <v>0</v>
      </c>
      <c r="AA152" t="inlineStr">
        <is>
          <t>JESUS LOPEZ SOTO</t>
        </is>
      </c>
      <c r="AB152" t="inlineStr">
        <is>
          <t>16VPX1829L2038216</t>
        </is>
      </c>
      <c r="AD152" t="inlineStr">
        <is>
          <t>779261M</t>
        </is>
      </c>
      <c r="AE152" t="inlineStr">
        <is>
          <t>TX</t>
        </is>
      </c>
      <c r="AH152" t="inlineStr">
        <is>
          <t>ASSET LIST HAS INCORRECT YEAR PER NHTSA RECORDS
2020 BIG TEX TRAILER, FLATBED</t>
        </is>
      </c>
      <c r="AO152" t="inlineStr">
        <is>
          <t>0.00</t>
        </is>
      </c>
      <c r="AP152" t="inlineStr">
        <is>
          <t>CuYds</t>
        </is>
      </c>
      <c r="AQ152" t="n">
        <v>0</v>
      </c>
      <c r="AR152" t="n">
        <v>0</v>
      </c>
      <c r="AS152" t="inlineStr">
        <is>
          <t>lbs</t>
        </is>
      </c>
      <c r="AT152" t="n">
        <v>0</v>
      </c>
      <c r="AU152" t="n">
        <v>0</v>
      </c>
      <c r="AV152" t="n">
        <v>0</v>
      </c>
      <c r="AW152" t="n">
        <v>0</v>
      </c>
      <c r="CJ152" t="inlineStr">
        <is>
          <t>JH-BP2</t>
        </is>
      </c>
      <c r="CK152" t="inlineStr">
        <is>
          <t>00322B0301</t>
        </is>
      </c>
      <c r="CO152" s="1" t="n">
        <v>45961</v>
      </c>
      <c r="CP152" t="inlineStr">
        <is>
          <t>Standard</t>
        </is>
      </c>
      <c r="CV152">
        <f>FLEET7[[#This Row],[Category]]</f>
        <v/>
      </c>
      <c r="CW152">
        <f>TRIM(LEFT($C152, FIND("(", $C152 &amp; "(") - 1))</f>
        <v/>
      </c>
      <c r="CX152">
        <f>IFERROR(TRIM(MID(FLEET7[[#This Row],[Secondary Asset Identifier]], FIND(" - ", FLEET7[[#This Row],[Secondary Asset Identifier]]) + 3, LEN(FLEET7[[#This Row],[Secondary Asset Identifier]]))),FLEET7[[#This Row],[Emp ID]])</f>
        <v/>
      </c>
      <c r="CY152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152">
        <f>FLEET7[[#This Row],[Assigned]]</f>
        <v/>
      </c>
      <c r="DA152">
        <f>TRIM(LEFT($C152, FIND("(", $C152 &amp; "(") - 1))</f>
        <v/>
      </c>
    </row>
    <row r="153">
      <c r="A153" t="inlineStr">
        <is>
          <t>Ragle Inc.</t>
        </is>
      </c>
      <c r="B153" t="inlineStr">
        <is>
          <t>Ragle - Texas</t>
        </is>
      </c>
      <c r="C153" t="inlineStr">
        <is>
          <t>DTF-09</t>
        </is>
      </c>
      <c r="D153" t="inlineStr">
        <is>
          <t>Trailer</t>
        </is>
      </c>
      <c r="E153" t="inlineStr">
        <is>
          <t>BIG TEX</t>
        </is>
      </c>
      <c r="F153" t="inlineStr">
        <is>
          <t>UNKNOWN</t>
        </is>
      </c>
      <c r="G153" t="n">
        <v>2018</v>
      </c>
      <c r="H153" t="inlineStr">
        <is>
          <t>Flatbed Trailer</t>
        </is>
      </c>
      <c r="K153" s="1" t="n">
        <v>45789.23599537037</v>
      </c>
      <c r="L153" t="inlineStr">
        <is>
          <t>Heartbeat</t>
        </is>
      </c>
      <c r="R153" t="inlineStr">
        <is>
          <t>DFW Yard, Oak Grove Rd, Fort Worth, TX 76140</t>
        </is>
      </c>
      <c r="T153" t="inlineStr">
        <is>
          <t>True</t>
        </is>
      </c>
      <c r="U153" t="inlineStr">
        <is>
          <t>N/A</t>
        </is>
      </c>
      <c r="V153" t="n">
        <v>439</v>
      </c>
      <c r="Y153" t="n">
        <v>0</v>
      </c>
      <c r="Z153" t="n">
        <v>0</v>
      </c>
      <c r="AA153" t="inlineStr">
        <is>
          <t>10T-07 - FOUNDATION</t>
        </is>
      </c>
      <c r="AB153" t="inlineStr">
        <is>
          <t>16VPX1824J2006190</t>
        </is>
      </c>
      <c r="AD153" t="inlineStr">
        <is>
          <t>243737K</t>
        </is>
      </c>
      <c r="AE153" t="inlineStr">
        <is>
          <t>TX</t>
        </is>
      </c>
      <c r="AH153" t="inlineStr">
        <is>
          <t>2018 BIG TEX TRAILER, FLATBED</t>
        </is>
      </c>
      <c r="AO153" t="inlineStr">
        <is>
          <t>0.00</t>
        </is>
      </c>
      <c r="AP153" t="inlineStr">
        <is>
          <t>CuYds</t>
        </is>
      </c>
      <c r="AQ153" t="n">
        <v>0</v>
      </c>
      <c r="AR153" t="n">
        <v>0</v>
      </c>
      <c r="AS153" t="inlineStr">
        <is>
          <t>lbs</t>
        </is>
      </c>
      <c r="AT153" t="n">
        <v>0</v>
      </c>
      <c r="AU153" t="n">
        <v>0</v>
      </c>
      <c r="AV153" t="n">
        <v>0</v>
      </c>
      <c r="AW153" t="n">
        <v>0</v>
      </c>
      <c r="CJ153" t="inlineStr">
        <is>
          <t>JH-BP2</t>
        </is>
      </c>
      <c r="CK153" t="inlineStr">
        <is>
          <t>00322B0271</t>
        </is>
      </c>
      <c r="CO153" s="1" t="n">
        <v>43860</v>
      </c>
      <c r="CP153" t="inlineStr">
        <is>
          <t>Standard</t>
        </is>
      </c>
      <c r="CV153">
        <f>FLEET7[[#This Row],[Category]]</f>
        <v/>
      </c>
      <c r="CW153">
        <f>TRIM(LEFT($C153, FIND("(", $C153 &amp; "(") - 1))</f>
        <v/>
      </c>
      <c r="CX153">
        <f>IFERROR(TRIM(MID(FLEET7[[#This Row],[Secondary Asset Identifier]], FIND(" - ", FLEET7[[#This Row],[Secondary Asset Identifier]]) + 3, LEN(FLEET7[[#This Row],[Secondary Asset Identifier]]))),FLEET7[[#This Row],[Emp ID]])</f>
        <v/>
      </c>
      <c r="CY153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153">
        <f>FLEET7[[#This Row],[Assigned]]</f>
        <v/>
      </c>
      <c r="DA153">
        <f>TRIM(LEFT($C153, FIND("(", $C153 &amp; "(") - 1))</f>
        <v/>
      </c>
    </row>
    <row r="154">
      <c r="A154" t="inlineStr">
        <is>
          <t>Ragle Inc.</t>
        </is>
      </c>
      <c r="B154" t="inlineStr">
        <is>
          <t>Ragle - Texas</t>
        </is>
      </c>
      <c r="C154" t="inlineStr">
        <is>
          <t>DTF-10</t>
        </is>
      </c>
      <c r="D154" t="inlineStr">
        <is>
          <t>Trailer</t>
        </is>
      </c>
      <c r="E154" t="inlineStr">
        <is>
          <t>BIG TEX</t>
        </is>
      </c>
      <c r="F154" t="inlineStr">
        <is>
          <t>UNKNOWN</t>
        </is>
      </c>
      <c r="G154" t="n">
        <v>2021</v>
      </c>
      <c r="H154" t="inlineStr">
        <is>
          <t>Flatbed Trailer</t>
        </is>
      </c>
      <c r="K154" s="1" t="n">
        <v>45789.23092592593</v>
      </c>
      <c r="L154" t="inlineStr">
        <is>
          <t>Heartbeat</t>
        </is>
      </c>
      <c r="R154" t="inlineStr">
        <is>
          <t>Cottonwood Ln, Kaufman, TX 75160</t>
        </is>
      </c>
      <c r="T154" t="inlineStr">
        <is>
          <t>True</t>
        </is>
      </c>
      <c r="U154" t="inlineStr">
        <is>
          <t>N/A</t>
        </is>
      </c>
      <c r="V154" t="n">
        <v>433</v>
      </c>
      <c r="Y154" t="n">
        <v>0</v>
      </c>
      <c r="Z154" t="n">
        <v>0</v>
      </c>
      <c r="AA154" t="inlineStr">
        <is>
          <t>DTF-10</t>
        </is>
      </c>
      <c r="AB154" t="inlineStr">
        <is>
          <t>16V1W2426M2079019</t>
        </is>
      </c>
      <c r="AC154" t="inlineStr">
        <is>
          <t>765224K OR 198496M</t>
        </is>
      </c>
      <c r="AD154" t="inlineStr">
        <is>
          <t>186496M</t>
        </is>
      </c>
      <c r="AE154" t="inlineStr">
        <is>
          <t>TX</t>
        </is>
      </c>
      <c r="AH154" t="inlineStr">
        <is>
          <t>2021 BIG TEX TRAILER, FLATBED</t>
        </is>
      </c>
      <c r="AO154" t="inlineStr">
        <is>
          <t>0.00</t>
        </is>
      </c>
      <c r="AP154" t="inlineStr">
        <is>
          <t>CuYds</t>
        </is>
      </c>
      <c r="AQ154" t="n">
        <v>0</v>
      </c>
      <c r="AR154" t="n">
        <v>0</v>
      </c>
      <c r="AS154" t="inlineStr">
        <is>
          <t>lbs</t>
        </is>
      </c>
      <c r="AT154" t="n">
        <v>0</v>
      </c>
      <c r="AU154" t="n">
        <v>0</v>
      </c>
      <c r="AV154" t="n">
        <v>0</v>
      </c>
      <c r="AW154" t="n">
        <v>0</v>
      </c>
      <c r="CJ154" t="inlineStr">
        <is>
          <t>JH-BP2</t>
        </is>
      </c>
      <c r="CK154" t="inlineStr">
        <is>
          <t>00322B0350</t>
        </is>
      </c>
      <c r="CO154" s="1" t="n">
        <v>44985</v>
      </c>
      <c r="CP154" t="inlineStr">
        <is>
          <t>Standard</t>
        </is>
      </c>
      <c r="CV154">
        <f>FLEET7[[#This Row],[Category]]</f>
        <v/>
      </c>
      <c r="CW154">
        <f>TRIM(LEFT($C154, FIND("(", $C154 &amp; "(") - 1))</f>
        <v/>
      </c>
      <c r="CX154">
        <f>IFERROR(TRIM(MID(FLEET7[[#This Row],[Secondary Asset Identifier]], FIND(" - ", FLEET7[[#This Row],[Secondary Asset Identifier]]) + 3, LEN(FLEET7[[#This Row],[Secondary Asset Identifier]]))),FLEET7[[#This Row],[Emp ID]])</f>
        <v/>
      </c>
      <c r="CY154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154">
        <f>FLEET7[[#This Row],[Assigned]]</f>
        <v/>
      </c>
      <c r="DA154">
        <f>TRIM(LEFT($C154, FIND("(", $C154 &amp; "(") - 1))</f>
        <v/>
      </c>
    </row>
    <row r="155">
      <c r="A155" t="inlineStr">
        <is>
          <t>Ragle Inc.</t>
        </is>
      </c>
      <c r="B155" t="inlineStr">
        <is>
          <t>Ragle - Texas</t>
        </is>
      </c>
      <c r="C155" t="inlineStr">
        <is>
          <t>DTF-11 (HECTOR J. CLAUDIO)</t>
        </is>
      </c>
      <c r="D155" t="inlineStr">
        <is>
          <t>Trailer</t>
        </is>
      </c>
      <c r="E155" t="inlineStr">
        <is>
          <t>BIG TEX</t>
        </is>
      </c>
      <c r="F155" t="inlineStr">
        <is>
          <t>UNKNOWN</t>
        </is>
      </c>
      <c r="G155" t="n">
        <v>2022</v>
      </c>
      <c r="H155" t="inlineStr">
        <is>
          <t>Flatbed Trailer</t>
        </is>
      </c>
      <c r="K155" s="1" t="n">
        <v>45789.23229166667</v>
      </c>
      <c r="L155" t="inlineStr">
        <is>
          <t>Heartbeat</t>
        </is>
      </c>
      <c r="R155" t="inlineStr">
        <is>
          <t>2023-032 SH 345 BRIDGE REHABILITATION, US-75 N, Dallas, TX 75226</t>
        </is>
      </c>
      <c r="T155" t="inlineStr">
        <is>
          <t>True</t>
        </is>
      </c>
      <c r="U155" t="inlineStr">
        <is>
          <t>N/A</t>
        </is>
      </c>
      <c r="V155" t="n">
        <v>439</v>
      </c>
      <c r="Y155" t="n">
        <v>0</v>
      </c>
      <c r="Z155" t="n">
        <v>0</v>
      </c>
      <c r="AA155" t="inlineStr">
        <is>
          <t>HECTOR J. CLAUDIO</t>
        </is>
      </c>
      <c r="AB155" t="inlineStr">
        <is>
          <t>16V1W2423N2190788</t>
        </is>
      </c>
      <c r="AD155" t="inlineStr">
        <is>
          <t>372716M</t>
        </is>
      </c>
      <c r="AE155" t="inlineStr">
        <is>
          <t>TX</t>
        </is>
      </c>
      <c r="AH155" t="inlineStr">
        <is>
          <t>ASSET LIST HAS INCORRECT YEAR PER NHTSA RECORD
2022 BIG TEX TRAILER, FLATBED</t>
        </is>
      </c>
      <c r="AO155" t="inlineStr">
        <is>
          <t>0.00</t>
        </is>
      </c>
      <c r="AP155" t="inlineStr">
        <is>
          <t>CuYds</t>
        </is>
      </c>
      <c r="AQ155" t="n">
        <v>0</v>
      </c>
      <c r="AR155" t="n">
        <v>0</v>
      </c>
      <c r="AS155" t="inlineStr">
        <is>
          <t>lbs</t>
        </is>
      </c>
      <c r="AT155" t="n">
        <v>0</v>
      </c>
      <c r="AU155" t="n">
        <v>0</v>
      </c>
      <c r="AV155" t="n">
        <v>0</v>
      </c>
      <c r="AW155" t="n">
        <v>0</v>
      </c>
      <c r="AX155" t="inlineStr">
        <is>
          <t>NTTA 0000387708</t>
        </is>
      </c>
      <c r="BF155" t="inlineStr">
        <is>
          <t>2 - DFW, FM - FOREMEN, TRL - TRAILER</t>
        </is>
      </c>
      <c r="CJ155" t="inlineStr">
        <is>
          <t>JH-BP2</t>
        </is>
      </c>
      <c r="CK155" t="inlineStr">
        <is>
          <t>00322B0387</t>
        </is>
      </c>
      <c r="CL155" t="n">
        <v>2</v>
      </c>
      <c r="CO155" s="1" t="n">
        <v>45747</v>
      </c>
      <c r="CP155" t="inlineStr">
        <is>
          <t>Standard</t>
        </is>
      </c>
      <c r="CV155">
        <f>FLEET7[[#This Row],[Category]]</f>
        <v/>
      </c>
      <c r="CW155">
        <f>TRIM(LEFT($C155, FIND("(", $C155 &amp; "(") - 1))</f>
        <v/>
      </c>
      <c r="CX155">
        <f>IFERROR(TRIM(MID(FLEET7[[#This Row],[Secondary Asset Identifier]], FIND(" - ", FLEET7[[#This Row],[Secondary Asset Identifier]]) + 3, LEN(FLEET7[[#This Row],[Secondary Asset Identifier]]))),FLEET7[[#This Row],[Emp ID]])</f>
        <v/>
      </c>
      <c r="CY155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155">
        <f>FLEET7[[#This Row],[Assigned]]</f>
        <v/>
      </c>
      <c r="DA155">
        <f>TRIM(LEFT($C155, FIND("(", $C155 &amp; "(") - 1))</f>
        <v/>
      </c>
    </row>
    <row r="156">
      <c r="A156" t="inlineStr">
        <is>
          <t>Ragle Inc.</t>
        </is>
      </c>
      <c r="B156" t="inlineStr">
        <is>
          <t>Ragle - Texas</t>
        </is>
      </c>
      <c r="C156" t="inlineStr">
        <is>
          <t>DTF-12</t>
        </is>
      </c>
      <c r="D156" t="inlineStr">
        <is>
          <t>Trailer</t>
        </is>
      </c>
      <c r="E156" t="inlineStr">
        <is>
          <t>BIG TEX</t>
        </is>
      </c>
      <c r="F156" t="inlineStr">
        <is>
          <t>UNKNOWN</t>
        </is>
      </c>
      <c r="G156" t="n">
        <v>2022</v>
      </c>
      <c r="H156" t="inlineStr">
        <is>
          <t>Flatbed Trailer</t>
        </is>
      </c>
      <c r="K156" s="1" t="n">
        <v>45789.23266203704</v>
      </c>
      <c r="L156" t="inlineStr">
        <is>
          <t>Heartbeat</t>
        </is>
      </c>
      <c r="R156" t="inlineStr">
        <is>
          <t>2023-006 (OFFICE) Tarrant SH 183 Bridge, Peak St, Fort Worth, TX 76106</t>
        </is>
      </c>
      <c r="T156" t="inlineStr">
        <is>
          <t>True</t>
        </is>
      </c>
      <c r="U156" t="inlineStr">
        <is>
          <t>N/A</t>
        </is>
      </c>
      <c r="V156" t="n">
        <v>548</v>
      </c>
      <c r="Y156" t="n">
        <v>0</v>
      </c>
      <c r="Z156" t="n">
        <v>0</v>
      </c>
      <c r="AA156" t="inlineStr">
        <is>
          <t>14T-29</t>
        </is>
      </c>
      <c r="AB156" t="inlineStr">
        <is>
          <t>16V1W2428N2182136</t>
        </is>
      </c>
      <c r="AD156" t="inlineStr">
        <is>
          <t>159733M</t>
        </is>
      </c>
      <c r="AE156" t="inlineStr">
        <is>
          <t>TX</t>
        </is>
      </c>
      <c r="AH156" t="inlineStr">
        <is>
          <t>2022 BIG TEX TRAILER, FLATBED</t>
        </is>
      </c>
      <c r="AO156" t="inlineStr">
        <is>
          <t>0.00</t>
        </is>
      </c>
      <c r="AP156" t="inlineStr">
        <is>
          <t>CuYds</t>
        </is>
      </c>
      <c r="AQ156" t="n">
        <v>0</v>
      </c>
      <c r="AR156" t="n">
        <v>0</v>
      </c>
      <c r="AS156" t="inlineStr">
        <is>
          <t>lbs</t>
        </is>
      </c>
      <c r="AT156" t="n">
        <v>0</v>
      </c>
      <c r="AU156" t="n">
        <v>0</v>
      </c>
      <c r="AV156" t="n">
        <v>0</v>
      </c>
      <c r="AW156" t="n">
        <v>0</v>
      </c>
      <c r="CJ156" t="inlineStr">
        <is>
          <t>JH-BP2</t>
        </is>
      </c>
      <c r="CK156" t="inlineStr">
        <is>
          <t>00322B0176</t>
        </is>
      </c>
      <c r="CP156" t="inlineStr">
        <is>
          <t>Standard</t>
        </is>
      </c>
      <c r="CV156">
        <f>FLEET7[[#This Row],[Category]]</f>
        <v/>
      </c>
      <c r="CW156">
        <f>TRIM(LEFT($C156, FIND("(", $C156 &amp; "(") - 1))</f>
        <v/>
      </c>
      <c r="CX156">
        <f>IFERROR(TRIM(MID(FLEET7[[#This Row],[Secondary Asset Identifier]], FIND(" - ", FLEET7[[#This Row],[Secondary Asset Identifier]]) + 3, LEN(FLEET7[[#This Row],[Secondary Asset Identifier]]))),FLEET7[[#This Row],[Emp ID]])</f>
        <v/>
      </c>
      <c r="CY156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156">
        <f>FLEET7[[#This Row],[Assigned]]</f>
        <v/>
      </c>
      <c r="DA156">
        <f>TRIM(LEFT($C156, FIND("(", $C156 &amp; "(") - 1))</f>
        <v/>
      </c>
    </row>
    <row r="157">
      <c r="A157" t="inlineStr">
        <is>
          <t>Ragle Inc.</t>
        </is>
      </c>
      <c r="B157" t="inlineStr">
        <is>
          <t>Ragle - Texas</t>
        </is>
      </c>
      <c r="C157" t="inlineStr">
        <is>
          <t>DTF-13</t>
        </is>
      </c>
      <c r="D157" t="inlineStr">
        <is>
          <t>Trailer</t>
        </is>
      </c>
      <c r="E157" t="inlineStr">
        <is>
          <t>BIG TEX</t>
        </is>
      </c>
      <c r="F157" t="inlineStr">
        <is>
          <t>UNKNOWN</t>
        </is>
      </c>
      <c r="G157" t="n">
        <v>2009</v>
      </c>
      <c r="H157" t="inlineStr">
        <is>
          <t>Flatbed Trailer</t>
        </is>
      </c>
      <c r="K157" s="1" t="n">
        <v>45789.23530092592</v>
      </c>
      <c r="L157" t="inlineStr">
        <is>
          <t>Heartbeat</t>
        </is>
      </c>
      <c r="R157" t="inlineStr">
        <is>
          <t>Las Brisas Dr, Dallas, TX 75243</t>
        </is>
      </c>
      <c r="T157" t="inlineStr">
        <is>
          <t>True</t>
        </is>
      </c>
      <c r="U157" t="inlineStr">
        <is>
          <t>N/A</t>
        </is>
      </c>
      <c r="V157" t="n">
        <v>556</v>
      </c>
      <c r="Y157" t="n">
        <v>0</v>
      </c>
      <c r="Z157" t="n">
        <v>0</v>
      </c>
      <c r="AA157" t="inlineStr">
        <is>
          <t>10T-11</t>
        </is>
      </c>
      <c r="AB157" t="inlineStr">
        <is>
          <t>16VPVX18292091271</t>
        </is>
      </c>
      <c r="AD157" t="inlineStr">
        <is>
          <t>348666K</t>
        </is>
      </c>
      <c r="AE157" t="inlineStr">
        <is>
          <t>TX</t>
        </is>
      </c>
      <c r="AH157" t="inlineStr">
        <is>
          <t>VIN NOT FOUND IN NHTSA RECORDS
2009 BIG TEX TRAILER, FLATBED</t>
        </is>
      </c>
      <c r="AO157" t="inlineStr">
        <is>
          <t>0.00</t>
        </is>
      </c>
      <c r="AP157" t="inlineStr">
        <is>
          <t>CuYds</t>
        </is>
      </c>
      <c r="AQ157" t="n">
        <v>0</v>
      </c>
      <c r="AR157" t="n">
        <v>0</v>
      </c>
      <c r="AS157" t="inlineStr">
        <is>
          <t>lbs</t>
        </is>
      </c>
      <c r="AT157" t="n">
        <v>0</v>
      </c>
      <c r="AU157" t="n">
        <v>0</v>
      </c>
      <c r="AV157" t="n">
        <v>0</v>
      </c>
      <c r="AW157" t="n">
        <v>0</v>
      </c>
      <c r="CJ157" t="inlineStr">
        <is>
          <t>JH-BP2</t>
        </is>
      </c>
      <c r="CK157" t="inlineStr">
        <is>
          <t>00322B0393</t>
        </is>
      </c>
      <c r="CP157" t="inlineStr">
        <is>
          <t>Standard</t>
        </is>
      </c>
      <c r="CV157">
        <f>FLEET7[[#This Row],[Category]]</f>
        <v/>
      </c>
      <c r="CW157">
        <f>TRIM(LEFT($C157, FIND("(", $C157 &amp; "(") - 1))</f>
        <v/>
      </c>
      <c r="CX157">
        <f>IFERROR(TRIM(MID(FLEET7[[#This Row],[Secondary Asset Identifier]], FIND(" - ", FLEET7[[#This Row],[Secondary Asset Identifier]]) + 3, LEN(FLEET7[[#This Row],[Secondary Asset Identifier]]))),FLEET7[[#This Row],[Emp ID]])</f>
        <v/>
      </c>
      <c r="CY157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157">
        <f>FLEET7[[#This Row],[Assigned]]</f>
        <v/>
      </c>
      <c r="DA157">
        <f>TRIM(LEFT($C157, FIND("(", $C157 &amp; "(") - 1))</f>
        <v/>
      </c>
    </row>
    <row r="158">
      <c r="A158" t="inlineStr">
        <is>
          <t>Ragle Inc.</t>
        </is>
      </c>
      <c r="B158" t="inlineStr">
        <is>
          <t>Ragle - Texas</t>
        </is>
      </c>
      <c r="C158" t="inlineStr">
        <is>
          <t>DTF-14</t>
        </is>
      </c>
      <c r="D158" t="inlineStr">
        <is>
          <t>Trailer</t>
        </is>
      </c>
      <c r="E158" t="inlineStr">
        <is>
          <t>BIG TEX</t>
        </is>
      </c>
      <c r="F158" t="inlineStr">
        <is>
          <t>UNKNOWN</t>
        </is>
      </c>
      <c r="G158" t="n">
        <v>2020</v>
      </c>
      <c r="H158" t="inlineStr">
        <is>
          <t>Flatbed Trailer</t>
        </is>
      </c>
      <c r="T158" t="inlineStr">
        <is>
          <t>True</t>
        </is>
      </c>
      <c r="U158" t="inlineStr">
        <is>
          <t>N/A</t>
        </is>
      </c>
      <c r="AA158" t="inlineStr">
        <is>
          <t>14T-25</t>
        </is>
      </c>
      <c r="AB158" t="inlineStr">
        <is>
          <t>16V1W2428L2089193</t>
        </is>
      </c>
      <c r="AE158" t="inlineStr">
        <is>
          <t>TX</t>
        </is>
      </c>
      <c r="AH158" t="inlineStr">
        <is>
          <t>2020 BIG TEX TRAILER, FLATBED</t>
        </is>
      </c>
      <c r="AO158" t="inlineStr">
        <is>
          <t>0.00</t>
        </is>
      </c>
      <c r="AP158" t="inlineStr">
        <is>
          <t>CuYds</t>
        </is>
      </c>
      <c r="AQ158" t="n">
        <v>0</v>
      </c>
      <c r="AR158" t="n">
        <v>0</v>
      </c>
      <c r="AS158" t="inlineStr">
        <is>
          <t>lbs</t>
        </is>
      </c>
      <c r="AT158" t="n">
        <v>0</v>
      </c>
      <c r="AU158" t="n">
        <v>0</v>
      </c>
      <c r="AV158" t="n">
        <v>0</v>
      </c>
      <c r="AW158" t="n">
        <v>0</v>
      </c>
      <c r="CP158" t="inlineStr">
        <is>
          <t>Standard</t>
        </is>
      </c>
      <c r="CV158">
        <f>FLEET7[[#This Row],[Category]]</f>
        <v/>
      </c>
      <c r="CW158">
        <f>TRIM(LEFT($C158, FIND("(", $C158 &amp; "(") - 1))</f>
        <v/>
      </c>
      <c r="CX158">
        <f>IFERROR(TRIM(MID(FLEET7[[#This Row],[Secondary Asset Identifier]], FIND(" - ", FLEET7[[#This Row],[Secondary Asset Identifier]]) + 3, LEN(FLEET7[[#This Row],[Secondary Asset Identifier]]))),FLEET7[[#This Row],[Emp ID]])</f>
        <v/>
      </c>
      <c r="CY158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158">
        <f>FLEET7[[#This Row],[Assigned]]</f>
        <v/>
      </c>
      <c r="DA158">
        <f>TRIM(LEFT($C158, FIND("(", $C158 &amp; "(") - 1))</f>
        <v/>
      </c>
    </row>
    <row r="159">
      <c r="A159" t="inlineStr">
        <is>
          <t>Ragle Inc.</t>
        </is>
      </c>
      <c r="B159" t="inlineStr">
        <is>
          <t>Ragle - Texas</t>
        </is>
      </c>
      <c r="C159" t="inlineStr">
        <is>
          <t>DTF-15</t>
        </is>
      </c>
      <c r="D159" t="inlineStr">
        <is>
          <t>Trailer</t>
        </is>
      </c>
      <c r="E159" t="inlineStr">
        <is>
          <t>BIG TEX</t>
        </is>
      </c>
      <c r="F159" t="inlineStr">
        <is>
          <t>UNKNOWN</t>
        </is>
      </c>
      <c r="G159" t="n">
        <v>2016</v>
      </c>
      <c r="H159" t="inlineStr">
        <is>
          <t>Flatbed Trailer</t>
        </is>
      </c>
      <c r="K159" s="1" t="n">
        <v>45789.2337962963</v>
      </c>
      <c r="L159" t="inlineStr">
        <is>
          <t>Heartbeat</t>
        </is>
      </c>
      <c r="R159" t="inlineStr">
        <is>
          <t>2023-006 (OFFICE) Tarrant SH 183 Bridge, Decatur Ave, Fort Worth, TX 76106</t>
        </is>
      </c>
      <c r="T159" t="inlineStr">
        <is>
          <t>True</t>
        </is>
      </c>
      <c r="U159" t="inlineStr">
        <is>
          <t>N/A</t>
        </is>
      </c>
      <c r="V159" t="n">
        <v>332</v>
      </c>
      <c r="Y159" t="n">
        <v>0</v>
      </c>
      <c r="Z159" t="n">
        <v>0</v>
      </c>
      <c r="AA159" t="inlineStr">
        <is>
          <t>14T-03</t>
        </is>
      </c>
      <c r="AB159" t="inlineStr">
        <is>
          <t>16VPX182XG2093201</t>
        </is>
      </c>
      <c r="AD159" t="inlineStr">
        <is>
          <t>387697M</t>
        </is>
      </c>
      <c r="AE159" t="inlineStr">
        <is>
          <t>TX</t>
        </is>
      </c>
      <c r="AH159" t="inlineStr">
        <is>
          <t>2016 BIG TEX TRAILER, FLATBED</t>
        </is>
      </c>
      <c r="AO159" t="inlineStr">
        <is>
          <t>0.00</t>
        </is>
      </c>
      <c r="AP159" t="inlineStr">
        <is>
          <t>CuYds</t>
        </is>
      </c>
      <c r="AQ159" t="n">
        <v>0</v>
      </c>
      <c r="AR159" t="n">
        <v>0</v>
      </c>
      <c r="AS159" t="inlineStr">
        <is>
          <t>lbs</t>
        </is>
      </c>
      <c r="AT159" t="n">
        <v>0</v>
      </c>
      <c r="AU159" t="n">
        <v>0</v>
      </c>
      <c r="AV159" t="n">
        <v>0</v>
      </c>
      <c r="AW159" t="n">
        <v>0</v>
      </c>
      <c r="AX159" t="inlineStr">
        <is>
          <t>NTTA01228230</t>
        </is>
      </c>
      <c r="CJ159" t="inlineStr">
        <is>
          <t>JH-BP2</t>
        </is>
      </c>
      <c r="CK159" t="inlineStr">
        <is>
          <t>00322B0612</t>
        </is>
      </c>
      <c r="CL159" t="n">
        <v>2</v>
      </c>
      <c r="CO159" s="1" t="n">
        <v>45473</v>
      </c>
      <c r="CP159" t="inlineStr">
        <is>
          <t>Standard</t>
        </is>
      </c>
      <c r="CV159">
        <f>FLEET7[[#This Row],[Category]]</f>
        <v/>
      </c>
      <c r="CW159">
        <f>TRIM(LEFT($C159, FIND("(", $C159 &amp; "(") - 1))</f>
        <v/>
      </c>
      <c r="CX159">
        <f>IFERROR(TRIM(MID(FLEET7[[#This Row],[Secondary Asset Identifier]], FIND(" - ", FLEET7[[#This Row],[Secondary Asset Identifier]]) + 3, LEN(FLEET7[[#This Row],[Secondary Asset Identifier]]))),FLEET7[[#This Row],[Emp ID]])</f>
        <v/>
      </c>
      <c r="CY159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159">
        <f>FLEET7[[#This Row],[Assigned]]</f>
        <v/>
      </c>
      <c r="DA159">
        <f>TRIM(LEFT($C159, FIND("(", $C159 &amp; "(") - 1))</f>
        <v/>
      </c>
    </row>
    <row r="160">
      <c r="A160" t="inlineStr">
        <is>
          <t>Ragle Inc.</t>
        </is>
      </c>
      <c r="B160" t="inlineStr">
        <is>
          <t>Ragle - Texas</t>
        </is>
      </c>
      <c r="C160" t="inlineStr">
        <is>
          <t>DTF-16 (JOSE RANGEL)</t>
        </is>
      </c>
      <c r="D160" t="inlineStr">
        <is>
          <t>Trailer</t>
        </is>
      </c>
      <c r="E160" t="inlineStr">
        <is>
          <t>BIG TEX</t>
        </is>
      </c>
      <c r="F160" t="inlineStr">
        <is>
          <t>UNKNOWN</t>
        </is>
      </c>
      <c r="G160" t="n">
        <v>2022</v>
      </c>
      <c r="H160" t="inlineStr">
        <is>
          <t>Flatbed Trailer</t>
        </is>
      </c>
      <c r="K160" s="1" t="n">
        <v>45789.23635416666</v>
      </c>
      <c r="L160" t="inlineStr">
        <is>
          <t>Heartbeat</t>
        </is>
      </c>
      <c r="R160" t="inlineStr">
        <is>
          <t>2024-004 City of Dallas Sidewalk 2024 (YARD), Langford St, Dallas, TX 75208</t>
        </is>
      </c>
      <c r="T160" t="inlineStr">
        <is>
          <t>True</t>
        </is>
      </c>
      <c r="U160" t="inlineStr">
        <is>
          <t>N/A</t>
        </is>
      </c>
      <c r="V160" t="n">
        <v>556</v>
      </c>
      <c r="Y160" t="n">
        <v>0</v>
      </c>
      <c r="Z160" t="n">
        <v>0</v>
      </c>
      <c r="AA160" t="inlineStr">
        <is>
          <t>240067 - Rangel, Jose M</t>
        </is>
      </c>
      <c r="AB160" t="inlineStr">
        <is>
          <t>16VIW2428N2177485</t>
        </is>
      </c>
      <c r="AC160" t="inlineStr">
        <is>
          <t>14T-30</t>
        </is>
      </c>
      <c r="AD160" t="inlineStr">
        <is>
          <t>672270M</t>
        </is>
      </c>
      <c r="AE160" t="inlineStr">
        <is>
          <t>TX</t>
        </is>
      </c>
      <c r="AH160" t="inlineStr">
        <is>
          <t>VIN NOT FOUND IN NHTSA RECORDS
2022 BIG TEX TRAILER, FLATBED</t>
        </is>
      </c>
      <c r="AO160" t="inlineStr">
        <is>
          <t>0.00</t>
        </is>
      </c>
      <c r="AP160" t="inlineStr">
        <is>
          <t>CuYds</t>
        </is>
      </c>
      <c r="AQ160" t="n">
        <v>0</v>
      </c>
      <c r="AR160" t="n">
        <v>0</v>
      </c>
      <c r="AS160" t="inlineStr">
        <is>
          <t>lbs</t>
        </is>
      </c>
      <c r="AT160" t="n">
        <v>0</v>
      </c>
      <c r="AU160" t="n">
        <v>0</v>
      </c>
      <c r="AV160" t="n">
        <v>0</v>
      </c>
      <c r="AW160" t="n">
        <v>0</v>
      </c>
      <c r="CJ160" t="inlineStr">
        <is>
          <t>JH-BP2</t>
        </is>
      </c>
      <c r="CK160" t="inlineStr">
        <is>
          <t>00322B0201</t>
        </is>
      </c>
      <c r="CO160" s="1" t="n">
        <v>45322</v>
      </c>
      <c r="CP160" t="inlineStr">
        <is>
          <t>Standard</t>
        </is>
      </c>
      <c r="CV160">
        <f>FLEET7[[#This Row],[Category]]</f>
        <v/>
      </c>
      <c r="CW160">
        <f>TRIM(LEFT($C160, FIND("(", $C160 &amp; "(") - 1))</f>
        <v/>
      </c>
      <c r="CX160">
        <f>IFERROR(TRIM(MID(FLEET7[[#This Row],[Secondary Asset Identifier]], FIND(" - ", FLEET7[[#This Row],[Secondary Asset Identifier]]) + 3, LEN(FLEET7[[#This Row],[Secondary Asset Identifier]]))),FLEET7[[#This Row],[Emp ID]])</f>
        <v/>
      </c>
      <c r="CY160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160">
        <f>FLEET7[[#This Row],[Assigned]]</f>
        <v/>
      </c>
      <c r="DA160">
        <f>TRIM(LEFT($C160, FIND("(", $C160 &amp; "(") - 1))</f>
        <v/>
      </c>
    </row>
    <row r="161">
      <c r="A161" t="inlineStr">
        <is>
          <t>Ragle Inc.</t>
        </is>
      </c>
      <c r="B161" t="inlineStr">
        <is>
          <t>Ragle - Texas</t>
        </is>
      </c>
      <c r="C161" t="inlineStr">
        <is>
          <t xml:space="preserve">DTF-17 </t>
        </is>
      </c>
      <c r="D161" t="inlineStr">
        <is>
          <t>Trailer</t>
        </is>
      </c>
      <c r="E161" t="inlineStr">
        <is>
          <t>BIG TEX</t>
        </is>
      </c>
      <c r="F161" t="inlineStr">
        <is>
          <t>UNKNOWN</t>
        </is>
      </c>
      <c r="G161" t="n">
        <v>2022</v>
      </c>
      <c r="H161" t="inlineStr">
        <is>
          <t>Flatbed Trailer</t>
        </is>
      </c>
      <c r="K161" s="1" t="n">
        <v>45789.23471064815</v>
      </c>
      <c r="L161" t="inlineStr">
        <is>
          <t>Heartbeat</t>
        </is>
      </c>
      <c r="R161" t="inlineStr">
        <is>
          <t>2023-032 SH 345 BRIDGE REHABILITATION, US-75 N, Dallas, TX 75226</t>
        </is>
      </c>
      <c r="T161" t="inlineStr">
        <is>
          <t>True</t>
        </is>
      </c>
      <c r="U161" t="inlineStr">
        <is>
          <t>N/A</t>
        </is>
      </c>
      <c r="V161" t="n">
        <v>555</v>
      </c>
      <c r="Y161" t="n">
        <v>0</v>
      </c>
      <c r="Z161" t="n">
        <v>0</v>
      </c>
      <c r="AA161" t="inlineStr">
        <is>
          <t>14T-32 - SALVADOR</t>
        </is>
      </c>
      <c r="AB161" t="inlineStr">
        <is>
          <t>16V1W2423N2187759</t>
        </is>
      </c>
      <c r="AD161" t="inlineStr">
        <is>
          <t>519191M</t>
        </is>
      </c>
      <c r="AE161" t="inlineStr">
        <is>
          <t>TX</t>
        </is>
      </c>
      <c r="AH161" t="inlineStr">
        <is>
          <t>2022 BIG TEX TRAILER, FLATBED</t>
        </is>
      </c>
      <c r="AO161" t="inlineStr">
        <is>
          <t>0.00</t>
        </is>
      </c>
      <c r="AP161" t="inlineStr">
        <is>
          <t>CuYds</t>
        </is>
      </c>
      <c r="AQ161" t="n">
        <v>0</v>
      </c>
      <c r="AR161" t="n">
        <v>0</v>
      </c>
      <c r="AS161" t="inlineStr">
        <is>
          <t>lbs</t>
        </is>
      </c>
      <c r="AT161" t="n">
        <v>0</v>
      </c>
      <c r="AU161" t="n">
        <v>0</v>
      </c>
      <c r="AV161" t="n">
        <v>0</v>
      </c>
      <c r="AW161" t="n">
        <v>0</v>
      </c>
      <c r="CJ161" t="inlineStr">
        <is>
          <t>JH-BP2</t>
        </is>
      </c>
      <c r="CK161" t="inlineStr">
        <is>
          <t>00322B0392</t>
        </is>
      </c>
      <c r="CO161" s="1" t="n">
        <v>45716</v>
      </c>
      <c r="CP161" t="inlineStr">
        <is>
          <t>Standard</t>
        </is>
      </c>
      <c r="CV161">
        <f>FLEET7[[#This Row],[Category]]</f>
        <v/>
      </c>
      <c r="CW161">
        <f>TRIM(LEFT($C161, FIND("(", $C161 &amp; "(") - 1))</f>
        <v/>
      </c>
      <c r="CX161">
        <f>IFERROR(TRIM(MID(FLEET7[[#This Row],[Secondary Asset Identifier]], FIND(" - ", FLEET7[[#This Row],[Secondary Asset Identifier]]) + 3, LEN(FLEET7[[#This Row],[Secondary Asset Identifier]]))),FLEET7[[#This Row],[Emp ID]])</f>
        <v/>
      </c>
      <c r="CY161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161">
        <f>FLEET7[[#This Row],[Assigned]]</f>
        <v/>
      </c>
      <c r="DA161">
        <f>TRIM(LEFT($C161, FIND("(", $C161 &amp; "(") - 1))</f>
        <v/>
      </c>
    </row>
    <row r="162">
      <c r="A162" t="inlineStr">
        <is>
          <t>Ragle Inc.</t>
        </is>
      </c>
      <c r="B162" t="inlineStr">
        <is>
          <t>Ragle - Texas</t>
        </is>
      </c>
      <c r="C162" t="inlineStr">
        <is>
          <t>DTF-18</t>
        </is>
      </c>
      <c r="D162" t="inlineStr">
        <is>
          <t>Trailer</t>
        </is>
      </c>
      <c r="E162" t="inlineStr">
        <is>
          <t>BIG TEX</t>
        </is>
      </c>
      <c r="F162" t="inlineStr">
        <is>
          <t>UNKNOWN</t>
        </is>
      </c>
      <c r="G162" t="n">
        <v>2020</v>
      </c>
      <c r="H162" t="inlineStr">
        <is>
          <t>Flatbed Trailer</t>
        </is>
      </c>
      <c r="K162" s="1" t="n">
        <v>45789.23208333334</v>
      </c>
      <c r="L162" t="inlineStr">
        <is>
          <t>Heartbeat</t>
        </is>
      </c>
      <c r="R162" t="inlineStr">
        <is>
          <t>2022-008 Gregg CS Bridge Replacement, S High St, Longview, TX 75602</t>
        </is>
      </c>
      <c r="T162" t="inlineStr">
        <is>
          <t>True</t>
        </is>
      </c>
      <c r="U162" t="inlineStr">
        <is>
          <t>N/A</t>
        </is>
      </c>
      <c r="V162" t="n">
        <v>117</v>
      </c>
      <c r="Y162" t="n">
        <v>0</v>
      </c>
      <c r="Z162" t="n">
        <v>0</v>
      </c>
      <c r="AA162" t="inlineStr">
        <is>
          <t>14T-24</t>
        </is>
      </c>
      <c r="AB162" t="inlineStr">
        <is>
          <t>16VPX1825L2069981</t>
        </is>
      </c>
      <c r="AD162" t="inlineStr">
        <is>
          <t>145631m</t>
        </is>
      </c>
      <c r="AE162" t="inlineStr">
        <is>
          <t>TX</t>
        </is>
      </c>
      <c r="AH162" t="inlineStr">
        <is>
          <t>2020 BIG TEX TRAILER, FLATBED</t>
        </is>
      </c>
      <c r="AO162" t="inlineStr">
        <is>
          <t>0.00</t>
        </is>
      </c>
      <c r="AP162" t="inlineStr">
        <is>
          <t>CuYds</t>
        </is>
      </c>
      <c r="AQ162" t="n">
        <v>0</v>
      </c>
      <c r="AR162" t="n">
        <v>0</v>
      </c>
      <c r="AS162" t="inlineStr">
        <is>
          <t>lbs</t>
        </is>
      </c>
      <c r="AT162" t="n">
        <v>0</v>
      </c>
      <c r="AU162" t="n">
        <v>0</v>
      </c>
      <c r="AV162" t="n">
        <v>0</v>
      </c>
      <c r="AW162" t="n">
        <v>0</v>
      </c>
      <c r="AX162" t="inlineStr">
        <is>
          <t>NTTA0000632354</t>
        </is>
      </c>
      <c r="CJ162" t="inlineStr">
        <is>
          <t>JH-BP2</t>
        </is>
      </c>
      <c r="CK162" t="inlineStr">
        <is>
          <t>00322B0777</t>
        </is>
      </c>
      <c r="CL162" t="n">
        <v>2</v>
      </c>
      <c r="CP162" t="inlineStr">
        <is>
          <t>Standard</t>
        </is>
      </c>
      <c r="CV162">
        <f>FLEET7[[#This Row],[Category]]</f>
        <v/>
      </c>
      <c r="CW162">
        <f>TRIM(LEFT($C162, FIND("(", $C162 &amp; "(") - 1))</f>
        <v/>
      </c>
      <c r="CX162">
        <f>IFERROR(TRIM(MID(FLEET7[[#This Row],[Secondary Asset Identifier]], FIND(" - ", FLEET7[[#This Row],[Secondary Asset Identifier]]) + 3, LEN(FLEET7[[#This Row],[Secondary Asset Identifier]]))),FLEET7[[#This Row],[Emp ID]])</f>
        <v/>
      </c>
      <c r="CY162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162">
        <f>FLEET7[[#This Row],[Assigned]]</f>
        <v/>
      </c>
      <c r="DA162">
        <f>TRIM(LEFT($C162, FIND("(", $C162 &amp; "(") - 1))</f>
        <v/>
      </c>
    </row>
    <row r="163">
      <c r="A163" t="inlineStr">
        <is>
          <t>Ragle Inc.</t>
        </is>
      </c>
      <c r="B163" t="inlineStr">
        <is>
          <t>Ragle - Texas</t>
        </is>
      </c>
      <c r="C163" t="inlineStr">
        <is>
          <t>DTF-19</t>
        </is>
      </c>
      <c r="D163" t="inlineStr">
        <is>
          <t>Trailer</t>
        </is>
      </c>
      <c r="E163" t="inlineStr">
        <is>
          <t>BIG TEX</t>
        </is>
      </c>
      <c r="F163" t="inlineStr">
        <is>
          <t>UNKNOWN</t>
        </is>
      </c>
      <c r="G163" t="n">
        <v>2019</v>
      </c>
      <c r="H163" t="inlineStr">
        <is>
          <t>Flatbed Trailer</t>
        </is>
      </c>
      <c r="K163" s="1" t="n">
        <v>45789.23510416667</v>
      </c>
      <c r="L163" t="inlineStr">
        <is>
          <t>Heartbeat</t>
        </is>
      </c>
      <c r="R163" t="inlineStr">
        <is>
          <t>2023-006 (OFFICE) Tarrant SH 183 Bridge, Decatur Ave, Fort Worth, TX 76106</t>
        </is>
      </c>
      <c r="T163" t="inlineStr">
        <is>
          <t>True</t>
        </is>
      </c>
      <c r="U163" t="inlineStr">
        <is>
          <t>N/A</t>
        </is>
      </c>
      <c r="V163" t="n">
        <v>161</v>
      </c>
      <c r="Y163" t="n">
        <v>0</v>
      </c>
      <c r="Z163" t="n">
        <v>0</v>
      </c>
      <c r="AA163" t="inlineStr">
        <is>
          <t>14T-12</t>
        </is>
      </c>
      <c r="AB163" t="inlineStr">
        <is>
          <t>16VPX182XK2097337</t>
        </is>
      </c>
      <c r="AD163" t="inlineStr">
        <is>
          <t>372078K</t>
        </is>
      </c>
      <c r="AE163" t="inlineStr">
        <is>
          <t>TX</t>
        </is>
      </c>
      <c r="AH163" t="inlineStr">
        <is>
          <t>ASSET LIST HAS WRONG YEAR PER NHTSA RECORDS
2019 BIG TEX TRAILER, FLATBED</t>
        </is>
      </c>
      <c r="AO163" t="inlineStr">
        <is>
          <t>0.00</t>
        </is>
      </c>
      <c r="AP163" t="inlineStr">
        <is>
          <t>CuYds</t>
        </is>
      </c>
      <c r="AQ163" t="n">
        <v>0</v>
      </c>
      <c r="AR163" t="n">
        <v>0</v>
      </c>
      <c r="AS163" t="inlineStr">
        <is>
          <t>lbs</t>
        </is>
      </c>
      <c r="AT163" t="n">
        <v>0</v>
      </c>
      <c r="AU163" t="n">
        <v>0</v>
      </c>
      <c r="AV163" t="n">
        <v>0</v>
      </c>
      <c r="AW163" t="n">
        <v>0</v>
      </c>
      <c r="CJ163" t="inlineStr">
        <is>
          <t>JH-BP2</t>
        </is>
      </c>
      <c r="CK163" t="inlineStr">
        <is>
          <t>00322B0270</t>
        </is>
      </c>
      <c r="CO163" s="1" t="n">
        <v>45930</v>
      </c>
      <c r="CP163" t="inlineStr">
        <is>
          <t>Standard</t>
        </is>
      </c>
      <c r="CV163">
        <f>FLEET7[[#This Row],[Category]]</f>
        <v/>
      </c>
      <c r="CW163">
        <f>TRIM(LEFT($C163, FIND("(", $C163 &amp; "(") - 1))</f>
        <v/>
      </c>
      <c r="CX163">
        <f>IFERROR(TRIM(MID(FLEET7[[#This Row],[Secondary Asset Identifier]], FIND(" - ", FLEET7[[#This Row],[Secondary Asset Identifier]]) + 3, LEN(FLEET7[[#This Row],[Secondary Asset Identifier]]))),FLEET7[[#This Row],[Emp ID]])</f>
        <v/>
      </c>
      <c r="CY163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163">
        <f>FLEET7[[#This Row],[Assigned]]</f>
        <v/>
      </c>
      <c r="DA163">
        <f>TRIM(LEFT($C163, FIND("(", $C163 &amp; "(") - 1))</f>
        <v/>
      </c>
    </row>
    <row r="164">
      <c r="A164" t="inlineStr">
        <is>
          <t>Ragle Inc.</t>
        </is>
      </c>
      <c r="B164" t="inlineStr">
        <is>
          <t>Ragle - Texas</t>
        </is>
      </c>
      <c r="C164" t="inlineStr">
        <is>
          <t>DTF-20</t>
        </is>
      </c>
      <c r="D164" t="inlineStr">
        <is>
          <t>Trailer</t>
        </is>
      </c>
      <c r="E164" t="inlineStr">
        <is>
          <t>BIG TEX</t>
        </is>
      </c>
      <c r="F164" t="inlineStr">
        <is>
          <t>UNKNOWN</t>
        </is>
      </c>
      <c r="G164" t="n">
        <v>2019</v>
      </c>
      <c r="H164" t="inlineStr">
        <is>
          <t>Flatbed Trailer</t>
        </is>
      </c>
      <c r="K164" s="1" t="n">
        <v>45789.2305787037</v>
      </c>
      <c r="L164" t="inlineStr">
        <is>
          <t>Heartbeat</t>
        </is>
      </c>
      <c r="R164" t="inlineStr">
        <is>
          <t>DFW Yard, Oak Grove Rd, Fort Worth, TX 76140</t>
        </is>
      </c>
      <c r="T164" t="inlineStr">
        <is>
          <t>True</t>
        </is>
      </c>
      <c r="U164" t="inlineStr">
        <is>
          <t>N/A</t>
        </is>
      </c>
      <c r="V164" t="n">
        <v>207</v>
      </c>
      <c r="Y164" t="n">
        <v>0</v>
      </c>
      <c r="Z164" t="n">
        <v>0</v>
      </c>
      <c r="AA164" t="inlineStr">
        <is>
          <t>14T-13</t>
        </is>
      </c>
      <c r="AB164" t="inlineStr">
        <is>
          <t>16VPX1827K2095495</t>
        </is>
      </c>
      <c r="AE164" t="inlineStr">
        <is>
          <t>TX</t>
        </is>
      </c>
      <c r="AH164" t="inlineStr">
        <is>
          <t>2019 BIG TEX TRAILER, FLATBED</t>
        </is>
      </c>
      <c r="AO164" t="inlineStr">
        <is>
          <t>0.00</t>
        </is>
      </c>
      <c r="AP164" t="inlineStr">
        <is>
          <t>CuYds</t>
        </is>
      </c>
      <c r="AQ164" t="n">
        <v>0</v>
      </c>
      <c r="AR164" t="n">
        <v>0</v>
      </c>
      <c r="AS164" t="inlineStr">
        <is>
          <t>lbs</t>
        </is>
      </c>
      <c r="AT164" t="n">
        <v>0</v>
      </c>
      <c r="AU164" t="n">
        <v>0</v>
      </c>
      <c r="AV164" t="n">
        <v>0</v>
      </c>
      <c r="AW164" t="n">
        <v>0</v>
      </c>
      <c r="CJ164" t="inlineStr">
        <is>
          <t>JH-BP2</t>
        </is>
      </c>
      <c r="CK164" t="inlineStr">
        <is>
          <t>00322B0890</t>
        </is>
      </c>
      <c r="CO164" s="1" t="n">
        <v>44804</v>
      </c>
      <c r="CP164" t="inlineStr">
        <is>
          <t>Standard</t>
        </is>
      </c>
      <c r="CV164">
        <f>FLEET7[[#This Row],[Category]]</f>
        <v/>
      </c>
      <c r="CW164">
        <f>TRIM(LEFT($C164, FIND("(", $C164 &amp; "(") - 1))</f>
        <v/>
      </c>
      <c r="CX164">
        <f>IFERROR(TRIM(MID(FLEET7[[#This Row],[Secondary Asset Identifier]], FIND(" - ", FLEET7[[#This Row],[Secondary Asset Identifier]]) + 3, LEN(FLEET7[[#This Row],[Secondary Asset Identifier]]))),FLEET7[[#This Row],[Emp ID]])</f>
        <v/>
      </c>
      <c r="CY164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164">
        <f>FLEET7[[#This Row],[Assigned]]</f>
        <v/>
      </c>
      <c r="DA164">
        <f>TRIM(LEFT($C164, FIND("(", $C164 &amp; "(") - 1))</f>
        <v/>
      </c>
    </row>
    <row r="165">
      <c r="A165" t="inlineStr">
        <is>
          <t>Ragle Inc.</t>
        </is>
      </c>
      <c r="B165" t="inlineStr">
        <is>
          <t>Ragle - Texas</t>
        </is>
      </c>
      <c r="C165" t="inlineStr">
        <is>
          <t>DTF-21</t>
        </is>
      </c>
      <c r="D165" t="inlineStr">
        <is>
          <t>Trailer</t>
        </is>
      </c>
      <c r="E165" t="inlineStr">
        <is>
          <t>BIG TEX</t>
        </is>
      </c>
      <c r="F165" t="inlineStr">
        <is>
          <t>14PI</t>
        </is>
      </c>
      <c r="G165" t="n">
        <v>2021</v>
      </c>
      <c r="H165" t="inlineStr">
        <is>
          <t>Flatbed Trailer</t>
        </is>
      </c>
      <c r="K165" s="1" t="n">
        <v>45789.23417824074</v>
      </c>
      <c r="L165" t="inlineStr">
        <is>
          <t>Heartbeat</t>
        </is>
      </c>
      <c r="R165" t="inlineStr">
        <is>
          <t>2024-004 City of Dallas Sidewalk 2024 (YARD), Langford St, Dallas, TX 75208</t>
        </is>
      </c>
      <c r="T165" t="inlineStr">
        <is>
          <t>True</t>
        </is>
      </c>
      <c r="U165" t="inlineStr">
        <is>
          <t>N/A</t>
        </is>
      </c>
      <c r="V165" t="n">
        <v>556</v>
      </c>
      <c r="Y165" t="n">
        <v>0</v>
      </c>
      <c r="Z165" t="n">
        <v>0</v>
      </c>
      <c r="AA165" t="inlineStr">
        <is>
          <t>DTF-21</t>
        </is>
      </c>
      <c r="AB165" t="inlineStr">
        <is>
          <t>16VP1W2421M2079008</t>
        </is>
      </c>
      <c r="AC165" t="inlineStr">
        <is>
          <t xml:space="preserve">PLATE? 348660K </t>
        </is>
      </c>
      <c r="AD165" t="inlineStr">
        <is>
          <t>765223K</t>
        </is>
      </c>
      <c r="AE165" t="inlineStr">
        <is>
          <t>TX</t>
        </is>
      </c>
      <c r="AH165" t="inlineStr">
        <is>
          <t>NHTSA RECORDS NOT FOUND/LOADED
2021 BIG TEX TRAILER, FLATBED</t>
        </is>
      </c>
      <c r="AO165" t="inlineStr">
        <is>
          <t>0.00</t>
        </is>
      </c>
      <c r="AP165" t="inlineStr">
        <is>
          <t>CuYds</t>
        </is>
      </c>
      <c r="AQ165" t="n">
        <v>0</v>
      </c>
      <c r="AR165" t="n">
        <v>0</v>
      </c>
      <c r="AS165" t="inlineStr">
        <is>
          <t>lbs</t>
        </is>
      </c>
      <c r="AT165" t="n">
        <v>0</v>
      </c>
      <c r="AU165" t="n">
        <v>0</v>
      </c>
      <c r="AV165" t="n">
        <v>0</v>
      </c>
      <c r="AW165" t="n">
        <v>0</v>
      </c>
      <c r="CJ165" t="inlineStr">
        <is>
          <t>JH-BP2</t>
        </is>
      </c>
      <c r="CK165" t="inlineStr">
        <is>
          <t>00322B0398</t>
        </is>
      </c>
      <c r="CO165" s="1" t="n">
        <v>43890</v>
      </c>
      <c r="CP165" t="inlineStr">
        <is>
          <t>Standard</t>
        </is>
      </c>
      <c r="CV165">
        <f>FLEET7[[#This Row],[Category]]</f>
        <v/>
      </c>
      <c r="CW165">
        <f>TRIM(LEFT($C165, FIND("(", $C165 &amp; "(") - 1))</f>
        <v/>
      </c>
      <c r="CX165">
        <f>IFERROR(TRIM(MID(FLEET7[[#This Row],[Secondary Asset Identifier]], FIND(" - ", FLEET7[[#This Row],[Secondary Asset Identifier]]) + 3, LEN(FLEET7[[#This Row],[Secondary Asset Identifier]]))),FLEET7[[#This Row],[Emp ID]])</f>
        <v/>
      </c>
      <c r="CY165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165">
        <f>FLEET7[[#This Row],[Assigned]]</f>
        <v/>
      </c>
      <c r="DA165">
        <f>TRIM(LEFT($C165, FIND("(", $C165 &amp; "(") - 1))</f>
        <v/>
      </c>
    </row>
    <row r="166">
      <c r="A166" t="inlineStr">
        <is>
          <t>Ragle Inc.</t>
        </is>
      </c>
      <c r="B166" t="inlineStr">
        <is>
          <t>Ragle - Texas</t>
        </is>
      </c>
      <c r="C166" t="inlineStr">
        <is>
          <t>DTF-22</t>
        </is>
      </c>
      <c r="D166" t="inlineStr">
        <is>
          <t>Trailer</t>
        </is>
      </c>
      <c r="E166" t="inlineStr">
        <is>
          <t>BIG TEX</t>
        </is>
      </c>
      <c r="F166" t="inlineStr">
        <is>
          <t>UNKNOWN</t>
        </is>
      </c>
      <c r="G166" t="n">
        <v>2018</v>
      </c>
      <c r="H166" t="inlineStr">
        <is>
          <t>Flatbed Trailer</t>
        </is>
      </c>
      <c r="K166" s="1" t="n">
        <v>45789.23056712963</v>
      </c>
      <c r="L166" t="inlineStr">
        <is>
          <t>Heartbeat</t>
        </is>
      </c>
      <c r="R166" t="inlineStr">
        <is>
          <t>2023-032 SH 345 BRIDGE REHABILITATION, Julius Schepps Fwy, Dallas, TX 75226</t>
        </is>
      </c>
      <c r="T166" t="inlineStr">
        <is>
          <t>True</t>
        </is>
      </c>
      <c r="U166" t="inlineStr">
        <is>
          <t>N/A</t>
        </is>
      </c>
      <c r="V166" t="n">
        <v>466</v>
      </c>
      <c r="Y166" t="n">
        <v>0</v>
      </c>
      <c r="Z166" t="n">
        <v>0</v>
      </c>
      <c r="AA166" t="inlineStr">
        <is>
          <t>14T-07</t>
        </is>
      </c>
      <c r="AB166" t="inlineStr">
        <is>
          <t>16VPX2020J2009251</t>
        </is>
      </c>
      <c r="AD166" t="inlineStr">
        <is>
          <t>470239K</t>
        </is>
      </c>
      <c r="AE166" t="inlineStr">
        <is>
          <t>TX</t>
        </is>
      </c>
      <c r="AH166" t="inlineStr">
        <is>
          <t>2018 BIG TEX TRAILER, FLATBED</t>
        </is>
      </c>
      <c r="AO166" t="inlineStr">
        <is>
          <t>0.00</t>
        </is>
      </c>
      <c r="AP166" t="inlineStr">
        <is>
          <t>CuYds</t>
        </is>
      </c>
      <c r="AQ166" t="n">
        <v>0</v>
      </c>
      <c r="AR166" t="n">
        <v>0</v>
      </c>
      <c r="AS166" t="inlineStr">
        <is>
          <t>lbs</t>
        </is>
      </c>
      <c r="AT166" t="n">
        <v>0</v>
      </c>
      <c r="AU166" t="n">
        <v>0</v>
      </c>
      <c r="AV166" t="n">
        <v>0</v>
      </c>
      <c r="AW166" t="n">
        <v>0</v>
      </c>
      <c r="AX166" t="inlineStr">
        <is>
          <t>DFW.03147761</t>
        </is>
      </c>
      <c r="CJ166" t="inlineStr">
        <is>
          <t>JH-BP2</t>
        </is>
      </c>
      <c r="CK166" t="inlineStr">
        <is>
          <t>00322B0250</t>
        </is>
      </c>
      <c r="CL166" t="n">
        <v>2</v>
      </c>
      <c r="CO166" s="1" t="n">
        <v>45900</v>
      </c>
      <c r="CP166" t="inlineStr">
        <is>
          <t>Standard</t>
        </is>
      </c>
      <c r="CV166">
        <f>FLEET7[[#This Row],[Category]]</f>
        <v/>
      </c>
      <c r="CW166">
        <f>TRIM(LEFT($C166, FIND("(", $C166 &amp; "(") - 1))</f>
        <v/>
      </c>
      <c r="CX166">
        <f>IFERROR(TRIM(MID(FLEET7[[#This Row],[Secondary Asset Identifier]], FIND(" - ", FLEET7[[#This Row],[Secondary Asset Identifier]]) + 3, LEN(FLEET7[[#This Row],[Secondary Asset Identifier]]))),FLEET7[[#This Row],[Emp ID]])</f>
        <v/>
      </c>
      <c r="CY166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166">
        <f>FLEET7[[#This Row],[Assigned]]</f>
        <v/>
      </c>
      <c r="DA166">
        <f>TRIM(LEFT($C166, FIND("(", $C166 &amp; "(") - 1))</f>
        <v/>
      </c>
    </row>
    <row r="167">
      <c r="A167" t="inlineStr">
        <is>
          <t>Ragle Inc.</t>
        </is>
      </c>
      <c r="B167" t="inlineStr">
        <is>
          <t>Ragle - Texas</t>
        </is>
      </c>
      <c r="C167" t="inlineStr">
        <is>
          <t>DTG-01</t>
        </is>
      </c>
      <c r="D167" t="inlineStr">
        <is>
          <t>Off-Road</t>
        </is>
      </c>
      <c r="E167" t="inlineStr">
        <is>
          <t>WACKER NEUSON</t>
        </is>
      </c>
      <c r="F167" t="inlineStr">
        <is>
          <t>G 25</t>
        </is>
      </c>
      <c r="G167" t="n">
        <v>2022</v>
      </c>
      <c r="H167" t="inlineStr">
        <is>
          <t>Generator</t>
        </is>
      </c>
      <c r="K167" s="1" t="n">
        <v>45789.37155092593</v>
      </c>
      <c r="L167" t="inlineStr">
        <is>
          <t>Key Off</t>
        </is>
      </c>
      <c r="R167" t="inlineStr">
        <is>
          <t>DFW Yard, Oak Grove Rd, Fort Worth, TX 76140</t>
        </is>
      </c>
      <c r="T167" t="inlineStr">
        <is>
          <t>True</t>
        </is>
      </c>
      <c r="U167" t="inlineStr">
        <is>
          <t>0</t>
        </is>
      </c>
      <c r="V167" t="n">
        <v>1007</v>
      </c>
      <c r="W167" t="n">
        <v>3967.7</v>
      </c>
      <c r="X167" t="n">
        <v>3967.7</v>
      </c>
      <c r="Y167" t="n">
        <v>18080</v>
      </c>
      <c r="Z167" t="n">
        <v>18080</v>
      </c>
      <c r="AB167" t="inlineStr">
        <is>
          <t>4TCSU0257FH25923</t>
        </is>
      </c>
      <c r="AO167" t="inlineStr">
        <is>
          <t>0.00</t>
        </is>
      </c>
      <c r="AP167" t="inlineStr">
        <is>
          <t>CuYds</t>
        </is>
      </c>
      <c r="AR167" t="n">
        <v>0</v>
      </c>
      <c r="AS167" t="inlineStr">
        <is>
          <t>lbs</t>
        </is>
      </c>
      <c r="AU167" t="n">
        <v>0</v>
      </c>
      <c r="AV167" t="n">
        <v>0</v>
      </c>
      <c r="AW167" t="n">
        <v>0</v>
      </c>
      <c r="CJ167" t="inlineStr">
        <is>
          <t>GT-4769B</t>
        </is>
      </c>
      <c r="CK167" t="inlineStr">
        <is>
          <t>221020110</t>
        </is>
      </c>
      <c r="CP167" t="inlineStr">
        <is>
          <t>Standard</t>
        </is>
      </c>
      <c r="CV167">
        <f>FLEET7[[#This Row],[Category]]</f>
        <v/>
      </c>
      <c r="CW167">
        <f>TRIM(LEFT($C167, FIND("(", $C167 &amp; "(") - 1))</f>
        <v/>
      </c>
      <c r="CX167">
        <f>IFERROR(TRIM(MID(FLEET7[[#This Row],[Secondary Asset Identifier]], FIND(" - ", FLEET7[[#This Row],[Secondary Asset Identifier]]) + 3, LEN(FLEET7[[#This Row],[Secondary Asset Identifier]]))),FLEET7[[#This Row],[Emp ID]])</f>
        <v/>
      </c>
      <c r="CY167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167">
        <f>FLEET7[[#This Row],[Assigned]]</f>
        <v/>
      </c>
      <c r="DA167">
        <f>TRIM(LEFT($C167, FIND("(", $C167 &amp; "(") - 1))</f>
        <v/>
      </c>
    </row>
    <row r="168">
      <c r="A168" t="inlineStr">
        <is>
          <t>Ragle Inc.</t>
        </is>
      </c>
      <c r="B168" t="inlineStr">
        <is>
          <t>Ragle - Texas</t>
        </is>
      </c>
      <c r="C168" t="inlineStr">
        <is>
          <t>DTG-02</t>
        </is>
      </c>
      <c r="D168" t="inlineStr">
        <is>
          <t>Off-Road</t>
        </is>
      </c>
      <c r="E168" t="inlineStr">
        <is>
          <t>CAT</t>
        </is>
      </c>
      <c r="F168" t="inlineStr">
        <is>
          <t>3406</t>
        </is>
      </c>
      <c r="G168" t="n">
        <v>2013</v>
      </c>
      <c r="H168" t="inlineStr">
        <is>
          <t>Generator</t>
        </is>
      </c>
      <c r="K168" s="1" t="n">
        <v>45756.0361574074</v>
      </c>
      <c r="L168" t="inlineStr">
        <is>
          <t>Last Gasp</t>
        </is>
      </c>
      <c r="R168" t="inlineStr">
        <is>
          <t>DFW Yard, Oak Grove Rd, Fort Worth, TX 76140</t>
        </is>
      </c>
      <c r="T168" t="inlineStr">
        <is>
          <t>True</t>
        </is>
      </c>
      <c r="U168" t="inlineStr">
        <is>
          <t>45</t>
        </is>
      </c>
      <c r="V168" t="n">
        <v>852</v>
      </c>
      <c r="W168" t="n">
        <v>68.7</v>
      </c>
      <c r="X168" t="n">
        <v>68.7</v>
      </c>
      <c r="Y168" t="n">
        <v>2473</v>
      </c>
      <c r="Z168" t="n">
        <v>2473</v>
      </c>
      <c r="AB168" t="inlineStr">
        <is>
          <t>5HA00791</t>
        </is>
      </c>
      <c r="AC168" t="inlineStr">
        <is>
          <t xml:space="preserve"> engine serial 90U14732</t>
        </is>
      </c>
      <c r="AH168" t="inlineStr">
        <is>
          <t xml:space="preserve">CAT 3406 GENERATOR 260KW 2013
DALLAS TRAILER GENERATOR </t>
        </is>
      </c>
      <c r="AO168" t="inlineStr">
        <is>
          <t>0.00</t>
        </is>
      </c>
      <c r="AP168" t="inlineStr">
        <is>
          <t>CuYds</t>
        </is>
      </c>
      <c r="AR168" t="n">
        <v>0</v>
      </c>
      <c r="AS168" t="inlineStr">
        <is>
          <t>lbs</t>
        </is>
      </c>
      <c r="AU168" t="n">
        <v>0</v>
      </c>
      <c r="AV168" t="n">
        <v>0</v>
      </c>
      <c r="AW168" t="n">
        <v>0</v>
      </c>
      <c r="CJ168" t="inlineStr">
        <is>
          <t>GT-4769B</t>
        </is>
      </c>
      <c r="CK168" t="inlineStr">
        <is>
          <t>223802531</t>
        </is>
      </c>
      <c r="CP168" t="inlineStr">
        <is>
          <t>Standard</t>
        </is>
      </c>
      <c r="CV168">
        <f>FLEET7[[#This Row],[Category]]</f>
        <v/>
      </c>
      <c r="CW168">
        <f>TRIM(LEFT($C168, FIND("(", $C168 &amp; "(") - 1))</f>
        <v/>
      </c>
      <c r="CX168">
        <f>IFERROR(TRIM(MID(FLEET7[[#This Row],[Secondary Asset Identifier]], FIND(" - ", FLEET7[[#This Row],[Secondary Asset Identifier]]) + 3, LEN(FLEET7[[#This Row],[Secondary Asset Identifier]]))),FLEET7[[#This Row],[Emp ID]])</f>
        <v/>
      </c>
      <c r="CY168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168">
        <f>FLEET7[[#This Row],[Assigned]]</f>
        <v/>
      </c>
      <c r="DA168">
        <f>TRIM(LEFT($C168, FIND("(", $C168 &amp; "(") - 1))</f>
        <v/>
      </c>
    </row>
    <row r="169">
      <c r="A169" t="inlineStr">
        <is>
          <t>Ragle Inc.</t>
        </is>
      </c>
      <c r="B169" t="inlineStr">
        <is>
          <t>Ragle - Texas</t>
        </is>
      </c>
      <c r="C169" t="inlineStr">
        <is>
          <t>DTG-03</t>
        </is>
      </c>
      <c r="D169" t="inlineStr">
        <is>
          <t>Off-Road</t>
        </is>
      </c>
      <c r="E169" t="inlineStr">
        <is>
          <t>CUMMINS</t>
        </is>
      </c>
      <c r="F169" t="inlineStr">
        <is>
          <t>C150D6R</t>
        </is>
      </c>
      <c r="G169" t="n">
        <v>2014</v>
      </c>
      <c r="H169" t="inlineStr">
        <is>
          <t>Generator</t>
        </is>
      </c>
      <c r="K169" s="1" t="n">
        <v>45789.30994212963</v>
      </c>
      <c r="L169" t="inlineStr">
        <is>
          <t>Heartbeat</t>
        </is>
      </c>
      <c r="R169" t="inlineStr">
        <is>
          <t>DFW Yard, Oak Grove Rd, Fort Worth, TX 76140</t>
        </is>
      </c>
      <c r="T169" t="inlineStr">
        <is>
          <t>True</t>
        </is>
      </c>
      <c r="U169" t="inlineStr">
        <is>
          <t>45</t>
        </is>
      </c>
      <c r="V169" t="n">
        <v>1007</v>
      </c>
      <c r="W169" t="n">
        <v>26785.2</v>
      </c>
      <c r="X169" t="n">
        <v>26785.2</v>
      </c>
      <c r="Y169" t="n">
        <v>28608</v>
      </c>
      <c r="Z169" t="n">
        <v>28608</v>
      </c>
      <c r="AB169" t="inlineStr">
        <is>
          <t>5632G1927EM011632</t>
        </is>
      </c>
      <c r="AH169" t="inlineStr">
        <is>
          <t>Engine serial number 73646934</t>
        </is>
      </c>
      <c r="AO169" t="inlineStr">
        <is>
          <t>0.00</t>
        </is>
      </c>
      <c r="AP169" t="inlineStr">
        <is>
          <t>CuYds</t>
        </is>
      </c>
      <c r="AR169" t="n">
        <v>0</v>
      </c>
      <c r="AS169" t="inlineStr">
        <is>
          <t>lbs</t>
        </is>
      </c>
      <c r="AU169" t="n">
        <v>0</v>
      </c>
      <c r="AV169" t="n">
        <v>0</v>
      </c>
      <c r="AW169" t="n">
        <v>0</v>
      </c>
      <c r="CJ169" t="inlineStr">
        <is>
          <t>GT-4769B</t>
        </is>
      </c>
      <c r="CK169" t="inlineStr">
        <is>
          <t>221020254</t>
        </is>
      </c>
      <c r="CP169" t="inlineStr">
        <is>
          <t>Standard</t>
        </is>
      </c>
      <c r="CV169">
        <f>FLEET7[[#This Row],[Category]]</f>
        <v/>
      </c>
      <c r="CW169">
        <f>TRIM(LEFT($C169, FIND("(", $C169 &amp; "(") - 1))</f>
        <v/>
      </c>
      <c r="CX169">
        <f>IFERROR(TRIM(MID(FLEET7[[#This Row],[Secondary Asset Identifier]], FIND(" - ", FLEET7[[#This Row],[Secondary Asset Identifier]]) + 3, LEN(FLEET7[[#This Row],[Secondary Asset Identifier]]))),FLEET7[[#This Row],[Emp ID]])</f>
        <v/>
      </c>
      <c r="CY169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169">
        <f>FLEET7[[#This Row],[Assigned]]</f>
        <v/>
      </c>
      <c r="DA169">
        <f>TRIM(LEFT($C169, FIND("(", $C169 &amp; "(") - 1))</f>
        <v/>
      </c>
    </row>
    <row r="170">
      <c r="A170" t="inlineStr">
        <is>
          <t>Ragle Inc.</t>
        </is>
      </c>
      <c r="B170" t="inlineStr">
        <is>
          <t>Ragle - Texas</t>
        </is>
      </c>
      <c r="C170" t="inlineStr">
        <is>
          <t>EDT-01</t>
        </is>
      </c>
      <c r="D170" t="inlineStr">
        <is>
          <t>Trailer</t>
        </is>
      </c>
      <c r="E170" t="inlineStr">
        <is>
          <t>BRAZOS</t>
        </is>
      </c>
      <c r="F170" t="inlineStr">
        <is>
          <t>32' X 48" PIT VIPER END DUMP</t>
        </is>
      </c>
      <c r="G170" t="n">
        <v>2024</v>
      </c>
      <c r="H170" t="inlineStr">
        <is>
          <t>Dump Trailer</t>
        </is>
      </c>
      <c r="K170" s="1" t="n">
        <v>45789.23101851852</v>
      </c>
      <c r="L170" t="inlineStr">
        <is>
          <t>Heartbeat</t>
        </is>
      </c>
      <c r="R170" t="inlineStr">
        <is>
          <t>DFW Yard, Oak Grove Rd, Fort Worth, TX 76140</t>
        </is>
      </c>
      <c r="T170" t="inlineStr">
        <is>
          <t>True</t>
        </is>
      </c>
      <c r="U170" t="inlineStr">
        <is>
          <t>N/A</t>
        </is>
      </c>
      <c r="V170" t="n">
        <v>73</v>
      </c>
      <c r="Y170" t="n">
        <v>0</v>
      </c>
      <c r="Z170" t="n">
        <v>0</v>
      </c>
      <c r="AA170" t="inlineStr">
        <is>
          <t>EDT-01</t>
        </is>
      </c>
      <c r="AB170" t="inlineStr">
        <is>
          <t>4B9BKDG22SH054895</t>
        </is>
      </c>
      <c r="AD170" t="inlineStr">
        <is>
          <t>257C576</t>
        </is>
      </c>
      <c r="AE170" t="inlineStr">
        <is>
          <t>TX</t>
        </is>
      </c>
      <c r="AO170" t="inlineStr">
        <is>
          <t>0.00</t>
        </is>
      </c>
      <c r="AQ170" t="n">
        <v>0</v>
      </c>
      <c r="AR170" t="n">
        <v>0</v>
      </c>
      <c r="AS170" t="inlineStr">
        <is>
          <t>lbs</t>
        </is>
      </c>
      <c r="AT170" t="n">
        <v>0</v>
      </c>
      <c r="AU170" t="n">
        <v>0</v>
      </c>
      <c r="AV170" t="n">
        <v>0</v>
      </c>
      <c r="AW170" t="n">
        <v>0</v>
      </c>
      <c r="AX170" t="inlineStr">
        <is>
          <t>NTTA0001702137</t>
        </is>
      </c>
      <c r="BF170" t="inlineStr">
        <is>
          <t>2 - DFW</t>
        </is>
      </c>
      <c r="CJ170" t="inlineStr">
        <is>
          <t>JH-BP2</t>
        </is>
      </c>
      <c r="CK170" t="inlineStr">
        <is>
          <t>00322B1006</t>
        </is>
      </c>
      <c r="CL170" t="n">
        <v>4</v>
      </c>
      <c r="CO170" s="1" t="n">
        <v>46053</v>
      </c>
      <c r="CP170" t="inlineStr">
        <is>
          <t>Standard</t>
        </is>
      </c>
      <c r="CV170">
        <f>FLEET7[[#This Row],[Category]]</f>
        <v/>
      </c>
      <c r="CW170">
        <f>TRIM(LEFT($C170, FIND("(", $C170 &amp; "(") - 1))</f>
        <v/>
      </c>
      <c r="CX170">
        <f>IFERROR(TRIM(MID(FLEET7[[#This Row],[Secondary Asset Identifier]], FIND(" - ", FLEET7[[#This Row],[Secondary Asset Identifier]]) + 3, LEN(FLEET7[[#This Row],[Secondary Asset Identifier]]))),FLEET7[[#This Row],[Emp ID]])</f>
        <v/>
      </c>
      <c r="CY170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170">
        <f>FLEET7[[#This Row],[Assigned]]</f>
        <v/>
      </c>
      <c r="DA170">
        <f>TRIM(LEFT($C170, FIND("(", $C170 &amp; "(") - 1))</f>
        <v/>
      </c>
    </row>
    <row r="171">
      <c r="A171" t="inlineStr">
        <is>
          <t>Ragle Inc.</t>
        </is>
      </c>
      <c r="B171" t="inlineStr">
        <is>
          <t>Ragle - Texas</t>
        </is>
      </c>
      <c r="C171" t="inlineStr">
        <is>
          <t>EDT-02</t>
        </is>
      </c>
      <c r="D171" t="inlineStr">
        <is>
          <t>Trailer</t>
        </is>
      </c>
      <c r="E171" t="inlineStr">
        <is>
          <t>BRAZOS</t>
        </is>
      </c>
      <c r="F171" t="inlineStr">
        <is>
          <t>32' X 48" PIT VIPER END DUMP</t>
        </is>
      </c>
      <c r="G171" t="n">
        <v>2025</v>
      </c>
      <c r="H171" t="inlineStr">
        <is>
          <t>Dump Trailer</t>
        </is>
      </c>
      <c r="K171" s="1" t="n">
        <v>45789.23797453703</v>
      </c>
      <c r="L171" t="inlineStr">
        <is>
          <t>Heartbeat</t>
        </is>
      </c>
      <c r="R171" t="inlineStr">
        <is>
          <t>DFW Yard, Oak Grove Rd, Fort Worth, TX 76140</t>
        </is>
      </c>
      <c r="T171" t="inlineStr">
        <is>
          <t>True</t>
        </is>
      </c>
      <c r="U171" t="inlineStr">
        <is>
          <t>N/A</t>
        </is>
      </c>
      <c r="V171" t="n">
        <v>73</v>
      </c>
      <c r="Y171" t="n">
        <v>0</v>
      </c>
      <c r="Z171" t="n">
        <v>0</v>
      </c>
      <c r="AA171" t="inlineStr">
        <is>
          <t>EDT-02</t>
        </is>
      </c>
      <c r="AB171" t="inlineStr">
        <is>
          <t>4B9BKDG24SH054896</t>
        </is>
      </c>
      <c r="AD171" t="inlineStr">
        <is>
          <t>257C569</t>
        </is>
      </c>
      <c r="AE171" t="inlineStr">
        <is>
          <t>TX</t>
        </is>
      </c>
      <c r="AO171" t="inlineStr">
        <is>
          <t>0.00</t>
        </is>
      </c>
      <c r="AQ171" t="n">
        <v>0</v>
      </c>
      <c r="AR171" t="n">
        <v>0</v>
      </c>
      <c r="AS171" t="inlineStr">
        <is>
          <t>lbs</t>
        </is>
      </c>
      <c r="AT171" t="n">
        <v>0</v>
      </c>
      <c r="AU171" t="n">
        <v>0</v>
      </c>
      <c r="AV171" t="n">
        <v>0</v>
      </c>
      <c r="AW171" t="n">
        <v>0</v>
      </c>
      <c r="AX171" t="inlineStr">
        <is>
          <t>NTTA0001702136</t>
        </is>
      </c>
      <c r="BF171" t="inlineStr">
        <is>
          <t>2 - DFW, EDT - END DUMP TRAILER</t>
        </is>
      </c>
      <c r="CJ171" t="inlineStr">
        <is>
          <t>JH-BP2</t>
        </is>
      </c>
      <c r="CK171" t="inlineStr">
        <is>
          <t>00322D0052</t>
        </is>
      </c>
      <c r="CL171" t="n">
        <v>4</v>
      </c>
      <c r="CO171" s="1" t="n">
        <v>46053</v>
      </c>
      <c r="CP171" t="inlineStr">
        <is>
          <t>Standard</t>
        </is>
      </c>
      <c r="CV171">
        <f>FLEET7[[#This Row],[Category]]</f>
        <v/>
      </c>
      <c r="CW171">
        <f>TRIM(LEFT($C171, FIND("(", $C171 &amp; "(") - 1))</f>
        <v/>
      </c>
      <c r="CX171">
        <f>IFERROR(TRIM(MID(FLEET7[[#This Row],[Secondary Asset Identifier]], FIND(" - ", FLEET7[[#This Row],[Secondary Asset Identifier]]) + 3, LEN(FLEET7[[#This Row],[Secondary Asset Identifier]]))),FLEET7[[#This Row],[Emp ID]])</f>
        <v/>
      </c>
      <c r="CY171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171">
        <f>FLEET7[[#This Row],[Assigned]]</f>
        <v/>
      </c>
      <c r="DA171">
        <f>TRIM(LEFT($C171, FIND("(", $C171 &amp; "(") - 1))</f>
        <v/>
      </c>
    </row>
    <row r="172">
      <c r="A172" t="inlineStr">
        <is>
          <t>Ragle Inc.</t>
        </is>
      </c>
      <c r="B172" t="inlineStr">
        <is>
          <t>Ragle - Texas</t>
        </is>
      </c>
      <c r="C172" t="inlineStr">
        <is>
          <t>EDT-03</t>
        </is>
      </c>
      <c r="D172" t="inlineStr">
        <is>
          <t>Trailer</t>
        </is>
      </c>
      <c r="E172" t="inlineStr">
        <is>
          <t>BRAZOS</t>
        </is>
      </c>
      <c r="F172" t="inlineStr">
        <is>
          <t>32' X 48" PIT VIPER END DUMP</t>
        </is>
      </c>
      <c r="G172" t="n">
        <v>2025</v>
      </c>
      <c r="H172" t="inlineStr">
        <is>
          <t>Dump Trailer</t>
        </is>
      </c>
      <c r="K172" s="1" t="n">
        <v>45789.2325462963</v>
      </c>
      <c r="L172" t="inlineStr">
        <is>
          <t>Heartbeat</t>
        </is>
      </c>
      <c r="R172" t="inlineStr">
        <is>
          <t>DFW Yard, Oak Grove Rd, Fort Worth, TX 76140</t>
        </is>
      </c>
      <c r="T172" t="inlineStr">
        <is>
          <t>True</t>
        </is>
      </c>
      <c r="U172" t="inlineStr">
        <is>
          <t>N/A</t>
        </is>
      </c>
      <c r="V172" t="n">
        <v>73</v>
      </c>
      <c r="Y172" t="n">
        <v>0</v>
      </c>
      <c r="Z172" t="n">
        <v>0</v>
      </c>
      <c r="AA172" t="inlineStr">
        <is>
          <t>EDT-03</t>
        </is>
      </c>
      <c r="AB172" t="inlineStr">
        <is>
          <t>4B9BKDG26SH054897</t>
        </is>
      </c>
      <c r="AD172" t="inlineStr">
        <is>
          <t>257C570</t>
        </is>
      </c>
      <c r="AE172" t="inlineStr">
        <is>
          <t>TX</t>
        </is>
      </c>
      <c r="AO172" t="inlineStr">
        <is>
          <t>0.00</t>
        </is>
      </c>
      <c r="AQ172" t="n">
        <v>0</v>
      </c>
      <c r="AR172" t="n">
        <v>0</v>
      </c>
      <c r="AS172" t="inlineStr">
        <is>
          <t>lbs</t>
        </is>
      </c>
      <c r="AT172" t="n">
        <v>0</v>
      </c>
      <c r="AU172" t="n">
        <v>0</v>
      </c>
      <c r="AV172" t="n">
        <v>0</v>
      </c>
      <c r="AW172" t="n">
        <v>0</v>
      </c>
      <c r="AX172" t="inlineStr">
        <is>
          <t>NTTA001702134</t>
        </is>
      </c>
      <c r="AY172" t="inlineStr">
        <is>
          <t>1/27/2025 12:00:00 AM</t>
        </is>
      </c>
      <c r="AZ172" t="n">
        <v>47344.38</v>
      </c>
      <c r="BF172" t="inlineStr">
        <is>
          <t>2 - DFW, EDT - END DUMP TRAILER</t>
        </is>
      </c>
      <c r="CJ172" t="inlineStr">
        <is>
          <t>JH-BP2</t>
        </is>
      </c>
      <c r="CK172" t="inlineStr">
        <is>
          <t>00322B0697</t>
        </is>
      </c>
      <c r="CL172" t="n">
        <v>4</v>
      </c>
      <c r="CO172" s="1" t="n">
        <v>46053</v>
      </c>
      <c r="CP172" t="inlineStr">
        <is>
          <t>Standard</t>
        </is>
      </c>
      <c r="CV172">
        <f>FLEET7[[#This Row],[Category]]</f>
        <v/>
      </c>
      <c r="CW172">
        <f>TRIM(LEFT($C172, FIND("(", $C172 &amp; "(") - 1))</f>
        <v/>
      </c>
      <c r="CX172">
        <f>IFERROR(TRIM(MID(FLEET7[[#This Row],[Secondary Asset Identifier]], FIND(" - ", FLEET7[[#This Row],[Secondary Asset Identifier]]) + 3, LEN(FLEET7[[#This Row],[Secondary Asset Identifier]]))),FLEET7[[#This Row],[Emp ID]])</f>
        <v/>
      </c>
      <c r="CY172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172">
        <f>FLEET7[[#This Row],[Assigned]]</f>
        <v/>
      </c>
      <c r="DA172">
        <f>TRIM(LEFT($C172, FIND("(", $C172 &amp; "(") - 1))</f>
        <v/>
      </c>
    </row>
    <row r="173">
      <c r="A173" t="inlineStr">
        <is>
          <t>Ragle Inc.</t>
        </is>
      </c>
      <c r="B173" t="inlineStr">
        <is>
          <t>Ragle - Texas</t>
        </is>
      </c>
      <c r="C173" t="inlineStr">
        <is>
          <t>EDT-04</t>
        </is>
      </c>
      <c r="D173" t="inlineStr">
        <is>
          <t>Trailer</t>
        </is>
      </c>
      <c r="E173" t="inlineStr">
        <is>
          <t>BRAZOS</t>
        </is>
      </c>
      <c r="F173" t="inlineStr">
        <is>
          <t>32' X 48" PIT VIPER END DUMP</t>
        </is>
      </c>
      <c r="G173" t="n">
        <v>2025</v>
      </c>
      <c r="H173" t="inlineStr">
        <is>
          <t>Dump Trailer</t>
        </is>
      </c>
      <c r="K173" s="1" t="n">
        <v>45789.23320601852</v>
      </c>
      <c r="L173" t="inlineStr">
        <is>
          <t>Heartbeat</t>
        </is>
      </c>
      <c r="R173" t="inlineStr">
        <is>
          <t>DFW Yard, Oak Grove Rd, Fort Worth, TX 76140</t>
        </is>
      </c>
      <c r="T173" t="inlineStr">
        <is>
          <t>True</t>
        </is>
      </c>
      <c r="U173" t="inlineStr">
        <is>
          <t>N/A</t>
        </is>
      </c>
      <c r="V173" t="n">
        <v>73</v>
      </c>
      <c r="Y173" t="n">
        <v>0</v>
      </c>
      <c r="Z173" t="n">
        <v>0</v>
      </c>
      <c r="AA173" t="inlineStr">
        <is>
          <t>EDT-04</t>
        </is>
      </c>
      <c r="AB173" t="inlineStr">
        <is>
          <t>4B9BKDG28SH054898</t>
        </is>
      </c>
      <c r="AD173" t="inlineStr">
        <is>
          <t>257C575</t>
        </is>
      </c>
      <c r="AE173" t="inlineStr">
        <is>
          <t>TX</t>
        </is>
      </c>
      <c r="AH173" t="inlineStr">
        <is>
          <t xml:space="preserve">2025 END DUMP TRAILER PIT VIPER 32' X 48" </t>
        </is>
      </c>
      <c r="AO173" t="inlineStr">
        <is>
          <t>0.00</t>
        </is>
      </c>
      <c r="AQ173" t="n">
        <v>0</v>
      </c>
      <c r="AR173" t="n">
        <v>0</v>
      </c>
      <c r="AS173" t="inlineStr">
        <is>
          <t>lbs</t>
        </is>
      </c>
      <c r="AT173" t="n">
        <v>0</v>
      </c>
      <c r="AU173" t="n">
        <v>0</v>
      </c>
      <c r="AV173" t="n">
        <v>0</v>
      </c>
      <c r="AW173" t="n">
        <v>0</v>
      </c>
      <c r="AX173" t="inlineStr">
        <is>
          <t>NTTA0001702135</t>
        </is>
      </c>
      <c r="AY173" t="inlineStr">
        <is>
          <t>1/27/2025 12:00:00 AM</t>
        </is>
      </c>
      <c r="AZ173" t="n">
        <v>47344.38</v>
      </c>
      <c r="BF173" t="inlineStr">
        <is>
          <t>2 - DFW, EDT - END DUMP TRAILER</t>
        </is>
      </c>
      <c r="CJ173" t="inlineStr">
        <is>
          <t>JH-BP2</t>
        </is>
      </c>
      <c r="CK173" t="inlineStr">
        <is>
          <t>00322D0046</t>
        </is>
      </c>
      <c r="CL173" t="n">
        <v>4</v>
      </c>
      <c r="CO173" s="1" t="n">
        <v>46053</v>
      </c>
      <c r="CP173" t="inlineStr">
        <is>
          <t>Standard</t>
        </is>
      </c>
      <c r="CV173">
        <f>FLEET7[[#This Row],[Category]]</f>
        <v/>
      </c>
      <c r="CW173">
        <f>TRIM(LEFT($C173, FIND("(", $C173 &amp; "(") - 1))</f>
        <v/>
      </c>
      <c r="CX173">
        <f>IFERROR(TRIM(MID(FLEET7[[#This Row],[Secondary Asset Identifier]], FIND(" - ", FLEET7[[#This Row],[Secondary Asset Identifier]]) + 3, LEN(FLEET7[[#This Row],[Secondary Asset Identifier]]))),FLEET7[[#This Row],[Emp ID]])</f>
        <v/>
      </c>
      <c r="CY173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173">
        <f>FLEET7[[#This Row],[Assigned]]</f>
        <v/>
      </c>
      <c r="DA173">
        <f>TRIM(LEFT($C173, FIND("(", $C173 &amp; "(") - 1))</f>
        <v/>
      </c>
    </row>
    <row r="174">
      <c r="A174" t="inlineStr">
        <is>
          <t>Ragle Inc.</t>
        </is>
      </c>
      <c r="B174" t="inlineStr">
        <is>
          <t>Ragle - Texas</t>
        </is>
      </c>
      <c r="C174" t="inlineStr">
        <is>
          <t>ET-01 (SAUL MARTINEZ ALVAREZ)</t>
        </is>
      </c>
      <c r="D174" t="inlineStr">
        <is>
          <t>On-Road</t>
        </is>
      </c>
      <c r="E174" t="inlineStr">
        <is>
          <t>RAM</t>
        </is>
      </c>
      <c r="F174" t="inlineStr">
        <is>
          <t>1500</t>
        </is>
      </c>
      <c r="G174" t="n">
        <v>2022</v>
      </c>
      <c r="H174" t="inlineStr">
        <is>
          <t>Pickup Truck</t>
        </is>
      </c>
      <c r="I174" t="inlineStr">
        <is>
          <t>1/2 Ton 4WD</t>
        </is>
      </c>
      <c r="K174" s="1" t="n">
        <v>45789.31300925926</v>
      </c>
      <c r="L174" t="inlineStr">
        <is>
          <t>Key Off</t>
        </is>
      </c>
      <c r="R174" t="inlineStr">
        <is>
          <t>2023-006 (OFFICE) Tarrant SH 183 Bridge, Decatur Ave, Fort Worth, TX 76106</t>
        </is>
      </c>
      <c r="S174" t="inlineStr">
        <is>
          <t>SAUL MARTINEZ ALVAREZ (210074)</t>
        </is>
      </c>
      <c r="T174" t="inlineStr">
        <is>
          <t>True</t>
        </is>
      </c>
      <c r="U174" t="inlineStr">
        <is>
          <t>0</t>
        </is>
      </c>
      <c r="V174" t="n">
        <v>382</v>
      </c>
      <c r="W174" t="n">
        <v>32333.9</v>
      </c>
      <c r="X174" t="n">
        <v>32333.9</v>
      </c>
      <c r="Y174" t="n">
        <v>2128</v>
      </c>
      <c r="Z174" t="n">
        <v>2128</v>
      </c>
      <c r="AA174" t="inlineStr">
        <is>
          <t>210074 - Martinez Alvarez, Saul</t>
        </is>
      </c>
      <c r="AB174" t="inlineStr">
        <is>
          <t>1C6RR6FG3NS238447</t>
        </is>
      </c>
      <c r="AD174" t="inlineStr">
        <is>
          <t>SZN3946</t>
        </is>
      </c>
      <c r="AE174" t="inlineStr">
        <is>
          <t>TX</t>
        </is>
      </c>
      <c r="AH174" t="inlineStr">
        <is>
          <t>Tradesman 4x4 Quad Cab 6.3 ft. box 140 in. WB</t>
        </is>
      </c>
      <c r="AO174" t="inlineStr">
        <is>
          <t>0.00</t>
        </is>
      </c>
      <c r="AP174" t="inlineStr">
        <is>
          <t>CuYds</t>
        </is>
      </c>
      <c r="AQ174" t="n">
        <v>0</v>
      </c>
      <c r="AR174" t="n">
        <v>0</v>
      </c>
      <c r="AS174" t="inlineStr">
        <is>
          <t>lbs</t>
        </is>
      </c>
      <c r="AT174" t="n">
        <v>0</v>
      </c>
      <c r="AU174" t="n">
        <v>0</v>
      </c>
      <c r="AV174" t="n">
        <v>0</v>
      </c>
      <c r="AW174" t="n">
        <v>0</v>
      </c>
      <c r="AX174" t="inlineStr">
        <is>
          <t>DFW.05253814</t>
        </is>
      </c>
      <c r="AZ174" t="n">
        <v>0</v>
      </c>
      <c r="BA174" t="n">
        <v>0</v>
      </c>
      <c r="BB174" t="n">
        <v>0</v>
      </c>
      <c r="BF174" t="inlineStr">
        <is>
          <t>2 - DFW, PE - PROJECT ENGINEER</t>
        </is>
      </c>
      <c r="CJ174" t="inlineStr">
        <is>
          <t>GT-2469</t>
        </is>
      </c>
      <c r="CK174" t="inlineStr">
        <is>
          <t>223701876</t>
        </is>
      </c>
      <c r="CO174" s="1" t="n">
        <v>46022</v>
      </c>
      <c r="CP174" t="inlineStr">
        <is>
          <t>Import</t>
        </is>
      </c>
      <c r="CV174">
        <f>FLEET7[[#This Row],[Category]]</f>
        <v/>
      </c>
      <c r="CW174">
        <f>TRIM(LEFT($C174, FIND("(", $C174 &amp; "(") - 1))</f>
        <v/>
      </c>
      <c r="CX174">
        <f>IFERROR(TRIM(MID(FLEET7[[#This Row],[Secondary Asset Identifier]], FIND(" - ", FLEET7[[#This Row],[Secondary Asset Identifier]]) + 3, LEN(FLEET7[[#This Row],[Secondary Asset Identifier]]))),FLEET7[[#This Row],[Emp ID]])</f>
        <v/>
      </c>
      <c r="CY174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174">
        <f>FLEET7[[#This Row],[Assigned]]</f>
        <v/>
      </c>
      <c r="DA174">
        <f>TRIM(LEFT($C174, FIND("(", $C174 &amp; "(") - 1))</f>
        <v/>
      </c>
    </row>
    <row r="175">
      <c r="A175" t="inlineStr">
        <is>
          <t>Ragle Inc.</t>
        </is>
      </c>
      <c r="B175" t="inlineStr">
        <is>
          <t>Ragle - Texas</t>
        </is>
      </c>
      <c r="C175" t="inlineStr">
        <is>
          <t>ET-02 (Anthony Hardimon)</t>
        </is>
      </c>
      <c r="D175" t="inlineStr">
        <is>
          <t>On-Road</t>
        </is>
      </c>
      <c r="E175" t="inlineStr">
        <is>
          <t>RAM</t>
        </is>
      </c>
      <c r="F175" t="inlineStr">
        <is>
          <t>1500</t>
        </is>
      </c>
      <c r="G175" t="n">
        <v>2022</v>
      </c>
      <c r="H175" t="inlineStr">
        <is>
          <t>Pickup Truck</t>
        </is>
      </c>
      <c r="I175" t="inlineStr">
        <is>
          <t>1/2 Ton</t>
        </is>
      </c>
      <c r="K175" s="1" t="n">
        <v>45784.2578587963</v>
      </c>
      <c r="L175" t="inlineStr">
        <is>
          <t>Last Gasp</t>
        </is>
      </c>
      <c r="R175" t="inlineStr">
        <is>
          <t>Airport Fwy, Bedford, TX 76021</t>
        </is>
      </c>
      <c r="S175" t="inlineStr">
        <is>
          <t>ANTHONY HARDIMON (210091)</t>
        </is>
      </c>
      <c r="T175" t="inlineStr">
        <is>
          <t>True</t>
        </is>
      </c>
      <c r="U175" t="inlineStr">
        <is>
          <t>5</t>
        </is>
      </c>
      <c r="V175" t="n">
        <v>621</v>
      </c>
      <c r="W175" t="n">
        <v>39751</v>
      </c>
      <c r="X175" t="n">
        <v>39751</v>
      </c>
      <c r="Y175" t="n">
        <v>1394</v>
      </c>
      <c r="Z175" t="n">
        <v>1394</v>
      </c>
      <c r="AA175" t="inlineStr">
        <is>
          <t>210091 - HARDIMON, ANTHONY J</t>
        </is>
      </c>
      <c r="AB175" t="inlineStr">
        <is>
          <t>1C6RR6FG5NS238448</t>
        </is>
      </c>
      <c r="AD175" t="inlineStr">
        <is>
          <t>SMG9358</t>
        </is>
      </c>
      <c r="AE175" t="inlineStr">
        <is>
          <t>TX</t>
        </is>
      </c>
      <c r="AH175" t="inlineStr">
        <is>
          <t>Tradesman 4x2 Quad Cab 6.3 ft. box 140 in. WB</t>
        </is>
      </c>
      <c r="AO175" t="inlineStr">
        <is>
          <t>0.00</t>
        </is>
      </c>
      <c r="AP175" t="inlineStr">
        <is>
          <t>CuYds</t>
        </is>
      </c>
      <c r="AQ175" t="n">
        <v>0</v>
      </c>
      <c r="AR175" t="n">
        <v>6800</v>
      </c>
      <c r="AS175" t="inlineStr">
        <is>
          <t>lbs</t>
        </is>
      </c>
      <c r="AT175" t="n">
        <v>0</v>
      </c>
      <c r="AU175" t="n">
        <v>0</v>
      </c>
      <c r="AV175" t="n">
        <v>0</v>
      </c>
      <c r="AW175" t="n">
        <v>0</v>
      </c>
      <c r="AX175" t="inlineStr">
        <is>
          <t>DFW.05253815</t>
        </is>
      </c>
      <c r="AZ175" t="n">
        <v>0</v>
      </c>
      <c r="BA175" t="n">
        <v>0</v>
      </c>
      <c r="BB175" t="n">
        <v>0</v>
      </c>
      <c r="BF175" t="inlineStr">
        <is>
          <t>L - LEASE, 2 - DFW, O - OPEN</t>
        </is>
      </c>
      <c r="CJ175" t="inlineStr">
        <is>
          <t>GT-2469</t>
        </is>
      </c>
      <c r="CK175" t="inlineStr">
        <is>
          <t>223702065</t>
        </is>
      </c>
      <c r="CL175" t="n">
        <v>2</v>
      </c>
      <c r="CO175" s="1" t="n">
        <v>45991</v>
      </c>
      <c r="CP175" t="inlineStr">
        <is>
          <t>Import</t>
        </is>
      </c>
      <c r="CV175">
        <f>FLEET7[[#This Row],[Category]]</f>
        <v/>
      </c>
      <c r="CW175">
        <f>TRIM(LEFT($C175, FIND("(", $C175 &amp; "(") - 1))</f>
        <v/>
      </c>
      <c r="CX175">
        <f>IFERROR(TRIM(MID(FLEET7[[#This Row],[Secondary Asset Identifier]], FIND(" - ", FLEET7[[#This Row],[Secondary Asset Identifier]]) + 3, LEN(FLEET7[[#This Row],[Secondary Asset Identifier]]))),FLEET7[[#This Row],[Emp ID]])</f>
        <v/>
      </c>
      <c r="CY175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175">
        <f>FLEET7[[#This Row],[Assigned]]</f>
        <v/>
      </c>
      <c r="DA175">
        <f>TRIM(LEFT($C175, FIND("(", $C175 &amp; "(") - 1))</f>
        <v/>
      </c>
    </row>
    <row r="176">
      <c r="A176" t="inlineStr">
        <is>
          <t>Ragle Inc.</t>
        </is>
      </c>
      <c r="B176" t="inlineStr">
        <is>
          <t>Ragle - Texas</t>
        </is>
      </c>
      <c r="C176" t="inlineStr">
        <is>
          <t>ET-03 (Manuel Andrade)</t>
        </is>
      </c>
      <c r="D176" t="inlineStr">
        <is>
          <t>On-Road</t>
        </is>
      </c>
      <c r="E176" t="inlineStr">
        <is>
          <t>RAM</t>
        </is>
      </c>
      <c r="F176" t="inlineStr">
        <is>
          <t>1500</t>
        </is>
      </c>
      <c r="G176" t="n">
        <v>2022</v>
      </c>
      <c r="H176" t="inlineStr">
        <is>
          <t>Pickup Truck</t>
        </is>
      </c>
      <c r="I176" t="inlineStr">
        <is>
          <t>1/2 Ton 4WD</t>
        </is>
      </c>
      <c r="K176" s="1" t="n">
        <v>45789.42481481482</v>
      </c>
      <c r="L176" t="inlineStr">
        <is>
          <t>Key Off</t>
        </is>
      </c>
      <c r="R176" t="inlineStr">
        <is>
          <t>East Fwy, Jacinto City, TX 77029</t>
        </is>
      </c>
      <c r="T176" t="inlineStr">
        <is>
          <t>True</t>
        </is>
      </c>
      <c r="U176" t="inlineStr">
        <is>
          <t>0</t>
        </is>
      </c>
      <c r="V176" t="n">
        <v>625</v>
      </c>
      <c r="W176" t="n">
        <v>69529.60000000001</v>
      </c>
      <c r="X176" t="n">
        <v>69529.60000000001</v>
      </c>
      <c r="Y176" t="n">
        <v>2502</v>
      </c>
      <c r="Z176" t="n">
        <v>2502</v>
      </c>
      <c r="AA176" t="inlineStr">
        <is>
          <t>410032 - Andrade, Manuel</t>
        </is>
      </c>
      <c r="AB176" t="inlineStr">
        <is>
          <t>1C6RR7FT5NS199928</t>
        </is>
      </c>
      <c r="AD176" t="inlineStr">
        <is>
          <t>SLR5182</t>
        </is>
      </c>
      <c r="AE176" t="inlineStr">
        <is>
          <t>TX</t>
        </is>
      </c>
      <c r="AH176" t="inlineStr">
        <is>
          <t>Tradesman 4x4 Quad Cab 6.3 ft. box 140 in. WB</t>
        </is>
      </c>
      <c r="AO176" t="inlineStr">
        <is>
          <t>0.00</t>
        </is>
      </c>
      <c r="AP176" t="inlineStr">
        <is>
          <t>CuYds</t>
        </is>
      </c>
      <c r="AQ176" t="n">
        <v>0</v>
      </c>
      <c r="AR176" t="n">
        <v>6800</v>
      </c>
      <c r="AS176" t="inlineStr">
        <is>
          <t>lbs</t>
        </is>
      </c>
      <c r="AT176" t="n">
        <v>0</v>
      </c>
      <c r="AU176" t="n">
        <v>0</v>
      </c>
      <c r="AV176" t="n">
        <v>0</v>
      </c>
      <c r="AW176" t="n">
        <v>0</v>
      </c>
      <c r="AX176" t="inlineStr">
        <is>
          <t>DFW.05253816</t>
        </is>
      </c>
      <c r="AZ176" t="n">
        <v>0</v>
      </c>
      <c r="BA176" t="n">
        <v>0</v>
      </c>
      <c r="BB176" t="n">
        <v>0</v>
      </c>
      <c r="BF176" t="inlineStr">
        <is>
          <t>4 - HOU, O - OPEN</t>
        </is>
      </c>
      <c r="CJ176" t="inlineStr">
        <is>
          <t>GT-2469</t>
        </is>
      </c>
      <c r="CK176" t="inlineStr">
        <is>
          <t>223702062</t>
        </is>
      </c>
      <c r="CL176" t="n">
        <v>2</v>
      </c>
      <c r="CO176" s="1" t="n">
        <v>45991</v>
      </c>
      <c r="CP176" t="inlineStr">
        <is>
          <t>Import</t>
        </is>
      </c>
      <c r="CV176">
        <f>FLEET7[[#This Row],[Category]]</f>
        <v/>
      </c>
      <c r="CW176">
        <f>TRIM(LEFT($C176, FIND("(", $C176 &amp; "(") - 1))</f>
        <v/>
      </c>
      <c r="CX176">
        <f>IFERROR(TRIM(MID(FLEET7[[#This Row],[Secondary Asset Identifier]], FIND(" - ", FLEET7[[#This Row],[Secondary Asset Identifier]]) + 3, LEN(FLEET7[[#This Row],[Secondary Asset Identifier]]))),FLEET7[[#This Row],[Emp ID]])</f>
        <v/>
      </c>
      <c r="CY176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176">
        <f>FLEET7[[#This Row],[Assigned]]</f>
        <v/>
      </c>
      <c r="DA176">
        <f>TRIM(LEFT($C176, FIND("(", $C176 &amp; "(") - 1))</f>
        <v/>
      </c>
    </row>
    <row r="177">
      <c r="A177" t="inlineStr">
        <is>
          <t>Ragle Inc.</t>
        </is>
      </c>
      <c r="B177" t="inlineStr">
        <is>
          <t>Ragle - Texas</t>
        </is>
      </c>
      <c r="C177" t="inlineStr">
        <is>
          <t>ET-04 (GERALD EHIMHEN)</t>
        </is>
      </c>
      <c r="D177" t="inlineStr">
        <is>
          <t>On-Road</t>
        </is>
      </c>
      <c r="E177" t="inlineStr">
        <is>
          <t>RAM</t>
        </is>
      </c>
      <c r="F177" t="inlineStr">
        <is>
          <t>1500</t>
        </is>
      </c>
      <c r="G177" t="n">
        <v>2022</v>
      </c>
      <c r="H177" t="inlineStr">
        <is>
          <t>Pickup Truck</t>
        </is>
      </c>
      <c r="I177" t="inlineStr">
        <is>
          <t>1/2 Ton 4WD</t>
        </is>
      </c>
      <c r="K177" s="1" t="n">
        <v>45789.31697916667</v>
      </c>
      <c r="L177" t="inlineStr">
        <is>
          <t>Key Off</t>
        </is>
      </c>
      <c r="R177" t="inlineStr">
        <is>
          <t>2024-004 City of Dallas Sidewalk 2024 (YARD), Langford St, Dallas, TX 75208</t>
        </is>
      </c>
      <c r="T177" t="inlineStr">
        <is>
          <t>True</t>
        </is>
      </c>
      <c r="U177" t="inlineStr">
        <is>
          <t>0</t>
        </is>
      </c>
      <c r="V177" t="n">
        <v>640</v>
      </c>
      <c r="W177" t="n">
        <v>27167.1</v>
      </c>
      <c r="X177" t="n">
        <v>27761.1</v>
      </c>
      <c r="Y177" t="n">
        <v>2658</v>
      </c>
      <c r="Z177" t="n">
        <v>2658</v>
      </c>
      <c r="AA177" t="inlineStr">
        <is>
          <t>210071 - Ehimhen, Gerald A</t>
        </is>
      </c>
      <c r="AB177" t="inlineStr">
        <is>
          <t>3C6RR7KG6NG375451</t>
        </is>
      </c>
      <c r="AD177" t="inlineStr">
        <is>
          <t>SLR8446</t>
        </is>
      </c>
      <c r="AE177" t="inlineStr">
        <is>
          <t>TX</t>
        </is>
      </c>
      <c r="AH177" t="inlineStr">
        <is>
          <t xml:space="preserve">Tradesman 4x4 Crew Cab 5.6 ft. box 140 in. WB </t>
        </is>
      </c>
      <c r="AO177" t="inlineStr">
        <is>
          <t>0.00</t>
        </is>
      </c>
      <c r="AP177" t="inlineStr">
        <is>
          <t>CuYds</t>
        </is>
      </c>
      <c r="AQ177" t="n">
        <v>0</v>
      </c>
      <c r="AR177" t="n">
        <v>6800</v>
      </c>
      <c r="AS177" t="inlineStr">
        <is>
          <t>lbs</t>
        </is>
      </c>
      <c r="AT177" t="n">
        <v>0</v>
      </c>
      <c r="AU177" t="n">
        <v>0</v>
      </c>
      <c r="AV177" t="n">
        <v>0</v>
      </c>
      <c r="AW177" t="n">
        <v>0</v>
      </c>
      <c r="AX177" t="inlineStr">
        <is>
          <t>DFW.05253817</t>
        </is>
      </c>
      <c r="BF177" t="inlineStr">
        <is>
          <t>2 - DFW, PE - PROJECT ENGINEER</t>
        </is>
      </c>
      <c r="CJ177" t="inlineStr">
        <is>
          <t>GT-2469</t>
        </is>
      </c>
      <c r="CK177" t="inlineStr">
        <is>
          <t>223702278</t>
        </is>
      </c>
      <c r="CL177" t="n">
        <v>2</v>
      </c>
      <c r="CO177" s="1" t="n">
        <v>45991</v>
      </c>
      <c r="CP177" t="inlineStr">
        <is>
          <t>Standard</t>
        </is>
      </c>
      <c r="CV177">
        <f>FLEET7[[#This Row],[Category]]</f>
        <v/>
      </c>
      <c r="CW177">
        <f>TRIM(LEFT($C177, FIND("(", $C177 &amp; "(") - 1))</f>
        <v/>
      </c>
      <c r="CX177">
        <f>IFERROR(TRIM(MID(FLEET7[[#This Row],[Secondary Asset Identifier]], FIND(" - ", FLEET7[[#This Row],[Secondary Asset Identifier]]) + 3, LEN(FLEET7[[#This Row],[Secondary Asset Identifier]]))),FLEET7[[#This Row],[Emp ID]])</f>
        <v/>
      </c>
      <c r="CY177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177">
        <f>FLEET7[[#This Row],[Assigned]]</f>
        <v/>
      </c>
      <c r="DA177">
        <f>TRIM(LEFT($C177, FIND("(", $C177 &amp; "(") - 1))</f>
        <v/>
      </c>
    </row>
    <row r="178">
      <c r="A178" t="inlineStr">
        <is>
          <t>Ragle Inc.</t>
        </is>
      </c>
      <c r="B178" t="inlineStr">
        <is>
          <t>Ragle - Texas</t>
        </is>
      </c>
      <c r="C178" t="inlineStr">
        <is>
          <t>ET-05 (Anthony Hardimon Loaner)</t>
        </is>
      </c>
      <c r="D178" t="inlineStr">
        <is>
          <t>On-Road</t>
        </is>
      </c>
      <c r="E178" t="inlineStr">
        <is>
          <t>RAM</t>
        </is>
      </c>
      <c r="F178" t="inlineStr">
        <is>
          <t>1500</t>
        </is>
      </c>
      <c r="G178" t="n">
        <v>2022</v>
      </c>
      <c r="H178" t="inlineStr">
        <is>
          <t>Pickup Truck</t>
        </is>
      </c>
      <c r="I178" t="inlineStr">
        <is>
          <t>1/2 Ton 4WD</t>
        </is>
      </c>
      <c r="K178" s="1" t="n">
        <v>45789.29607638889</v>
      </c>
      <c r="L178" t="inlineStr">
        <is>
          <t>Key Off</t>
        </is>
      </c>
      <c r="R178" t="inlineStr">
        <is>
          <t>2023-006 (OFFICE) Tarrant SH 183 Bridge, Decatur Ave, Fort Worth, TX 76106</t>
        </is>
      </c>
      <c r="T178" t="inlineStr">
        <is>
          <t>True</t>
        </is>
      </c>
      <c r="U178" t="inlineStr">
        <is>
          <t>0</t>
        </is>
      </c>
      <c r="V178" t="n">
        <v>629</v>
      </c>
      <c r="W178" t="n">
        <v>68928.89999999999</v>
      </c>
      <c r="X178" t="n">
        <v>68928.89999999999</v>
      </c>
      <c r="Y178" t="n">
        <v>3323</v>
      </c>
      <c r="Z178" t="n">
        <v>3323</v>
      </c>
      <c r="AA178" t="inlineStr">
        <is>
          <t>210091 - HARDIMON, ANTHONY J LOANER</t>
        </is>
      </c>
      <c r="AB178" t="inlineStr">
        <is>
          <t>3C6RR7KG8NG375449</t>
        </is>
      </c>
      <c r="AD178" t="inlineStr">
        <is>
          <t>SLR8447</t>
        </is>
      </c>
      <c r="AE178" t="inlineStr">
        <is>
          <t>TX</t>
        </is>
      </c>
      <c r="AH178" t="inlineStr">
        <is>
          <t>Tradesman 4x4 Crew Cab 5.6 ft. box 140 in. WB</t>
        </is>
      </c>
      <c r="AO178" t="inlineStr">
        <is>
          <t>0.00</t>
        </is>
      </c>
      <c r="AP178" t="inlineStr">
        <is>
          <t>CuYds</t>
        </is>
      </c>
      <c r="AQ178" t="n">
        <v>0</v>
      </c>
      <c r="AR178" t="n">
        <v>6800</v>
      </c>
      <c r="AS178" t="inlineStr">
        <is>
          <t>lbs</t>
        </is>
      </c>
      <c r="AT178" t="n">
        <v>0</v>
      </c>
      <c r="AU178" t="n">
        <v>0</v>
      </c>
      <c r="AV178" t="n">
        <v>0</v>
      </c>
      <c r="AW178" t="n">
        <v>0</v>
      </c>
      <c r="AX178" t="inlineStr">
        <is>
          <t>DFW.05253818</t>
        </is>
      </c>
      <c r="AZ178" t="n">
        <v>0</v>
      </c>
      <c r="BA178" t="n">
        <v>0</v>
      </c>
      <c r="BB178" t="n">
        <v>0</v>
      </c>
      <c r="BF178" t="inlineStr">
        <is>
          <t>2 - DFW, SF - SAFETY</t>
        </is>
      </c>
      <c r="CJ178" t="inlineStr">
        <is>
          <t>GT-2469</t>
        </is>
      </c>
      <c r="CK178" t="inlineStr">
        <is>
          <t>223702039</t>
        </is>
      </c>
      <c r="CL178" t="n">
        <v>2</v>
      </c>
      <c r="CO178" s="1" t="n">
        <v>45991</v>
      </c>
      <c r="CP178" t="inlineStr">
        <is>
          <t>Import</t>
        </is>
      </c>
      <c r="CV178">
        <f>FLEET7[[#This Row],[Category]]</f>
        <v/>
      </c>
      <c r="CW178">
        <f>TRIM(LEFT($C178, FIND("(", $C178 &amp; "(") - 1))</f>
        <v/>
      </c>
      <c r="CX178">
        <f>IFERROR(TRIM(MID(FLEET7[[#This Row],[Secondary Asset Identifier]], FIND(" - ", FLEET7[[#This Row],[Secondary Asset Identifier]]) + 3, LEN(FLEET7[[#This Row],[Secondary Asset Identifier]]))),FLEET7[[#This Row],[Emp ID]])</f>
        <v/>
      </c>
      <c r="CY178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178">
        <f>FLEET7[[#This Row],[Assigned]]</f>
        <v/>
      </c>
      <c r="DA178">
        <f>TRIM(LEFT($C178, FIND("(", $C178 &amp; "(") - 1))</f>
        <v/>
      </c>
    </row>
    <row r="179">
      <c r="A179" t="inlineStr">
        <is>
          <t>Ragle Inc.</t>
        </is>
      </c>
      <c r="B179" t="inlineStr">
        <is>
          <t>Ragle - Texas</t>
        </is>
      </c>
      <c r="C179" t="inlineStr">
        <is>
          <t>ET-06 (ESTEBAN RODRIGUEZ PEREZ)</t>
        </is>
      </c>
      <c r="D179" t="inlineStr">
        <is>
          <t>On-Road</t>
        </is>
      </c>
      <c r="E179" t="inlineStr">
        <is>
          <t>RAM</t>
        </is>
      </c>
      <c r="F179" t="inlineStr">
        <is>
          <t>1500</t>
        </is>
      </c>
      <c r="G179" t="n">
        <v>2022</v>
      </c>
      <c r="H179" t="inlineStr">
        <is>
          <t>Pickup Truck</t>
        </is>
      </c>
      <c r="I179" t="inlineStr">
        <is>
          <t>1/2 Ton 4WD</t>
        </is>
      </c>
      <c r="K179" s="1" t="n">
        <v>45789.42703703704</v>
      </c>
      <c r="L179" t="inlineStr">
        <is>
          <t>Idling</t>
        </is>
      </c>
      <c r="R179" t="inlineStr">
        <is>
          <t>2023-007 Ector BI 20E Rehab Roadway, W Highway 80 E, Midland, TX 79765</t>
        </is>
      </c>
      <c r="T179" t="inlineStr">
        <is>
          <t>True</t>
        </is>
      </c>
      <c r="U179" t="inlineStr">
        <is>
          <t>0</t>
        </is>
      </c>
      <c r="V179" t="n">
        <v>626</v>
      </c>
      <c r="W179" t="n">
        <v>49338.1</v>
      </c>
      <c r="X179" t="n">
        <v>49338.1</v>
      </c>
      <c r="Y179" t="n">
        <v>2160</v>
      </c>
      <c r="Z179" t="n">
        <v>2160</v>
      </c>
      <c r="AA179" t="inlineStr">
        <is>
          <t>310008 - Rodriguez Perez, Esteban</t>
        </is>
      </c>
      <c r="AB179" t="inlineStr">
        <is>
          <t>3C6RR7KG6NG375448</t>
        </is>
      </c>
      <c r="AD179" t="inlineStr">
        <is>
          <t>SLR8445</t>
        </is>
      </c>
      <c r="AE179" t="inlineStr">
        <is>
          <t>TX</t>
        </is>
      </c>
      <c r="AH179" t="inlineStr">
        <is>
          <t>Tradesman 4x4 Crew Cab 5.6 ft. box 140 in. WB</t>
        </is>
      </c>
      <c r="AO179" t="inlineStr">
        <is>
          <t>0.00</t>
        </is>
      </c>
      <c r="AP179" t="inlineStr">
        <is>
          <t>CuYds</t>
        </is>
      </c>
      <c r="AQ179" t="n">
        <v>0</v>
      </c>
      <c r="AR179" t="n">
        <v>6800</v>
      </c>
      <c r="AS179" t="inlineStr">
        <is>
          <t>lbs</t>
        </is>
      </c>
      <c r="AT179" t="n">
        <v>0</v>
      </c>
      <c r="AU179" t="n">
        <v>0</v>
      </c>
      <c r="AV179" t="n">
        <v>0</v>
      </c>
      <c r="AW179" t="n">
        <v>0</v>
      </c>
      <c r="AX179" t="inlineStr">
        <is>
          <t>DFW.05253819</t>
        </is>
      </c>
      <c r="AZ179" t="n">
        <v>0</v>
      </c>
      <c r="BA179" t="n">
        <v>0</v>
      </c>
      <c r="BB179" t="n">
        <v>0</v>
      </c>
      <c r="BF179" t="inlineStr">
        <is>
          <t>3 - WTX, PE - PROJECT ENGINEER</t>
        </is>
      </c>
      <c r="CJ179" t="inlineStr">
        <is>
          <t>GT-2469</t>
        </is>
      </c>
      <c r="CK179" t="inlineStr">
        <is>
          <t>223702018</t>
        </is>
      </c>
      <c r="CL179" t="n">
        <v>2</v>
      </c>
      <c r="CO179" s="1" t="n">
        <v>45991</v>
      </c>
      <c r="CP179" t="inlineStr">
        <is>
          <t>Import</t>
        </is>
      </c>
      <c r="CV179">
        <f>FLEET7[[#This Row],[Category]]</f>
        <v/>
      </c>
      <c r="CW179">
        <f>TRIM(LEFT($C179, FIND("(", $C179 &amp; "(") - 1))</f>
        <v/>
      </c>
      <c r="CX179">
        <f>IFERROR(TRIM(MID(FLEET7[[#This Row],[Secondary Asset Identifier]], FIND(" - ", FLEET7[[#This Row],[Secondary Asset Identifier]]) + 3, LEN(FLEET7[[#This Row],[Secondary Asset Identifier]]))),FLEET7[[#This Row],[Emp ID]])</f>
        <v/>
      </c>
      <c r="CY179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179">
        <f>FLEET7[[#This Row],[Assigned]]</f>
        <v/>
      </c>
      <c r="DA179">
        <f>TRIM(LEFT($C179, FIND("(", $C179 &amp; "(") - 1))</f>
        <v/>
      </c>
    </row>
    <row r="180">
      <c r="A180" t="inlineStr">
        <is>
          <t>Ragle Inc.</t>
        </is>
      </c>
      <c r="B180" t="inlineStr">
        <is>
          <t>Ragle - Texas</t>
        </is>
      </c>
      <c r="C180" t="inlineStr">
        <is>
          <t>ET-07 (HAYS, PAXTON C)</t>
        </is>
      </c>
      <c r="D180" t="inlineStr">
        <is>
          <t>On-Road</t>
        </is>
      </c>
      <c r="E180" t="inlineStr">
        <is>
          <t>RAM</t>
        </is>
      </c>
      <c r="F180" t="inlineStr">
        <is>
          <t>1500</t>
        </is>
      </c>
      <c r="G180" t="n">
        <v>2022</v>
      </c>
      <c r="H180" t="inlineStr">
        <is>
          <t>Pickup Truck</t>
        </is>
      </c>
      <c r="I180" t="inlineStr">
        <is>
          <t>1/2 Ton 4WD</t>
        </is>
      </c>
      <c r="K180" s="1" t="n">
        <v>45789.42777777778</v>
      </c>
      <c r="L180" t="inlineStr">
        <is>
          <t>Key Off</t>
        </is>
      </c>
      <c r="R180" t="inlineStr">
        <is>
          <t>2024-004 CoD Sidewalks 2024 (#21), Adleta Blvd, Dallas, TX 75243</t>
        </is>
      </c>
      <c r="T180" t="inlineStr">
        <is>
          <t>True</t>
        </is>
      </c>
      <c r="U180" t="inlineStr">
        <is>
          <t>0</t>
        </is>
      </c>
      <c r="V180" t="n">
        <v>363</v>
      </c>
      <c r="W180" t="n">
        <v>47320</v>
      </c>
      <c r="X180" t="n">
        <v>47320</v>
      </c>
      <c r="Y180" t="n">
        <v>2532</v>
      </c>
      <c r="Z180" t="n">
        <v>2532</v>
      </c>
      <c r="AA180" t="inlineStr">
        <is>
          <t>210090 - HAYS, PAXTON C</t>
        </is>
      </c>
      <c r="AB180" t="inlineStr">
        <is>
          <t>3C6RR7KG0NG375445</t>
        </is>
      </c>
      <c r="AD180" t="inlineStr">
        <is>
          <t>SNZ6646</t>
        </is>
      </c>
      <c r="AE180" t="inlineStr">
        <is>
          <t>TX</t>
        </is>
      </c>
      <c r="AH180" t="inlineStr">
        <is>
          <t>Tradesman 4x4 Crew Cab 5.6 ft. box 140 in. WB</t>
        </is>
      </c>
      <c r="AO180" t="inlineStr">
        <is>
          <t>0.00</t>
        </is>
      </c>
      <c r="AP180" t="inlineStr">
        <is>
          <t>CuYds</t>
        </is>
      </c>
      <c r="AQ180" t="n">
        <v>0</v>
      </c>
      <c r="AR180" t="n">
        <v>6800</v>
      </c>
      <c r="AS180" t="inlineStr">
        <is>
          <t>lbs</t>
        </is>
      </c>
      <c r="AT180" t="n">
        <v>0</v>
      </c>
      <c r="AU180" t="n">
        <v>0</v>
      </c>
      <c r="AV180" t="n">
        <v>0</v>
      </c>
      <c r="AW180" t="n">
        <v>0</v>
      </c>
      <c r="AX180" t="inlineStr">
        <is>
          <t>DFW.05253820</t>
        </is>
      </c>
      <c r="AZ180" t="n">
        <v>0</v>
      </c>
      <c r="BA180" t="n">
        <v>0</v>
      </c>
      <c r="BB180" t="n">
        <v>0</v>
      </c>
      <c r="BF180" t="inlineStr">
        <is>
          <t>2 - DFW, PE - PROJECT ENGINEER</t>
        </is>
      </c>
      <c r="CJ180" t="inlineStr">
        <is>
          <t>GT-2469</t>
        </is>
      </c>
      <c r="CK180" t="inlineStr">
        <is>
          <t>223701977</t>
        </is>
      </c>
      <c r="CL180" t="n">
        <v>2</v>
      </c>
      <c r="CO180" s="1" t="n">
        <v>46022</v>
      </c>
      <c r="CP180" t="inlineStr">
        <is>
          <t>Import</t>
        </is>
      </c>
      <c r="CV180">
        <f>FLEET7[[#This Row],[Category]]</f>
        <v/>
      </c>
      <c r="CW180">
        <f>TRIM(LEFT($C180, FIND("(", $C180 &amp; "(") - 1))</f>
        <v/>
      </c>
      <c r="CX180">
        <f>IFERROR(TRIM(MID(FLEET7[[#This Row],[Secondary Asset Identifier]], FIND(" - ", FLEET7[[#This Row],[Secondary Asset Identifier]]) + 3, LEN(FLEET7[[#This Row],[Secondary Asset Identifier]]))),FLEET7[[#This Row],[Emp ID]])</f>
        <v/>
      </c>
      <c r="CY180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180">
        <f>FLEET7[[#This Row],[Assigned]]</f>
        <v/>
      </c>
      <c r="DA180">
        <f>TRIM(LEFT($C180, FIND("(", $C180 &amp; "(") - 1))</f>
        <v/>
      </c>
    </row>
    <row r="181">
      <c r="A181" t="inlineStr">
        <is>
          <t>Ragle Inc.</t>
        </is>
      </c>
      <c r="B181" t="inlineStr">
        <is>
          <t>Ragle - Texas</t>
        </is>
      </c>
      <c r="C181" t="inlineStr">
        <is>
          <t>ET-08 (JORGE L. MARTINEZ)</t>
        </is>
      </c>
      <c r="D181" t="inlineStr">
        <is>
          <t>On-Road</t>
        </is>
      </c>
      <c r="E181" t="inlineStr">
        <is>
          <t>RAM</t>
        </is>
      </c>
      <c r="F181" t="inlineStr">
        <is>
          <t>1500</t>
        </is>
      </c>
      <c r="G181" t="n">
        <v>2022</v>
      </c>
      <c r="H181" t="inlineStr">
        <is>
          <t>Pickup Truck</t>
        </is>
      </c>
      <c r="I181" t="inlineStr">
        <is>
          <t>1/2 Ton 4WD</t>
        </is>
      </c>
      <c r="K181" s="1" t="n">
        <v>45789.40064814815</v>
      </c>
      <c r="L181" t="inlineStr">
        <is>
          <t>Key Off</t>
        </is>
      </c>
      <c r="R181" t="inlineStr">
        <is>
          <t>2023-006 (OFFICE) Tarrant SH 183 Bridge, Decatur Ave, Fort Worth, TX 76106</t>
        </is>
      </c>
      <c r="S181" t="inlineStr">
        <is>
          <t>JORGE MARTINEZ (210068)</t>
        </is>
      </c>
      <c r="T181" t="inlineStr">
        <is>
          <t>True</t>
        </is>
      </c>
      <c r="U181" t="inlineStr">
        <is>
          <t>0</t>
        </is>
      </c>
      <c r="V181" t="n">
        <v>634</v>
      </c>
      <c r="W181" t="n">
        <v>35059.7</v>
      </c>
      <c r="X181" t="n">
        <v>35059.7</v>
      </c>
      <c r="Y181" t="n">
        <v>2305</v>
      </c>
      <c r="Z181" t="n">
        <v>2305</v>
      </c>
      <c r="AA181" t="inlineStr">
        <is>
          <t>210068 - Martinez, Jorge L</t>
        </is>
      </c>
      <c r="AB181" t="inlineStr">
        <is>
          <t>1C6RR7FT8NS199941</t>
        </is>
      </c>
      <c r="AD181" t="inlineStr">
        <is>
          <t>SMG9357</t>
        </is>
      </c>
      <c r="AE181" t="inlineStr">
        <is>
          <t>TX</t>
        </is>
      </c>
      <c r="AH181" t="inlineStr">
        <is>
          <t>Tradesman 4x4 Quad Cab 6.3 ft. box 140 in. WB</t>
        </is>
      </c>
      <c r="AO181" t="inlineStr">
        <is>
          <t>0.00</t>
        </is>
      </c>
      <c r="AP181" t="inlineStr">
        <is>
          <t>CuYds</t>
        </is>
      </c>
      <c r="AQ181" t="n">
        <v>0</v>
      </c>
      <c r="AR181" t="n">
        <v>6800</v>
      </c>
      <c r="AS181" t="inlineStr">
        <is>
          <t>lbs</t>
        </is>
      </c>
      <c r="AT181" t="n">
        <v>0</v>
      </c>
      <c r="AU181" t="n">
        <v>0</v>
      </c>
      <c r="AV181" t="n">
        <v>0</v>
      </c>
      <c r="AW181" t="n">
        <v>0</v>
      </c>
      <c r="AX181" t="inlineStr">
        <is>
          <t>DFW.05253821</t>
        </is>
      </c>
      <c r="AZ181" t="n">
        <v>0</v>
      </c>
      <c r="BA181" t="n">
        <v>0</v>
      </c>
      <c r="BB181" t="n">
        <v>0</v>
      </c>
      <c r="BF181" t="inlineStr">
        <is>
          <t>2 - DFW, PE - PROJECT ENGINEER</t>
        </is>
      </c>
      <c r="CJ181" t="inlineStr">
        <is>
          <t>GT-2469</t>
        </is>
      </c>
      <c r="CK181" t="inlineStr">
        <is>
          <t>223701899</t>
        </is>
      </c>
      <c r="CL181" t="n">
        <v>2</v>
      </c>
      <c r="CO181" s="1" t="n">
        <v>45991</v>
      </c>
      <c r="CP181" t="inlineStr">
        <is>
          <t>Import</t>
        </is>
      </c>
      <c r="CV181">
        <f>FLEET7[[#This Row],[Category]]</f>
        <v/>
      </c>
      <c r="CW181">
        <f>TRIM(LEFT($C181, FIND("(", $C181 &amp; "(") - 1))</f>
        <v/>
      </c>
      <c r="CX181">
        <f>IFERROR(TRIM(MID(FLEET7[[#This Row],[Secondary Asset Identifier]], FIND(" - ", FLEET7[[#This Row],[Secondary Asset Identifier]]) + 3, LEN(FLEET7[[#This Row],[Secondary Asset Identifier]]))),FLEET7[[#This Row],[Emp ID]])</f>
        <v/>
      </c>
      <c r="CY181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181">
        <f>FLEET7[[#This Row],[Assigned]]</f>
        <v/>
      </c>
      <c r="DA181">
        <f>TRIM(LEFT($C181, FIND("(", $C181 &amp; "(") - 1))</f>
        <v/>
      </c>
    </row>
    <row r="182">
      <c r="A182" t="inlineStr">
        <is>
          <t>Ragle Inc.</t>
        </is>
      </c>
      <c r="B182" t="inlineStr">
        <is>
          <t>Ragle - Texas</t>
        </is>
      </c>
      <c r="C182" t="inlineStr">
        <is>
          <t>ET-09 (JOSE C. RAMIREZ)</t>
        </is>
      </c>
      <c r="D182" t="inlineStr">
        <is>
          <t>On-Road</t>
        </is>
      </c>
      <c r="E182" t="inlineStr">
        <is>
          <t>RAM</t>
        </is>
      </c>
      <c r="F182" t="inlineStr">
        <is>
          <t>1500</t>
        </is>
      </c>
      <c r="G182" t="n">
        <v>2022</v>
      </c>
      <c r="H182" t="inlineStr">
        <is>
          <t>Pickup Truck</t>
        </is>
      </c>
      <c r="I182" t="inlineStr">
        <is>
          <t>1/2 Ton 4WD</t>
        </is>
      </c>
      <c r="K182" s="1" t="n">
        <v>45789.42811342593</v>
      </c>
      <c r="L182" t="inlineStr">
        <is>
          <t>Periodic Message</t>
        </is>
      </c>
      <c r="R182" t="inlineStr">
        <is>
          <t>I-20 E, Arlington, TX 76017</t>
        </is>
      </c>
      <c r="S182" t="inlineStr">
        <is>
          <t>JOSE C. RAMIREZ (210036)</t>
        </is>
      </c>
      <c r="T182" t="inlineStr">
        <is>
          <t>True</t>
        </is>
      </c>
      <c r="U182" t="inlineStr">
        <is>
          <t>0</t>
        </is>
      </c>
      <c r="V182" t="n">
        <v>622</v>
      </c>
      <c r="W182" t="n">
        <v>79389.10000000001</v>
      </c>
      <c r="X182" t="n">
        <v>79389.10000000001</v>
      </c>
      <c r="Y182" t="n">
        <v>3400</v>
      </c>
      <c r="Z182" t="n">
        <v>3400</v>
      </c>
      <c r="AA182" t="inlineStr">
        <is>
          <t>210036 - Ramirez, Jose C</t>
        </is>
      </c>
      <c r="AB182" t="inlineStr">
        <is>
          <t>1C6RR7FT6NS199937</t>
        </is>
      </c>
      <c r="AD182" t="inlineStr">
        <is>
          <t>SKN5862</t>
        </is>
      </c>
      <c r="AE182" t="inlineStr">
        <is>
          <t>TX</t>
        </is>
      </c>
      <c r="AH182" t="inlineStr">
        <is>
          <t>Tradesman 4x4 Quad Cab 6.3 ft. box 140 in. WB</t>
        </is>
      </c>
      <c r="AO182" t="inlineStr">
        <is>
          <t>0.00</t>
        </is>
      </c>
      <c r="AP182" t="inlineStr">
        <is>
          <t>CuYds</t>
        </is>
      </c>
      <c r="AQ182" t="n">
        <v>0</v>
      </c>
      <c r="AR182" t="n">
        <v>6800</v>
      </c>
      <c r="AS182" t="inlineStr">
        <is>
          <t>lbs</t>
        </is>
      </c>
      <c r="AT182" t="n">
        <v>0</v>
      </c>
      <c r="AU182" t="n">
        <v>0</v>
      </c>
      <c r="AV182" t="n">
        <v>0</v>
      </c>
      <c r="AW182" t="n">
        <v>0</v>
      </c>
      <c r="AX182" t="inlineStr">
        <is>
          <t>DFW.05253740</t>
        </is>
      </c>
      <c r="AZ182" t="n">
        <v>0</v>
      </c>
      <c r="BA182" t="n">
        <v>0</v>
      </c>
      <c r="BB182" t="n">
        <v>0</v>
      </c>
      <c r="BF182" t="inlineStr">
        <is>
          <t>2 - DFW, SVY - SURVEY</t>
        </is>
      </c>
      <c r="CJ182" t="inlineStr">
        <is>
          <t>GT-2469</t>
        </is>
      </c>
      <c r="CK182" t="inlineStr">
        <is>
          <t>223702235</t>
        </is>
      </c>
      <c r="CL182" t="n">
        <v>2</v>
      </c>
      <c r="CO182" s="1" t="n">
        <v>45961</v>
      </c>
      <c r="CP182" t="inlineStr">
        <is>
          <t>Import</t>
        </is>
      </c>
      <c r="CV182">
        <f>FLEET7[[#This Row],[Category]]</f>
        <v/>
      </c>
      <c r="CW182">
        <f>TRIM(LEFT($C182, FIND("(", $C182 &amp; "(") - 1))</f>
        <v/>
      </c>
      <c r="CX182">
        <f>IFERROR(TRIM(MID(FLEET7[[#This Row],[Secondary Asset Identifier]], FIND(" - ", FLEET7[[#This Row],[Secondary Asset Identifier]]) + 3, LEN(FLEET7[[#This Row],[Secondary Asset Identifier]]))),FLEET7[[#This Row],[Emp ID]])</f>
        <v/>
      </c>
      <c r="CY182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182">
        <f>FLEET7[[#This Row],[Assigned]]</f>
        <v/>
      </c>
      <c r="DA182">
        <f>TRIM(LEFT($C182, FIND("(", $C182 &amp; "(") - 1))</f>
        <v/>
      </c>
    </row>
    <row r="183">
      <c r="A183" t="inlineStr">
        <is>
          <t>Ragle Inc.</t>
        </is>
      </c>
      <c r="B183" t="inlineStr">
        <is>
          <t>Ragle - Texas</t>
        </is>
      </c>
      <c r="C183" t="inlineStr">
        <is>
          <t>ET-10 (JESUS MEDINA)</t>
        </is>
      </c>
      <c r="D183" t="inlineStr">
        <is>
          <t>On-Road</t>
        </is>
      </c>
      <c r="E183" t="inlineStr">
        <is>
          <t>RAM</t>
        </is>
      </c>
      <c r="F183" t="inlineStr">
        <is>
          <t>1500</t>
        </is>
      </c>
      <c r="G183" t="n">
        <v>2022</v>
      </c>
      <c r="H183" t="inlineStr">
        <is>
          <t>Pickup Truck</t>
        </is>
      </c>
      <c r="I183" t="inlineStr">
        <is>
          <t>1/2 Ton 4WD</t>
        </is>
      </c>
      <c r="K183" s="1" t="n">
        <v>45789.42810185185</v>
      </c>
      <c r="L183" t="inlineStr">
        <is>
          <t>Key On</t>
        </is>
      </c>
      <c r="R183" t="inlineStr">
        <is>
          <t>2024-030 Matagorda SH 35 Bridge Replacement, State Highway 35 S, Bay City, TX 77414</t>
        </is>
      </c>
      <c r="S183" t="inlineStr">
        <is>
          <t>LUIS MURCIA ORELLANA (240165)</t>
        </is>
      </c>
      <c r="T183" t="inlineStr">
        <is>
          <t>True</t>
        </is>
      </c>
      <c r="U183" t="inlineStr">
        <is>
          <t>0</t>
        </is>
      </c>
      <c r="V183" t="n">
        <v>629</v>
      </c>
      <c r="W183" t="n">
        <v>54126.1</v>
      </c>
      <c r="X183" t="n">
        <v>54126.1</v>
      </c>
      <c r="Y183" t="n">
        <v>2710</v>
      </c>
      <c r="Z183" t="n">
        <v>2710</v>
      </c>
      <c r="AA183" t="inlineStr">
        <is>
          <t>410033 - Medina-Rodriguez, Jesus A</t>
        </is>
      </c>
      <c r="AB183" t="inlineStr">
        <is>
          <t>1C6RR7FT5NS199945</t>
        </is>
      </c>
      <c r="AD183" t="inlineStr">
        <is>
          <t>SKN5868</t>
        </is>
      </c>
      <c r="AE183" t="inlineStr">
        <is>
          <t>TX</t>
        </is>
      </c>
      <c r="AH183" t="inlineStr">
        <is>
          <t>Tradesman 4x4 Quad Cab 6.3 ft. box 140 in. WB
JESUS MEDINA 1/7/25</t>
        </is>
      </c>
      <c r="AO183" t="inlineStr">
        <is>
          <t>0.00</t>
        </is>
      </c>
      <c r="AP183" t="inlineStr">
        <is>
          <t>CuYds</t>
        </is>
      </c>
      <c r="AQ183" t="n">
        <v>0</v>
      </c>
      <c r="AR183" t="n">
        <v>6800</v>
      </c>
      <c r="AS183" t="inlineStr">
        <is>
          <t>lbs</t>
        </is>
      </c>
      <c r="AT183" t="n">
        <v>0</v>
      </c>
      <c r="AU183" t="n">
        <v>0</v>
      </c>
      <c r="AV183" t="n">
        <v>0</v>
      </c>
      <c r="AW183" t="n">
        <v>0</v>
      </c>
      <c r="AX183" t="inlineStr">
        <is>
          <t>DFW.05253822</t>
        </is>
      </c>
      <c r="AZ183" t="n">
        <v>0</v>
      </c>
      <c r="BA183" t="n">
        <v>0</v>
      </c>
      <c r="BB183" t="n">
        <v>0</v>
      </c>
      <c r="BF183" t="inlineStr">
        <is>
          <t>4 - HOU, PE - PROJECT ENGINEER</t>
        </is>
      </c>
      <c r="CJ183" t="inlineStr">
        <is>
          <t>GT-2469</t>
        </is>
      </c>
      <c r="CK183" t="inlineStr">
        <is>
          <t>223702045</t>
        </is>
      </c>
      <c r="CL183" t="n">
        <v>2</v>
      </c>
      <c r="CO183" s="1" t="n">
        <v>45961</v>
      </c>
      <c r="CP183" t="inlineStr">
        <is>
          <t>Import</t>
        </is>
      </c>
      <c r="CV183">
        <f>FLEET7[[#This Row],[Category]]</f>
        <v/>
      </c>
      <c r="CW183">
        <f>TRIM(LEFT($C183, FIND("(", $C183 &amp; "(") - 1))</f>
        <v/>
      </c>
      <c r="CX183">
        <f>IFERROR(TRIM(MID(FLEET7[[#This Row],[Secondary Asset Identifier]], FIND(" - ", FLEET7[[#This Row],[Secondary Asset Identifier]]) + 3, LEN(FLEET7[[#This Row],[Secondary Asset Identifier]]))),FLEET7[[#This Row],[Emp ID]])</f>
        <v/>
      </c>
      <c r="CY183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183">
        <f>FLEET7[[#This Row],[Assigned]]</f>
        <v/>
      </c>
      <c r="DA183">
        <f>TRIM(LEFT($C183, FIND("(", $C183 &amp; "(") - 1))</f>
        <v/>
      </c>
    </row>
    <row r="184">
      <c r="A184" t="inlineStr">
        <is>
          <t>Ragle Inc.</t>
        </is>
      </c>
      <c r="B184" t="inlineStr">
        <is>
          <t>Ragle - Texas</t>
        </is>
      </c>
      <c r="C184" t="inlineStr">
        <is>
          <t>ET-11 (Roberto Guerrero Jr.)</t>
        </is>
      </c>
      <c r="D184" t="inlineStr">
        <is>
          <t>On-Road</t>
        </is>
      </c>
      <c r="E184" t="inlineStr">
        <is>
          <t>RAM</t>
        </is>
      </c>
      <c r="F184" t="inlineStr">
        <is>
          <t>1500</t>
        </is>
      </c>
      <c r="G184" t="n">
        <v>2022</v>
      </c>
      <c r="H184" t="inlineStr">
        <is>
          <t>Pickup Truck</t>
        </is>
      </c>
      <c r="I184" t="inlineStr">
        <is>
          <t>1/2 Ton 4WD</t>
        </is>
      </c>
      <c r="K184" s="1" t="n">
        <v>45789.41347222222</v>
      </c>
      <c r="L184" t="inlineStr">
        <is>
          <t>Key Off</t>
        </is>
      </c>
      <c r="R184" t="inlineStr">
        <is>
          <t>2023-014 (1) TARRANT IH 20 US 81 BR, SE Loop 820, Fort Worth, TX 76140</t>
        </is>
      </c>
      <c r="S184" t="inlineStr">
        <is>
          <t>ROBERTO GUERRERO JR (210089)</t>
        </is>
      </c>
      <c r="T184" t="inlineStr">
        <is>
          <t>True</t>
        </is>
      </c>
      <c r="U184" t="inlineStr">
        <is>
          <t>0</t>
        </is>
      </c>
      <c r="V184" t="n">
        <v>363</v>
      </c>
      <c r="W184" t="n">
        <v>33765</v>
      </c>
      <c r="X184" t="n">
        <v>34587</v>
      </c>
      <c r="Y184" t="n">
        <v>1867</v>
      </c>
      <c r="Z184" t="n">
        <v>1867</v>
      </c>
      <c r="AA184" t="inlineStr">
        <is>
          <t>210089 - Guerrero Jr, Roberto</t>
        </is>
      </c>
      <c r="AB184" t="inlineStr">
        <is>
          <t>1C6RR7FT1NS199943</t>
        </is>
      </c>
      <c r="AD184" t="inlineStr">
        <is>
          <t>SKN5864</t>
        </is>
      </c>
      <c r="AE184" t="inlineStr">
        <is>
          <t>TX</t>
        </is>
      </c>
      <c r="AH184" t="inlineStr">
        <is>
          <t>Tradesman 4x4 Quad Cab 6.3 ft. box 140 in. WB</t>
        </is>
      </c>
      <c r="AO184" t="inlineStr">
        <is>
          <t>0.00</t>
        </is>
      </c>
      <c r="AP184" t="inlineStr">
        <is>
          <t>CuYds</t>
        </is>
      </c>
      <c r="AQ184" t="n">
        <v>0</v>
      </c>
      <c r="AR184" t="n">
        <v>6800</v>
      </c>
      <c r="AS184" t="inlineStr">
        <is>
          <t>lbs</t>
        </is>
      </c>
      <c r="AT184" t="n">
        <v>0</v>
      </c>
      <c r="AU184" t="n">
        <v>0</v>
      </c>
      <c r="AV184" t="n">
        <v>0</v>
      </c>
      <c r="AW184" t="n">
        <v>0</v>
      </c>
      <c r="AX184" t="inlineStr">
        <is>
          <t>DFW.05253741</t>
        </is>
      </c>
      <c r="AZ184" t="n">
        <v>0</v>
      </c>
      <c r="BA184" t="n">
        <v>0</v>
      </c>
      <c r="BB184" t="n">
        <v>0</v>
      </c>
      <c r="BF184" t="inlineStr">
        <is>
          <t>2 - DFW</t>
        </is>
      </c>
      <c r="CJ184" t="inlineStr">
        <is>
          <t>GT-2469</t>
        </is>
      </c>
      <c r="CK184" t="inlineStr">
        <is>
          <t>223702035</t>
        </is>
      </c>
      <c r="CL184" t="n">
        <v>2</v>
      </c>
      <c r="CO184" s="1" t="n">
        <v>45961</v>
      </c>
      <c r="CP184" t="inlineStr">
        <is>
          <t>Import</t>
        </is>
      </c>
      <c r="CV184">
        <f>FLEET7[[#This Row],[Category]]</f>
        <v/>
      </c>
      <c r="CW184">
        <f>TRIM(LEFT($C184, FIND("(", $C184 &amp; "(") - 1))</f>
        <v/>
      </c>
      <c r="CX184">
        <f>IFERROR(TRIM(MID(FLEET7[[#This Row],[Secondary Asset Identifier]], FIND(" - ", FLEET7[[#This Row],[Secondary Asset Identifier]]) + 3, LEN(FLEET7[[#This Row],[Secondary Asset Identifier]]))),FLEET7[[#This Row],[Emp ID]])</f>
        <v/>
      </c>
      <c r="CY184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184">
        <f>FLEET7[[#This Row],[Assigned]]</f>
        <v/>
      </c>
      <c r="DA184">
        <f>TRIM(LEFT($C184, FIND("(", $C184 &amp; "(") - 1))</f>
        <v/>
      </c>
    </row>
    <row r="185">
      <c r="A185" t="inlineStr">
        <is>
          <t>Ragle Inc.</t>
        </is>
      </c>
      <c r="B185" t="inlineStr">
        <is>
          <t>Ragle - Texas</t>
        </is>
      </c>
      <c r="C185" t="inlineStr">
        <is>
          <t>ET-12 (Open)</t>
        </is>
      </c>
      <c r="D185" t="inlineStr">
        <is>
          <t>On-Road</t>
        </is>
      </c>
      <c r="E185" t="inlineStr">
        <is>
          <t>RAM</t>
        </is>
      </c>
      <c r="F185" t="inlineStr">
        <is>
          <t>1500</t>
        </is>
      </c>
      <c r="G185" t="n">
        <v>2022</v>
      </c>
      <c r="H185" t="inlineStr">
        <is>
          <t>Pickup Truck</t>
        </is>
      </c>
      <c r="I185" t="inlineStr">
        <is>
          <t>1/2 Ton 4WD</t>
        </is>
      </c>
      <c r="K185" s="1" t="n">
        <v>45788.53037037037</v>
      </c>
      <c r="L185" t="inlineStr">
        <is>
          <t>Heartbeat</t>
        </is>
      </c>
      <c r="R185" t="inlineStr">
        <is>
          <t>EQUIP HOU, S Acres Dr, Houston, TX 77048</t>
        </is>
      </c>
      <c r="S185" t="inlineStr">
        <is>
          <t>ALBERTO ZUNIGA (210031)</t>
        </is>
      </c>
      <c r="T185" t="inlineStr">
        <is>
          <t>True</t>
        </is>
      </c>
      <c r="U185" t="inlineStr">
        <is>
          <t>9</t>
        </is>
      </c>
      <c r="V185" t="n">
        <v>514</v>
      </c>
      <c r="W185" t="n">
        <v>58409.8</v>
      </c>
      <c r="X185" t="n">
        <v>58409.8</v>
      </c>
      <c r="Y185" t="n">
        <v>3160</v>
      </c>
      <c r="Z185" t="n">
        <v>3160</v>
      </c>
      <c r="AA185" t="inlineStr">
        <is>
          <t>open</t>
        </is>
      </c>
      <c r="AB185" t="inlineStr">
        <is>
          <t>1C6RR7FTXNS199939</t>
        </is>
      </c>
      <c r="AD185" t="inlineStr">
        <is>
          <t>SKN5869</t>
        </is>
      </c>
      <c r="AE185" t="inlineStr">
        <is>
          <t>TX</t>
        </is>
      </c>
      <c r="AH185" t="inlineStr">
        <is>
          <t>Tradesman 4x4 Quad Cab 6.3 ft. box 140 in. WB</t>
        </is>
      </c>
      <c r="AO185" t="inlineStr">
        <is>
          <t>0.00</t>
        </is>
      </c>
      <c r="AP185" t="inlineStr">
        <is>
          <t>CuYds</t>
        </is>
      </c>
      <c r="AQ185" t="n">
        <v>0</v>
      </c>
      <c r="AR185" t="n">
        <v>6800</v>
      </c>
      <c r="AS185" t="inlineStr">
        <is>
          <t>lbs</t>
        </is>
      </c>
      <c r="AT185" t="n">
        <v>0</v>
      </c>
      <c r="AU185" t="n">
        <v>0</v>
      </c>
      <c r="AV185" t="n">
        <v>0</v>
      </c>
      <c r="AW185" t="n">
        <v>0</v>
      </c>
      <c r="AX185" t="inlineStr">
        <is>
          <t>DFW.05253743</t>
        </is>
      </c>
      <c r="AZ185" t="n">
        <v>0</v>
      </c>
      <c r="BA185" t="n">
        <v>0</v>
      </c>
      <c r="BB185" t="n">
        <v>0</v>
      </c>
      <c r="BF185" t="inlineStr">
        <is>
          <t>2 - DFW, PE - PROJECT ENGINEER</t>
        </is>
      </c>
      <c r="CJ185" t="inlineStr">
        <is>
          <t>GT-2469</t>
        </is>
      </c>
      <c r="CK185" t="inlineStr">
        <is>
          <t>223701863</t>
        </is>
      </c>
      <c r="CL185" t="n">
        <v>2</v>
      </c>
      <c r="CO185" s="1" t="n">
        <v>45961</v>
      </c>
      <c r="CP185" t="inlineStr">
        <is>
          <t>Import</t>
        </is>
      </c>
      <c r="CV185">
        <f>FLEET7[[#This Row],[Category]]</f>
        <v/>
      </c>
      <c r="CW185">
        <f>TRIM(LEFT($C185, FIND("(", $C185 &amp; "(") - 1))</f>
        <v/>
      </c>
      <c r="CX185">
        <f>IFERROR(TRIM(MID(FLEET7[[#This Row],[Secondary Asset Identifier]], FIND(" - ", FLEET7[[#This Row],[Secondary Asset Identifier]]) + 3, LEN(FLEET7[[#This Row],[Secondary Asset Identifier]]))),FLEET7[[#This Row],[Emp ID]])</f>
        <v/>
      </c>
      <c r="CY185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185">
        <f>FLEET7[[#This Row],[Assigned]]</f>
        <v/>
      </c>
      <c r="DA185">
        <f>TRIM(LEFT($C185, FIND("(", $C185 &amp; "(") - 1))</f>
        <v/>
      </c>
    </row>
    <row r="186">
      <c r="A186" t="inlineStr">
        <is>
          <t>Ragle Inc.</t>
        </is>
      </c>
      <c r="B186" t="inlineStr">
        <is>
          <t>Ragle - Texas</t>
        </is>
      </c>
      <c r="C186" t="inlineStr">
        <is>
          <t>ET-13 (open)</t>
        </is>
      </c>
      <c r="D186" t="inlineStr">
        <is>
          <t>On-Road</t>
        </is>
      </c>
      <c r="E186" t="inlineStr">
        <is>
          <t>RAM</t>
        </is>
      </c>
      <c r="F186" t="inlineStr">
        <is>
          <t>1500</t>
        </is>
      </c>
      <c r="G186" t="n">
        <v>2022</v>
      </c>
      <c r="H186" t="inlineStr">
        <is>
          <t>Pickup Truck</t>
        </is>
      </c>
      <c r="I186" t="inlineStr">
        <is>
          <t>1/2 Ton 4WD</t>
        </is>
      </c>
      <c r="K186" s="1" t="n">
        <v>45789.31048611111</v>
      </c>
      <c r="L186" t="inlineStr">
        <is>
          <t>Heartbeat</t>
        </is>
      </c>
      <c r="R186" t="inlineStr">
        <is>
          <t>EQUIP HOU, S Acres Dr, Houston, TX 77048</t>
        </is>
      </c>
      <c r="T186" t="inlineStr">
        <is>
          <t>True</t>
        </is>
      </c>
      <c r="U186" t="inlineStr">
        <is>
          <t>9</t>
        </is>
      </c>
      <c r="V186" t="n">
        <v>634</v>
      </c>
      <c r="W186" t="n">
        <v>40681.2</v>
      </c>
      <c r="X186" t="n">
        <v>40681.2</v>
      </c>
      <c r="Y186" t="n">
        <v>2489</v>
      </c>
      <c r="Z186" t="n">
        <v>2489</v>
      </c>
      <c r="AA186" t="inlineStr">
        <is>
          <t>open</t>
        </is>
      </c>
      <c r="AB186" t="inlineStr">
        <is>
          <t>1C6RR7FT9NS199933</t>
        </is>
      </c>
      <c r="AD186" t="inlineStr">
        <is>
          <t>SKN5863</t>
        </is>
      </c>
      <c r="AE186" t="inlineStr">
        <is>
          <t>TX</t>
        </is>
      </c>
      <c r="AH186" t="inlineStr">
        <is>
          <t>Tradesman 4x4 Quad Cab 6.3 ft. box 140 in. WB</t>
        </is>
      </c>
      <c r="AO186" t="inlineStr">
        <is>
          <t>0.00</t>
        </is>
      </c>
      <c r="AP186" t="inlineStr">
        <is>
          <t>CuYds</t>
        </is>
      </c>
      <c r="AQ186" t="n">
        <v>0</v>
      </c>
      <c r="AR186" t="n">
        <v>0</v>
      </c>
      <c r="AS186" t="inlineStr">
        <is>
          <t>lbs</t>
        </is>
      </c>
      <c r="AT186" t="n">
        <v>0</v>
      </c>
      <c r="AU186" t="n">
        <v>0</v>
      </c>
      <c r="AV186" t="n">
        <v>0</v>
      </c>
      <c r="AW186" t="n">
        <v>0</v>
      </c>
      <c r="AX186" t="inlineStr">
        <is>
          <t>DFW.05253742</t>
        </is>
      </c>
      <c r="AZ186" t="n">
        <v>0</v>
      </c>
      <c r="BA186" t="n">
        <v>0</v>
      </c>
      <c r="BB186" t="n">
        <v>0</v>
      </c>
      <c r="BF186" t="inlineStr">
        <is>
          <t>2 - DFW</t>
        </is>
      </c>
      <c r="CJ186" t="inlineStr">
        <is>
          <t>GT-2469</t>
        </is>
      </c>
      <c r="CK186" t="inlineStr">
        <is>
          <t>223702137</t>
        </is>
      </c>
      <c r="CL186" t="n">
        <v>2</v>
      </c>
      <c r="CO186" s="1" t="n">
        <v>45961</v>
      </c>
      <c r="CP186" t="inlineStr">
        <is>
          <t>Import</t>
        </is>
      </c>
      <c r="CV186">
        <f>FLEET7[[#This Row],[Category]]</f>
        <v/>
      </c>
      <c r="CW186">
        <f>TRIM(LEFT($C186, FIND("(", $C186 &amp; "(") - 1))</f>
        <v/>
      </c>
      <c r="CX186">
        <f>IFERROR(TRIM(MID(FLEET7[[#This Row],[Secondary Asset Identifier]], FIND(" - ", FLEET7[[#This Row],[Secondary Asset Identifier]]) + 3, LEN(FLEET7[[#This Row],[Secondary Asset Identifier]]))),FLEET7[[#This Row],[Emp ID]])</f>
        <v/>
      </c>
      <c r="CY186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186">
        <f>FLEET7[[#This Row],[Assigned]]</f>
        <v/>
      </c>
      <c r="DA186">
        <f>TRIM(LEFT($C186, FIND("(", $C186 &amp; "(") - 1))</f>
        <v/>
      </c>
    </row>
    <row r="187">
      <c r="A187" t="inlineStr">
        <is>
          <t>Ragle Inc.</t>
        </is>
      </c>
      <c r="B187" t="inlineStr">
        <is>
          <t>Ragle - Texas</t>
        </is>
      </c>
      <c r="C187" t="inlineStr">
        <is>
          <t>ET-14 (Caleb Kocmick)</t>
        </is>
      </c>
      <c r="D187" t="inlineStr">
        <is>
          <t>On-Road</t>
        </is>
      </c>
      <c r="E187" t="inlineStr">
        <is>
          <t>RAM</t>
        </is>
      </c>
      <c r="F187" t="inlineStr">
        <is>
          <t>1500</t>
        </is>
      </c>
      <c r="G187" t="n">
        <v>2022</v>
      </c>
      <c r="H187" t="inlineStr">
        <is>
          <t>Pickup Truck</t>
        </is>
      </c>
      <c r="I187" t="inlineStr">
        <is>
          <t>1/2 Ton 4WD</t>
        </is>
      </c>
      <c r="K187" s="1" t="n">
        <v>45789.40075231482</v>
      </c>
      <c r="L187" t="inlineStr">
        <is>
          <t>Key Off</t>
        </is>
      </c>
      <c r="R187" t="inlineStr">
        <is>
          <t>2023-006 (OFFICE) Tarrant SH 183 Bridge, Decatur Ave, Fort Worth, TX 76106</t>
        </is>
      </c>
      <c r="T187" t="inlineStr">
        <is>
          <t>True</t>
        </is>
      </c>
      <c r="U187" t="inlineStr">
        <is>
          <t>0</t>
        </is>
      </c>
      <c r="V187" t="n">
        <v>633</v>
      </c>
      <c r="W187" t="n">
        <v>57565.8</v>
      </c>
      <c r="X187" t="n">
        <v>58411.8</v>
      </c>
      <c r="Y187" t="n">
        <v>2306</v>
      </c>
      <c r="Z187" t="n">
        <v>2306</v>
      </c>
      <c r="AA187" t="inlineStr">
        <is>
          <t>210076 - Kocmick, Caleb S</t>
        </is>
      </c>
      <c r="AB187" t="inlineStr">
        <is>
          <t>1C6RR7FT8NS199938</t>
        </is>
      </c>
      <c r="AD187" t="inlineStr">
        <is>
          <t>SKN5867</t>
        </is>
      </c>
      <c r="AE187" t="inlineStr">
        <is>
          <t>TX</t>
        </is>
      </c>
      <c r="AH187" t="inlineStr">
        <is>
          <t>Tradesman 4x4 Quad Cab 6.3 ft. box 140 in. WB</t>
        </is>
      </c>
      <c r="AO187" t="inlineStr">
        <is>
          <t>0.00</t>
        </is>
      </c>
      <c r="AP187" t="inlineStr">
        <is>
          <t>CuYds</t>
        </is>
      </c>
      <c r="AQ187" t="n">
        <v>0</v>
      </c>
      <c r="AR187" t="n">
        <v>6800</v>
      </c>
      <c r="AS187" t="inlineStr">
        <is>
          <t>lbs</t>
        </is>
      </c>
      <c r="AT187" t="n">
        <v>0</v>
      </c>
      <c r="AU187" t="n">
        <v>0</v>
      </c>
      <c r="AV187" t="n">
        <v>0</v>
      </c>
      <c r="AW187" t="n">
        <v>0</v>
      </c>
      <c r="AX187" t="inlineStr">
        <is>
          <t>DFW.05253823</t>
        </is>
      </c>
      <c r="AZ187" t="n">
        <v>0</v>
      </c>
      <c r="BA187" t="n">
        <v>0</v>
      </c>
      <c r="BB187" t="n">
        <v>0</v>
      </c>
      <c r="BF187" t="inlineStr">
        <is>
          <t>8 - DISTRICT, PE - PROJECT ENGINEER</t>
        </is>
      </c>
      <c r="CJ187" t="inlineStr">
        <is>
          <t>GT-2469</t>
        </is>
      </c>
      <c r="CK187" t="inlineStr">
        <is>
          <t>223701955</t>
        </is>
      </c>
      <c r="CL187" t="n">
        <v>2</v>
      </c>
      <c r="CO187" s="1" t="n">
        <v>45961</v>
      </c>
      <c r="CP187" t="inlineStr">
        <is>
          <t>Import</t>
        </is>
      </c>
      <c r="CV187">
        <f>FLEET7[[#This Row],[Category]]</f>
        <v/>
      </c>
      <c r="CW187">
        <f>TRIM(LEFT($C187, FIND("(", $C187 &amp; "(") - 1))</f>
        <v/>
      </c>
      <c r="CX187">
        <f>IFERROR(TRIM(MID(FLEET7[[#This Row],[Secondary Asset Identifier]], FIND(" - ", FLEET7[[#This Row],[Secondary Asset Identifier]]) + 3, LEN(FLEET7[[#This Row],[Secondary Asset Identifier]]))),FLEET7[[#This Row],[Emp ID]])</f>
        <v/>
      </c>
      <c r="CY187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187">
        <f>FLEET7[[#This Row],[Assigned]]</f>
        <v/>
      </c>
      <c r="DA187">
        <f>TRIM(LEFT($C187, FIND("(", $C187 &amp; "(") - 1))</f>
        <v/>
      </c>
    </row>
    <row r="188">
      <c r="A188" t="inlineStr">
        <is>
          <t>Ragle Inc.</t>
        </is>
      </c>
      <c r="B188" t="inlineStr">
        <is>
          <t>Ragle - Texas</t>
        </is>
      </c>
      <c r="C188" t="inlineStr">
        <is>
          <t>ET-15 (Carlos Eclavea)</t>
        </is>
      </c>
      <c r="D188" t="inlineStr">
        <is>
          <t>On-Road</t>
        </is>
      </c>
      <c r="E188" t="inlineStr">
        <is>
          <t>RAM</t>
        </is>
      </c>
      <c r="F188" t="inlineStr">
        <is>
          <t>1500</t>
        </is>
      </c>
      <c r="G188" t="n">
        <v>2022</v>
      </c>
      <c r="H188" t="inlineStr">
        <is>
          <t>Pickup Truck</t>
        </is>
      </c>
      <c r="I188" t="inlineStr">
        <is>
          <t>1/2 Ton 4WD</t>
        </is>
      </c>
      <c r="K188" s="1" t="n">
        <v>45789.28388888889</v>
      </c>
      <c r="L188" t="inlineStr">
        <is>
          <t>Key Off</t>
        </is>
      </c>
      <c r="R188" t="inlineStr">
        <is>
          <t>DFW Yard, Oak Grove Rd, Fort Worth, TX 76140</t>
        </is>
      </c>
      <c r="T188" t="inlineStr">
        <is>
          <t>True</t>
        </is>
      </c>
      <c r="U188" t="inlineStr">
        <is>
          <t>0</t>
        </is>
      </c>
      <c r="V188" t="n">
        <v>640</v>
      </c>
      <c r="W188" t="n">
        <v>41390</v>
      </c>
      <c r="X188" t="n">
        <v>41390</v>
      </c>
      <c r="Y188" t="n">
        <v>2065</v>
      </c>
      <c r="Z188" t="n">
        <v>2065</v>
      </c>
      <c r="AA188" t="inlineStr">
        <is>
          <t>230021 - Eclavea, Carlos H</t>
        </is>
      </c>
      <c r="AB188" t="inlineStr">
        <is>
          <t>1C6RR7FT7NS199929</t>
        </is>
      </c>
      <c r="AD188" t="inlineStr">
        <is>
          <t>SKN5861</t>
        </is>
      </c>
      <c r="AE188" t="inlineStr">
        <is>
          <t>TX</t>
        </is>
      </c>
      <c r="AH188" t="inlineStr">
        <is>
          <t xml:space="preserve">Tradesman 4x4 Quad Cab 6.3 ft. box 140 in. WB </t>
        </is>
      </c>
      <c r="AO188" t="inlineStr">
        <is>
          <t>0.00</t>
        </is>
      </c>
      <c r="AP188" t="inlineStr">
        <is>
          <t>CuYds</t>
        </is>
      </c>
      <c r="AQ188" t="n">
        <v>0</v>
      </c>
      <c r="AR188" t="n">
        <v>6800</v>
      </c>
      <c r="AS188" t="inlineStr">
        <is>
          <t>lbs</t>
        </is>
      </c>
      <c r="AT188" t="n">
        <v>0</v>
      </c>
      <c r="AU188" t="n">
        <v>0</v>
      </c>
      <c r="AV188" t="n">
        <v>0</v>
      </c>
      <c r="AW188" t="n">
        <v>0</v>
      </c>
      <c r="AX188" t="inlineStr">
        <is>
          <t>DFW.05253824</t>
        </is>
      </c>
      <c r="BF188" t="inlineStr">
        <is>
          <t>2 - DFW</t>
        </is>
      </c>
      <c r="CJ188" t="inlineStr">
        <is>
          <t>GT-2469</t>
        </is>
      </c>
      <c r="CK188" t="inlineStr">
        <is>
          <t>223702020</t>
        </is>
      </c>
      <c r="CL188" t="n">
        <v>2</v>
      </c>
      <c r="CO188" s="1" t="n">
        <v>45961</v>
      </c>
      <c r="CP188" t="inlineStr">
        <is>
          <t>Standard</t>
        </is>
      </c>
      <c r="CV188">
        <f>FLEET7[[#This Row],[Category]]</f>
        <v/>
      </c>
      <c r="CW188">
        <f>TRIM(LEFT($C188, FIND("(", $C188 &amp; "(") - 1))</f>
        <v/>
      </c>
      <c r="CX188">
        <f>IFERROR(TRIM(MID(FLEET7[[#This Row],[Secondary Asset Identifier]], FIND(" - ", FLEET7[[#This Row],[Secondary Asset Identifier]]) + 3, LEN(FLEET7[[#This Row],[Secondary Asset Identifier]]))),FLEET7[[#This Row],[Emp ID]])</f>
        <v/>
      </c>
      <c r="CY188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188">
        <f>FLEET7[[#This Row],[Assigned]]</f>
        <v/>
      </c>
      <c r="DA188">
        <f>TRIM(LEFT($C188, FIND("(", $C188 &amp; "(") - 1))</f>
        <v/>
      </c>
    </row>
    <row r="189">
      <c r="A189" t="inlineStr">
        <is>
          <t>Ragle Inc.</t>
        </is>
      </c>
      <c r="B189" t="inlineStr">
        <is>
          <t>Ragle - Texas</t>
        </is>
      </c>
      <c r="C189" t="inlineStr">
        <is>
          <t>ET-16 (LUIS MURCIA ORELLANA)</t>
        </is>
      </c>
      <c r="D189" t="inlineStr">
        <is>
          <t>On-Road</t>
        </is>
      </c>
      <c r="E189" t="inlineStr">
        <is>
          <t>RAM</t>
        </is>
      </c>
      <c r="F189" t="inlineStr">
        <is>
          <t>1500</t>
        </is>
      </c>
      <c r="G189" t="n">
        <v>2022</v>
      </c>
      <c r="H189" t="inlineStr">
        <is>
          <t>Pickup Truck</t>
        </is>
      </c>
      <c r="I189" t="inlineStr">
        <is>
          <t>1/2 Ton 4WD</t>
        </is>
      </c>
      <c r="K189" s="1" t="n">
        <v>45789.41579861111</v>
      </c>
      <c r="L189" t="inlineStr">
        <is>
          <t>Key Off</t>
        </is>
      </c>
      <c r="R189" t="inlineStr">
        <is>
          <t>2024-030 Matagorda SH 35 Bridge Replacement, State Highway 35 S, Bay City, TX 77414</t>
        </is>
      </c>
      <c r="S189" t="inlineStr">
        <is>
          <t>LUIS MURCIA ORELLANA (240165)</t>
        </is>
      </c>
      <c r="T189" t="inlineStr">
        <is>
          <t>True</t>
        </is>
      </c>
      <c r="U189" t="inlineStr">
        <is>
          <t>0</t>
        </is>
      </c>
      <c r="V189" t="n">
        <v>627</v>
      </c>
      <c r="W189" t="n">
        <v>53702.5</v>
      </c>
      <c r="X189" t="n">
        <v>53702.5</v>
      </c>
      <c r="Y189" t="n">
        <v>1970</v>
      </c>
      <c r="Z189" t="n">
        <v>1970</v>
      </c>
      <c r="AA189" t="inlineStr">
        <is>
          <t>240165 - Murcia Orellana, Luis E</t>
        </is>
      </c>
      <c r="AB189" t="inlineStr">
        <is>
          <t>1C6RR7FT2NS199952</t>
        </is>
      </c>
      <c r="AD189" t="inlineStr">
        <is>
          <t>SKN5865</t>
        </is>
      </c>
      <c r="AE189" t="inlineStr">
        <is>
          <t>TX</t>
        </is>
      </c>
      <c r="AH189" t="inlineStr">
        <is>
          <t>Tradesman 4x4 Quad Cab 6.3 ft. box 140 in. WB</t>
        </is>
      </c>
      <c r="AO189" t="inlineStr">
        <is>
          <t>0.00</t>
        </is>
      </c>
      <c r="AP189" t="inlineStr">
        <is>
          <t>CuYds</t>
        </is>
      </c>
      <c r="AQ189" t="n">
        <v>0</v>
      </c>
      <c r="AR189" t="n">
        <v>6800</v>
      </c>
      <c r="AS189" t="inlineStr">
        <is>
          <t>lbs</t>
        </is>
      </c>
      <c r="AT189" t="n">
        <v>0</v>
      </c>
      <c r="AU189" t="n">
        <v>0</v>
      </c>
      <c r="AV189" t="n">
        <v>0</v>
      </c>
      <c r="AW189" t="n">
        <v>0</v>
      </c>
      <c r="AX189" t="inlineStr">
        <is>
          <t>DFW.05253825</t>
        </is>
      </c>
      <c r="AZ189" t="n">
        <v>0</v>
      </c>
      <c r="BA189" t="n">
        <v>0</v>
      </c>
      <c r="BB189" t="n">
        <v>0</v>
      </c>
      <c r="BF189" t="inlineStr">
        <is>
          <t>SVY - SURVEY, 4 - HOU</t>
        </is>
      </c>
      <c r="CJ189" t="inlineStr">
        <is>
          <t>GT-2469</t>
        </is>
      </c>
      <c r="CK189" t="inlineStr">
        <is>
          <t>223701936</t>
        </is>
      </c>
      <c r="CL189" t="n">
        <v>2</v>
      </c>
      <c r="CO189" s="1" t="n">
        <v>45961</v>
      </c>
      <c r="CP189" t="inlineStr">
        <is>
          <t>Import</t>
        </is>
      </c>
      <c r="CV189">
        <f>FLEET7[[#This Row],[Category]]</f>
        <v/>
      </c>
      <c r="CW189">
        <f>TRIM(LEFT($C189, FIND("(", $C189 &amp; "(") - 1))</f>
        <v/>
      </c>
      <c r="CX189">
        <f>IFERROR(TRIM(MID(FLEET7[[#This Row],[Secondary Asset Identifier]], FIND(" - ", FLEET7[[#This Row],[Secondary Asset Identifier]]) + 3, LEN(FLEET7[[#This Row],[Secondary Asset Identifier]]))),FLEET7[[#This Row],[Emp ID]])</f>
        <v/>
      </c>
      <c r="CY189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189">
        <f>FLEET7[[#This Row],[Assigned]]</f>
        <v/>
      </c>
      <c r="DA189">
        <f>TRIM(LEFT($C189, FIND("(", $C189 &amp; "(") - 1))</f>
        <v/>
      </c>
    </row>
    <row r="190">
      <c r="A190" t="inlineStr">
        <is>
          <t>Ragle Inc.</t>
        </is>
      </c>
      <c r="B190" t="inlineStr">
        <is>
          <t>Ragle - Texas</t>
        </is>
      </c>
      <c r="C190" t="inlineStr">
        <is>
          <t>ET-17 (COOPER LINK)</t>
        </is>
      </c>
      <c r="D190" t="inlineStr">
        <is>
          <t>On-Road</t>
        </is>
      </c>
      <c r="E190" t="inlineStr">
        <is>
          <t>RAM</t>
        </is>
      </c>
      <c r="F190" t="inlineStr">
        <is>
          <t>1500</t>
        </is>
      </c>
      <c r="G190" t="n">
        <v>2022</v>
      </c>
      <c r="H190" t="inlineStr">
        <is>
          <t>Pickup Truck</t>
        </is>
      </c>
      <c r="I190" t="inlineStr">
        <is>
          <t>1/2 Ton 4WD</t>
        </is>
      </c>
      <c r="K190" s="1" t="n">
        <v>45789.33206018519</v>
      </c>
      <c r="L190" t="inlineStr">
        <is>
          <t>Key Off</t>
        </is>
      </c>
      <c r="R190" t="inlineStr">
        <is>
          <t>TEXDIST, Two Thousand Oak Apartments, North Richland Hills, TX 76180</t>
        </is>
      </c>
      <c r="S190" t="inlineStr">
        <is>
          <t>Cooper Link (820003)</t>
        </is>
      </c>
      <c r="T190" t="inlineStr">
        <is>
          <t>True</t>
        </is>
      </c>
      <c r="U190" t="inlineStr">
        <is>
          <t>0</t>
        </is>
      </c>
      <c r="V190" t="n">
        <v>639</v>
      </c>
      <c r="W190" t="n">
        <v>15498.4</v>
      </c>
      <c r="X190" t="n">
        <v>15498.4</v>
      </c>
      <c r="Y190" t="n">
        <v>694</v>
      </c>
      <c r="Z190" t="n">
        <v>694</v>
      </c>
      <c r="AA190" t="inlineStr">
        <is>
          <t>820003 - Link, Cooper E</t>
        </is>
      </c>
      <c r="AB190" t="inlineStr">
        <is>
          <t>1C6RR7FT4NS199936</t>
        </is>
      </c>
      <c r="AD190" t="inlineStr">
        <is>
          <t>SKN5866</t>
        </is>
      </c>
      <c r="AE190" t="inlineStr">
        <is>
          <t>TX</t>
        </is>
      </c>
      <c r="AH190" t="inlineStr">
        <is>
          <t xml:space="preserve">Tradesman 4x4 Quad Cab 6.3 ft. box 140 in. WB </t>
        </is>
      </c>
      <c r="AO190" t="inlineStr">
        <is>
          <t>0.00</t>
        </is>
      </c>
      <c r="AP190" t="inlineStr">
        <is>
          <t>CuYds</t>
        </is>
      </c>
      <c r="AQ190" t="n">
        <v>0</v>
      </c>
      <c r="AR190" t="n">
        <v>6800</v>
      </c>
      <c r="AS190" t="inlineStr">
        <is>
          <t>lbs</t>
        </is>
      </c>
      <c r="AT190" t="n">
        <v>0</v>
      </c>
      <c r="AU190" t="n">
        <v>0</v>
      </c>
      <c r="AV190" t="n">
        <v>0</v>
      </c>
      <c r="AW190" t="n">
        <v>0</v>
      </c>
      <c r="AX190" t="inlineStr">
        <is>
          <t>DFW.05253826</t>
        </is>
      </c>
      <c r="BF190" t="inlineStr">
        <is>
          <t>8 - DISTRICT</t>
        </is>
      </c>
      <c r="CJ190" t="inlineStr">
        <is>
          <t>GT-2469</t>
        </is>
      </c>
      <c r="CK190" t="inlineStr">
        <is>
          <t>223702107</t>
        </is>
      </c>
      <c r="CL190" t="n">
        <v>2</v>
      </c>
      <c r="CO190" s="1" t="n">
        <v>45596</v>
      </c>
      <c r="CP190" t="inlineStr">
        <is>
          <t>Standard</t>
        </is>
      </c>
      <c r="CV190">
        <f>FLEET7[[#This Row],[Category]]</f>
        <v/>
      </c>
      <c r="CW190">
        <f>TRIM(LEFT($C190, FIND("(", $C190 &amp; "(") - 1))</f>
        <v/>
      </c>
      <c r="CX190">
        <f>IFERROR(TRIM(MID(FLEET7[[#This Row],[Secondary Asset Identifier]], FIND(" - ", FLEET7[[#This Row],[Secondary Asset Identifier]]) + 3, LEN(FLEET7[[#This Row],[Secondary Asset Identifier]]))),FLEET7[[#This Row],[Emp ID]])</f>
        <v/>
      </c>
      <c r="CY190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190">
        <f>FLEET7[[#This Row],[Assigned]]</f>
        <v/>
      </c>
      <c r="DA190">
        <f>TRIM(LEFT($C190, FIND("(", $C190 &amp; "(") - 1))</f>
        <v/>
      </c>
    </row>
    <row r="191">
      <c r="A191" t="inlineStr">
        <is>
          <t>Ragle Inc.</t>
        </is>
      </c>
      <c r="B191" t="inlineStr">
        <is>
          <t>Ragle - Texas</t>
        </is>
      </c>
      <c r="C191" t="inlineStr">
        <is>
          <t>ET-18 (AARON MOORE)</t>
        </is>
      </c>
      <c r="D191" t="inlineStr">
        <is>
          <t>On-Road</t>
        </is>
      </c>
      <c r="E191" t="inlineStr">
        <is>
          <t>RAM</t>
        </is>
      </c>
      <c r="F191" t="inlineStr">
        <is>
          <t>1500</t>
        </is>
      </c>
      <c r="G191" t="n">
        <v>2022</v>
      </c>
      <c r="H191" t="inlineStr">
        <is>
          <t>Pickup Truck</t>
        </is>
      </c>
      <c r="I191" t="inlineStr">
        <is>
          <t>1/2 Ton 4WD</t>
        </is>
      </c>
      <c r="K191" s="1" t="n">
        <v>45789.29137731482</v>
      </c>
      <c r="L191" t="inlineStr">
        <is>
          <t>Key Off</t>
        </is>
      </c>
      <c r="R191" t="inlineStr">
        <is>
          <t>DFW Yard, Oak Grove Rd, Fort Worth, TX 76140</t>
        </is>
      </c>
      <c r="S191" t="inlineStr">
        <is>
          <t>Aaron Moore</t>
        </is>
      </c>
      <c r="T191" t="inlineStr">
        <is>
          <t>True</t>
        </is>
      </c>
      <c r="U191" t="inlineStr">
        <is>
          <t>0</t>
        </is>
      </c>
      <c r="V191" t="n">
        <v>633</v>
      </c>
      <c r="W191" t="n">
        <v>28413.8</v>
      </c>
      <c r="X191" t="n">
        <v>28413.8</v>
      </c>
      <c r="Y191" t="n">
        <v>1207</v>
      </c>
      <c r="Z191" t="n">
        <v>1207</v>
      </c>
      <c r="AA191" t="inlineStr">
        <is>
          <t>800057 - Moore, Jesse A</t>
        </is>
      </c>
      <c r="AB191" t="inlineStr">
        <is>
          <t>1C6RR7FT7NS199946</t>
        </is>
      </c>
      <c r="AD191" t="inlineStr">
        <is>
          <t>SRD1031</t>
        </is>
      </c>
      <c r="AE191" t="inlineStr">
        <is>
          <t>TX</t>
        </is>
      </c>
      <c r="AH191" t="inlineStr">
        <is>
          <t>Tradesman 4x4 Quad Cab 6.3 ft. box 140 in. WB</t>
        </is>
      </c>
      <c r="AO191" t="inlineStr">
        <is>
          <t>0.00</t>
        </is>
      </c>
      <c r="AP191" t="inlineStr">
        <is>
          <t>CuYds</t>
        </is>
      </c>
      <c r="AQ191" t="n">
        <v>0</v>
      </c>
      <c r="AR191" t="n">
        <v>6800</v>
      </c>
      <c r="AS191" t="inlineStr">
        <is>
          <t>lbs</t>
        </is>
      </c>
      <c r="AT191" t="n">
        <v>0</v>
      </c>
      <c r="AU191" t="n">
        <v>0</v>
      </c>
      <c r="AV191" t="n">
        <v>0</v>
      </c>
      <c r="AW191" t="n">
        <v>0</v>
      </c>
      <c r="AX191" t="inlineStr">
        <is>
          <t>DFW.05272116</t>
        </is>
      </c>
      <c r="AZ191" t="n">
        <v>0</v>
      </c>
      <c r="BA191" t="n">
        <v>0</v>
      </c>
      <c r="BB191" t="n">
        <v>0</v>
      </c>
      <c r="BF191" t="inlineStr">
        <is>
          <t>2 - DFW, 8 - DISTRICT</t>
        </is>
      </c>
      <c r="CJ191" t="inlineStr">
        <is>
          <t>GT-2469</t>
        </is>
      </c>
      <c r="CK191" t="inlineStr">
        <is>
          <t>223702031</t>
        </is>
      </c>
      <c r="CL191" t="n">
        <v>2</v>
      </c>
      <c r="CO191" s="1" t="n">
        <v>46053</v>
      </c>
      <c r="CP191" t="inlineStr">
        <is>
          <t>Import</t>
        </is>
      </c>
      <c r="CV191">
        <f>FLEET7[[#This Row],[Category]]</f>
        <v/>
      </c>
      <c r="CW191">
        <f>TRIM(LEFT($C191, FIND("(", $C191 &amp; "(") - 1))</f>
        <v/>
      </c>
      <c r="CX191">
        <f>IFERROR(TRIM(MID(FLEET7[[#This Row],[Secondary Asset Identifier]], FIND(" - ", FLEET7[[#This Row],[Secondary Asset Identifier]]) + 3, LEN(FLEET7[[#This Row],[Secondary Asset Identifier]]))),FLEET7[[#This Row],[Emp ID]])</f>
        <v/>
      </c>
      <c r="CY191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191">
        <f>FLEET7[[#This Row],[Assigned]]</f>
        <v/>
      </c>
      <c r="DA191">
        <f>TRIM(LEFT($C191, FIND("(", $C191 &amp; "(") - 1))</f>
        <v/>
      </c>
    </row>
    <row r="192">
      <c r="A192" t="inlineStr">
        <is>
          <t>Ragle Inc.</t>
        </is>
      </c>
      <c r="B192" t="inlineStr">
        <is>
          <t>Ragle - Texas</t>
        </is>
      </c>
      <c r="C192" t="inlineStr">
        <is>
          <t>ET-19 (Osiel Salaices)</t>
        </is>
      </c>
      <c r="D192" t="inlineStr">
        <is>
          <t>On-Road</t>
        </is>
      </c>
      <c r="E192" t="inlineStr">
        <is>
          <t>RAM</t>
        </is>
      </c>
      <c r="F192" t="inlineStr">
        <is>
          <t>1500</t>
        </is>
      </c>
      <c r="G192" t="n">
        <v>2022</v>
      </c>
      <c r="H192" t="inlineStr">
        <is>
          <t>Pickup Truck</t>
        </is>
      </c>
      <c r="I192" t="inlineStr">
        <is>
          <t>1/2 Ton 4WD</t>
        </is>
      </c>
      <c r="K192" s="1" t="n">
        <v>45789.42576388889</v>
      </c>
      <c r="L192" t="inlineStr">
        <is>
          <t>Periodic Message</t>
        </is>
      </c>
      <c r="R192" t="inlineStr">
        <is>
          <t>2023-006 Tarrant SH 183 Bridge Replacement, N Nichols St, Fort Worth, TX 76106</t>
        </is>
      </c>
      <c r="S192" t="inlineStr">
        <is>
          <t>LEROY ARNOLD (240679)</t>
        </is>
      </c>
      <c r="T192" t="inlineStr">
        <is>
          <t>True</t>
        </is>
      </c>
      <c r="U192" t="inlineStr">
        <is>
          <t>0</t>
        </is>
      </c>
      <c r="V192" t="n">
        <v>640</v>
      </c>
      <c r="W192" t="n">
        <v>76330</v>
      </c>
      <c r="X192" t="n">
        <v>76330</v>
      </c>
      <c r="Y192" t="n">
        <v>2854</v>
      </c>
      <c r="Z192" t="n">
        <v>2854</v>
      </c>
      <c r="AA192" t="inlineStr">
        <is>
          <t>240815 - Salaices, Osiel</t>
        </is>
      </c>
      <c r="AB192" t="inlineStr">
        <is>
          <t>1C6RR7FT2NS199949</t>
        </is>
      </c>
      <c r="AD192" t="inlineStr">
        <is>
          <t>SRD1030</t>
        </is>
      </c>
      <c r="AE192" t="inlineStr">
        <is>
          <t>TX</t>
        </is>
      </c>
      <c r="AH192" t="inlineStr">
        <is>
          <t xml:space="preserve">Tradesman 4x4 Quad Cab 6.3 ft. box 140 in. WB </t>
        </is>
      </c>
      <c r="AO192" t="inlineStr">
        <is>
          <t>0.00</t>
        </is>
      </c>
      <c r="AP192" t="inlineStr">
        <is>
          <t>CuYds</t>
        </is>
      </c>
      <c r="AQ192" t="n">
        <v>0</v>
      </c>
      <c r="AR192" t="n">
        <v>6800</v>
      </c>
      <c r="AS192" t="inlineStr">
        <is>
          <t>lbs</t>
        </is>
      </c>
      <c r="AT192" t="n">
        <v>0</v>
      </c>
      <c r="AU192" t="n">
        <v>0</v>
      </c>
      <c r="AV192" t="n">
        <v>0</v>
      </c>
      <c r="AW192" t="n">
        <v>0</v>
      </c>
      <c r="AX192" t="inlineStr">
        <is>
          <t>DFW.05272117</t>
        </is>
      </c>
      <c r="BF192" t="inlineStr">
        <is>
          <t>2 - DFW, SVY - SURVEY</t>
        </is>
      </c>
      <c r="CJ192" t="inlineStr">
        <is>
          <t>GT-2469</t>
        </is>
      </c>
      <c r="CK192" t="inlineStr">
        <is>
          <t>223702196</t>
        </is>
      </c>
      <c r="CL192" t="n">
        <v>2</v>
      </c>
      <c r="CO192" s="1" t="n">
        <v>46053</v>
      </c>
      <c r="CP192" t="inlineStr">
        <is>
          <t>Standard</t>
        </is>
      </c>
      <c r="CV192">
        <f>FLEET7[[#This Row],[Category]]</f>
        <v/>
      </c>
      <c r="CW192">
        <f>TRIM(LEFT($C192, FIND("(", $C192 &amp; "(") - 1))</f>
        <v/>
      </c>
      <c r="CX192">
        <f>IFERROR(TRIM(MID(FLEET7[[#This Row],[Secondary Asset Identifier]], FIND(" - ", FLEET7[[#This Row],[Secondary Asset Identifier]]) + 3, LEN(FLEET7[[#This Row],[Secondary Asset Identifier]]))),FLEET7[[#This Row],[Emp ID]])</f>
        <v/>
      </c>
      <c r="CY192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192">
        <f>FLEET7[[#This Row],[Assigned]]</f>
        <v/>
      </c>
      <c r="DA192">
        <f>TRIM(LEFT($C192, FIND("(", $C192 &amp; "(") - 1))</f>
        <v/>
      </c>
    </row>
    <row r="193">
      <c r="A193" t="inlineStr">
        <is>
          <t>Ragle Inc.</t>
        </is>
      </c>
      <c r="B193" t="inlineStr">
        <is>
          <t>Ragle - Texas</t>
        </is>
      </c>
      <c r="C193" t="inlineStr">
        <is>
          <t>ET-20 (OPEN RAM 1500)</t>
        </is>
      </c>
      <c r="D193" t="inlineStr">
        <is>
          <t>On-Road</t>
        </is>
      </c>
      <c r="E193" t="inlineStr">
        <is>
          <t>RAM</t>
        </is>
      </c>
      <c r="F193" t="inlineStr">
        <is>
          <t>1500</t>
        </is>
      </c>
      <c r="G193" t="n">
        <v>2022</v>
      </c>
      <c r="H193" t="inlineStr">
        <is>
          <t>Pickup Truck</t>
        </is>
      </c>
      <c r="I193" t="inlineStr">
        <is>
          <t>1/2 Ton 4WD</t>
        </is>
      </c>
      <c r="K193" s="1" t="n">
        <v>45789.30217592593</v>
      </c>
      <c r="L193" t="inlineStr">
        <is>
          <t>Key Off</t>
        </is>
      </c>
      <c r="R193" t="inlineStr">
        <is>
          <t>EQUIP HOU, S Acres Dr, Houston, TX 77048</t>
        </is>
      </c>
      <c r="S193" t="inlineStr">
        <is>
          <t>JUAN LOPEZ-VAZQUEZ (410028)</t>
        </is>
      </c>
      <c r="T193" t="inlineStr">
        <is>
          <t>True</t>
        </is>
      </c>
      <c r="U193" t="inlineStr">
        <is>
          <t>0</t>
        </is>
      </c>
      <c r="V193" t="n">
        <v>630</v>
      </c>
      <c r="W193" t="n">
        <v>89938.8</v>
      </c>
      <c r="X193" t="n">
        <v>91001.8</v>
      </c>
      <c r="Y193" t="n">
        <v>3948</v>
      </c>
      <c r="Z193" t="n">
        <v>3948</v>
      </c>
      <c r="AA193" t="inlineStr">
        <is>
          <t>OPEN RAM 1500</t>
        </is>
      </c>
      <c r="AB193" t="inlineStr">
        <is>
          <t>3C6RR7KG9NG375444</t>
        </is>
      </c>
      <c r="AC193" t="inlineStr">
        <is>
          <t>SNZ6645 OLD PLATE</t>
        </is>
      </c>
      <c r="AD193" t="inlineStr">
        <is>
          <t>VZF5498</t>
        </is>
      </c>
      <c r="AE193" t="inlineStr">
        <is>
          <t>TX</t>
        </is>
      </c>
      <c r="AH193" t="inlineStr">
        <is>
          <t>Tradesman 4x4 Crew Cab 5.6 ft. box 140 in. WB
410028 - Lopez-Vazquez, Juan M</t>
        </is>
      </c>
      <c r="AO193" t="inlineStr">
        <is>
          <t>0.00</t>
        </is>
      </c>
      <c r="AP193" t="inlineStr">
        <is>
          <t>CuYds</t>
        </is>
      </c>
      <c r="AQ193" t="n">
        <v>0</v>
      </c>
      <c r="AR193" t="n">
        <v>6800</v>
      </c>
      <c r="AS193" t="inlineStr">
        <is>
          <t>lbs</t>
        </is>
      </c>
      <c r="AT193" t="n">
        <v>0</v>
      </c>
      <c r="AU193" t="n">
        <v>0</v>
      </c>
      <c r="AV193" t="n">
        <v>0</v>
      </c>
      <c r="AW193" t="n">
        <v>0</v>
      </c>
      <c r="AX193" t="inlineStr">
        <is>
          <t>DFW.05313115</t>
        </is>
      </c>
      <c r="AZ193" t="n">
        <v>0</v>
      </c>
      <c r="BA193" t="n">
        <v>0</v>
      </c>
      <c r="BB193" t="n">
        <v>0</v>
      </c>
      <c r="BF193" t="inlineStr">
        <is>
          <t>4 - HOU, PE - PROJECT ENGINEER</t>
        </is>
      </c>
      <c r="CJ193" t="inlineStr">
        <is>
          <t>GT-2469</t>
        </is>
      </c>
      <c r="CK193" t="inlineStr">
        <is>
          <t>223701946</t>
        </is>
      </c>
      <c r="CL193" t="n">
        <v>2</v>
      </c>
      <c r="CO193" s="1" t="n">
        <v>46022</v>
      </c>
      <c r="CP193" t="inlineStr">
        <is>
          <t>Import</t>
        </is>
      </c>
      <c r="CV193">
        <f>FLEET7[[#This Row],[Category]]</f>
        <v/>
      </c>
      <c r="CW193">
        <f>TRIM(LEFT($C193, FIND("(", $C193 &amp; "(") - 1))</f>
        <v/>
      </c>
      <c r="CX193">
        <f>IFERROR(TRIM(MID(FLEET7[[#This Row],[Secondary Asset Identifier]], FIND(" - ", FLEET7[[#This Row],[Secondary Asset Identifier]]) + 3, LEN(FLEET7[[#This Row],[Secondary Asset Identifier]]))),FLEET7[[#This Row],[Emp ID]])</f>
        <v/>
      </c>
      <c r="CY193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193">
        <f>FLEET7[[#This Row],[Assigned]]</f>
        <v/>
      </c>
      <c r="DA193">
        <f>TRIM(LEFT($C193, FIND("(", $C193 &amp; "(") - 1))</f>
        <v/>
      </c>
    </row>
    <row r="194">
      <c r="A194" t="inlineStr">
        <is>
          <t>Ragle Inc.</t>
        </is>
      </c>
      <c r="B194" t="inlineStr">
        <is>
          <t>Ragle - Texas</t>
        </is>
      </c>
      <c r="C194" t="inlineStr">
        <is>
          <t>ET-21 (OPEN)</t>
        </is>
      </c>
      <c r="D194" t="inlineStr">
        <is>
          <t>On-Road</t>
        </is>
      </c>
      <c r="E194" t="inlineStr">
        <is>
          <t>RAM</t>
        </is>
      </c>
      <c r="F194" t="inlineStr">
        <is>
          <t>1500</t>
        </is>
      </c>
      <c r="G194" t="n">
        <v>2022</v>
      </c>
      <c r="H194" t="inlineStr">
        <is>
          <t>Pickup Truck</t>
        </is>
      </c>
      <c r="I194" t="inlineStr">
        <is>
          <t>1/2 Ton 4WD</t>
        </is>
      </c>
      <c r="K194" s="1" t="n">
        <v>45789.36905092592</v>
      </c>
      <c r="L194" t="inlineStr">
        <is>
          <t>Heartbeat</t>
        </is>
      </c>
      <c r="R194" t="inlineStr">
        <is>
          <t>TEXDIST, Two Thousand Oak Apartments, North Richland Hills, TX 76180</t>
        </is>
      </c>
      <c r="T194" t="inlineStr">
        <is>
          <t>True</t>
        </is>
      </c>
      <c r="U194" t="inlineStr">
        <is>
          <t>42</t>
        </is>
      </c>
      <c r="V194" t="n">
        <v>633</v>
      </c>
      <c r="W194" t="n">
        <v>21596</v>
      </c>
      <c r="X194" t="n">
        <v>21596</v>
      </c>
      <c r="Y194" t="n">
        <v>2948</v>
      </c>
      <c r="Z194" t="n">
        <v>2948</v>
      </c>
      <c r="AA194" t="inlineStr">
        <is>
          <t>OPEN</t>
        </is>
      </c>
      <c r="AB194" t="inlineStr">
        <is>
          <t>1C6SRFFT7NN326950</t>
        </is>
      </c>
      <c r="AD194" t="inlineStr">
        <is>
          <t>SWW3563</t>
        </is>
      </c>
      <c r="AE194" t="inlineStr">
        <is>
          <t>TX</t>
        </is>
      </c>
      <c r="AH194" t="inlineStr">
        <is>
          <t>Big Horn/Lone Star 4x4 Crew Cab 144.5 in. WB</t>
        </is>
      </c>
      <c r="AO194" t="inlineStr">
        <is>
          <t>0.00</t>
        </is>
      </c>
      <c r="AP194" t="inlineStr">
        <is>
          <t>CuYds</t>
        </is>
      </c>
      <c r="AQ194" t="n">
        <v>0</v>
      </c>
      <c r="AR194" t="n">
        <v>7100</v>
      </c>
      <c r="AS194" t="inlineStr">
        <is>
          <t>lbs</t>
        </is>
      </c>
      <c r="AT194" t="n">
        <v>0</v>
      </c>
      <c r="AU194" t="n">
        <v>0</v>
      </c>
      <c r="AV194" t="n">
        <v>0</v>
      </c>
      <c r="AW194" t="n">
        <v>0</v>
      </c>
      <c r="AX194" t="inlineStr">
        <is>
          <t>DFW.05469928</t>
        </is>
      </c>
      <c r="AZ194" t="n">
        <v>0</v>
      </c>
      <c r="BA194" t="n">
        <v>0</v>
      </c>
      <c r="BB194" t="n">
        <v>0</v>
      </c>
      <c r="BF194" t="inlineStr">
        <is>
          <t>8 - DISTRICT</t>
        </is>
      </c>
      <c r="CJ194" t="inlineStr">
        <is>
          <t>GT-2469</t>
        </is>
      </c>
      <c r="CK194" t="inlineStr">
        <is>
          <t>223702174</t>
        </is>
      </c>
      <c r="CL194" t="n">
        <v>2</v>
      </c>
      <c r="CO194" s="1" t="n">
        <v>46081</v>
      </c>
      <c r="CP194" t="inlineStr">
        <is>
          <t>Import</t>
        </is>
      </c>
      <c r="CV194">
        <f>FLEET7[[#This Row],[Category]]</f>
        <v/>
      </c>
      <c r="CW194">
        <f>TRIM(LEFT($C194, FIND("(", $C194 &amp; "(") - 1))</f>
        <v/>
      </c>
      <c r="CX194">
        <f>IFERROR(TRIM(MID(FLEET7[[#This Row],[Secondary Asset Identifier]], FIND(" - ", FLEET7[[#This Row],[Secondary Asset Identifier]]) + 3, LEN(FLEET7[[#This Row],[Secondary Asset Identifier]]))),FLEET7[[#This Row],[Emp ID]])</f>
        <v/>
      </c>
      <c r="CY194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194">
        <f>FLEET7[[#This Row],[Assigned]]</f>
        <v/>
      </c>
      <c r="DA194">
        <f>TRIM(LEFT($C194, FIND("(", $C194 &amp; "(") - 1))</f>
        <v/>
      </c>
    </row>
    <row r="195">
      <c r="A195" t="inlineStr">
        <is>
          <t>Ragle Inc.</t>
        </is>
      </c>
      <c r="B195" t="inlineStr">
        <is>
          <t>Ragle - Texas</t>
        </is>
      </c>
      <c r="C195" t="inlineStr">
        <is>
          <t>ET-22 (JUAN LOPEZ)</t>
        </is>
      </c>
      <c r="D195" t="inlineStr">
        <is>
          <t>On-Road</t>
        </is>
      </c>
      <c r="E195" t="inlineStr">
        <is>
          <t>FORD</t>
        </is>
      </c>
      <c r="F195" t="inlineStr">
        <is>
          <t>F250</t>
        </is>
      </c>
      <c r="G195" t="n">
        <v>2023</v>
      </c>
      <c r="H195" t="inlineStr">
        <is>
          <t>Pickup Truck</t>
        </is>
      </c>
      <c r="K195" s="1" t="n">
        <v>45789.4275462963</v>
      </c>
      <c r="L195" t="inlineStr">
        <is>
          <t>Idling</t>
        </is>
      </c>
      <c r="R195" t="inlineStr">
        <is>
          <t>2023-032 SH 345 BRIDGE REHABILITATION, US-75 N, Dallas, TX 75226</t>
        </is>
      </c>
      <c r="T195" t="inlineStr">
        <is>
          <t>True</t>
        </is>
      </c>
      <c r="U195" t="inlineStr">
        <is>
          <t>0</t>
        </is>
      </c>
      <c r="V195" t="n">
        <v>55</v>
      </c>
      <c r="W195" t="n">
        <v>30159.7</v>
      </c>
      <c r="X195" t="n">
        <v>30045.7</v>
      </c>
      <c r="Y195" t="n">
        <v>2049</v>
      </c>
      <c r="Z195" t="n">
        <v>2049</v>
      </c>
      <c r="AA195" t="inlineStr">
        <is>
          <t>240122 - Lopez, Juan</t>
        </is>
      </c>
      <c r="AB195" t="inlineStr">
        <is>
          <t>1FT7W2AA9PEC72205</t>
        </is>
      </c>
      <c r="AD195" t="inlineStr">
        <is>
          <t>TLD7261</t>
        </is>
      </c>
      <c r="AE195" t="inlineStr">
        <is>
          <t>TX</t>
        </is>
      </c>
      <c r="AO195" t="inlineStr">
        <is>
          <t>0.00</t>
        </is>
      </c>
      <c r="AP195" t="inlineStr">
        <is>
          <t>CuYds</t>
        </is>
      </c>
      <c r="AQ195" t="n">
        <v>0</v>
      </c>
      <c r="AR195" t="n">
        <v>0</v>
      </c>
      <c r="AS195" t="inlineStr">
        <is>
          <t>lbs</t>
        </is>
      </c>
      <c r="AT195" t="n">
        <v>0</v>
      </c>
      <c r="AU195" t="n">
        <v>0</v>
      </c>
      <c r="AV195" t="n">
        <v>0</v>
      </c>
      <c r="AW195" t="n">
        <v>0</v>
      </c>
      <c r="AX195" t="inlineStr">
        <is>
          <t>DFW.06271006</t>
        </is>
      </c>
      <c r="BF195" t="inlineStr">
        <is>
          <t>2 - DFW, FM - FOREMEN</t>
        </is>
      </c>
      <c r="CJ195" t="inlineStr">
        <is>
          <t>GT-2469</t>
        </is>
      </c>
      <c r="CK195" t="inlineStr">
        <is>
          <t>201006785</t>
        </is>
      </c>
      <c r="CL195" t="n">
        <v>2</v>
      </c>
      <c r="CO195" s="1" t="n">
        <v>45900</v>
      </c>
      <c r="CP195" t="inlineStr">
        <is>
          <t>Standard</t>
        </is>
      </c>
      <c r="CV195">
        <f>FLEET7[[#This Row],[Category]]</f>
        <v/>
      </c>
      <c r="CW195">
        <f>TRIM(LEFT($C195, FIND("(", $C195 &amp; "(") - 1))</f>
        <v/>
      </c>
      <c r="CX195">
        <f>IFERROR(TRIM(MID(FLEET7[[#This Row],[Secondary Asset Identifier]], FIND(" - ", FLEET7[[#This Row],[Secondary Asset Identifier]]) + 3, LEN(FLEET7[[#This Row],[Secondary Asset Identifier]]))),FLEET7[[#This Row],[Emp ID]])</f>
        <v/>
      </c>
      <c r="CY195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195">
        <f>FLEET7[[#This Row],[Assigned]]</f>
        <v/>
      </c>
      <c r="DA195">
        <f>TRIM(LEFT($C195, FIND("(", $C195 &amp; "(") - 1))</f>
        <v/>
      </c>
    </row>
    <row r="196">
      <c r="A196" t="inlineStr">
        <is>
          <t>Ragle Inc.</t>
        </is>
      </c>
      <c r="B196" t="inlineStr">
        <is>
          <t>Ragle - Texas</t>
        </is>
      </c>
      <c r="C196" t="inlineStr">
        <is>
          <t>ET-23 (JOSE J. RIVERA)</t>
        </is>
      </c>
      <c r="D196" t="inlineStr">
        <is>
          <t>On-Road</t>
        </is>
      </c>
      <c r="E196" t="inlineStr">
        <is>
          <t>FORD</t>
        </is>
      </c>
      <c r="F196" t="inlineStr">
        <is>
          <t>F250</t>
        </is>
      </c>
      <c r="G196" t="n">
        <v>2023</v>
      </c>
      <c r="H196" t="inlineStr">
        <is>
          <t>Pickup Truck</t>
        </is>
      </c>
      <c r="K196" s="1" t="n">
        <v>45789.38159722222</v>
      </c>
      <c r="L196" t="inlineStr">
        <is>
          <t>Key Off</t>
        </is>
      </c>
      <c r="R196" t="inlineStr">
        <is>
          <t>2021-017 Plano Collin Creek Culvert Imp, Collin Creek Mall, Plano, TX 75075</t>
        </is>
      </c>
      <c r="S196" t="inlineStr">
        <is>
          <t>JOSE J RIVERA (240072)</t>
        </is>
      </c>
      <c r="T196" t="inlineStr">
        <is>
          <t>True</t>
        </is>
      </c>
      <c r="U196" t="inlineStr">
        <is>
          <t>0</t>
        </is>
      </c>
      <c r="V196" t="n">
        <v>585</v>
      </c>
      <c r="W196" t="n">
        <v>67532.10000000001</v>
      </c>
      <c r="X196" t="n">
        <v>67532.10000000001</v>
      </c>
      <c r="Y196" t="n">
        <v>2807</v>
      </c>
      <c r="Z196" t="n">
        <v>2807</v>
      </c>
      <c r="AA196" t="inlineStr">
        <is>
          <t>240072 - Rivera, Jose J</t>
        </is>
      </c>
      <c r="AB196" t="inlineStr">
        <is>
          <t>1FT7W2AA0PEC61884</t>
        </is>
      </c>
      <c r="AD196" t="inlineStr">
        <is>
          <t>TLD7258</t>
        </is>
      </c>
      <c r="AE196" t="inlineStr">
        <is>
          <t>TX</t>
        </is>
      </c>
      <c r="AO196" t="inlineStr">
        <is>
          <t>0.00</t>
        </is>
      </c>
      <c r="AP196" t="inlineStr">
        <is>
          <t>CuYds</t>
        </is>
      </c>
      <c r="AQ196" t="n">
        <v>0</v>
      </c>
      <c r="AR196" t="n">
        <v>0</v>
      </c>
      <c r="AS196" t="inlineStr">
        <is>
          <t>lbs</t>
        </is>
      </c>
      <c r="AT196" t="n">
        <v>0</v>
      </c>
      <c r="AU196" t="n">
        <v>0</v>
      </c>
      <c r="AV196" t="n">
        <v>0</v>
      </c>
      <c r="AW196" t="n">
        <v>0</v>
      </c>
      <c r="AX196" t="inlineStr">
        <is>
          <t>DFW.06271007</t>
        </is>
      </c>
      <c r="BF196" t="inlineStr">
        <is>
          <t>FM - FOREMEN, 2 - DFW</t>
        </is>
      </c>
      <c r="CJ196" t="inlineStr">
        <is>
          <t>GT-2469</t>
        </is>
      </c>
      <c r="CK196" t="inlineStr">
        <is>
          <t>223702025</t>
        </is>
      </c>
      <c r="CO196" s="1" t="n">
        <v>45900</v>
      </c>
      <c r="CP196" t="inlineStr">
        <is>
          <t>Standard</t>
        </is>
      </c>
      <c r="CV196">
        <f>FLEET7[[#This Row],[Category]]</f>
        <v/>
      </c>
      <c r="CW196">
        <f>TRIM(LEFT($C196, FIND("(", $C196 &amp; "(") - 1))</f>
        <v/>
      </c>
      <c r="CX196">
        <f>IFERROR(TRIM(MID(FLEET7[[#This Row],[Secondary Asset Identifier]], FIND(" - ", FLEET7[[#This Row],[Secondary Asset Identifier]]) + 3, LEN(FLEET7[[#This Row],[Secondary Asset Identifier]]))),FLEET7[[#This Row],[Emp ID]])</f>
        <v/>
      </c>
      <c r="CY196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196">
        <f>FLEET7[[#This Row],[Assigned]]</f>
        <v/>
      </c>
      <c r="DA196">
        <f>TRIM(LEFT($C196, FIND("(", $C196 &amp; "(") - 1))</f>
        <v/>
      </c>
    </row>
    <row r="197">
      <c r="A197" t="inlineStr">
        <is>
          <t>Ragle Inc.</t>
        </is>
      </c>
      <c r="B197" t="inlineStr">
        <is>
          <t>Ragle - Texas</t>
        </is>
      </c>
      <c r="C197" t="inlineStr">
        <is>
          <t>ET-24 (Troy Malette)</t>
        </is>
      </c>
      <c r="D197" t="inlineStr">
        <is>
          <t>On-Road</t>
        </is>
      </c>
      <c r="E197" t="inlineStr">
        <is>
          <t>FORD</t>
        </is>
      </c>
      <c r="F197" t="inlineStr">
        <is>
          <t>F250</t>
        </is>
      </c>
      <c r="G197" t="n">
        <v>2023</v>
      </c>
      <c r="H197" t="inlineStr">
        <is>
          <t>Pickup Truck</t>
        </is>
      </c>
      <c r="K197" s="1" t="n">
        <v>45789.41293981481</v>
      </c>
      <c r="L197" t="inlineStr">
        <is>
          <t>Key Off</t>
        </is>
      </c>
      <c r="R197" t="inlineStr">
        <is>
          <t>2024-012 Dal IH635 U-Turn Bridge, N Belt Line Rd, Irving, TX 75063</t>
        </is>
      </c>
      <c r="S197" t="inlineStr">
        <is>
          <t>TROY MALETTE (240696)</t>
        </is>
      </c>
      <c r="T197" t="inlineStr">
        <is>
          <t>True</t>
        </is>
      </c>
      <c r="U197" t="inlineStr">
        <is>
          <t>0</t>
        </is>
      </c>
      <c r="V197" t="n">
        <v>585</v>
      </c>
      <c r="W197" t="n">
        <v>34487.9</v>
      </c>
      <c r="X197" t="n">
        <v>34487.9</v>
      </c>
      <c r="Y197" t="n">
        <v>2411</v>
      </c>
      <c r="Z197" t="n">
        <v>2411</v>
      </c>
      <c r="AA197" t="inlineStr">
        <is>
          <t>240696 - Malette, Troy S</t>
        </is>
      </c>
      <c r="AB197" t="inlineStr">
        <is>
          <t>1FT7W2AA2PEC61885</t>
        </is>
      </c>
      <c r="AD197" t="inlineStr">
        <is>
          <t>TLD7259</t>
        </is>
      </c>
      <c r="AE197" t="inlineStr">
        <is>
          <t>TX</t>
        </is>
      </c>
      <c r="AO197" t="inlineStr">
        <is>
          <t>0.00</t>
        </is>
      </c>
      <c r="AP197" t="inlineStr">
        <is>
          <t>CuYds</t>
        </is>
      </c>
      <c r="AQ197" t="n">
        <v>0</v>
      </c>
      <c r="AR197" t="n">
        <v>0</v>
      </c>
      <c r="AS197" t="inlineStr">
        <is>
          <t>lbs</t>
        </is>
      </c>
      <c r="AT197" t="n">
        <v>0</v>
      </c>
      <c r="AU197" t="n">
        <v>0</v>
      </c>
      <c r="AV197" t="n">
        <v>0</v>
      </c>
      <c r="AW197" t="n">
        <v>0</v>
      </c>
      <c r="AX197" t="inlineStr">
        <is>
          <t>DFW.06271008</t>
        </is>
      </c>
      <c r="BF197" t="inlineStr">
        <is>
          <t>2 - DFW, SI - SUPERINTENDENT</t>
        </is>
      </c>
      <c r="CJ197" t="inlineStr">
        <is>
          <t>GT-2469</t>
        </is>
      </c>
      <c r="CK197" t="inlineStr">
        <is>
          <t>223702157</t>
        </is>
      </c>
      <c r="CL197" t="n">
        <v>2</v>
      </c>
      <c r="CO197" s="1" t="n">
        <v>45900</v>
      </c>
      <c r="CP197" t="inlineStr">
        <is>
          <t>Standard</t>
        </is>
      </c>
      <c r="CV197">
        <f>FLEET7[[#This Row],[Category]]</f>
        <v/>
      </c>
      <c r="CW197">
        <f>TRIM(LEFT($C197, FIND("(", $C197 &amp; "(") - 1))</f>
        <v/>
      </c>
      <c r="CX197">
        <f>IFERROR(TRIM(MID(FLEET7[[#This Row],[Secondary Asset Identifier]], FIND(" - ", FLEET7[[#This Row],[Secondary Asset Identifier]]) + 3, LEN(FLEET7[[#This Row],[Secondary Asset Identifier]]))),FLEET7[[#This Row],[Emp ID]])</f>
        <v/>
      </c>
      <c r="CY197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197">
        <f>FLEET7[[#This Row],[Assigned]]</f>
        <v/>
      </c>
      <c r="DA197">
        <f>TRIM(LEFT($C197, FIND("(", $C197 &amp; "(") - 1))</f>
        <v/>
      </c>
    </row>
    <row r="198">
      <c r="A198" t="inlineStr">
        <is>
          <t>Ragle Inc.</t>
        </is>
      </c>
      <c r="B198" t="inlineStr">
        <is>
          <t>Ragle - Texas</t>
        </is>
      </c>
      <c r="C198" t="inlineStr">
        <is>
          <t>ET-25 (JESUS O. RODARTE SERRANO)</t>
        </is>
      </c>
      <c r="D198" t="inlineStr">
        <is>
          <t>On-Road</t>
        </is>
      </c>
      <c r="E198" t="inlineStr">
        <is>
          <t>FORD</t>
        </is>
      </c>
      <c r="F198" t="inlineStr">
        <is>
          <t>F250</t>
        </is>
      </c>
      <c r="G198" t="n">
        <v>2023</v>
      </c>
      <c r="H198" t="inlineStr">
        <is>
          <t>Pickup Truck</t>
        </is>
      </c>
      <c r="K198" s="1" t="n">
        <v>45789.41425925926</v>
      </c>
      <c r="L198" t="inlineStr">
        <is>
          <t>Key Off</t>
        </is>
      </c>
      <c r="R198" t="inlineStr">
        <is>
          <t>2023-014 (1) TARRANT IH 20 US 81 BR, SE Loop 820, Fort Worth, TX 76134</t>
        </is>
      </c>
      <c r="S198" t="inlineStr">
        <is>
          <t>ALEJANDRO LOZANO ACOSTA (240448)</t>
        </is>
      </c>
      <c r="T198" t="inlineStr">
        <is>
          <t>True</t>
        </is>
      </c>
      <c r="U198" t="inlineStr">
        <is>
          <t>0</t>
        </is>
      </c>
      <c r="V198" t="n">
        <v>355</v>
      </c>
      <c r="W198" t="n">
        <v>35588.2</v>
      </c>
      <c r="X198" t="n">
        <v>35588.2</v>
      </c>
      <c r="Y198" t="n">
        <v>2158</v>
      </c>
      <c r="Z198" t="n">
        <v>2158</v>
      </c>
      <c r="AA198" t="inlineStr">
        <is>
          <t>240455 - RODARTE SERRANO, JESUS O</t>
        </is>
      </c>
      <c r="AB198" t="inlineStr">
        <is>
          <t>1FT7W2AA7PEC72204</t>
        </is>
      </c>
      <c r="AD198" t="inlineStr">
        <is>
          <t>TLD7260</t>
        </is>
      </c>
      <c r="AE198" t="inlineStr">
        <is>
          <t>TX</t>
        </is>
      </c>
      <c r="AO198" t="inlineStr">
        <is>
          <t>0.00</t>
        </is>
      </c>
      <c r="AP198" t="inlineStr">
        <is>
          <t>CuYds</t>
        </is>
      </c>
      <c r="AQ198" t="n">
        <v>0</v>
      </c>
      <c r="AR198" t="n">
        <v>0</v>
      </c>
      <c r="AS198" t="inlineStr">
        <is>
          <t>lbs</t>
        </is>
      </c>
      <c r="AT198" t="n">
        <v>0</v>
      </c>
      <c r="AU198" t="n">
        <v>0</v>
      </c>
      <c r="AV198" t="n">
        <v>0</v>
      </c>
      <c r="AW198" t="n">
        <v>0</v>
      </c>
      <c r="AX198" t="inlineStr">
        <is>
          <t>DFW.06271009</t>
        </is>
      </c>
      <c r="BF198" t="inlineStr">
        <is>
          <t>FM - FOREMEN, 2 - DFW</t>
        </is>
      </c>
      <c r="CJ198" t="inlineStr">
        <is>
          <t>GT-2469</t>
        </is>
      </c>
      <c r="CK198" t="inlineStr">
        <is>
          <t>223702075</t>
        </is>
      </c>
      <c r="CL198" t="n">
        <v>2</v>
      </c>
      <c r="CO198" s="1" t="n">
        <v>45900</v>
      </c>
      <c r="CP198" t="inlineStr">
        <is>
          <t>Standard</t>
        </is>
      </c>
      <c r="CV198">
        <f>FLEET7[[#This Row],[Category]]</f>
        <v/>
      </c>
      <c r="CW198">
        <f>TRIM(LEFT($C198, FIND("(", $C198 &amp; "(") - 1))</f>
        <v/>
      </c>
      <c r="CX198">
        <f>IFERROR(TRIM(MID(FLEET7[[#This Row],[Secondary Asset Identifier]], FIND(" - ", FLEET7[[#This Row],[Secondary Asset Identifier]]) + 3, LEN(FLEET7[[#This Row],[Secondary Asset Identifier]]))),FLEET7[[#This Row],[Emp ID]])</f>
        <v/>
      </c>
      <c r="CY198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198">
        <f>FLEET7[[#This Row],[Assigned]]</f>
        <v/>
      </c>
      <c r="DA198">
        <f>TRIM(LEFT($C198, FIND("(", $C198 &amp; "(") - 1))</f>
        <v/>
      </c>
    </row>
    <row r="199">
      <c r="A199" t="inlineStr">
        <is>
          <t>Ragle Inc.</t>
        </is>
      </c>
      <c r="B199" t="inlineStr">
        <is>
          <t>Ragle - Texas</t>
        </is>
      </c>
      <c r="C199" t="inlineStr">
        <is>
          <t>ET-26 (JUAN P. RODRIGUEZ)</t>
        </is>
      </c>
      <c r="D199" t="inlineStr">
        <is>
          <t>On-Road</t>
        </is>
      </c>
      <c r="E199" t="inlineStr">
        <is>
          <t>FORD</t>
        </is>
      </c>
      <c r="F199" t="inlineStr">
        <is>
          <t>F250</t>
        </is>
      </c>
      <c r="G199" t="n">
        <v>2024</v>
      </c>
      <c r="H199" t="inlineStr">
        <is>
          <t>Pickup Truck</t>
        </is>
      </c>
      <c r="I199" t="inlineStr">
        <is>
          <t>3/4 Ton</t>
        </is>
      </c>
      <c r="K199" s="1" t="n">
        <v>45788.80206018518</v>
      </c>
      <c r="L199" t="inlineStr">
        <is>
          <t>Heartbeat</t>
        </is>
      </c>
      <c r="R199" t="inlineStr">
        <is>
          <t>N Edgewood Ter, Fort Worth, TX 76103</t>
        </is>
      </c>
      <c r="S199" t="inlineStr">
        <is>
          <t>JUAN P RODRIGUEZ (240075)</t>
        </is>
      </c>
      <c r="T199" t="inlineStr">
        <is>
          <t>True</t>
        </is>
      </c>
      <c r="U199" t="inlineStr">
        <is>
          <t>1</t>
        </is>
      </c>
      <c r="V199" t="n">
        <v>93</v>
      </c>
      <c r="W199" t="n">
        <v>38181.7</v>
      </c>
      <c r="X199" t="n">
        <v>38181.7</v>
      </c>
      <c r="Y199" t="n">
        <v>2275</v>
      </c>
      <c r="Z199" t="n">
        <v>2275</v>
      </c>
      <c r="AA199" t="inlineStr">
        <is>
          <t>240075 - Rodriguez, Juan P</t>
        </is>
      </c>
      <c r="AB199" t="inlineStr">
        <is>
          <t>1FT7W2AA5REC11999</t>
        </is>
      </c>
      <c r="AD199" t="inlineStr">
        <is>
          <t>TYL6357</t>
        </is>
      </c>
      <c r="AE199" t="inlineStr">
        <is>
          <t>TX</t>
        </is>
      </c>
      <c r="AH199" t="inlineStr">
        <is>
          <t>PT-255 OLD UNIT #</t>
        </is>
      </c>
      <c r="AO199" t="inlineStr">
        <is>
          <t>0.00</t>
        </is>
      </c>
      <c r="AQ199" t="n">
        <v>0</v>
      </c>
      <c r="AR199" t="n">
        <v>0</v>
      </c>
      <c r="AS199" t="inlineStr">
        <is>
          <t>lbs</t>
        </is>
      </c>
      <c r="AT199" t="n">
        <v>0</v>
      </c>
      <c r="AU199" t="n">
        <v>0</v>
      </c>
      <c r="AV199" t="n">
        <v>0</v>
      </c>
      <c r="AW199" t="n">
        <v>0</v>
      </c>
      <c r="AX199" t="inlineStr">
        <is>
          <t>NTTA00129099</t>
        </is>
      </c>
      <c r="BF199" t="inlineStr">
        <is>
          <t>2 - DFW, FM - FOREMEN</t>
        </is>
      </c>
      <c r="CJ199" t="inlineStr">
        <is>
          <t>GT-2469</t>
        </is>
      </c>
      <c r="CK199" t="inlineStr">
        <is>
          <t>201006612</t>
        </is>
      </c>
      <c r="CL199" t="n">
        <v>2</v>
      </c>
      <c r="CO199" s="1" t="n">
        <v>46112</v>
      </c>
      <c r="CP199" t="inlineStr">
        <is>
          <t>Standard</t>
        </is>
      </c>
      <c r="CV199">
        <f>FLEET7[[#This Row],[Category]]</f>
        <v/>
      </c>
      <c r="CW199">
        <f>TRIM(LEFT($C199, FIND("(", $C199 &amp; "(") - 1))</f>
        <v/>
      </c>
      <c r="CX199">
        <f>IFERROR(TRIM(MID(FLEET7[[#This Row],[Secondary Asset Identifier]], FIND(" - ", FLEET7[[#This Row],[Secondary Asset Identifier]]) + 3, LEN(FLEET7[[#This Row],[Secondary Asset Identifier]]))),FLEET7[[#This Row],[Emp ID]])</f>
        <v/>
      </c>
      <c r="CY199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199">
        <f>FLEET7[[#This Row],[Assigned]]</f>
        <v/>
      </c>
      <c r="DA199">
        <f>TRIM(LEFT($C199, FIND("(", $C199 &amp; "(") - 1))</f>
        <v/>
      </c>
    </row>
    <row r="200">
      <c r="A200" t="inlineStr">
        <is>
          <t>Ragle Inc.</t>
        </is>
      </c>
      <c r="B200" t="inlineStr">
        <is>
          <t>Ragle - Texas</t>
        </is>
      </c>
      <c r="C200" t="inlineStr">
        <is>
          <t>ET-27 (ALONSO MIRAMONTES)</t>
        </is>
      </c>
      <c r="D200" t="inlineStr">
        <is>
          <t>On-Road</t>
        </is>
      </c>
      <c r="E200" t="inlineStr">
        <is>
          <t>FORD</t>
        </is>
      </c>
      <c r="F200" t="inlineStr">
        <is>
          <t>F250</t>
        </is>
      </c>
      <c r="G200" t="n">
        <v>2024</v>
      </c>
      <c r="H200" t="inlineStr">
        <is>
          <t>Pickup Truck</t>
        </is>
      </c>
      <c r="K200" s="1" t="n">
        <v>45789.38119212963</v>
      </c>
      <c r="L200" t="inlineStr">
        <is>
          <t>Key Off</t>
        </is>
      </c>
      <c r="R200" t="inlineStr">
        <is>
          <t>2023-006 Tarrant SH 183 Bridge Replacement, Decatur Ave, Fort Worth, TX 76106</t>
        </is>
      </c>
      <c r="T200" t="inlineStr">
        <is>
          <t>True</t>
        </is>
      </c>
      <c r="U200" t="inlineStr">
        <is>
          <t>0</t>
        </is>
      </c>
      <c r="V200" t="n">
        <v>177</v>
      </c>
      <c r="W200" t="n">
        <v>22391.3</v>
      </c>
      <c r="X200" t="n">
        <v>22391.3</v>
      </c>
      <c r="Y200" t="n">
        <v>1319</v>
      </c>
      <c r="Z200" t="n">
        <v>1319</v>
      </c>
      <c r="AA200" t="inlineStr">
        <is>
          <t>240442 - Miramontes, Alonso</t>
        </is>
      </c>
      <c r="AB200" t="inlineStr">
        <is>
          <t>1FT7W2AA5REC09122</t>
        </is>
      </c>
      <c r="AD200" t="inlineStr">
        <is>
          <t>TTY6406</t>
        </is>
      </c>
      <c r="AE200" t="inlineStr">
        <is>
          <t>TX</t>
        </is>
      </c>
      <c r="AH200" t="inlineStr">
        <is>
          <t>2024 F-250 XL (PT-256 OLD UNIT)</t>
        </is>
      </c>
      <c r="AO200" t="inlineStr">
        <is>
          <t>0.00</t>
        </is>
      </c>
      <c r="AQ200" t="n">
        <v>0</v>
      </c>
      <c r="AR200" t="n">
        <v>0</v>
      </c>
      <c r="AS200" t="inlineStr">
        <is>
          <t>lbs</t>
        </is>
      </c>
      <c r="AT200" t="n">
        <v>0</v>
      </c>
      <c r="AU200" t="n">
        <v>0</v>
      </c>
      <c r="AV200" t="n">
        <v>0</v>
      </c>
      <c r="AW200" t="n">
        <v>0</v>
      </c>
      <c r="AX200" t="inlineStr">
        <is>
          <t>NTTA00249234</t>
        </is>
      </c>
      <c r="AY200" t="inlineStr">
        <is>
          <t>2/5/2024 12:00:00 AM</t>
        </is>
      </c>
      <c r="AZ200" t="n">
        <v>61431.62</v>
      </c>
      <c r="BD200" t="inlineStr">
        <is>
          <t>GASOLINE</t>
        </is>
      </c>
      <c r="BF200" t="inlineStr">
        <is>
          <t>2 - DFW, FM - FOREMEN</t>
        </is>
      </c>
      <c r="CJ200" t="inlineStr">
        <is>
          <t>GT-2469</t>
        </is>
      </c>
      <c r="CK200" t="inlineStr">
        <is>
          <t>223702219</t>
        </is>
      </c>
      <c r="CL200" t="n">
        <v>2</v>
      </c>
      <c r="CO200" s="1" t="n">
        <v>46081</v>
      </c>
      <c r="CP200" t="inlineStr">
        <is>
          <t>Standard</t>
        </is>
      </c>
      <c r="CV200">
        <f>FLEET7[[#This Row],[Category]]</f>
        <v/>
      </c>
      <c r="CW200">
        <f>TRIM(LEFT($C200, FIND("(", $C200 &amp; "(") - 1))</f>
        <v/>
      </c>
      <c r="CX200">
        <f>IFERROR(TRIM(MID(FLEET7[[#This Row],[Secondary Asset Identifier]], FIND(" - ", FLEET7[[#This Row],[Secondary Asset Identifier]]) + 3, LEN(FLEET7[[#This Row],[Secondary Asset Identifier]]))),FLEET7[[#This Row],[Emp ID]])</f>
        <v/>
      </c>
      <c r="CY200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200">
        <f>FLEET7[[#This Row],[Assigned]]</f>
        <v/>
      </c>
      <c r="DA200">
        <f>TRIM(LEFT($C200, FIND("(", $C200 &amp; "(") - 1))</f>
        <v/>
      </c>
    </row>
    <row r="201">
      <c r="A201" t="inlineStr">
        <is>
          <t>Ragle Inc.</t>
        </is>
      </c>
      <c r="B201" t="inlineStr">
        <is>
          <t>Ragle - Texas</t>
        </is>
      </c>
      <c r="C201" t="inlineStr">
        <is>
          <t>ET-28 (JORGE L. FLORES)</t>
        </is>
      </c>
      <c r="D201" t="inlineStr">
        <is>
          <t>On-Road</t>
        </is>
      </c>
      <c r="E201" t="inlineStr">
        <is>
          <t>FORD</t>
        </is>
      </c>
      <c r="F201" t="inlineStr">
        <is>
          <t>F250</t>
        </is>
      </c>
      <c r="G201" t="n">
        <v>2024</v>
      </c>
      <c r="H201" t="inlineStr">
        <is>
          <t>Pickup Truck</t>
        </is>
      </c>
      <c r="K201" s="1" t="n">
        <v>45789.42425925926</v>
      </c>
      <c r="L201" t="inlineStr">
        <is>
          <t>Periodic Message</t>
        </is>
      </c>
      <c r="R201" t="inlineStr">
        <is>
          <t>2023-007 Ector BI 20E Rehab Roadway, W Highway 80 E, Midland, TX 79765</t>
        </is>
      </c>
      <c r="T201" t="inlineStr">
        <is>
          <t>True</t>
        </is>
      </c>
      <c r="U201" t="inlineStr">
        <is>
          <t>0</t>
        </is>
      </c>
      <c r="V201" t="n">
        <v>156</v>
      </c>
      <c r="W201" t="n">
        <v>60243.3</v>
      </c>
      <c r="X201" t="n">
        <v>60243.3</v>
      </c>
      <c r="Y201" t="n">
        <v>2795</v>
      </c>
      <c r="Z201" t="n">
        <v>2795</v>
      </c>
      <c r="AA201" t="inlineStr">
        <is>
          <t>240607 - Flores, Jorge L</t>
        </is>
      </c>
      <c r="AB201" t="inlineStr">
        <is>
          <t>1FT7W2AAXREC08287</t>
        </is>
      </c>
      <c r="AD201" t="inlineStr">
        <is>
          <t>TYL6355</t>
        </is>
      </c>
      <c r="AE201" t="inlineStr">
        <is>
          <t>TX</t>
        </is>
      </c>
      <c r="AO201" t="inlineStr">
        <is>
          <t>0.00</t>
        </is>
      </c>
      <c r="AQ201" t="n">
        <v>0</v>
      </c>
      <c r="AR201" t="n">
        <v>0</v>
      </c>
      <c r="AS201" t="inlineStr">
        <is>
          <t>lbs</t>
        </is>
      </c>
      <c r="AT201" t="n">
        <v>0</v>
      </c>
      <c r="AU201" t="n">
        <v>0</v>
      </c>
      <c r="AV201" t="n">
        <v>0</v>
      </c>
      <c r="AW201" t="n">
        <v>0</v>
      </c>
      <c r="AX201" t="inlineStr">
        <is>
          <t>NTTA00129100</t>
        </is>
      </c>
      <c r="AY201" t="inlineStr">
        <is>
          <t>2/5/2024 12:00:00 AM</t>
        </is>
      </c>
      <c r="BF201" t="inlineStr">
        <is>
          <t>3 - WTX, FM - FOREMEN</t>
        </is>
      </c>
      <c r="CJ201" t="inlineStr">
        <is>
          <t>GT-2469</t>
        </is>
      </c>
      <c r="CK201" t="inlineStr">
        <is>
          <t>223702165</t>
        </is>
      </c>
      <c r="CL201" t="n">
        <v>2</v>
      </c>
      <c r="CO201" s="1" t="n">
        <v>46112</v>
      </c>
      <c r="CP201" t="inlineStr">
        <is>
          <t>Standard</t>
        </is>
      </c>
      <c r="CV201">
        <f>FLEET7[[#This Row],[Category]]</f>
        <v/>
      </c>
      <c r="CW201">
        <f>TRIM(LEFT($C201, FIND("(", $C201 &amp; "(") - 1))</f>
        <v/>
      </c>
      <c r="CX201">
        <f>IFERROR(TRIM(MID(FLEET7[[#This Row],[Secondary Asset Identifier]], FIND(" - ", FLEET7[[#This Row],[Secondary Asset Identifier]]) + 3, LEN(FLEET7[[#This Row],[Secondary Asset Identifier]]))),FLEET7[[#This Row],[Emp ID]])</f>
        <v/>
      </c>
      <c r="CY201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201">
        <f>FLEET7[[#This Row],[Assigned]]</f>
        <v/>
      </c>
      <c r="DA201">
        <f>TRIM(LEFT($C201, FIND("(", $C201 &amp; "(") - 1))</f>
        <v/>
      </c>
    </row>
    <row r="202">
      <c r="A202" t="inlineStr">
        <is>
          <t>Ragle Inc.</t>
        </is>
      </c>
      <c r="B202" t="inlineStr">
        <is>
          <t>Ragle - Texas</t>
        </is>
      </c>
      <c r="C202" t="inlineStr">
        <is>
          <t>ET-29 (JOSE RANGEL)</t>
        </is>
      </c>
      <c r="D202" t="inlineStr">
        <is>
          <t>On-Road</t>
        </is>
      </c>
      <c r="E202" t="inlineStr">
        <is>
          <t>FORD</t>
        </is>
      </c>
      <c r="F202" t="inlineStr">
        <is>
          <t>F250</t>
        </is>
      </c>
      <c r="G202" t="n">
        <v>2024</v>
      </c>
      <c r="H202" t="inlineStr">
        <is>
          <t>Pickup Truck</t>
        </is>
      </c>
      <c r="I202" t="inlineStr">
        <is>
          <t>3/4 Ton</t>
        </is>
      </c>
      <c r="K202" s="1" t="n">
        <v>45789.30064814815</v>
      </c>
      <c r="L202" t="inlineStr">
        <is>
          <t>Heartbeat</t>
        </is>
      </c>
      <c r="R202" t="inlineStr">
        <is>
          <t>Oakland Ave, Garland, TX 75041</t>
        </is>
      </c>
      <c r="T202" t="inlineStr">
        <is>
          <t>True</t>
        </is>
      </c>
      <c r="U202" t="inlineStr">
        <is>
          <t>5</t>
        </is>
      </c>
      <c r="V202" t="n">
        <v>437</v>
      </c>
      <c r="W202" t="n">
        <v>36335.5</v>
      </c>
      <c r="X202" t="n">
        <v>36335.5</v>
      </c>
      <c r="Y202" t="n">
        <v>2181</v>
      </c>
      <c r="Z202" t="n">
        <v>2181</v>
      </c>
      <c r="AA202" t="inlineStr">
        <is>
          <t>240067 - Rangel, Jose M</t>
        </is>
      </c>
      <c r="AB202" t="inlineStr">
        <is>
          <t>1FT7W2AA7REC15522</t>
        </is>
      </c>
      <c r="AD202" t="inlineStr">
        <is>
          <t>TYL6354</t>
        </is>
      </c>
      <c r="AE202" t="inlineStr">
        <is>
          <t>TX</t>
        </is>
      </c>
      <c r="AO202" t="inlineStr">
        <is>
          <t>0.00</t>
        </is>
      </c>
      <c r="AQ202" t="n">
        <v>0</v>
      </c>
      <c r="AR202" t="n">
        <v>0</v>
      </c>
      <c r="AS202" t="inlineStr">
        <is>
          <t>lbs</t>
        </is>
      </c>
      <c r="AT202" t="n">
        <v>0</v>
      </c>
      <c r="AU202" t="n">
        <v>0</v>
      </c>
      <c r="AV202" t="n">
        <v>0</v>
      </c>
      <c r="AW202" t="n">
        <v>0</v>
      </c>
      <c r="AX202" t="inlineStr">
        <is>
          <t>NTTA00129101</t>
        </is>
      </c>
      <c r="BF202" t="inlineStr">
        <is>
          <t>2 - DFW, FM - FOREMEN</t>
        </is>
      </c>
      <c r="CJ202" t="inlineStr">
        <is>
          <t>GT-2469</t>
        </is>
      </c>
      <c r="CK202" t="inlineStr">
        <is>
          <t>223702186</t>
        </is>
      </c>
      <c r="CL202" t="n">
        <v>2</v>
      </c>
      <c r="CO202" s="1" t="n">
        <v>46112</v>
      </c>
      <c r="CP202" t="inlineStr">
        <is>
          <t>Standard</t>
        </is>
      </c>
      <c r="CV202">
        <f>FLEET7[[#This Row],[Category]]</f>
        <v/>
      </c>
      <c r="CW202">
        <f>TRIM(LEFT($C202, FIND("(", $C202 &amp; "(") - 1))</f>
        <v/>
      </c>
      <c r="CX202">
        <f>IFERROR(TRIM(MID(FLEET7[[#This Row],[Secondary Asset Identifier]], FIND(" - ", FLEET7[[#This Row],[Secondary Asset Identifier]]) + 3, LEN(FLEET7[[#This Row],[Secondary Asset Identifier]]))),FLEET7[[#This Row],[Emp ID]])</f>
        <v/>
      </c>
      <c r="CY202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202">
        <f>FLEET7[[#This Row],[Assigned]]</f>
        <v/>
      </c>
      <c r="DA202">
        <f>TRIM(LEFT($C202, FIND("(", $C202 &amp; "(") - 1))</f>
        <v/>
      </c>
    </row>
    <row r="203">
      <c r="A203" t="inlineStr">
        <is>
          <t>Ragle Inc.</t>
        </is>
      </c>
      <c r="B203" t="inlineStr">
        <is>
          <t>Ragle - Texas</t>
        </is>
      </c>
      <c r="C203" t="inlineStr">
        <is>
          <t>ET-30 (JUAN L. RUIZ)</t>
        </is>
      </c>
      <c r="D203" t="inlineStr">
        <is>
          <t>On-Road</t>
        </is>
      </c>
      <c r="E203" t="inlineStr">
        <is>
          <t>FORD</t>
        </is>
      </c>
      <c r="F203" t="inlineStr">
        <is>
          <t>F250</t>
        </is>
      </c>
      <c r="G203" t="n">
        <v>2024</v>
      </c>
      <c r="H203" t="inlineStr">
        <is>
          <t>Pickup Truck</t>
        </is>
      </c>
      <c r="I203" t="inlineStr">
        <is>
          <t>3/4 Ton</t>
        </is>
      </c>
      <c r="K203" s="1" t="n">
        <v>45789.18951388889</v>
      </c>
      <c r="L203" t="inlineStr">
        <is>
          <t>Key Off</t>
        </is>
      </c>
      <c r="R203" t="inlineStr">
        <is>
          <t>Denton Hwy, Haltom City, TX 76117</t>
        </is>
      </c>
      <c r="S203" t="inlineStr">
        <is>
          <t>JUAN RUIZ (240080)</t>
        </is>
      </c>
      <c r="T203" t="inlineStr">
        <is>
          <t>True</t>
        </is>
      </c>
      <c r="U203" t="inlineStr">
        <is>
          <t>0</t>
        </is>
      </c>
      <c r="V203" t="n">
        <v>450</v>
      </c>
      <c r="W203" t="n">
        <v>41287.5</v>
      </c>
      <c r="X203" t="n">
        <v>41287.5</v>
      </c>
      <c r="Y203" t="n">
        <v>3239</v>
      </c>
      <c r="Z203" t="n">
        <v>3239</v>
      </c>
      <c r="AA203" t="inlineStr">
        <is>
          <t>240080 - Ruiz, Juan L</t>
        </is>
      </c>
      <c r="AB203" t="inlineStr">
        <is>
          <t>1FT7W2AA5REC10755</t>
        </is>
      </c>
      <c r="AD203" t="inlineStr">
        <is>
          <t>TYL6365</t>
        </is>
      </c>
      <c r="AE203" t="inlineStr">
        <is>
          <t>TX</t>
        </is>
      </c>
      <c r="AH203" t="inlineStr">
        <is>
          <t>NTTA00059181</t>
        </is>
      </c>
      <c r="AO203" t="inlineStr">
        <is>
          <t>0.00</t>
        </is>
      </c>
      <c r="AQ203" t="n">
        <v>0</v>
      </c>
      <c r="AR203" t="n">
        <v>0</v>
      </c>
      <c r="AS203" t="inlineStr">
        <is>
          <t>lbs</t>
        </is>
      </c>
      <c r="AT203" t="n">
        <v>0</v>
      </c>
      <c r="AU203" t="n">
        <v>0</v>
      </c>
      <c r="AV203" t="n">
        <v>0</v>
      </c>
      <c r="AW203" t="n">
        <v>0</v>
      </c>
      <c r="AX203" t="inlineStr">
        <is>
          <t>NTTA00353773</t>
        </is>
      </c>
      <c r="AY203" t="inlineStr">
        <is>
          <t>2/6/2024 12:00:00 AM</t>
        </is>
      </c>
      <c r="AZ203" t="n">
        <v>61431.63</v>
      </c>
      <c r="BF203" t="inlineStr">
        <is>
          <t>2 - DFW, FM - FOREMEN</t>
        </is>
      </c>
      <c r="CJ203" t="inlineStr">
        <is>
          <t>GT-2469</t>
        </is>
      </c>
      <c r="CK203" t="inlineStr">
        <is>
          <t>223702046</t>
        </is>
      </c>
      <c r="CL203" t="n">
        <v>2</v>
      </c>
      <c r="CO203" s="1" t="n">
        <v>46112</v>
      </c>
      <c r="CP203" t="inlineStr">
        <is>
          <t>Standard</t>
        </is>
      </c>
      <c r="CV203">
        <f>FLEET7[[#This Row],[Category]]</f>
        <v/>
      </c>
      <c r="CW203">
        <f>TRIM(LEFT($C203, FIND("(", $C203 &amp; "(") - 1))</f>
        <v/>
      </c>
      <c r="CX203">
        <f>IFERROR(TRIM(MID(FLEET7[[#This Row],[Secondary Asset Identifier]], FIND(" - ", FLEET7[[#This Row],[Secondary Asset Identifier]]) + 3, LEN(FLEET7[[#This Row],[Secondary Asset Identifier]]))),FLEET7[[#This Row],[Emp ID]])</f>
        <v/>
      </c>
      <c r="CY203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203">
        <f>FLEET7[[#This Row],[Assigned]]</f>
        <v/>
      </c>
      <c r="DA203">
        <f>TRIM(LEFT($C203, FIND("(", $C203 &amp; "(") - 1))</f>
        <v/>
      </c>
    </row>
    <row r="204">
      <c r="A204" t="inlineStr">
        <is>
          <t>Ragle Inc.</t>
        </is>
      </c>
      <c r="B204" t="inlineStr">
        <is>
          <t>Ragle - Texas</t>
        </is>
      </c>
      <c r="C204" t="inlineStr">
        <is>
          <t>ET-31 (RAMIRO VAZQUEZ DE LA CRUZ)</t>
        </is>
      </c>
      <c r="D204" t="inlineStr">
        <is>
          <t>On-Road</t>
        </is>
      </c>
      <c r="E204" t="inlineStr">
        <is>
          <t>FORD</t>
        </is>
      </c>
      <c r="F204" t="inlineStr">
        <is>
          <t>F250</t>
        </is>
      </c>
      <c r="G204" t="n">
        <v>2024</v>
      </c>
      <c r="H204" t="inlineStr">
        <is>
          <t>Pickup Truck</t>
        </is>
      </c>
      <c r="I204" t="inlineStr">
        <is>
          <t>3/4 Ton</t>
        </is>
      </c>
      <c r="K204" s="1" t="n">
        <v>45789.42608796297</v>
      </c>
      <c r="L204" t="inlineStr">
        <is>
          <t>Periodic Message</t>
        </is>
      </c>
      <c r="R204" t="inlineStr">
        <is>
          <t>S Belt Line Rd, Coppell, TX 75019</t>
        </is>
      </c>
      <c r="T204" t="inlineStr">
        <is>
          <t>True</t>
        </is>
      </c>
      <c r="U204" t="inlineStr">
        <is>
          <t>0</t>
        </is>
      </c>
      <c r="V204" t="n">
        <v>447</v>
      </c>
      <c r="W204" t="n">
        <v>32738.3</v>
      </c>
      <c r="X204" t="n">
        <v>32738.3</v>
      </c>
      <c r="Y204" t="n">
        <v>3298</v>
      </c>
      <c r="Z204" t="n">
        <v>3298</v>
      </c>
      <c r="AA204" t="inlineStr">
        <is>
          <t>240624 - Vazquez De La Cruz, Ramiro</t>
        </is>
      </c>
      <c r="AB204" t="inlineStr">
        <is>
          <t>1FT7W2AA6REC15575</t>
        </is>
      </c>
      <c r="AD204" t="inlineStr">
        <is>
          <t>TYH2972</t>
        </is>
      </c>
      <c r="AE204" t="inlineStr">
        <is>
          <t>TX</t>
        </is>
      </c>
      <c r="AH204" t="inlineStr">
        <is>
          <t>2024 F-250 XL</t>
        </is>
      </c>
      <c r="AO204" t="inlineStr">
        <is>
          <t>0.00</t>
        </is>
      </c>
      <c r="AQ204" t="n">
        <v>0</v>
      </c>
      <c r="AR204" t="n">
        <v>0</v>
      </c>
      <c r="AS204" t="inlineStr">
        <is>
          <t>lbs</t>
        </is>
      </c>
      <c r="AT204" t="n">
        <v>0</v>
      </c>
      <c r="AU204" t="n">
        <v>0</v>
      </c>
      <c r="AV204" t="n">
        <v>0</v>
      </c>
      <c r="AW204" t="n">
        <v>0</v>
      </c>
      <c r="AX204" t="inlineStr">
        <is>
          <t>NTTA00129102</t>
        </is>
      </c>
      <c r="AY204" t="inlineStr">
        <is>
          <t>2/6/2024 12:00:00 AM</t>
        </is>
      </c>
      <c r="AZ204" t="n">
        <v>61431.63</v>
      </c>
      <c r="BF204" t="inlineStr">
        <is>
          <t>2 - DFW, FM - FOREMEN</t>
        </is>
      </c>
      <c r="CJ204" t="inlineStr">
        <is>
          <t>GT-2469</t>
        </is>
      </c>
      <c r="CK204" t="inlineStr">
        <is>
          <t>223702199</t>
        </is>
      </c>
      <c r="CL204" t="n">
        <v>2</v>
      </c>
      <c r="CO204" s="1" t="n">
        <v>46112</v>
      </c>
      <c r="CP204" t="inlineStr">
        <is>
          <t>Standard</t>
        </is>
      </c>
      <c r="CV204">
        <f>FLEET7[[#This Row],[Category]]</f>
        <v/>
      </c>
      <c r="CW204">
        <f>TRIM(LEFT($C204, FIND("(", $C204 &amp; "(") - 1))</f>
        <v/>
      </c>
      <c r="CX204">
        <f>IFERROR(TRIM(MID(FLEET7[[#This Row],[Secondary Asset Identifier]], FIND(" - ", FLEET7[[#This Row],[Secondary Asset Identifier]]) + 3, LEN(FLEET7[[#This Row],[Secondary Asset Identifier]]))),FLEET7[[#This Row],[Emp ID]])</f>
        <v/>
      </c>
      <c r="CY204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204">
        <f>FLEET7[[#This Row],[Assigned]]</f>
        <v/>
      </c>
      <c r="DA204">
        <f>TRIM(LEFT($C204, FIND("(", $C204 &amp; "(") - 1))</f>
        <v/>
      </c>
    </row>
    <row r="205">
      <c r="A205" t="inlineStr">
        <is>
          <t>Ragle Inc.</t>
        </is>
      </c>
      <c r="B205" t="inlineStr">
        <is>
          <t>Ragle - Texas</t>
        </is>
      </c>
      <c r="C205" t="inlineStr">
        <is>
          <t>ET-32 (URIEL GARCIA-ANDRADE)</t>
        </is>
      </c>
      <c r="D205" t="inlineStr">
        <is>
          <t>On-Road</t>
        </is>
      </c>
      <c r="E205" t="inlineStr">
        <is>
          <t>FORD</t>
        </is>
      </c>
      <c r="F205" t="inlineStr">
        <is>
          <t>F250</t>
        </is>
      </c>
      <c r="G205" t="n">
        <v>2024</v>
      </c>
      <c r="H205" t="inlineStr">
        <is>
          <t>Pickup Truck</t>
        </is>
      </c>
      <c r="I205" t="inlineStr">
        <is>
          <t>3/4 Ton</t>
        </is>
      </c>
      <c r="K205" s="1" t="n">
        <v>45789.37506944445</v>
      </c>
      <c r="L205" t="inlineStr">
        <is>
          <t>Key Off</t>
        </is>
      </c>
      <c r="R205" t="inlineStr">
        <is>
          <t>2024-030 Matagorda SH 35 Bridge Replacement, State Highway 35 S, Bay City, TX 77414</t>
        </is>
      </c>
      <c r="S205" t="inlineStr">
        <is>
          <t>URIEL GARCIA-ANDRADE (440061)</t>
        </is>
      </c>
      <c r="T205" t="inlineStr">
        <is>
          <t>True</t>
        </is>
      </c>
      <c r="U205" t="inlineStr">
        <is>
          <t>0</t>
        </is>
      </c>
      <c r="V205" t="n">
        <v>450</v>
      </c>
      <c r="W205" t="n">
        <v>43357.6</v>
      </c>
      <c r="X205" t="n">
        <v>43357.6</v>
      </c>
      <c r="Y205" t="n">
        <v>1986</v>
      </c>
      <c r="Z205" t="n">
        <v>1986</v>
      </c>
      <c r="AA205" t="inlineStr">
        <is>
          <t>440061 - Garcia-Andrade, Uriel</t>
        </is>
      </c>
      <c r="AB205" t="inlineStr">
        <is>
          <t>1FT7W2AA8REC11107</t>
        </is>
      </c>
      <c r="AD205" t="inlineStr">
        <is>
          <t>TYL6356</t>
        </is>
      </c>
      <c r="AE205" t="inlineStr">
        <is>
          <t>TX</t>
        </is>
      </c>
      <c r="AO205" t="inlineStr">
        <is>
          <t>0.00</t>
        </is>
      </c>
      <c r="AQ205" t="n">
        <v>0</v>
      </c>
      <c r="AR205" t="n">
        <v>0</v>
      </c>
      <c r="AS205" t="inlineStr">
        <is>
          <t>lbs</t>
        </is>
      </c>
      <c r="AT205" t="n">
        <v>0</v>
      </c>
      <c r="AU205" t="n">
        <v>0</v>
      </c>
      <c r="AV205" t="n">
        <v>0</v>
      </c>
      <c r="AW205" t="n">
        <v>0</v>
      </c>
      <c r="AX205" t="inlineStr">
        <is>
          <t>NTTA00129103</t>
        </is>
      </c>
      <c r="BF205" t="inlineStr">
        <is>
          <t>4 - HOU, FM - FOREMEN</t>
        </is>
      </c>
      <c r="CJ205" t="inlineStr">
        <is>
          <t>GT-2469</t>
        </is>
      </c>
      <c r="CK205" t="inlineStr">
        <is>
          <t>223702163</t>
        </is>
      </c>
      <c r="CL205" t="n">
        <v>2</v>
      </c>
      <c r="CO205" s="1" t="n">
        <v>46112</v>
      </c>
      <c r="CP205" t="inlineStr">
        <is>
          <t>Standard</t>
        </is>
      </c>
      <c r="CV205">
        <f>FLEET7[[#This Row],[Category]]</f>
        <v/>
      </c>
      <c r="CW205">
        <f>TRIM(LEFT($C205, FIND("(", $C205 &amp; "(") - 1))</f>
        <v/>
      </c>
      <c r="CX205">
        <f>IFERROR(TRIM(MID(FLEET7[[#This Row],[Secondary Asset Identifier]], FIND(" - ", FLEET7[[#This Row],[Secondary Asset Identifier]]) + 3, LEN(FLEET7[[#This Row],[Secondary Asset Identifier]]))),FLEET7[[#This Row],[Emp ID]])</f>
        <v/>
      </c>
      <c r="CY205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205">
        <f>FLEET7[[#This Row],[Assigned]]</f>
        <v/>
      </c>
      <c r="DA205">
        <f>TRIM(LEFT($C205, FIND("(", $C205 &amp; "(") - 1))</f>
        <v/>
      </c>
    </row>
    <row r="206">
      <c r="A206" t="inlineStr">
        <is>
          <t>Ragle Inc.</t>
        </is>
      </c>
      <c r="B206" t="inlineStr">
        <is>
          <t>Ragle - Texas</t>
        </is>
      </c>
      <c r="C206" t="inlineStr">
        <is>
          <t>ET-33 (JOSE P. LOPEZ LIRA)</t>
        </is>
      </c>
      <c r="D206" t="inlineStr">
        <is>
          <t>On-Road</t>
        </is>
      </c>
      <c r="E206" t="inlineStr">
        <is>
          <t>FORD</t>
        </is>
      </c>
      <c r="F206" t="inlineStr">
        <is>
          <t>F250</t>
        </is>
      </c>
      <c r="G206" t="n">
        <v>2024</v>
      </c>
      <c r="H206" t="inlineStr">
        <is>
          <t>Pickup Truck</t>
        </is>
      </c>
      <c r="K206" s="1" t="n">
        <v>45789.38733796297</v>
      </c>
      <c r="L206" t="inlineStr">
        <is>
          <t>Key Off</t>
        </is>
      </c>
      <c r="R206" t="inlineStr">
        <is>
          <t>E 7th St, Dallas, TX 75203</t>
        </is>
      </c>
      <c r="T206" t="inlineStr">
        <is>
          <t>True</t>
        </is>
      </c>
      <c r="U206" t="inlineStr">
        <is>
          <t>0</t>
        </is>
      </c>
      <c r="V206" t="n">
        <v>437</v>
      </c>
      <c r="W206" t="n">
        <v>34618.9</v>
      </c>
      <c r="X206" t="n">
        <v>34618.9</v>
      </c>
      <c r="Y206" t="n">
        <v>1854</v>
      </c>
      <c r="Z206" t="n">
        <v>1854</v>
      </c>
      <c r="AA206" t="inlineStr">
        <is>
          <t>240049 - Lopez Lira, Jose P</t>
        </is>
      </c>
      <c r="AB206" t="inlineStr">
        <is>
          <t>1FT7W2AA2REC08428</t>
        </is>
      </c>
      <c r="AD206" t="inlineStr">
        <is>
          <t>TYL6358</t>
        </is>
      </c>
      <c r="AE206" t="inlineStr">
        <is>
          <t>TX</t>
        </is>
      </c>
      <c r="AO206" t="inlineStr">
        <is>
          <t>0.00</t>
        </is>
      </c>
      <c r="AQ206" t="n">
        <v>0</v>
      </c>
      <c r="AR206" t="n">
        <v>0</v>
      </c>
      <c r="AS206" t="inlineStr">
        <is>
          <t>lbs</t>
        </is>
      </c>
      <c r="AT206" t="n">
        <v>0</v>
      </c>
      <c r="AU206" t="n">
        <v>0</v>
      </c>
      <c r="AV206" t="n">
        <v>0</v>
      </c>
      <c r="AW206" t="n">
        <v>0</v>
      </c>
      <c r="AX206" t="inlineStr">
        <is>
          <t>NTTA00129104</t>
        </is>
      </c>
      <c r="BF206" t="inlineStr">
        <is>
          <t>2 - DFW, O - OPEN</t>
        </is>
      </c>
      <c r="CJ206" t="inlineStr">
        <is>
          <t>GT-2469</t>
        </is>
      </c>
      <c r="CK206" t="inlineStr">
        <is>
          <t>223702125</t>
        </is>
      </c>
      <c r="CL206" t="n">
        <v>2</v>
      </c>
      <c r="CO206" s="1" t="n">
        <v>46112</v>
      </c>
      <c r="CP206" t="inlineStr">
        <is>
          <t>Standard</t>
        </is>
      </c>
      <c r="CV206">
        <f>FLEET7[[#This Row],[Category]]</f>
        <v/>
      </c>
      <c r="CW206">
        <f>TRIM(LEFT($C206, FIND("(", $C206 &amp; "(") - 1))</f>
        <v/>
      </c>
      <c r="CX206">
        <f>IFERROR(TRIM(MID(FLEET7[[#This Row],[Secondary Asset Identifier]], FIND(" - ", FLEET7[[#This Row],[Secondary Asset Identifier]]) + 3, LEN(FLEET7[[#This Row],[Secondary Asset Identifier]]))),FLEET7[[#This Row],[Emp ID]])</f>
        <v/>
      </c>
      <c r="CY206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206">
        <f>FLEET7[[#This Row],[Assigned]]</f>
        <v/>
      </c>
      <c r="DA206">
        <f>TRIM(LEFT($C206, FIND("(", $C206 &amp; "(") - 1))</f>
        <v/>
      </c>
    </row>
    <row r="207">
      <c r="A207" t="inlineStr">
        <is>
          <t>Ragle Inc.</t>
        </is>
      </c>
      <c r="B207" t="inlineStr">
        <is>
          <t>Ragle - Texas</t>
        </is>
      </c>
      <c r="C207" t="inlineStr">
        <is>
          <t>ET-34 (AURELIANO REYES)</t>
        </is>
      </c>
      <c r="D207" t="inlineStr">
        <is>
          <t>On-Road</t>
        </is>
      </c>
      <c r="E207" t="inlineStr">
        <is>
          <t>FORD</t>
        </is>
      </c>
      <c r="F207" t="inlineStr">
        <is>
          <t>F250</t>
        </is>
      </c>
      <c r="G207" t="n">
        <v>2024</v>
      </c>
      <c r="H207" t="inlineStr">
        <is>
          <t>Pickup Truck</t>
        </is>
      </c>
      <c r="I207" t="inlineStr">
        <is>
          <t>3/4 Ton</t>
        </is>
      </c>
      <c r="K207" s="1" t="n">
        <v>45789.42438657407</v>
      </c>
      <c r="L207" t="inlineStr">
        <is>
          <t>Periodic Message</t>
        </is>
      </c>
      <c r="R207" t="inlineStr">
        <is>
          <t>2023-035 (5) HARRIS VA BRIDGE REHAB, I-45 S, Houston, TX 77087</t>
        </is>
      </c>
      <c r="T207" t="inlineStr">
        <is>
          <t>True</t>
        </is>
      </c>
      <c r="U207" t="inlineStr">
        <is>
          <t>0</t>
        </is>
      </c>
      <c r="V207" t="n">
        <v>107</v>
      </c>
      <c r="W207" t="n">
        <v>56740</v>
      </c>
      <c r="X207" t="n">
        <v>56740</v>
      </c>
      <c r="Y207" t="n">
        <v>3060</v>
      </c>
      <c r="Z207" t="n">
        <v>3060</v>
      </c>
      <c r="AA207" t="inlineStr">
        <is>
          <t>440273 - Reyes, Aureliano</t>
        </is>
      </c>
      <c r="AB207" t="inlineStr">
        <is>
          <t>1FT7W2AA2REC11815</t>
        </is>
      </c>
      <c r="AC207" t="inlineStr">
        <is>
          <t>4948F31 - OLD TEMP  60A644A</t>
        </is>
      </c>
      <c r="AD207" t="inlineStr">
        <is>
          <t>TYL6368</t>
        </is>
      </c>
      <c r="AE207" t="inlineStr">
        <is>
          <t>TX</t>
        </is>
      </c>
      <c r="AO207" t="inlineStr">
        <is>
          <t>0.00</t>
        </is>
      </c>
      <c r="AQ207" t="n">
        <v>0</v>
      </c>
      <c r="AR207" t="n">
        <v>0</v>
      </c>
      <c r="AS207" t="inlineStr">
        <is>
          <t>lbs</t>
        </is>
      </c>
      <c r="AT207" t="n">
        <v>0</v>
      </c>
      <c r="AU207" t="n">
        <v>0</v>
      </c>
      <c r="AV207" t="n">
        <v>0</v>
      </c>
      <c r="AW207" t="n">
        <v>0</v>
      </c>
      <c r="AX207" t="inlineStr">
        <is>
          <t>NTTA00353776</t>
        </is>
      </c>
      <c r="AY207" t="inlineStr">
        <is>
          <t>2/5/2024 12:00:00 AM</t>
        </is>
      </c>
      <c r="AZ207" t="n">
        <v>61431.63</v>
      </c>
      <c r="BF207" t="inlineStr">
        <is>
          <t>4 - HOU, FM - FOREMEN</t>
        </is>
      </c>
      <c r="CJ207" t="inlineStr">
        <is>
          <t>GT-2469</t>
        </is>
      </c>
      <c r="CK207" t="inlineStr">
        <is>
          <t>223702323</t>
        </is>
      </c>
      <c r="CL207" t="n">
        <v>2</v>
      </c>
      <c r="CO207" s="1" t="n">
        <v>46112</v>
      </c>
      <c r="CP207" t="inlineStr">
        <is>
          <t>Standard</t>
        </is>
      </c>
      <c r="CV207">
        <f>FLEET7[[#This Row],[Category]]</f>
        <v/>
      </c>
      <c r="CW207">
        <f>TRIM(LEFT($C207, FIND("(", $C207 &amp; "(") - 1))</f>
        <v/>
      </c>
      <c r="CX207">
        <f>IFERROR(TRIM(MID(FLEET7[[#This Row],[Secondary Asset Identifier]], FIND(" - ", FLEET7[[#This Row],[Secondary Asset Identifier]]) + 3, LEN(FLEET7[[#This Row],[Secondary Asset Identifier]]))),FLEET7[[#This Row],[Emp ID]])</f>
        <v/>
      </c>
      <c r="CY207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207">
        <f>FLEET7[[#This Row],[Assigned]]</f>
        <v/>
      </c>
      <c r="DA207">
        <f>TRIM(LEFT($C207, FIND("(", $C207 &amp; "(") - 1))</f>
        <v/>
      </c>
    </row>
    <row r="208">
      <c r="A208" t="inlineStr">
        <is>
          <t>Ragle Inc.</t>
        </is>
      </c>
      <c r="B208" t="inlineStr">
        <is>
          <t>Ragle - Texas</t>
        </is>
      </c>
      <c r="C208" t="inlineStr">
        <is>
          <t>ET-35 (JESUS LOPEZ SOTO)</t>
        </is>
      </c>
      <c r="D208" t="inlineStr">
        <is>
          <t>On-Road</t>
        </is>
      </c>
      <c r="E208" t="inlineStr">
        <is>
          <t>FORD</t>
        </is>
      </c>
      <c r="F208" t="inlineStr">
        <is>
          <t>F250</t>
        </is>
      </c>
      <c r="G208" t="n">
        <v>2024</v>
      </c>
      <c r="H208" t="inlineStr">
        <is>
          <t>Pickup Truck</t>
        </is>
      </c>
      <c r="I208" t="inlineStr">
        <is>
          <t>3/4 Ton</t>
        </is>
      </c>
      <c r="K208" s="1" t="n">
        <v>45789.3791087963</v>
      </c>
      <c r="L208" t="inlineStr">
        <is>
          <t>Key Off</t>
        </is>
      </c>
      <c r="R208" t="inlineStr">
        <is>
          <t>2024-004 CoD Sidewalks 2024 (#23-BFR1), N Clinton Ave, Dallas, TX 75208</t>
        </is>
      </c>
      <c r="T208" t="inlineStr">
        <is>
          <t>True</t>
        </is>
      </c>
      <c r="U208" t="inlineStr">
        <is>
          <t>0</t>
        </is>
      </c>
      <c r="V208" t="n">
        <v>419</v>
      </c>
      <c r="W208" t="n">
        <v>27198.4</v>
      </c>
      <c r="X208" t="n">
        <v>27198.4</v>
      </c>
      <c r="Y208" t="n">
        <v>2069</v>
      </c>
      <c r="Z208" t="n">
        <v>2069</v>
      </c>
      <c r="AA208" t="inlineStr">
        <is>
          <t>240050 - Lopez Soto, Jesus</t>
        </is>
      </c>
      <c r="AB208" t="inlineStr">
        <is>
          <t>1FT7W2AA2REC11572</t>
        </is>
      </c>
      <c r="AD208" t="inlineStr">
        <is>
          <t>TYL6367</t>
        </is>
      </c>
      <c r="AE208" t="inlineStr">
        <is>
          <t>TX</t>
        </is>
      </c>
      <c r="AH208" t="inlineStr">
        <is>
          <t xml:space="preserve">XL 4x2 SD Crew Cab 6.75 ft. box 160 in. WB SRW
</t>
        </is>
      </c>
      <c r="AO208" t="inlineStr">
        <is>
          <t>0.00</t>
        </is>
      </c>
      <c r="AQ208" t="n">
        <v>0</v>
      </c>
      <c r="AR208" t="n">
        <v>0</v>
      </c>
      <c r="AS208" t="inlineStr">
        <is>
          <t>lbs</t>
        </is>
      </c>
      <c r="AT208" t="n">
        <v>0</v>
      </c>
      <c r="AU208" t="n">
        <v>0</v>
      </c>
      <c r="AV208" t="n">
        <v>0</v>
      </c>
      <c r="AW208" t="n">
        <v>0</v>
      </c>
      <c r="AX208" t="inlineStr">
        <is>
          <t>NTTA00353775</t>
        </is>
      </c>
      <c r="AY208" t="inlineStr">
        <is>
          <t>2/5/2024 12:00:00 AM</t>
        </is>
      </c>
      <c r="BF208" t="inlineStr">
        <is>
          <t>2 - DFW, FM - FOREMEN</t>
        </is>
      </c>
      <c r="CJ208" t="inlineStr">
        <is>
          <t>GT-2469</t>
        </is>
      </c>
      <c r="CK208" t="inlineStr">
        <is>
          <t>223702029</t>
        </is>
      </c>
      <c r="CL208" t="n">
        <v>2</v>
      </c>
      <c r="CO208" s="1" t="n">
        <v>46112</v>
      </c>
      <c r="CP208" t="inlineStr">
        <is>
          <t>Standard</t>
        </is>
      </c>
      <c r="CV208">
        <f>FLEET7[[#This Row],[Category]]</f>
        <v/>
      </c>
      <c r="CW208">
        <f>TRIM(LEFT($C208, FIND("(", $C208 &amp; "(") - 1))</f>
        <v/>
      </c>
      <c r="CX208">
        <f>IFERROR(TRIM(MID(FLEET7[[#This Row],[Secondary Asset Identifier]], FIND(" - ", FLEET7[[#This Row],[Secondary Asset Identifier]]) + 3, LEN(FLEET7[[#This Row],[Secondary Asset Identifier]]))),FLEET7[[#This Row],[Emp ID]])</f>
        <v/>
      </c>
      <c r="CY208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208">
        <f>FLEET7[[#This Row],[Assigned]]</f>
        <v/>
      </c>
      <c r="DA208">
        <f>TRIM(LEFT($C208, FIND("(", $C208 &amp; "(") - 1))</f>
        <v/>
      </c>
    </row>
    <row r="209">
      <c r="A209" t="inlineStr">
        <is>
          <t>Ragle Inc.</t>
        </is>
      </c>
      <c r="B209" t="inlineStr">
        <is>
          <t>Ragle - Texas</t>
        </is>
      </c>
      <c r="C209" t="inlineStr">
        <is>
          <t>ET-36 (ALONZO GONZALEZ)</t>
        </is>
      </c>
      <c r="D209" t="inlineStr">
        <is>
          <t>On-Road</t>
        </is>
      </c>
      <c r="E209" t="inlineStr">
        <is>
          <t>FORD</t>
        </is>
      </c>
      <c r="F209" t="inlineStr">
        <is>
          <t>F250</t>
        </is>
      </c>
      <c r="G209" t="n">
        <v>2024</v>
      </c>
      <c r="H209" t="inlineStr">
        <is>
          <t>Pickup Truck</t>
        </is>
      </c>
      <c r="I209" t="inlineStr">
        <is>
          <t>3/4 Ton</t>
        </is>
      </c>
      <c r="K209" t="n">
        <v>45789.4269791667</v>
      </c>
      <c r="L209" t="inlineStr">
        <is>
          <t>Periodic Message</t>
        </is>
      </c>
      <c r="R209" t="inlineStr">
        <is>
          <t>FM 2100 Rd, Houston, TX 77532</t>
        </is>
      </c>
      <c r="T209" t="inlineStr">
        <is>
          <t>True</t>
        </is>
      </c>
      <c r="U209" t="inlineStr">
        <is>
          <t>0</t>
        </is>
      </c>
      <c r="V209" t="n">
        <v>13</v>
      </c>
      <c r="W209" t="n">
        <v>67753.7</v>
      </c>
      <c r="X209" t="n">
        <v>67753.7</v>
      </c>
      <c r="Y209" t="n">
        <v>2309</v>
      </c>
      <c r="Z209" t="n">
        <v>2309</v>
      </c>
      <c r="AA209" t="inlineStr">
        <is>
          <t>440072 - Gonzalez, Alonzo</t>
        </is>
      </c>
      <c r="AB209" t="inlineStr">
        <is>
          <t>1FT7W2AA5REC11811</t>
        </is>
      </c>
      <c r="AD209" t="inlineStr">
        <is>
          <t>TYH2973</t>
        </is>
      </c>
      <c r="AE209" t="inlineStr">
        <is>
          <t>TX</t>
        </is>
      </c>
      <c r="AO209" t="inlineStr">
        <is>
          <t>0.00</t>
        </is>
      </c>
      <c r="AQ209" t="n">
        <v>0</v>
      </c>
      <c r="AR209" t="n">
        <v>0</v>
      </c>
      <c r="AS209" t="inlineStr">
        <is>
          <t>lbs</t>
        </is>
      </c>
      <c r="AT209" t="n">
        <v>0</v>
      </c>
      <c r="AU209" t="n">
        <v>0</v>
      </c>
      <c r="AV209" t="n">
        <v>0</v>
      </c>
      <c r="AW209" t="n">
        <v>0</v>
      </c>
      <c r="AX209" t="inlineStr">
        <is>
          <t>NTTA00129105</t>
        </is>
      </c>
      <c r="CJ209" t="inlineStr">
        <is>
          <t>GT-2469</t>
        </is>
      </c>
      <c r="CK209" t="inlineStr">
        <is>
          <t>223702182</t>
        </is>
      </c>
      <c r="CL209" t="n">
        <v>2</v>
      </c>
      <c r="CO209" s="1" t="n">
        <v>46112</v>
      </c>
      <c r="CP209" t="inlineStr">
        <is>
          <t>Standard</t>
        </is>
      </c>
      <c r="CV209">
        <f>FLEET7[[#This Row],[Category]]</f>
        <v/>
      </c>
      <c r="CW209">
        <f>TRIM(LEFT($C209, FIND("(", $C209 &amp; "(") - 1))</f>
        <v/>
      </c>
      <c r="CX209">
        <f>IFERROR(TRIM(MID(FLEET7[[#This Row],[Secondary Asset Identifier]], FIND(" - ", FLEET7[[#This Row],[Secondary Asset Identifier]]) + 3, LEN(FLEET7[[#This Row],[Secondary Asset Identifier]]))),FLEET7[[#This Row],[Emp ID]])</f>
        <v/>
      </c>
      <c r="CY209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209">
        <f>FLEET7[[#This Row],[Assigned]]</f>
        <v/>
      </c>
      <c r="DA209">
        <f>TRIM(LEFT($C209, FIND("(", $C209 &amp; "(") - 1))</f>
        <v/>
      </c>
    </row>
    <row r="210">
      <c r="A210" t="inlineStr">
        <is>
          <t>Ragle Inc.</t>
        </is>
      </c>
      <c r="B210" t="inlineStr">
        <is>
          <t>Ragle - Texas</t>
        </is>
      </c>
      <c r="C210" t="inlineStr">
        <is>
          <t>ET-37 (SABINO IBARRA)</t>
        </is>
      </c>
      <c r="D210" t="inlineStr">
        <is>
          <t>On-Road</t>
        </is>
      </c>
      <c r="E210" t="inlineStr">
        <is>
          <t>FORD</t>
        </is>
      </c>
      <c r="F210" t="inlineStr">
        <is>
          <t>F250</t>
        </is>
      </c>
      <c r="G210" t="n">
        <v>2024</v>
      </c>
      <c r="H210" t="inlineStr">
        <is>
          <t>Pickup Truck</t>
        </is>
      </c>
      <c r="I210" t="inlineStr">
        <is>
          <t>3/4 Ton</t>
        </is>
      </c>
      <c r="K210" t="n">
        <v>45789.4280092593</v>
      </c>
      <c r="L210" t="inlineStr">
        <is>
          <t>Periodic Message</t>
        </is>
      </c>
      <c r="R210" t="inlineStr">
        <is>
          <t>I-20 W, Stanton, TX 79782</t>
        </is>
      </c>
      <c r="S210" t="inlineStr">
        <is>
          <t>SABINO IBARRA (240348)</t>
        </is>
      </c>
      <c r="T210" t="inlineStr">
        <is>
          <t>True</t>
        </is>
      </c>
      <c r="U210" t="inlineStr">
        <is>
          <t>0</t>
        </is>
      </c>
      <c r="V210" t="n">
        <v>222</v>
      </c>
      <c r="W210" t="n">
        <v>42035.3</v>
      </c>
      <c r="X210" t="n">
        <v>42035.3</v>
      </c>
      <c r="Y210" t="n">
        <v>2480</v>
      </c>
      <c r="Z210" t="n">
        <v>2480</v>
      </c>
      <c r="AA210" t="inlineStr">
        <is>
          <t>240348 - Ibarra, Sabino</t>
        </is>
      </c>
      <c r="AB210" t="inlineStr">
        <is>
          <t>1FT7W2AA3REC11211</t>
        </is>
      </c>
      <c r="AC210" t="inlineStr">
        <is>
          <t>4909Y98 - ORIGINAL TEMP  59A644A</t>
        </is>
      </c>
      <c r="AD210" t="inlineStr">
        <is>
          <t>TYL6369</t>
        </is>
      </c>
      <c r="AE210" t="inlineStr">
        <is>
          <t>TX</t>
        </is>
      </c>
      <c r="AO210" t="inlineStr">
        <is>
          <t>0.00</t>
        </is>
      </c>
      <c r="AQ210" t="n">
        <v>0</v>
      </c>
      <c r="AR210" t="n">
        <v>0</v>
      </c>
      <c r="AS210" t="inlineStr">
        <is>
          <t>lbs</t>
        </is>
      </c>
      <c r="AT210" t="n">
        <v>0</v>
      </c>
      <c r="AU210" t="n">
        <v>0</v>
      </c>
      <c r="AV210" t="n">
        <v>0</v>
      </c>
      <c r="AW210" t="n">
        <v>0</v>
      </c>
      <c r="AX210" t="inlineStr">
        <is>
          <t>NTA00353774</t>
        </is>
      </c>
      <c r="BF210" t="inlineStr">
        <is>
          <t>2 - DFW, FM - FOREMEN</t>
        </is>
      </c>
      <c r="CJ210" t="inlineStr">
        <is>
          <t>GT-2469</t>
        </is>
      </c>
      <c r="CK210" t="inlineStr">
        <is>
          <t>201006721</t>
        </is>
      </c>
      <c r="CL210" t="n">
        <v>2</v>
      </c>
      <c r="CO210" s="1" t="n">
        <v>46112</v>
      </c>
      <c r="CP210" t="inlineStr">
        <is>
          <t>Standard</t>
        </is>
      </c>
      <c r="CV210">
        <f>FLEET7[[#This Row],[Category]]</f>
        <v/>
      </c>
      <c r="CW210">
        <f>TRIM(LEFT($C210, FIND("(", $C210 &amp; "(") - 1))</f>
        <v/>
      </c>
      <c r="CX210">
        <f>IFERROR(TRIM(MID(FLEET7[[#This Row],[Secondary Asset Identifier]], FIND(" - ", FLEET7[[#This Row],[Secondary Asset Identifier]]) + 3, LEN(FLEET7[[#This Row],[Secondary Asset Identifier]]))),FLEET7[[#This Row],[Emp ID]])</f>
        <v/>
      </c>
      <c r="CY210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210">
        <f>FLEET7[[#This Row],[Assigned]]</f>
        <v/>
      </c>
      <c r="DA210">
        <f>TRIM(LEFT($C210, FIND("(", $C210 &amp; "(") - 1))</f>
        <v/>
      </c>
    </row>
    <row r="211">
      <c r="A211" t="inlineStr">
        <is>
          <t>Ragle Inc.</t>
        </is>
      </c>
      <c r="B211" t="inlineStr">
        <is>
          <t>Ragle - Texas</t>
        </is>
      </c>
      <c r="C211" t="inlineStr">
        <is>
          <t>ET-38 (Caleb Padgett)</t>
        </is>
      </c>
      <c r="D211" t="inlineStr">
        <is>
          <t>On-Road</t>
        </is>
      </c>
      <c r="E211" t="inlineStr">
        <is>
          <t>FORD</t>
        </is>
      </c>
      <c r="F211" t="inlineStr">
        <is>
          <t>F150</t>
        </is>
      </c>
      <c r="G211" t="n">
        <v>2024</v>
      </c>
      <c r="H211" t="inlineStr">
        <is>
          <t>Pickup Truck</t>
        </is>
      </c>
      <c r="K211" s="1" t="n">
        <v>45789.42662037037</v>
      </c>
      <c r="L211" t="inlineStr">
        <is>
          <t>Key Off</t>
        </is>
      </c>
      <c r="R211" t="inlineStr">
        <is>
          <t>Crystal St, Dallas, TX 75208</t>
        </is>
      </c>
      <c r="S211" t="inlineStr">
        <is>
          <t>CALEB PADGETT (210078)</t>
        </is>
      </c>
      <c r="T211" t="inlineStr">
        <is>
          <t>True</t>
        </is>
      </c>
      <c r="U211" t="inlineStr">
        <is>
          <t>0</t>
        </is>
      </c>
      <c r="V211" t="n">
        <v>396</v>
      </c>
      <c r="W211" t="n">
        <v>22020.3</v>
      </c>
      <c r="X211" t="n">
        <v>22020.3</v>
      </c>
      <c r="Y211" t="n">
        <v>923</v>
      </c>
      <c r="Z211" t="n">
        <v>923</v>
      </c>
      <c r="AA211" t="inlineStr">
        <is>
          <t>210078 - Padgett, Caleb L</t>
        </is>
      </c>
      <c r="AB211" t="inlineStr">
        <is>
          <t>1FTEW2KP5RKD49666</t>
        </is>
      </c>
      <c r="AD211" t="inlineStr">
        <is>
          <t>TYG9299</t>
        </is>
      </c>
      <c r="AE211" t="inlineStr">
        <is>
          <t>TX</t>
        </is>
      </c>
      <c r="AO211" t="inlineStr">
        <is>
          <t>0.00</t>
        </is>
      </c>
      <c r="AQ211" t="n">
        <v>0</v>
      </c>
      <c r="AR211" t="n">
        <v>0</v>
      </c>
      <c r="AS211" t="inlineStr">
        <is>
          <t>lbs</t>
        </is>
      </c>
      <c r="AT211" t="n">
        <v>0</v>
      </c>
      <c r="AU211" t="n">
        <v>0</v>
      </c>
      <c r="AV211" t="n">
        <v>0</v>
      </c>
      <c r="AW211" t="n">
        <v>0</v>
      </c>
      <c r="AX211" t="inlineStr">
        <is>
          <t>NTTA00423966</t>
        </is>
      </c>
      <c r="BF211" t="inlineStr">
        <is>
          <t>2 - DFW, PM - PROJECT MANAGER</t>
        </is>
      </c>
      <c r="CJ211" t="inlineStr">
        <is>
          <t>GT-2469</t>
        </is>
      </c>
      <c r="CK211" t="inlineStr">
        <is>
          <t>223701842</t>
        </is>
      </c>
      <c r="CL211" t="n">
        <v>2</v>
      </c>
      <c r="CO211" s="1" t="n">
        <v>46142</v>
      </c>
      <c r="CP211" t="inlineStr">
        <is>
          <t>Standard</t>
        </is>
      </c>
      <c r="CV211">
        <f>FLEET7[[#This Row],[Category]]</f>
        <v/>
      </c>
      <c r="CW211">
        <f>TRIM(LEFT($C211, FIND("(", $C211 &amp; "(") - 1))</f>
        <v/>
      </c>
      <c r="CX211">
        <f>IFERROR(TRIM(MID(FLEET7[[#This Row],[Secondary Asset Identifier]], FIND(" - ", FLEET7[[#This Row],[Secondary Asset Identifier]]) + 3, LEN(FLEET7[[#This Row],[Secondary Asset Identifier]]))),FLEET7[[#This Row],[Emp ID]])</f>
        <v/>
      </c>
      <c r="CY211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211">
        <f>FLEET7[[#This Row],[Assigned]]</f>
        <v/>
      </c>
      <c r="DA211">
        <f>TRIM(LEFT($C211, FIND("(", $C211 &amp; "(") - 1))</f>
        <v/>
      </c>
    </row>
    <row r="212">
      <c r="A212" t="inlineStr">
        <is>
          <t>Ragle Inc.</t>
        </is>
      </c>
      <c r="B212" t="inlineStr">
        <is>
          <t>Ragle - Texas</t>
        </is>
      </c>
      <c r="C212" t="inlineStr">
        <is>
          <t>ET-39 (JOSE TERRAZAS)</t>
        </is>
      </c>
      <c r="D212" t="inlineStr">
        <is>
          <t>On-Road</t>
        </is>
      </c>
      <c r="E212" t="inlineStr">
        <is>
          <t>FORD</t>
        </is>
      </c>
      <c r="F212" t="inlineStr">
        <is>
          <t>F150</t>
        </is>
      </c>
      <c r="G212" t="n">
        <v>2024</v>
      </c>
      <c r="H212" t="inlineStr">
        <is>
          <t>Pickup Truck</t>
        </is>
      </c>
      <c r="K212" s="1" t="n">
        <v>45789.26971064815</v>
      </c>
      <c r="L212" t="inlineStr">
        <is>
          <t>Key Off</t>
        </is>
      </c>
      <c r="R212" t="inlineStr">
        <is>
          <t>2024-012 Dal IH635 U-Turn Bridge, Interstate Highway 635, Coppell, TX 75063</t>
        </is>
      </c>
      <c r="T212" t="inlineStr">
        <is>
          <t>True</t>
        </is>
      </c>
      <c r="U212" t="inlineStr">
        <is>
          <t>0</t>
        </is>
      </c>
      <c r="V212" t="n">
        <v>424</v>
      </c>
      <c r="W212" t="n">
        <v>29432.4</v>
      </c>
      <c r="X212" t="n">
        <v>29432.4</v>
      </c>
      <c r="Y212" t="n">
        <v>1506</v>
      </c>
      <c r="Z212" t="n">
        <v>1506</v>
      </c>
      <c r="AA212" t="inlineStr">
        <is>
          <t>210069 - Terrazas Melendez, Jose R</t>
        </is>
      </c>
      <c r="AB212" t="inlineStr">
        <is>
          <t>1FTEW1KP6RKD04441</t>
        </is>
      </c>
      <c r="AD212" t="inlineStr">
        <is>
          <t>VDY3381</t>
        </is>
      </c>
      <c r="AE212" t="inlineStr">
        <is>
          <t>TX</t>
        </is>
      </c>
      <c r="AO212" t="inlineStr">
        <is>
          <t>0.00</t>
        </is>
      </c>
      <c r="AQ212" t="n">
        <v>0</v>
      </c>
      <c r="AR212" t="n">
        <v>0</v>
      </c>
      <c r="AS212" t="inlineStr">
        <is>
          <t>lbs</t>
        </is>
      </c>
      <c r="AT212" t="n">
        <v>0</v>
      </c>
      <c r="AU212" t="n">
        <v>0</v>
      </c>
      <c r="AV212" t="n">
        <v>0</v>
      </c>
      <c r="AW212" t="n">
        <v>0</v>
      </c>
      <c r="AX212" t="inlineStr">
        <is>
          <t>NTTA00443299</t>
        </is>
      </c>
      <c r="BF212" t="inlineStr">
        <is>
          <t>2 - DFW</t>
        </is>
      </c>
      <c r="CJ212" t="inlineStr">
        <is>
          <t>GT-2469</t>
        </is>
      </c>
      <c r="CK212" t="inlineStr">
        <is>
          <t>223701963</t>
        </is>
      </c>
      <c r="CL212" t="n">
        <v>2</v>
      </c>
      <c r="CO212" s="1" t="n">
        <v>46142</v>
      </c>
      <c r="CP212" t="inlineStr">
        <is>
          <t>Standard</t>
        </is>
      </c>
      <c r="CV212">
        <f>FLEET7[[#This Row],[Category]]</f>
        <v/>
      </c>
      <c r="CW212">
        <f>TRIM(LEFT($C212, FIND("(", $C212 &amp; "(") - 1))</f>
        <v/>
      </c>
      <c r="CX212">
        <f>IFERROR(TRIM(MID(FLEET7[[#This Row],[Secondary Asset Identifier]], FIND(" - ", FLEET7[[#This Row],[Secondary Asset Identifier]]) + 3, LEN(FLEET7[[#This Row],[Secondary Asset Identifier]]))),FLEET7[[#This Row],[Emp ID]])</f>
        <v/>
      </c>
      <c r="CY212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212">
        <f>FLEET7[[#This Row],[Assigned]]</f>
        <v/>
      </c>
      <c r="DA212">
        <f>TRIM(LEFT($C212, FIND("(", $C212 &amp; "(") - 1))</f>
        <v/>
      </c>
    </row>
    <row r="213">
      <c r="A213" t="inlineStr">
        <is>
          <t>Ragle Inc.</t>
        </is>
      </c>
      <c r="B213" t="inlineStr">
        <is>
          <t>Ragle - Texas</t>
        </is>
      </c>
      <c r="C213" t="inlineStr">
        <is>
          <t>ET-41 (Hampton, Justin D)</t>
        </is>
      </c>
      <c r="D213" t="inlineStr">
        <is>
          <t>On-Road</t>
        </is>
      </c>
      <c r="E213" t="inlineStr">
        <is>
          <t>FORD</t>
        </is>
      </c>
      <c r="F213" t="inlineStr">
        <is>
          <t>F150 XL</t>
        </is>
      </c>
      <c r="G213" t="n">
        <v>2024</v>
      </c>
      <c r="H213" t="inlineStr">
        <is>
          <t>Pickup Truck</t>
        </is>
      </c>
      <c r="K213" s="1" t="n">
        <v>45789.24395833333</v>
      </c>
      <c r="L213" t="inlineStr">
        <is>
          <t>Key Off</t>
        </is>
      </c>
      <c r="R213" t="inlineStr">
        <is>
          <t>TEXDIST, Two Thousand Oak Apartments, North Richland Hills, TX 76180</t>
        </is>
      </c>
      <c r="T213" t="inlineStr">
        <is>
          <t>True</t>
        </is>
      </c>
      <c r="U213" t="inlineStr">
        <is>
          <t>0</t>
        </is>
      </c>
      <c r="V213" t="n">
        <v>353</v>
      </c>
      <c r="W213" t="n">
        <v>17275.2</v>
      </c>
      <c r="X213" t="n">
        <v>17275.2</v>
      </c>
      <c r="Y213" t="n">
        <v>812</v>
      </c>
      <c r="Z213" t="n">
        <v>812</v>
      </c>
      <c r="AA213" t="inlineStr">
        <is>
          <t>240801 - Hampton, Justin D</t>
        </is>
      </c>
      <c r="AB213" t="inlineStr">
        <is>
          <t>1FTEW1KP4RKD04440</t>
        </is>
      </c>
      <c r="AC213" t="inlineStr">
        <is>
          <t>5590X49 - TEMP</t>
        </is>
      </c>
      <c r="AD213" t="inlineStr">
        <is>
          <t>VDW7662</t>
        </is>
      </c>
      <c r="AE213" t="inlineStr">
        <is>
          <t>TX</t>
        </is>
      </c>
      <c r="AH213" t="inlineStr">
        <is>
          <t>2024 FORD F-150 XL</t>
        </is>
      </c>
      <c r="AO213" t="inlineStr">
        <is>
          <t>0.00</t>
        </is>
      </c>
      <c r="AQ213" t="n">
        <v>0</v>
      </c>
      <c r="AR213" t="n">
        <v>0</v>
      </c>
      <c r="AS213" t="inlineStr">
        <is>
          <t>lbs</t>
        </is>
      </c>
      <c r="AT213" t="n">
        <v>0</v>
      </c>
      <c r="AU213" t="n">
        <v>0</v>
      </c>
      <c r="AV213" t="n">
        <v>0</v>
      </c>
      <c r="AW213" t="n">
        <v>0</v>
      </c>
      <c r="AX213" t="inlineStr">
        <is>
          <t>NTTA0000628913</t>
        </is>
      </c>
      <c r="BD213" t="inlineStr">
        <is>
          <t>GASOLINE</t>
        </is>
      </c>
      <c r="BF213" t="inlineStr">
        <is>
          <t>2 - DFW, L - LEASE, PE - PROJECT ENGINEER</t>
        </is>
      </c>
      <c r="CJ213" t="inlineStr">
        <is>
          <t>GT-2469</t>
        </is>
      </c>
      <c r="CK213" t="inlineStr">
        <is>
          <t>223702180</t>
        </is>
      </c>
      <c r="CL213" t="n">
        <v>2</v>
      </c>
      <c r="CO213" s="1" t="n">
        <v>46173</v>
      </c>
      <c r="CP213" t="inlineStr">
        <is>
          <t>Standard</t>
        </is>
      </c>
      <c r="CV213">
        <f>FLEET7[[#This Row],[Category]]</f>
        <v/>
      </c>
      <c r="CW213">
        <f>TRIM(LEFT($C213, FIND("(", $C213 &amp; "(") - 1))</f>
        <v/>
      </c>
      <c r="CX213">
        <f>IFERROR(TRIM(MID(FLEET7[[#This Row],[Secondary Asset Identifier]], FIND(" - ", FLEET7[[#This Row],[Secondary Asset Identifier]]) + 3, LEN(FLEET7[[#This Row],[Secondary Asset Identifier]]))),FLEET7[[#This Row],[Emp ID]])</f>
        <v/>
      </c>
      <c r="CY213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213">
        <f>FLEET7[[#This Row],[Assigned]]</f>
        <v/>
      </c>
      <c r="DA213">
        <f>TRIM(LEFT($C213, FIND("(", $C213 &amp; "(") - 1))</f>
        <v/>
      </c>
    </row>
    <row r="214">
      <c r="A214" t="inlineStr">
        <is>
          <t>Ragle Inc.</t>
        </is>
      </c>
      <c r="B214" t="inlineStr">
        <is>
          <t>Ragle - Texas</t>
        </is>
      </c>
      <c r="C214" t="inlineStr">
        <is>
          <t>ET-42 (JUAN C. BERJES RUIZ)</t>
        </is>
      </c>
      <c r="D214" t="inlineStr">
        <is>
          <t>On-Road</t>
        </is>
      </c>
      <c r="E214" t="inlineStr">
        <is>
          <t>FORD</t>
        </is>
      </c>
      <c r="F214" t="inlineStr">
        <is>
          <t>F150 XL</t>
        </is>
      </c>
      <c r="G214" t="n">
        <v>2024</v>
      </c>
      <c r="H214" t="inlineStr">
        <is>
          <t>Pickup Truck</t>
        </is>
      </c>
      <c r="K214" s="1" t="n">
        <v>45786.72548611111</v>
      </c>
      <c r="L214" t="inlineStr">
        <is>
          <t>Battery Voltage Below Threshold</t>
        </is>
      </c>
      <c r="R214" t="inlineStr">
        <is>
          <t>Alpha Rd, Dallas, TX 75240</t>
        </is>
      </c>
      <c r="S214" t="inlineStr">
        <is>
          <t>Juan Berjes Ruiz (210048)</t>
        </is>
      </c>
      <c r="T214" t="inlineStr">
        <is>
          <t>True</t>
        </is>
      </c>
      <c r="U214" t="inlineStr">
        <is>
          <t>2</t>
        </is>
      </c>
      <c r="V214" t="n">
        <v>170</v>
      </c>
      <c r="W214" t="n">
        <v>10777.3</v>
      </c>
      <c r="X214" t="n">
        <v>10777.3</v>
      </c>
      <c r="Y214" t="n">
        <v>626</v>
      </c>
      <c r="Z214" t="n">
        <v>626</v>
      </c>
      <c r="AA214" t="inlineStr">
        <is>
          <t>210048 - Berjes Ruiz, Juan C</t>
        </is>
      </c>
      <c r="AB214" t="inlineStr">
        <is>
          <t>1FTEW1KP8RKD04442</t>
        </is>
      </c>
      <c r="AC214" t="inlineStr">
        <is>
          <t>5644X78 - TEMP</t>
        </is>
      </c>
      <c r="AD214" t="inlineStr">
        <is>
          <t>VHT7834</t>
        </is>
      </c>
      <c r="AE214" t="inlineStr">
        <is>
          <t>TX</t>
        </is>
      </c>
      <c r="AO214" t="inlineStr">
        <is>
          <t>0.00</t>
        </is>
      </c>
      <c r="AQ214" t="n">
        <v>0</v>
      </c>
      <c r="AR214" t="n">
        <v>0</v>
      </c>
      <c r="AS214" t="inlineStr">
        <is>
          <t>lbs</t>
        </is>
      </c>
      <c r="AT214" t="n">
        <v>0</v>
      </c>
      <c r="AU214" t="n">
        <v>0</v>
      </c>
      <c r="AV214" t="n">
        <v>0</v>
      </c>
      <c r="AW214" t="n">
        <v>0</v>
      </c>
      <c r="AX214" t="inlineStr">
        <is>
          <t>NTTA0000855646</t>
        </is>
      </c>
      <c r="BF214" t="inlineStr">
        <is>
          <t>2 - DFW, PE - PROJECT ENGINEER</t>
        </is>
      </c>
      <c r="CJ214" t="inlineStr">
        <is>
          <t>GT-2469</t>
        </is>
      </c>
      <c r="CK214" t="inlineStr">
        <is>
          <t>201006992</t>
        </is>
      </c>
      <c r="CL214" t="n">
        <v>2</v>
      </c>
      <c r="CO214" s="1" t="n">
        <v>46173</v>
      </c>
      <c r="CP214" t="inlineStr">
        <is>
          <t>Standard</t>
        </is>
      </c>
      <c r="CV214">
        <f>FLEET7[[#This Row],[Category]]</f>
        <v/>
      </c>
      <c r="CW214">
        <f>TRIM(LEFT($C214, FIND("(", $C214 &amp; "(") - 1))</f>
        <v/>
      </c>
      <c r="CX214">
        <f>IFERROR(TRIM(MID(FLEET7[[#This Row],[Secondary Asset Identifier]], FIND(" - ", FLEET7[[#This Row],[Secondary Asset Identifier]]) + 3, LEN(FLEET7[[#This Row],[Secondary Asset Identifier]]))),FLEET7[[#This Row],[Emp ID]])</f>
        <v/>
      </c>
      <c r="CY214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214">
        <f>FLEET7[[#This Row],[Assigned]]</f>
        <v/>
      </c>
      <c r="DA214">
        <f>TRIM(LEFT($C214, FIND("(", $C214 &amp; "(") - 1))</f>
        <v/>
      </c>
    </row>
    <row r="215">
      <c r="A215" t="inlineStr">
        <is>
          <t>Ragle Inc.</t>
        </is>
      </c>
      <c r="B215" t="inlineStr">
        <is>
          <t>Ragle - Texas</t>
        </is>
      </c>
      <c r="C215" t="inlineStr">
        <is>
          <t>ET-43 (Eric Giebelhaus)</t>
        </is>
      </c>
      <c r="D215" t="inlineStr">
        <is>
          <t>On-Road</t>
        </is>
      </c>
      <c r="E215" t="inlineStr">
        <is>
          <t>FORD</t>
        </is>
      </c>
      <c r="F215" t="inlineStr">
        <is>
          <t>F150 STX</t>
        </is>
      </c>
      <c r="G215" t="n">
        <v>2024</v>
      </c>
      <c r="H215" t="inlineStr">
        <is>
          <t>Pickup Truck</t>
        </is>
      </c>
      <c r="K215" s="1" t="n">
        <v>45789.42766203704</v>
      </c>
      <c r="L215" t="inlineStr">
        <is>
          <t>Periodic Message</t>
        </is>
      </c>
      <c r="R215" t="inlineStr">
        <is>
          <t>2023-032 SH 345 BRIDGE REHABILITATION, Commerce St, Dallas, TX 75201</t>
        </is>
      </c>
      <c r="T215" t="inlineStr">
        <is>
          <t>True</t>
        </is>
      </c>
      <c r="U215" t="inlineStr">
        <is>
          <t>0</t>
        </is>
      </c>
      <c r="V215" t="n">
        <v>179</v>
      </c>
      <c r="W215" t="n">
        <v>19750.5</v>
      </c>
      <c r="X215" t="n">
        <v>19906.5</v>
      </c>
      <c r="Y215" t="n">
        <v>698</v>
      </c>
      <c r="Z215" t="n">
        <v>698</v>
      </c>
      <c r="AA215" t="inlineStr">
        <is>
          <t>210088 - Giebelhaus, Eric STX</t>
        </is>
      </c>
      <c r="AB215" t="inlineStr">
        <is>
          <t>1FTEW2KPXRFA02973</t>
        </is>
      </c>
      <c r="AC215" t="inlineStr">
        <is>
          <t>5694Z47 - TEMP</t>
        </is>
      </c>
      <c r="AD215" t="inlineStr">
        <is>
          <t>VJB5195</t>
        </is>
      </c>
      <c r="AE215" t="inlineStr">
        <is>
          <t>TX</t>
        </is>
      </c>
      <c r="AH215" t="inlineStr">
        <is>
          <t>2024 F-150 STX</t>
        </is>
      </c>
      <c r="AO215" t="inlineStr">
        <is>
          <t>0.00</t>
        </is>
      </c>
      <c r="AQ215" t="n">
        <v>0</v>
      </c>
      <c r="AR215" t="n">
        <v>0</v>
      </c>
      <c r="AS215" t="inlineStr">
        <is>
          <t>lbs</t>
        </is>
      </c>
      <c r="AT215" t="n">
        <v>0</v>
      </c>
      <c r="AU215" t="n">
        <v>0</v>
      </c>
      <c r="AV215" t="n">
        <v>0</v>
      </c>
      <c r="AW215" t="n">
        <v>0</v>
      </c>
      <c r="AX215" t="inlineStr">
        <is>
          <t>NTTA00875886</t>
        </is>
      </c>
      <c r="BF215" t="inlineStr">
        <is>
          <t>2 - DFW, L - LEASE, PM - PROJECT MANAGER</t>
        </is>
      </c>
      <c r="CJ215" t="inlineStr">
        <is>
          <t>GT-2469</t>
        </is>
      </c>
      <c r="CK215" t="inlineStr">
        <is>
          <t>201006769</t>
        </is>
      </c>
      <c r="CL215" t="n">
        <v>2</v>
      </c>
      <c r="CO215" s="1" t="n">
        <v>46203</v>
      </c>
      <c r="CP215" t="inlineStr">
        <is>
          <t>Standard</t>
        </is>
      </c>
      <c r="CV215">
        <f>FLEET7[[#This Row],[Category]]</f>
        <v/>
      </c>
      <c r="CW215">
        <f>TRIM(LEFT($C215, FIND("(", $C215 &amp; "(") - 1))</f>
        <v/>
      </c>
      <c r="CX215">
        <f>IFERROR(TRIM(MID(FLEET7[[#This Row],[Secondary Asset Identifier]], FIND(" - ", FLEET7[[#This Row],[Secondary Asset Identifier]]) + 3, LEN(FLEET7[[#This Row],[Secondary Asset Identifier]]))),FLEET7[[#This Row],[Emp ID]])</f>
        <v/>
      </c>
      <c r="CY215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215">
        <f>FLEET7[[#This Row],[Assigned]]</f>
        <v/>
      </c>
      <c r="DA215">
        <f>TRIM(LEFT($C215, FIND("(", $C215 &amp; "(") - 1))</f>
        <v/>
      </c>
    </row>
    <row r="216">
      <c r="A216" t="inlineStr">
        <is>
          <t>Ragle Inc.</t>
        </is>
      </c>
      <c r="B216" t="inlineStr">
        <is>
          <t>Ragle - Texas</t>
        </is>
      </c>
      <c r="C216" t="inlineStr">
        <is>
          <t>EX-01S</t>
        </is>
      </c>
      <c r="D216" t="inlineStr">
        <is>
          <t>Off-Road</t>
        </is>
      </c>
      <c r="E216" t="inlineStr">
        <is>
          <t>CAT</t>
        </is>
      </c>
      <c r="F216" t="inlineStr">
        <is>
          <t>304E2 CR</t>
        </is>
      </c>
      <c r="G216" t="n">
        <v>2015</v>
      </c>
      <c r="H216" t="inlineStr">
        <is>
          <t>Excavator</t>
        </is>
      </c>
      <c r="I216" t="inlineStr">
        <is>
          <t>Excavator (Mini)</t>
        </is>
      </c>
      <c r="K216" s="1" t="n">
        <v>45789.31467592593</v>
      </c>
      <c r="L216" t="inlineStr">
        <is>
          <t>Key Off</t>
        </is>
      </c>
      <c r="R216" t="inlineStr">
        <is>
          <t>2024-004 City of Dallas Sidewalk 2024 (YARD), Langford St, Dallas, TX 75208</t>
        </is>
      </c>
      <c r="T216" t="inlineStr">
        <is>
          <t>True</t>
        </is>
      </c>
      <c r="U216" t="inlineStr">
        <is>
          <t>0</t>
        </is>
      </c>
      <c r="V216" t="n">
        <v>851</v>
      </c>
      <c r="W216" t="n">
        <v>130.1</v>
      </c>
      <c r="X216" t="n">
        <v>130.1</v>
      </c>
      <c r="Y216" t="n">
        <v>2330</v>
      </c>
      <c r="Z216" t="n">
        <v>2330</v>
      </c>
      <c r="AB216" t="inlineStr">
        <is>
          <t>CAT0304EJME400373</t>
        </is>
      </c>
      <c r="AO216" t="inlineStr">
        <is>
          <t>0.00</t>
        </is>
      </c>
      <c r="AP216" t="inlineStr">
        <is>
          <t>CuYds</t>
        </is>
      </c>
      <c r="AR216" t="n">
        <v>0</v>
      </c>
      <c r="AS216" t="inlineStr">
        <is>
          <t>lbs</t>
        </is>
      </c>
      <c r="AU216" t="n">
        <v>0</v>
      </c>
      <c r="AV216" t="n">
        <v>0</v>
      </c>
      <c r="AW216" t="n">
        <v>0</v>
      </c>
      <c r="AY216" t="inlineStr">
        <is>
          <t>11/22/2019 12:00:00 AM</t>
        </is>
      </c>
      <c r="AZ216" t="n">
        <v>21500</v>
      </c>
      <c r="BA216" t="n">
        <v>0</v>
      </c>
      <c r="BB216" t="n">
        <v>0</v>
      </c>
      <c r="BF216" t="inlineStr">
        <is>
          <t>SM - SELECT MAINTENANCE</t>
        </is>
      </c>
      <c r="CJ216" t="inlineStr">
        <is>
          <t>GT-4769B</t>
        </is>
      </c>
      <c r="CK216" t="inlineStr">
        <is>
          <t>223802110</t>
        </is>
      </c>
      <c r="CP216" t="inlineStr">
        <is>
          <t>Import</t>
        </is>
      </c>
      <c r="CV216">
        <f>FLEET7[[#This Row],[Category]]</f>
        <v/>
      </c>
      <c r="CW216">
        <f>TRIM(LEFT($C216, FIND("(", $C216 &amp; "(") - 1))</f>
        <v/>
      </c>
      <c r="CX216">
        <f>IFERROR(TRIM(MID(FLEET7[[#This Row],[Secondary Asset Identifier]], FIND(" - ", FLEET7[[#This Row],[Secondary Asset Identifier]]) + 3, LEN(FLEET7[[#This Row],[Secondary Asset Identifier]]))),FLEET7[[#This Row],[Emp ID]])</f>
        <v/>
      </c>
      <c r="CY216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216">
        <f>FLEET7[[#This Row],[Assigned]]</f>
        <v/>
      </c>
      <c r="DA216">
        <f>TRIM(LEFT($C216, FIND("(", $C216 &amp; "(") - 1))</f>
        <v/>
      </c>
    </row>
    <row r="217">
      <c r="A217" t="inlineStr">
        <is>
          <t>Ragle Inc.</t>
        </is>
      </c>
      <c r="B217" t="inlineStr">
        <is>
          <t>Ragle - Texas</t>
        </is>
      </c>
      <c r="C217" t="inlineStr">
        <is>
          <t>EX-02S</t>
        </is>
      </c>
      <c r="D217" t="inlineStr">
        <is>
          <t>Off-Road</t>
        </is>
      </c>
      <c r="E217" t="inlineStr">
        <is>
          <t>JOHN DEERE</t>
        </is>
      </c>
      <c r="F217" t="inlineStr">
        <is>
          <t>27D</t>
        </is>
      </c>
      <c r="H217" t="inlineStr">
        <is>
          <t>Excavator</t>
        </is>
      </c>
      <c r="I217" t="inlineStr">
        <is>
          <t>Excavator (Mini)</t>
        </is>
      </c>
      <c r="K217" s="1" t="n">
        <v>45788.94387731481</v>
      </c>
      <c r="L217" t="inlineStr">
        <is>
          <t>Heartbeat</t>
        </is>
      </c>
      <c r="R217" t="inlineStr">
        <is>
          <t>DFW Yard, Oak Grove Rd, Fort Worth, TX 76140</t>
        </is>
      </c>
      <c r="T217" t="inlineStr">
        <is>
          <t>True</t>
        </is>
      </c>
      <c r="U217" t="inlineStr">
        <is>
          <t>11</t>
        </is>
      </c>
      <c r="V217" t="n">
        <v>312</v>
      </c>
      <c r="W217" t="n">
        <v>3846</v>
      </c>
      <c r="X217" t="n">
        <v>3846</v>
      </c>
      <c r="Y217" t="n">
        <v>4011</v>
      </c>
      <c r="Z217" t="n">
        <v>4011</v>
      </c>
      <c r="AB217" t="inlineStr">
        <is>
          <t>1FF027DXKEG260128</t>
        </is>
      </c>
      <c r="AO217" t="inlineStr">
        <is>
          <t>0.00</t>
        </is>
      </c>
      <c r="AP217" t="inlineStr">
        <is>
          <t>CuYds</t>
        </is>
      </c>
      <c r="AQ217" t="n">
        <v>0</v>
      </c>
      <c r="AR217" t="n">
        <v>0</v>
      </c>
      <c r="AS217" t="inlineStr">
        <is>
          <t>lbs</t>
        </is>
      </c>
      <c r="AT217" t="n">
        <v>0</v>
      </c>
      <c r="AU217" t="n">
        <v>0</v>
      </c>
      <c r="AV217" t="n">
        <v>0</v>
      </c>
      <c r="AW217" t="n">
        <v>0</v>
      </c>
      <c r="AZ217" t="n">
        <v>0</v>
      </c>
      <c r="BA217" t="n">
        <v>0</v>
      </c>
      <c r="BB217" t="n">
        <v>0</v>
      </c>
      <c r="BF217" t="inlineStr">
        <is>
          <t>SM - SELECT MAINTENANCE</t>
        </is>
      </c>
      <c r="CJ217" t="inlineStr">
        <is>
          <t>GT-4769B</t>
        </is>
      </c>
      <c r="CK217" t="inlineStr">
        <is>
          <t>221020437</t>
        </is>
      </c>
      <c r="CP217" t="inlineStr">
        <is>
          <t>Import</t>
        </is>
      </c>
      <c r="CV217">
        <f>FLEET7[[#This Row],[Category]]</f>
        <v/>
      </c>
      <c r="CW217">
        <f>TRIM(LEFT($C217, FIND("(", $C217 &amp; "(") - 1))</f>
        <v/>
      </c>
      <c r="CX217">
        <f>IFERROR(TRIM(MID(FLEET7[[#This Row],[Secondary Asset Identifier]], FIND(" - ", FLEET7[[#This Row],[Secondary Asset Identifier]]) + 3, LEN(FLEET7[[#This Row],[Secondary Asset Identifier]]))),FLEET7[[#This Row],[Emp ID]])</f>
        <v/>
      </c>
      <c r="CY217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217">
        <f>FLEET7[[#This Row],[Assigned]]</f>
        <v/>
      </c>
      <c r="DA217">
        <f>TRIM(LEFT($C217, FIND("(", $C217 &amp; "(") - 1))</f>
        <v/>
      </c>
    </row>
    <row r="218">
      <c r="A218" t="inlineStr">
        <is>
          <t>Ragle Inc.</t>
        </is>
      </c>
      <c r="B218" t="inlineStr">
        <is>
          <t>Ragle - Texas</t>
        </is>
      </c>
      <c r="C218" t="inlineStr">
        <is>
          <t>EX-03S (stolen on 6/23/24)</t>
        </is>
      </c>
      <c r="D218" t="inlineStr">
        <is>
          <t>Off-Road</t>
        </is>
      </c>
      <c r="E218" t="inlineStr">
        <is>
          <t>CAT</t>
        </is>
      </c>
      <c r="F218" t="inlineStr">
        <is>
          <t>303.5</t>
        </is>
      </c>
      <c r="G218" t="n">
        <v>2018</v>
      </c>
      <c r="H218" t="inlineStr">
        <is>
          <t>Excavator</t>
        </is>
      </c>
      <c r="K218" s="1" t="n">
        <v>45545.35665509259</v>
      </c>
      <c r="L218" t="inlineStr">
        <is>
          <t>Key On</t>
        </is>
      </c>
      <c r="R218" t="inlineStr">
        <is>
          <t>DFW Yard, Oak Grove Rd, Fort Worth, TX 76140</t>
        </is>
      </c>
      <c r="T218" t="inlineStr">
        <is>
          <t>True</t>
        </is>
      </c>
      <c r="U218" t="inlineStr">
        <is>
          <t>N/A</t>
        </is>
      </c>
      <c r="W218" t="n">
        <v>83.3</v>
      </c>
      <c r="X218" t="n">
        <v>83.3</v>
      </c>
      <c r="Y218" t="n">
        <v>942</v>
      </c>
      <c r="Z218" t="n">
        <v>942</v>
      </c>
      <c r="AA218" t="inlineStr">
        <is>
          <t>stolen on 6/23/24</t>
        </is>
      </c>
      <c r="AB218" t="inlineStr">
        <is>
          <t>CAT3035ECJWY04609</t>
        </is>
      </c>
      <c r="AO218" t="inlineStr">
        <is>
          <t>0.00</t>
        </is>
      </c>
      <c r="AQ218" t="n">
        <v>0</v>
      </c>
      <c r="AR218" t="n">
        <v>0</v>
      </c>
      <c r="AS218" t="inlineStr">
        <is>
          <t>lbs</t>
        </is>
      </c>
      <c r="AT218" t="n">
        <v>0</v>
      </c>
      <c r="AU218" t="n">
        <v>0</v>
      </c>
      <c r="AV218" t="n">
        <v>0</v>
      </c>
      <c r="AW218" t="n">
        <v>0</v>
      </c>
      <c r="CP218" t="inlineStr">
        <is>
          <t>Standard</t>
        </is>
      </c>
      <c r="CV218">
        <f>FLEET7[[#This Row],[Category]]</f>
        <v/>
      </c>
      <c r="CW218">
        <f>TRIM(LEFT($C218, FIND("(", $C218 &amp; "(") - 1))</f>
        <v/>
      </c>
      <c r="CX218">
        <f>IFERROR(TRIM(MID(FLEET7[[#This Row],[Secondary Asset Identifier]], FIND(" - ", FLEET7[[#This Row],[Secondary Asset Identifier]]) + 3, LEN(FLEET7[[#This Row],[Secondary Asset Identifier]]))),FLEET7[[#This Row],[Emp ID]])</f>
        <v/>
      </c>
      <c r="CY218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218">
        <f>FLEET7[[#This Row],[Assigned]]</f>
        <v/>
      </c>
      <c r="DA218">
        <f>TRIM(LEFT($C218, FIND("(", $C218 &amp; "(") - 1))</f>
        <v/>
      </c>
    </row>
    <row r="219">
      <c r="A219" t="inlineStr">
        <is>
          <t>Ragle Inc.</t>
        </is>
      </c>
      <c r="B219" t="inlineStr">
        <is>
          <t>Ragle - Texas</t>
        </is>
      </c>
      <c r="C219" t="inlineStr">
        <is>
          <t>EX-04</t>
        </is>
      </c>
      <c r="D219" t="inlineStr">
        <is>
          <t>Off-Road</t>
        </is>
      </c>
      <c r="E219" t="inlineStr">
        <is>
          <t>JOHN DEERE</t>
        </is>
      </c>
      <c r="F219" t="inlineStr">
        <is>
          <t>230C LC</t>
        </is>
      </c>
      <c r="H219" t="inlineStr">
        <is>
          <t>Excavator</t>
        </is>
      </c>
      <c r="I219" t="inlineStr">
        <is>
          <t>Excavator (Med)</t>
        </is>
      </c>
      <c r="T219" t="inlineStr">
        <is>
          <t>True</t>
        </is>
      </c>
      <c r="U219" t="inlineStr">
        <is>
          <t>N/A</t>
        </is>
      </c>
      <c r="AA219" t="inlineStr">
        <is>
          <t>RTX-EX03</t>
        </is>
      </c>
      <c r="AB219" t="inlineStr">
        <is>
          <t>FF230CX603194</t>
        </is>
      </c>
      <c r="AO219" t="inlineStr">
        <is>
          <t>0.00</t>
        </is>
      </c>
      <c r="AP219" t="inlineStr">
        <is>
          <t>CuYds</t>
        </is>
      </c>
      <c r="AQ219" t="n">
        <v>0</v>
      </c>
      <c r="AR219" t="n">
        <v>0</v>
      </c>
      <c r="AS219" t="inlineStr">
        <is>
          <t>lbs</t>
        </is>
      </c>
      <c r="AT219" t="n">
        <v>0</v>
      </c>
      <c r="AU219" t="n">
        <v>0</v>
      </c>
      <c r="AV219" t="n">
        <v>0</v>
      </c>
      <c r="AW219" t="n">
        <v>0</v>
      </c>
      <c r="AZ219" t="n">
        <v>0</v>
      </c>
      <c r="BA219" t="n">
        <v>0</v>
      </c>
      <c r="BB219" t="n">
        <v>0</v>
      </c>
      <c r="CP219" t="inlineStr">
        <is>
          <t>Import</t>
        </is>
      </c>
      <c r="CV219">
        <f>FLEET7[[#This Row],[Category]]</f>
        <v/>
      </c>
      <c r="CW219">
        <f>TRIM(LEFT($C219, FIND("(", $C219 &amp; "(") - 1))</f>
        <v/>
      </c>
      <c r="CX219">
        <f>IFERROR(TRIM(MID(FLEET7[[#This Row],[Secondary Asset Identifier]], FIND(" - ", FLEET7[[#This Row],[Secondary Asset Identifier]]) + 3, LEN(FLEET7[[#This Row],[Secondary Asset Identifier]]))),FLEET7[[#This Row],[Emp ID]])</f>
        <v/>
      </c>
      <c r="CY219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219">
        <f>FLEET7[[#This Row],[Assigned]]</f>
        <v/>
      </c>
      <c r="DA219">
        <f>TRIM(LEFT($C219, FIND("(", $C219 &amp; "(") - 1))</f>
        <v/>
      </c>
    </row>
    <row r="220">
      <c r="A220" t="inlineStr">
        <is>
          <t>Ragle Inc.</t>
        </is>
      </c>
      <c r="B220" t="inlineStr">
        <is>
          <t>Ragle - Texas</t>
        </is>
      </c>
      <c r="C220" t="inlineStr">
        <is>
          <t>EX-04S</t>
        </is>
      </c>
      <c r="D220" t="inlineStr">
        <is>
          <t>Off-Road</t>
        </is>
      </c>
      <c r="E220" t="inlineStr">
        <is>
          <t>CAT</t>
        </is>
      </c>
      <c r="F220" t="inlineStr">
        <is>
          <t>306E</t>
        </is>
      </c>
      <c r="G220" t="n">
        <v>2024</v>
      </c>
      <c r="H220" t="inlineStr">
        <is>
          <t>Excavator</t>
        </is>
      </c>
      <c r="K220" s="1" t="n">
        <v>45789.2903125</v>
      </c>
      <c r="L220" t="inlineStr">
        <is>
          <t>Heartbeat</t>
        </is>
      </c>
      <c r="R220" t="inlineStr">
        <is>
          <t>County Road 99, Alvin, TX 77511</t>
        </is>
      </c>
      <c r="T220" t="inlineStr">
        <is>
          <t>True</t>
        </is>
      </c>
      <c r="U220" t="inlineStr">
        <is>
          <t>3</t>
        </is>
      </c>
      <c r="V220" t="n">
        <v>304</v>
      </c>
      <c r="W220" t="n">
        <v>18</v>
      </c>
      <c r="X220" t="n">
        <v>18</v>
      </c>
      <c r="Y220" t="n">
        <v>252</v>
      </c>
      <c r="Z220" t="n">
        <v>252</v>
      </c>
      <c r="AB220" t="inlineStr">
        <is>
          <t>CAT00306E6G610559</t>
        </is>
      </c>
      <c r="AO220" t="inlineStr">
        <is>
          <t>0.00</t>
        </is>
      </c>
      <c r="AQ220" t="n">
        <v>0</v>
      </c>
      <c r="AR220" t="n">
        <v>0</v>
      </c>
      <c r="AS220" t="inlineStr">
        <is>
          <t>lbs</t>
        </is>
      </c>
      <c r="AT220" t="n">
        <v>0</v>
      </c>
      <c r="AU220" t="n">
        <v>0</v>
      </c>
      <c r="AV220" t="n">
        <v>0</v>
      </c>
      <c r="AW220" t="n">
        <v>0</v>
      </c>
      <c r="CJ220" t="inlineStr">
        <is>
          <t>GT-4769B</t>
        </is>
      </c>
      <c r="CK220" t="inlineStr">
        <is>
          <t>223802421</t>
        </is>
      </c>
      <c r="CP220" t="inlineStr">
        <is>
          <t>Standard</t>
        </is>
      </c>
      <c r="CV220">
        <f>FLEET7[[#This Row],[Category]]</f>
        <v/>
      </c>
      <c r="CW220">
        <f>TRIM(LEFT($C220, FIND("(", $C220 &amp; "(") - 1))</f>
        <v/>
      </c>
      <c r="CX220">
        <f>IFERROR(TRIM(MID(FLEET7[[#This Row],[Secondary Asset Identifier]], FIND(" - ", FLEET7[[#This Row],[Secondary Asset Identifier]]) + 3, LEN(FLEET7[[#This Row],[Secondary Asset Identifier]]))),FLEET7[[#This Row],[Emp ID]])</f>
        <v/>
      </c>
      <c r="CY220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220">
        <f>FLEET7[[#This Row],[Assigned]]</f>
        <v/>
      </c>
      <c r="DA220">
        <f>TRIM(LEFT($C220, FIND("(", $C220 &amp; "(") - 1))</f>
        <v/>
      </c>
    </row>
    <row r="221">
      <c r="A221" t="inlineStr">
        <is>
          <t>Ragle Inc.</t>
        </is>
      </c>
      <c r="B221" t="inlineStr">
        <is>
          <t>Ragle - Texas</t>
        </is>
      </c>
      <c r="C221" t="inlineStr">
        <is>
          <t>EX-15</t>
        </is>
      </c>
      <c r="D221" t="inlineStr">
        <is>
          <t>Off-Road</t>
        </is>
      </c>
      <c r="E221" t="inlineStr">
        <is>
          <t>CAT</t>
        </is>
      </c>
      <c r="F221" t="inlineStr">
        <is>
          <t>324D</t>
        </is>
      </c>
      <c r="G221" t="n">
        <v>2010</v>
      </c>
      <c r="H221" t="inlineStr">
        <is>
          <t>Excavator</t>
        </is>
      </c>
      <c r="I221" t="inlineStr">
        <is>
          <t>Excavator (Med)</t>
        </is>
      </c>
      <c r="K221" s="1" t="n">
        <v>45789.42072916667</v>
      </c>
      <c r="L221" t="inlineStr">
        <is>
          <t>Key Off</t>
        </is>
      </c>
      <c r="R221" t="inlineStr">
        <is>
          <t>2024-030 Matagorda SH 35 Bridge Replacement, State Highway 35 S, Bay City, TX 77414</t>
        </is>
      </c>
      <c r="T221" t="inlineStr">
        <is>
          <t>True</t>
        </is>
      </c>
      <c r="U221" t="inlineStr">
        <is>
          <t>0</t>
        </is>
      </c>
      <c r="V221" t="n">
        <v>1005</v>
      </c>
      <c r="W221" t="n">
        <v>80.09999999999999</v>
      </c>
      <c r="X221" t="n">
        <v>80.09999999999999</v>
      </c>
      <c r="Y221" t="n">
        <v>3153</v>
      </c>
      <c r="Z221" t="n">
        <v>3153</v>
      </c>
      <c r="AA221" t="inlineStr">
        <is>
          <t>RTX-EX17</t>
        </is>
      </c>
      <c r="AB221" t="inlineStr">
        <is>
          <t>CAT0324DAPYT00106</t>
        </is>
      </c>
      <c r="AO221" t="inlineStr">
        <is>
          <t>0.00</t>
        </is>
      </c>
      <c r="AP221" t="inlineStr">
        <is>
          <t>CuYds</t>
        </is>
      </c>
      <c r="AR221" t="n">
        <v>0</v>
      </c>
      <c r="AS221" t="inlineStr">
        <is>
          <t>lbs</t>
        </is>
      </c>
      <c r="AU221" t="n">
        <v>0</v>
      </c>
      <c r="AV221" t="n">
        <v>0</v>
      </c>
      <c r="AW221" t="n">
        <v>0</v>
      </c>
      <c r="AY221" t="inlineStr">
        <is>
          <t>1/1/2012 12:00:00 AM</t>
        </is>
      </c>
      <c r="AZ221" t="n">
        <v>193670</v>
      </c>
      <c r="BA221" t="n">
        <v>0</v>
      </c>
      <c r="BB221" t="n">
        <v>0</v>
      </c>
      <c r="CJ221" t="inlineStr">
        <is>
          <t>GT-4769B</t>
        </is>
      </c>
      <c r="CK221" t="inlineStr">
        <is>
          <t>221020068</t>
        </is>
      </c>
      <c r="CP221" t="inlineStr">
        <is>
          <t>Import</t>
        </is>
      </c>
      <c r="CV221">
        <f>FLEET7[[#This Row],[Category]]</f>
        <v/>
      </c>
      <c r="CW221">
        <f>TRIM(LEFT($C221, FIND("(", $C221 &amp; "(") - 1))</f>
        <v/>
      </c>
      <c r="CX221">
        <f>IFERROR(TRIM(MID(FLEET7[[#This Row],[Secondary Asset Identifier]], FIND(" - ", FLEET7[[#This Row],[Secondary Asset Identifier]]) + 3, LEN(FLEET7[[#This Row],[Secondary Asset Identifier]]))),FLEET7[[#This Row],[Emp ID]])</f>
        <v/>
      </c>
      <c r="CY221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221">
        <f>FLEET7[[#This Row],[Assigned]]</f>
        <v/>
      </c>
      <c r="DA221">
        <f>TRIM(LEFT($C221, FIND("(", $C221 &amp; "(") - 1))</f>
        <v/>
      </c>
    </row>
    <row r="222">
      <c r="A222" t="inlineStr">
        <is>
          <t>Ragle Inc.</t>
        </is>
      </c>
      <c r="B222" t="inlineStr">
        <is>
          <t>Ragle - Texas</t>
        </is>
      </c>
      <c r="C222" t="inlineStr">
        <is>
          <t>EX-30</t>
        </is>
      </c>
      <c r="D222" t="inlineStr">
        <is>
          <t>Off-Road</t>
        </is>
      </c>
      <c r="E222" t="inlineStr">
        <is>
          <t>CAT</t>
        </is>
      </c>
      <c r="F222" t="inlineStr">
        <is>
          <t>320D L</t>
        </is>
      </c>
      <c r="G222" t="n">
        <v>2011</v>
      </c>
      <c r="H222" t="inlineStr">
        <is>
          <t>Excavator</t>
        </is>
      </c>
      <c r="I222" t="inlineStr">
        <is>
          <t>Excavator (Med)</t>
        </is>
      </c>
      <c r="K222" s="1" t="n">
        <v>45789.4255324074</v>
      </c>
      <c r="L222" t="inlineStr">
        <is>
          <t>In Tow</t>
        </is>
      </c>
      <c r="R222" t="inlineStr">
        <is>
          <t>I-45 N, Centerville, TX 75833</t>
        </is>
      </c>
      <c r="T222" t="inlineStr">
        <is>
          <t>True</t>
        </is>
      </c>
      <c r="U222" t="inlineStr">
        <is>
          <t>2</t>
        </is>
      </c>
      <c r="V222" t="n">
        <v>1011</v>
      </c>
      <c r="W222" t="n">
        <v>5092.8</v>
      </c>
      <c r="X222" t="n">
        <v>5092.8</v>
      </c>
      <c r="Y222" t="n">
        <v>5822</v>
      </c>
      <c r="Z222" t="n">
        <v>5822</v>
      </c>
      <c r="AA222" t="inlineStr">
        <is>
          <t>RTX-EX07</t>
        </is>
      </c>
      <c r="AB222" t="inlineStr">
        <is>
          <t>CAT0320DKGDP00514</t>
        </is>
      </c>
      <c r="AO222" t="inlineStr">
        <is>
          <t>0.00</t>
        </is>
      </c>
      <c r="AP222" t="inlineStr">
        <is>
          <t>CuYds</t>
        </is>
      </c>
      <c r="AR222" t="n">
        <v>0</v>
      </c>
      <c r="AS222" t="inlineStr">
        <is>
          <t>lbs</t>
        </is>
      </c>
      <c r="AU222" t="n">
        <v>0</v>
      </c>
      <c r="AV222" t="n">
        <v>0</v>
      </c>
      <c r="AW222" t="n">
        <v>0</v>
      </c>
      <c r="AY222" t="inlineStr">
        <is>
          <t>1/1/2016 12:00:00 AM</t>
        </is>
      </c>
      <c r="AZ222" t="n">
        <v>100647</v>
      </c>
      <c r="BA222" t="n">
        <v>0</v>
      </c>
      <c r="BB222" t="n">
        <v>0</v>
      </c>
      <c r="CJ222" t="inlineStr">
        <is>
          <t>GT-4769B</t>
        </is>
      </c>
      <c r="CK222" t="inlineStr">
        <is>
          <t>221020789</t>
        </is>
      </c>
      <c r="CP222" t="inlineStr">
        <is>
          <t>Import</t>
        </is>
      </c>
      <c r="CV222">
        <f>FLEET7[[#This Row],[Category]]</f>
        <v/>
      </c>
      <c r="CW222">
        <f>TRIM(LEFT($C222, FIND("(", $C222 &amp; "(") - 1))</f>
        <v/>
      </c>
      <c r="CX222">
        <f>IFERROR(TRIM(MID(FLEET7[[#This Row],[Secondary Asset Identifier]], FIND(" - ", FLEET7[[#This Row],[Secondary Asset Identifier]]) + 3, LEN(FLEET7[[#This Row],[Secondary Asset Identifier]]))),FLEET7[[#This Row],[Emp ID]])</f>
        <v/>
      </c>
      <c r="CY222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222">
        <f>FLEET7[[#This Row],[Assigned]]</f>
        <v/>
      </c>
      <c r="DA222">
        <f>TRIM(LEFT($C222, FIND("(", $C222 &amp; "(") - 1))</f>
        <v/>
      </c>
    </row>
    <row r="223">
      <c r="A223" t="inlineStr">
        <is>
          <t>Ragle Inc.</t>
        </is>
      </c>
      <c r="B223" t="inlineStr">
        <is>
          <t>Ragle - Texas</t>
        </is>
      </c>
      <c r="C223" t="inlineStr">
        <is>
          <t>EX-31</t>
        </is>
      </c>
      <c r="D223" t="inlineStr">
        <is>
          <t>Off-Road</t>
        </is>
      </c>
      <c r="E223" t="inlineStr">
        <is>
          <t>BOBCAT</t>
        </is>
      </c>
      <c r="F223" t="inlineStr">
        <is>
          <t>E85</t>
        </is>
      </c>
      <c r="G223" t="n">
        <v>2013</v>
      </c>
      <c r="H223" t="inlineStr">
        <is>
          <t>Excavator</t>
        </is>
      </c>
      <c r="I223" t="inlineStr">
        <is>
          <t>Excavator (Mini)</t>
        </is>
      </c>
      <c r="K223" s="1" t="n">
        <v>45788.67026620371</v>
      </c>
      <c r="L223" t="inlineStr">
        <is>
          <t>Heartbeat</t>
        </is>
      </c>
      <c r="R223" t="inlineStr">
        <is>
          <t>2024-004 CoD Sidewalks 2024 (#06), San Jacinto St, Dallas, TX 75204</t>
        </is>
      </c>
      <c r="T223" t="inlineStr">
        <is>
          <t>True</t>
        </is>
      </c>
      <c r="U223" t="inlineStr">
        <is>
          <t>3</t>
        </is>
      </c>
      <c r="V223" t="n">
        <v>1009</v>
      </c>
      <c r="W223" t="n">
        <v>138.2</v>
      </c>
      <c r="X223" t="n">
        <v>138.2</v>
      </c>
      <c r="Y223" t="n">
        <v>6102</v>
      </c>
      <c r="Z223" t="n">
        <v>6102</v>
      </c>
      <c r="AA223" t="inlineStr">
        <is>
          <t>RTX-EX08</t>
        </is>
      </c>
      <c r="AB223" t="inlineStr">
        <is>
          <t>B34T11148</t>
        </is>
      </c>
      <c r="AH223" t="inlineStr">
        <is>
          <t xml:space="preserve">DPF has been deleted </t>
        </is>
      </c>
      <c r="AO223" t="inlineStr">
        <is>
          <t>0.00</t>
        </is>
      </c>
      <c r="AP223" t="inlineStr">
        <is>
          <t>CuYds</t>
        </is>
      </c>
      <c r="AR223" t="n">
        <v>0</v>
      </c>
      <c r="AS223" t="inlineStr">
        <is>
          <t>lbs</t>
        </is>
      </c>
      <c r="AU223" t="n">
        <v>0</v>
      </c>
      <c r="AV223" t="n">
        <v>0</v>
      </c>
      <c r="AW223" t="n">
        <v>0</v>
      </c>
      <c r="AY223" t="inlineStr">
        <is>
          <t>1/1/2016 12:00:00 AM</t>
        </is>
      </c>
      <c r="AZ223" t="n">
        <v>57553.2</v>
      </c>
      <c r="BA223" t="n">
        <v>0</v>
      </c>
      <c r="BB223" t="n">
        <v>0</v>
      </c>
      <c r="CJ223" t="inlineStr">
        <is>
          <t>GT-4769B</t>
        </is>
      </c>
      <c r="CK223" t="inlineStr">
        <is>
          <t>221020765</t>
        </is>
      </c>
      <c r="CP223" t="inlineStr">
        <is>
          <t>Import</t>
        </is>
      </c>
      <c r="CV223">
        <f>FLEET7[[#This Row],[Category]]</f>
        <v/>
      </c>
      <c r="CW223">
        <f>TRIM(LEFT($C223, FIND("(", $C223 &amp; "(") - 1))</f>
        <v/>
      </c>
      <c r="CX223">
        <f>IFERROR(TRIM(MID(FLEET7[[#This Row],[Secondary Asset Identifier]], FIND(" - ", FLEET7[[#This Row],[Secondary Asset Identifier]]) + 3, LEN(FLEET7[[#This Row],[Secondary Asset Identifier]]))),FLEET7[[#This Row],[Emp ID]])</f>
        <v/>
      </c>
      <c r="CY223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223">
        <f>FLEET7[[#This Row],[Assigned]]</f>
        <v/>
      </c>
      <c r="DA223">
        <f>TRIM(LEFT($C223, FIND("(", $C223 &amp; "(") - 1))</f>
        <v/>
      </c>
    </row>
    <row r="224">
      <c r="A224" t="inlineStr">
        <is>
          <t>Ragle Inc.</t>
        </is>
      </c>
      <c r="B224" t="inlineStr">
        <is>
          <t>Ragle - Texas</t>
        </is>
      </c>
      <c r="C224" t="inlineStr">
        <is>
          <t>EX-34</t>
        </is>
      </c>
      <c r="D224" t="inlineStr">
        <is>
          <t>Off-Road</t>
        </is>
      </c>
      <c r="E224" t="inlineStr">
        <is>
          <t>JOHN DEERE</t>
        </is>
      </c>
      <c r="F224" t="inlineStr">
        <is>
          <t>250G LC</t>
        </is>
      </c>
      <c r="G224" t="n">
        <v>2014</v>
      </c>
      <c r="H224" t="inlineStr">
        <is>
          <t>Excavator</t>
        </is>
      </c>
      <c r="I224" t="inlineStr">
        <is>
          <t>Excavator (Med)</t>
        </is>
      </c>
      <c r="K224" s="1" t="n">
        <v>45789.35907407408</v>
      </c>
      <c r="L224" t="inlineStr">
        <is>
          <t>Heartbeat</t>
        </is>
      </c>
      <c r="R224" t="inlineStr">
        <is>
          <t>DFW Yard, Oak Grove Rd, Fort Worth, TX 76140</t>
        </is>
      </c>
      <c r="T224" t="inlineStr">
        <is>
          <t>True</t>
        </is>
      </c>
      <c r="U224" t="inlineStr">
        <is>
          <t>6</t>
        </is>
      </c>
      <c r="V224" t="n">
        <v>1009</v>
      </c>
      <c r="W224" t="n">
        <v>176.5</v>
      </c>
      <c r="X224" t="n">
        <v>176.5</v>
      </c>
      <c r="Y224" t="n">
        <v>6587</v>
      </c>
      <c r="Z224" t="n">
        <v>6587</v>
      </c>
      <c r="AA224" t="inlineStr">
        <is>
          <t>RTX-EX10</t>
        </is>
      </c>
      <c r="AB224" t="inlineStr">
        <is>
          <t>1FF250GXAEE609342</t>
        </is>
      </c>
      <c r="AO224" t="inlineStr">
        <is>
          <t>0.00</t>
        </is>
      </c>
      <c r="AP224" t="inlineStr">
        <is>
          <t>CuYds</t>
        </is>
      </c>
      <c r="AR224" t="n">
        <v>0</v>
      </c>
      <c r="AS224" t="inlineStr">
        <is>
          <t>lbs</t>
        </is>
      </c>
      <c r="AU224" t="n">
        <v>0</v>
      </c>
      <c r="AV224" t="n">
        <v>0</v>
      </c>
      <c r="AW224" t="n">
        <v>0</v>
      </c>
      <c r="AY224" t="inlineStr">
        <is>
          <t>1/1/2017 12:00:00 AM</t>
        </is>
      </c>
      <c r="AZ224" t="n">
        <v>113360.8</v>
      </c>
      <c r="BA224" t="n">
        <v>0</v>
      </c>
      <c r="BB224" t="n">
        <v>0</v>
      </c>
      <c r="CJ224" t="inlineStr">
        <is>
          <t>GT-4769B</t>
        </is>
      </c>
      <c r="CK224" t="inlineStr">
        <is>
          <t>221020491</t>
        </is>
      </c>
      <c r="CP224" t="inlineStr">
        <is>
          <t>Import</t>
        </is>
      </c>
      <c r="CV224">
        <f>FLEET7[[#This Row],[Category]]</f>
        <v/>
      </c>
      <c r="CW224">
        <f>TRIM(LEFT($C224, FIND("(", $C224 &amp; "(") - 1))</f>
        <v/>
      </c>
      <c r="CX224">
        <f>IFERROR(TRIM(MID(FLEET7[[#This Row],[Secondary Asset Identifier]], FIND(" - ", FLEET7[[#This Row],[Secondary Asset Identifier]]) + 3, LEN(FLEET7[[#This Row],[Secondary Asset Identifier]]))),FLEET7[[#This Row],[Emp ID]])</f>
        <v/>
      </c>
      <c r="CY224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224">
        <f>FLEET7[[#This Row],[Assigned]]</f>
        <v/>
      </c>
      <c r="DA224">
        <f>TRIM(LEFT($C224, FIND("(", $C224 &amp; "(") - 1))</f>
        <v/>
      </c>
    </row>
    <row r="225">
      <c r="A225" t="inlineStr">
        <is>
          <t>Ragle Inc.</t>
        </is>
      </c>
      <c r="B225" t="inlineStr">
        <is>
          <t>Ragle - Texas</t>
        </is>
      </c>
      <c r="C225" t="inlineStr">
        <is>
          <t>EX-38</t>
        </is>
      </c>
      <c r="D225" t="inlineStr">
        <is>
          <t>Off-Road</t>
        </is>
      </c>
      <c r="E225" t="inlineStr">
        <is>
          <t>BOBCAT</t>
        </is>
      </c>
      <c r="F225" t="inlineStr">
        <is>
          <t>E85</t>
        </is>
      </c>
      <c r="G225" t="n">
        <v>2013</v>
      </c>
      <c r="H225" t="inlineStr">
        <is>
          <t>Excavator</t>
        </is>
      </c>
      <c r="I225" t="inlineStr">
        <is>
          <t>Excavator (Mini)</t>
        </is>
      </c>
      <c r="K225" s="1" t="n">
        <v>45788.65777777778</v>
      </c>
      <c r="L225" t="inlineStr">
        <is>
          <t>Heartbeat</t>
        </is>
      </c>
      <c r="R225" t="inlineStr">
        <is>
          <t>DFW Yard, Oak Grove Rd, Fort Worth, TX 76140</t>
        </is>
      </c>
      <c r="T225" t="inlineStr">
        <is>
          <t>True</t>
        </is>
      </c>
      <c r="U225" t="inlineStr">
        <is>
          <t>13</t>
        </is>
      </c>
      <c r="V225" t="n">
        <v>1004</v>
      </c>
      <c r="W225" t="n">
        <v>4427.1</v>
      </c>
      <c r="X225" t="n">
        <v>4427.1</v>
      </c>
      <c r="Y225" t="n">
        <v>4622</v>
      </c>
      <c r="Z225" t="n">
        <v>4643</v>
      </c>
      <c r="AA225" t="inlineStr">
        <is>
          <t>RTX-EX11</t>
        </is>
      </c>
      <c r="AB225" t="inlineStr">
        <is>
          <t>B34T11150</t>
        </is>
      </c>
      <c r="AO225" t="inlineStr">
        <is>
          <t>0.00</t>
        </is>
      </c>
      <c r="AP225" t="inlineStr">
        <is>
          <t>CuYds</t>
        </is>
      </c>
      <c r="AR225" t="n">
        <v>0</v>
      </c>
      <c r="AS225" t="inlineStr">
        <is>
          <t>lbs</t>
        </is>
      </c>
      <c r="AU225" t="n">
        <v>0</v>
      </c>
      <c r="AV225" t="n">
        <v>0</v>
      </c>
      <c r="AW225" t="n">
        <v>0</v>
      </c>
      <c r="AY225" t="inlineStr">
        <is>
          <t>1/1/2017 12:00:00 AM</t>
        </is>
      </c>
      <c r="AZ225" t="n">
        <v>64000</v>
      </c>
      <c r="BA225" t="n">
        <v>0</v>
      </c>
      <c r="BB225" t="n">
        <v>0</v>
      </c>
      <c r="CJ225" t="inlineStr">
        <is>
          <t>GT-4769B</t>
        </is>
      </c>
      <c r="CK225" t="inlineStr">
        <is>
          <t>221020496</t>
        </is>
      </c>
      <c r="CP225" t="inlineStr">
        <is>
          <t>Import</t>
        </is>
      </c>
      <c r="CV225">
        <f>FLEET7[[#This Row],[Category]]</f>
        <v/>
      </c>
      <c r="CW225">
        <f>TRIM(LEFT($C225, FIND("(", $C225 &amp; "(") - 1))</f>
        <v/>
      </c>
      <c r="CX225">
        <f>IFERROR(TRIM(MID(FLEET7[[#This Row],[Secondary Asset Identifier]], FIND(" - ", FLEET7[[#This Row],[Secondary Asset Identifier]]) + 3, LEN(FLEET7[[#This Row],[Secondary Asset Identifier]]))),FLEET7[[#This Row],[Emp ID]])</f>
        <v/>
      </c>
      <c r="CY225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225">
        <f>FLEET7[[#This Row],[Assigned]]</f>
        <v/>
      </c>
      <c r="DA225">
        <f>TRIM(LEFT($C225, FIND("(", $C225 &amp; "(") - 1))</f>
        <v/>
      </c>
    </row>
    <row r="226">
      <c r="A226" t="inlineStr">
        <is>
          <t>Ragle Inc.</t>
        </is>
      </c>
      <c r="B226" t="inlineStr">
        <is>
          <t>Ragle - Texas</t>
        </is>
      </c>
      <c r="C226" t="inlineStr">
        <is>
          <t>EX-40</t>
        </is>
      </c>
      <c r="D226" t="inlineStr">
        <is>
          <t>Off-Road</t>
        </is>
      </c>
      <c r="E226" t="inlineStr">
        <is>
          <t>JOHN DEERE</t>
        </is>
      </c>
      <c r="F226" t="inlineStr">
        <is>
          <t>290G LC</t>
        </is>
      </c>
      <c r="G226" t="n">
        <v>2014</v>
      </c>
      <c r="H226" t="inlineStr">
        <is>
          <t>Excavator</t>
        </is>
      </c>
      <c r="I226" t="inlineStr">
        <is>
          <t>Excavator (Med)</t>
        </is>
      </c>
      <c r="K226" s="1" t="n">
        <v>45788.81262731482</v>
      </c>
      <c r="L226" t="inlineStr">
        <is>
          <t>Key Off</t>
        </is>
      </c>
      <c r="R226" t="inlineStr">
        <is>
          <t>2023-032 SH 345 BRIDGE REHABILITATION, US-75 N, Dallas, TX 75226</t>
        </is>
      </c>
      <c r="T226" t="inlineStr">
        <is>
          <t>True</t>
        </is>
      </c>
      <c r="U226" t="inlineStr">
        <is>
          <t>0</t>
        </is>
      </c>
      <c r="V226" t="n">
        <v>1009</v>
      </c>
      <c r="W226" t="n">
        <v>77.7</v>
      </c>
      <c r="X226" t="n">
        <v>77.7</v>
      </c>
      <c r="Y226" t="n">
        <v>6701</v>
      </c>
      <c r="Z226" t="n">
        <v>6701</v>
      </c>
      <c r="AA226" t="inlineStr">
        <is>
          <t>RTX-EX12</t>
        </is>
      </c>
      <c r="AB226" t="inlineStr">
        <is>
          <t>1FF290GXTEE706035</t>
        </is>
      </c>
      <c r="AO226" t="inlineStr">
        <is>
          <t>0.00</t>
        </is>
      </c>
      <c r="AP226" t="inlineStr">
        <is>
          <t>CuYds</t>
        </is>
      </c>
      <c r="AR226" t="n">
        <v>0</v>
      </c>
      <c r="AS226" t="inlineStr">
        <is>
          <t>lbs</t>
        </is>
      </c>
      <c r="AU226" t="n">
        <v>0</v>
      </c>
      <c r="AV226" t="n">
        <v>0</v>
      </c>
      <c r="AW226" t="n">
        <v>0</v>
      </c>
      <c r="AY226" t="inlineStr">
        <is>
          <t>1/1/2018 12:00:00 AM</t>
        </is>
      </c>
      <c r="AZ226" t="n">
        <v>170183.5</v>
      </c>
      <c r="BA226" t="n">
        <v>0</v>
      </c>
      <c r="BB226" t="n">
        <v>0</v>
      </c>
      <c r="CJ226" t="inlineStr">
        <is>
          <t>GT-4769B</t>
        </is>
      </c>
      <c r="CK226" t="inlineStr">
        <is>
          <t>221020147</t>
        </is>
      </c>
      <c r="CP226" t="inlineStr">
        <is>
          <t>Import</t>
        </is>
      </c>
      <c r="CV226">
        <f>FLEET7[[#This Row],[Category]]</f>
        <v/>
      </c>
      <c r="CW226">
        <f>TRIM(LEFT($C226, FIND("(", $C226 &amp; "(") - 1))</f>
        <v/>
      </c>
      <c r="CX226">
        <f>IFERROR(TRIM(MID(FLEET7[[#This Row],[Secondary Asset Identifier]], FIND(" - ", FLEET7[[#This Row],[Secondary Asset Identifier]]) + 3, LEN(FLEET7[[#This Row],[Secondary Asset Identifier]]))),FLEET7[[#This Row],[Emp ID]])</f>
        <v/>
      </c>
      <c r="CY226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226">
        <f>FLEET7[[#This Row],[Assigned]]</f>
        <v/>
      </c>
      <c r="DA226">
        <f>TRIM(LEFT($C226, FIND("(", $C226 &amp; "(") - 1))</f>
        <v/>
      </c>
    </row>
    <row r="227">
      <c r="A227" t="inlineStr">
        <is>
          <t>Ragle Inc.</t>
        </is>
      </c>
      <c r="B227" t="inlineStr">
        <is>
          <t>Ragle - Texas</t>
        </is>
      </c>
      <c r="C227" t="inlineStr">
        <is>
          <t>EX-41</t>
        </is>
      </c>
      <c r="D227" t="inlineStr">
        <is>
          <t>Off-Road</t>
        </is>
      </c>
      <c r="E227" t="inlineStr">
        <is>
          <t>CAT</t>
        </is>
      </c>
      <c r="F227" t="inlineStr">
        <is>
          <t>308E2 CR SB</t>
        </is>
      </c>
      <c r="G227" t="n">
        <v>2013</v>
      </c>
      <c r="H227" t="inlineStr">
        <is>
          <t>Excavator</t>
        </is>
      </c>
      <c r="I227" t="inlineStr">
        <is>
          <t>Excavator (Mini)</t>
        </is>
      </c>
      <c r="K227" s="1" t="n">
        <v>45789.42105324074</v>
      </c>
      <c r="L227" t="inlineStr">
        <is>
          <t>Key On</t>
        </is>
      </c>
      <c r="R227" t="inlineStr">
        <is>
          <t>2024-004 CoD Sidewalks 2024 (#03), Fleming Pl, Dallas, TX 75203</t>
        </is>
      </c>
      <c r="T227" t="inlineStr">
        <is>
          <t>True</t>
        </is>
      </c>
      <c r="U227" t="inlineStr">
        <is>
          <t>0</t>
        </is>
      </c>
      <c r="V227" t="n">
        <v>1010</v>
      </c>
      <c r="W227" t="n">
        <v>114</v>
      </c>
      <c r="X227" t="n">
        <v>114</v>
      </c>
      <c r="Y227" t="n">
        <v>8338</v>
      </c>
      <c r="Z227" t="n">
        <v>8338</v>
      </c>
      <c r="AA227" t="inlineStr">
        <is>
          <t>RTX-EX14</t>
        </is>
      </c>
      <c r="AB227" t="inlineStr">
        <is>
          <t>CAT0308EJTMX00509</t>
        </is>
      </c>
      <c r="AO227" t="inlineStr">
        <is>
          <t>0.00</t>
        </is>
      </c>
      <c r="AP227" t="inlineStr">
        <is>
          <t>CuYds</t>
        </is>
      </c>
      <c r="AR227" t="n">
        <v>0</v>
      </c>
      <c r="AS227" t="inlineStr">
        <is>
          <t>lbs</t>
        </is>
      </c>
      <c r="AU227" t="n">
        <v>0</v>
      </c>
      <c r="AV227" t="n">
        <v>0</v>
      </c>
      <c r="AW227" t="n">
        <v>0</v>
      </c>
      <c r="AY227" t="inlineStr">
        <is>
          <t>1/1/2018 12:00:00 AM</t>
        </is>
      </c>
      <c r="AZ227" t="n">
        <v>53050</v>
      </c>
      <c r="BA227" t="n">
        <v>0</v>
      </c>
      <c r="BB227" t="n">
        <v>0</v>
      </c>
      <c r="CJ227" t="inlineStr">
        <is>
          <t>GT-4769B</t>
        </is>
      </c>
      <c r="CK227" t="inlineStr">
        <is>
          <t>221020182</t>
        </is>
      </c>
      <c r="CP227" t="inlineStr">
        <is>
          <t>Import</t>
        </is>
      </c>
      <c r="CV227">
        <f>FLEET7[[#This Row],[Category]]</f>
        <v/>
      </c>
      <c r="CW227">
        <f>TRIM(LEFT($C227, FIND("(", $C227 &amp; "(") - 1))</f>
        <v/>
      </c>
      <c r="CX227">
        <f>IFERROR(TRIM(MID(FLEET7[[#This Row],[Secondary Asset Identifier]], FIND(" - ", FLEET7[[#This Row],[Secondary Asset Identifier]]) + 3, LEN(FLEET7[[#This Row],[Secondary Asset Identifier]]))),FLEET7[[#This Row],[Emp ID]])</f>
        <v/>
      </c>
      <c r="CY227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227">
        <f>FLEET7[[#This Row],[Assigned]]</f>
        <v/>
      </c>
      <c r="DA227">
        <f>TRIM(LEFT($C227, FIND("(", $C227 &amp; "(") - 1))</f>
        <v/>
      </c>
    </row>
    <row r="228">
      <c r="A228" t="inlineStr">
        <is>
          <t>Ragle Inc.</t>
        </is>
      </c>
      <c r="B228" t="inlineStr">
        <is>
          <t>Ragle - Texas</t>
        </is>
      </c>
      <c r="C228" t="inlineStr">
        <is>
          <t>EX-42</t>
        </is>
      </c>
      <c r="D228" t="inlineStr">
        <is>
          <t>Off-Road</t>
        </is>
      </c>
      <c r="E228" t="inlineStr">
        <is>
          <t>JOHN DEERE</t>
        </is>
      </c>
      <c r="F228" t="inlineStr">
        <is>
          <t>75G</t>
        </is>
      </c>
      <c r="G228" t="n">
        <v>2015</v>
      </c>
      <c r="H228" t="inlineStr">
        <is>
          <t>Excavator</t>
        </is>
      </c>
      <c r="I228" t="inlineStr">
        <is>
          <t>Excavator (Mini)</t>
        </is>
      </c>
      <c r="K228" s="1" t="n">
        <v>45789.41972222222</v>
      </c>
      <c r="L228" t="inlineStr">
        <is>
          <t>Key On</t>
        </is>
      </c>
      <c r="R228" t="inlineStr">
        <is>
          <t>2023-006 Tarrant SH 183 Bridge Replacement, NE 28th St, Fort Worth, TX 76106</t>
        </is>
      </c>
      <c r="T228" t="inlineStr">
        <is>
          <t>True</t>
        </is>
      </c>
      <c r="U228" t="inlineStr">
        <is>
          <t>0</t>
        </is>
      </c>
      <c r="V228" t="n">
        <v>1013</v>
      </c>
      <c r="W228" t="n">
        <v>6260.8</v>
      </c>
      <c r="X228" t="n">
        <v>6260.8</v>
      </c>
      <c r="Y228" t="n">
        <v>6521</v>
      </c>
      <c r="Z228" t="n">
        <v>6521</v>
      </c>
      <c r="AA228" t="inlineStr">
        <is>
          <t>RTX-EX15</t>
        </is>
      </c>
      <c r="AB228" t="inlineStr">
        <is>
          <t>1FF075GXCEJ015482</t>
        </is>
      </c>
      <c r="AO228" t="inlineStr">
        <is>
          <t>0.00</t>
        </is>
      </c>
      <c r="AP228" t="inlineStr">
        <is>
          <t>CuYds</t>
        </is>
      </c>
      <c r="AR228" t="n">
        <v>0</v>
      </c>
      <c r="AS228" t="inlineStr">
        <is>
          <t>lbs</t>
        </is>
      </c>
      <c r="AU228" t="n">
        <v>0</v>
      </c>
      <c r="AV228" t="n">
        <v>0</v>
      </c>
      <c r="AW228" t="n">
        <v>0</v>
      </c>
      <c r="AY228" t="inlineStr">
        <is>
          <t>1/1/2018 12:00:00 AM</t>
        </is>
      </c>
      <c r="AZ228" t="n">
        <v>54430.3</v>
      </c>
      <c r="BA228" t="n">
        <v>0</v>
      </c>
      <c r="BB228" t="n">
        <v>0</v>
      </c>
      <c r="CJ228" t="inlineStr">
        <is>
          <t>GT-4769B</t>
        </is>
      </c>
      <c r="CK228" t="inlineStr">
        <is>
          <t>221019338</t>
        </is>
      </c>
      <c r="CP228" t="inlineStr">
        <is>
          <t>Import</t>
        </is>
      </c>
      <c r="CV228">
        <f>FLEET7[[#This Row],[Category]]</f>
        <v/>
      </c>
      <c r="CW228">
        <f>TRIM(LEFT($C228, FIND("(", $C228 &amp; "(") - 1))</f>
        <v/>
      </c>
      <c r="CX228">
        <f>IFERROR(TRIM(MID(FLEET7[[#This Row],[Secondary Asset Identifier]], FIND(" - ", FLEET7[[#This Row],[Secondary Asset Identifier]]) + 3, LEN(FLEET7[[#This Row],[Secondary Asset Identifier]]))),FLEET7[[#This Row],[Emp ID]])</f>
        <v/>
      </c>
      <c r="CY228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228">
        <f>FLEET7[[#This Row],[Assigned]]</f>
        <v/>
      </c>
      <c r="DA228">
        <f>TRIM(LEFT($C228, FIND("(", $C228 &amp; "(") - 1))</f>
        <v/>
      </c>
    </row>
    <row r="229">
      <c r="A229" t="inlineStr">
        <is>
          <t>Ragle Inc.</t>
        </is>
      </c>
      <c r="B229" t="inlineStr">
        <is>
          <t>Ragle - Texas</t>
        </is>
      </c>
      <c r="C229" t="inlineStr">
        <is>
          <t>EX-51</t>
        </is>
      </c>
      <c r="D229" t="inlineStr">
        <is>
          <t>Off-Road</t>
        </is>
      </c>
      <c r="E229" t="inlineStr">
        <is>
          <t>CAT</t>
        </is>
      </c>
      <c r="F229" t="inlineStr">
        <is>
          <t>308E2 CR</t>
        </is>
      </c>
      <c r="G229" t="n">
        <v>2017</v>
      </c>
      <c r="H229" t="inlineStr">
        <is>
          <t>Excavator</t>
        </is>
      </c>
      <c r="I229" t="inlineStr">
        <is>
          <t>Excavator (Mini)</t>
        </is>
      </c>
      <c r="K229" s="1" t="n">
        <v>45788.58329861111</v>
      </c>
      <c r="L229" t="inlineStr">
        <is>
          <t>Heartbeat</t>
        </is>
      </c>
      <c r="R229" t="inlineStr">
        <is>
          <t>Beaumont RAG Property, Romeda Rd, Beaumont, TX 77705</t>
        </is>
      </c>
      <c r="T229" t="inlineStr">
        <is>
          <t>True</t>
        </is>
      </c>
      <c r="U229" t="inlineStr">
        <is>
          <t>9</t>
        </is>
      </c>
      <c r="V229" t="n">
        <v>185</v>
      </c>
      <c r="W229" t="n">
        <v>142.9</v>
      </c>
      <c r="X229" t="n">
        <v>142.9</v>
      </c>
      <c r="Y229" t="n">
        <v>4673</v>
      </c>
      <c r="Z229" t="n">
        <v>4673</v>
      </c>
      <c r="AB229" t="inlineStr">
        <is>
          <t>CAT0308EJFJX08793</t>
        </is>
      </c>
      <c r="AO229" t="inlineStr">
        <is>
          <t>0.00</t>
        </is>
      </c>
      <c r="AP229" t="inlineStr">
        <is>
          <t>CuYds</t>
        </is>
      </c>
      <c r="AR229" t="n">
        <v>0</v>
      </c>
      <c r="AS229" t="inlineStr">
        <is>
          <t>lbs</t>
        </is>
      </c>
      <c r="AU229" t="n">
        <v>0</v>
      </c>
      <c r="AV229" t="n">
        <v>0</v>
      </c>
      <c r="AW229" t="n">
        <v>0</v>
      </c>
      <c r="AY229" t="inlineStr">
        <is>
          <t>1/1/2019 12:00:00 AM</t>
        </is>
      </c>
      <c r="AZ229" t="n">
        <v>77687.39999999999</v>
      </c>
      <c r="BA229" t="n">
        <v>0</v>
      </c>
      <c r="BB229" t="n">
        <v>0</v>
      </c>
      <c r="CJ229" t="inlineStr">
        <is>
          <t>GT-4769B</t>
        </is>
      </c>
      <c r="CK229" t="inlineStr">
        <is>
          <t>232402217</t>
        </is>
      </c>
      <c r="CP229" t="inlineStr">
        <is>
          <t>Import</t>
        </is>
      </c>
      <c r="CV229">
        <f>FLEET7[[#This Row],[Category]]</f>
        <v/>
      </c>
      <c r="CW229">
        <f>TRIM(LEFT($C229, FIND("(", $C229 &amp; "(") - 1))</f>
        <v/>
      </c>
      <c r="CX229">
        <f>IFERROR(TRIM(MID(FLEET7[[#This Row],[Secondary Asset Identifier]], FIND(" - ", FLEET7[[#This Row],[Secondary Asset Identifier]]) + 3, LEN(FLEET7[[#This Row],[Secondary Asset Identifier]]))),FLEET7[[#This Row],[Emp ID]])</f>
        <v/>
      </c>
      <c r="CY229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229">
        <f>FLEET7[[#This Row],[Assigned]]</f>
        <v/>
      </c>
      <c r="DA229">
        <f>TRIM(LEFT($C229, FIND("(", $C229 &amp; "(") - 1))</f>
        <v/>
      </c>
    </row>
    <row r="230">
      <c r="A230" t="inlineStr">
        <is>
          <t>Ragle Inc.</t>
        </is>
      </c>
      <c r="B230" t="inlineStr">
        <is>
          <t>Ragle - Texas</t>
        </is>
      </c>
      <c r="C230" t="inlineStr">
        <is>
          <t>EX-52</t>
        </is>
      </c>
      <c r="D230" t="inlineStr">
        <is>
          <t>Off-Road</t>
        </is>
      </c>
      <c r="E230" t="inlineStr">
        <is>
          <t>JOHN DEERE</t>
        </is>
      </c>
      <c r="F230" t="inlineStr">
        <is>
          <t>75G</t>
        </is>
      </c>
      <c r="G230" t="n">
        <v>2018</v>
      </c>
      <c r="H230" t="inlineStr">
        <is>
          <t>Excavator</t>
        </is>
      </c>
      <c r="I230" t="inlineStr">
        <is>
          <t>Excavator (Mini)</t>
        </is>
      </c>
      <c r="K230" s="1" t="n">
        <v>45789.42766203704</v>
      </c>
      <c r="L230" t="inlineStr">
        <is>
          <t>Key On</t>
        </is>
      </c>
      <c r="R230" t="inlineStr">
        <is>
          <t>2021-017 Plano Collin Creek Culvert Imp, Collin Creek Mall, Plano, TX 75075</t>
        </is>
      </c>
      <c r="T230" t="inlineStr">
        <is>
          <t>True</t>
        </is>
      </c>
      <c r="U230" t="inlineStr">
        <is>
          <t>0</t>
        </is>
      </c>
      <c r="V230" t="n">
        <v>586</v>
      </c>
      <c r="W230" t="n">
        <v>191.3</v>
      </c>
      <c r="X230" t="n">
        <v>191.3</v>
      </c>
      <c r="Y230" t="n">
        <v>4573</v>
      </c>
      <c r="Z230" t="n">
        <v>4573</v>
      </c>
      <c r="AB230" t="inlineStr">
        <is>
          <t>1FF075GXLJJ016565</t>
        </is>
      </c>
      <c r="AO230" t="inlineStr">
        <is>
          <t>0.00</t>
        </is>
      </c>
      <c r="AP230" t="inlineStr">
        <is>
          <t>CuYds</t>
        </is>
      </c>
      <c r="AR230" t="n">
        <v>0</v>
      </c>
      <c r="AS230" t="inlineStr">
        <is>
          <t>lbs</t>
        </is>
      </c>
      <c r="AU230" t="n">
        <v>0</v>
      </c>
      <c r="AV230" t="n">
        <v>0</v>
      </c>
      <c r="AW230" t="n">
        <v>0</v>
      </c>
      <c r="AY230" t="inlineStr">
        <is>
          <t>5/14/2020 12:00:00 AM</t>
        </is>
      </c>
      <c r="AZ230" t="n">
        <v>74168.5</v>
      </c>
      <c r="BA230" t="n">
        <v>0</v>
      </c>
      <c r="BB230" t="n">
        <v>0</v>
      </c>
      <c r="CJ230" t="inlineStr">
        <is>
          <t>GT-4769B</t>
        </is>
      </c>
      <c r="CK230" t="inlineStr">
        <is>
          <t>221019800</t>
        </is>
      </c>
      <c r="CP230" t="inlineStr">
        <is>
          <t>Import</t>
        </is>
      </c>
      <c r="CV230">
        <f>FLEET7[[#This Row],[Category]]</f>
        <v/>
      </c>
      <c r="CW230">
        <f>TRIM(LEFT($C230, FIND("(", $C230 &amp; "(") - 1))</f>
        <v/>
      </c>
      <c r="CX230">
        <f>IFERROR(TRIM(MID(FLEET7[[#This Row],[Secondary Asset Identifier]], FIND(" - ", FLEET7[[#This Row],[Secondary Asset Identifier]]) + 3, LEN(FLEET7[[#This Row],[Secondary Asset Identifier]]))),FLEET7[[#This Row],[Emp ID]])</f>
        <v/>
      </c>
      <c r="CY230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230">
        <f>FLEET7[[#This Row],[Assigned]]</f>
        <v/>
      </c>
      <c r="DA230">
        <f>TRIM(LEFT($C230, FIND("(", $C230 &amp; "(") - 1))</f>
        <v/>
      </c>
    </row>
    <row r="231">
      <c r="A231" t="inlineStr">
        <is>
          <t>Ragle Inc.</t>
        </is>
      </c>
      <c r="B231" t="inlineStr">
        <is>
          <t>Ragle - Texas</t>
        </is>
      </c>
      <c r="C231" t="inlineStr">
        <is>
          <t>EX-53</t>
        </is>
      </c>
      <c r="D231" t="inlineStr">
        <is>
          <t>Off-Road</t>
        </is>
      </c>
      <c r="E231" t="inlineStr">
        <is>
          <t>CAT</t>
        </is>
      </c>
      <c r="F231" t="inlineStr">
        <is>
          <t>308E2 CR</t>
        </is>
      </c>
      <c r="G231" t="n">
        <v>2018</v>
      </c>
      <c r="H231" t="inlineStr">
        <is>
          <t>Excavator</t>
        </is>
      </c>
      <c r="I231" t="inlineStr">
        <is>
          <t>Excavator (Mini)</t>
        </is>
      </c>
      <c r="K231" s="1" t="n">
        <v>45789.41965277777</v>
      </c>
      <c r="L231" t="inlineStr">
        <is>
          <t>Key On</t>
        </is>
      </c>
      <c r="R231" t="inlineStr">
        <is>
          <t>DFW Yard, Oak Grove Rd, Fort Worth, TX 76140</t>
        </is>
      </c>
      <c r="T231" t="inlineStr">
        <is>
          <t>True</t>
        </is>
      </c>
      <c r="U231" t="inlineStr">
        <is>
          <t>0</t>
        </is>
      </c>
      <c r="V231" t="n">
        <v>1004</v>
      </c>
      <c r="W231" t="n">
        <v>79.3</v>
      </c>
      <c r="X231" t="n">
        <v>79.3</v>
      </c>
      <c r="Y231" t="n">
        <v>3770</v>
      </c>
      <c r="Z231" t="n">
        <v>3770</v>
      </c>
      <c r="AB231" t="inlineStr">
        <is>
          <t>CAT0308EJFJX08163</t>
        </is>
      </c>
      <c r="AO231" t="inlineStr">
        <is>
          <t>0.00</t>
        </is>
      </c>
      <c r="AP231" t="inlineStr">
        <is>
          <t>CuYds</t>
        </is>
      </c>
      <c r="AR231" t="n">
        <v>0</v>
      </c>
      <c r="AS231" t="inlineStr">
        <is>
          <t>lbs</t>
        </is>
      </c>
      <c r="AU231" t="n">
        <v>0</v>
      </c>
      <c r="AV231" t="n">
        <v>0</v>
      </c>
      <c r="AW231" t="n">
        <v>0</v>
      </c>
      <c r="AZ231" t="n">
        <v>0</v>
      </c>
      <c r="BA231" t="n">
        <v>0</v>
      </c>
      <c r="BB231" t="n">
        <v>0</v>
      </c>
      <c r="CJ231" t="inlineStr">
        <is>
          <t>GT-4769B</t>
        </is>
      </c>
      <c r="CK231" t="inlineStr">
        <is>
          <t>221020408</t>
        </is>
      </c>
      <c r="CP231" t="inlineStr">
        <is>
          <t>Import</t>
        </is>
      </c>
      <c r="CV231">
        <f>FLEET7[[#This Row],[Category]]</f>
        <v/>
      </c>
      <c r="CW231">
        <f>TRIM(LEFT($C231, FIND("(", $C231 &amp; "(") - 1))</f>
        <v/>
      </c>
      <c r="CX231">
        <f>IFERROR(TRIM(MID(FLEET7[[#This Row],[Secondary Asset Identifier]], FIND(" - ", FLEET7[[#This Row],[Secondary Asset Identifier]]) + 3, LEN(FLEET7[[#This Row],[Secondary Asset Identifier]]))),FLEET7[[#This Row],[Emp ID]])</f>
        <v/>
      </c>
      <c r="CY231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231">
        <f>FLEET7[[#This Row],[Assigned]]</f>
        <v/>
      </c>
      <c r="DA231">
        <f>TRIM(LEFT($C231, FIND("(", $C231 &amp; "(") - 1))</f>
        <v/>
      </c>
    </row>
    <row r="232">
      <c r="A232" t="inlineStr">
        <is>
          <t>Ragle Inc.</t>
        </is>
      </c>
      <c r="B232" t="inlineStr">
        <is>
          <t>Ragle - Texas</t>
        </is>
      </c>
      <c r="C232" t="inlineStr">
        <is>
          <t>EX-54</t>
        </is>
      </c>
      <c r="D232" t="inlineStr">
        <is>
          <t>Off-Road</t>
        </is>
      </c>
      <c r="E232" t="inlineStr">
        <is>
          <t>CAT</t>
        </is>
      </c>
      <c r="F232" t="inlineStr">
        <is>
          <t>329F L</t>
        </is>
      </c>
      <c r="G232" t="n">
        <v>2015</v>
      </c>
      <c r="H232" t="inlineStr">
        <is>
          <t>Excavator</t>
        </is>
      </c>
      <c r="I232" t="inlineStr">
        <is>
          <t>Excavator (Med)</t>
        </is>
      </c>
      <c r="K232" s="1" t="n">
        <v>45788.73311342593</v>
      </c>
      <c r="L232" t="inlineStr">
        <is>
          <t>Heartbeat</t>
        </is>
      </c>
      <c r="R232" t="inlineStr">
        <is>
          <t>2023-007 Ector BI 20E Rehab Roadway, W Highway 80 E, Midland, TX 79765</t>
        </is>
      </c>
      <c r="T232" t="inlineStr">
        <is>
          <t>True</t>
        </is>
      </c>
      <c r="U232" t="inlineStr">
        <is>
          <t>3</t>
        </is>
      </c>
      <c r="V232" t="n">
        <v>1004</v>
      </c>
      <c r="W232" t="n">
        <v>231.4</v>
      </c>
      <c r="X232" t="n">
        <v>231.4</v>
      </c>
      <c r="Y232" t="n">
        <v>7079</v>
      </c>
      <c r="Z232" t="n">
        <v>7079</v>
      </c>
      <c r="AB232" t="inlineStr">
        <is>
          <t>CAT0329FJERL00426</t>
        </is>
      </c>
      <c r="AO232" t="inlineStr">
        <is>
          <t>0.00</t>
        </is>
      </c>
      <c r="AP232" t="inlineStr">
        <is>
          <t>CuYds</t>
        </is>
      </c>
      <c r="AR232" t="n">
        <v>0</v>
      </c>
      <c r="AS232" t="inlineStr">
        <is>
          <t>lbs</t>
        </is>
      </c>
      <c r="AU232" t="n">
        <v>0</v>
      </c>
      <c r="AV232" t="n">
        <v>0</v>
      </c>
      <c r="AW232" t="n">
        <v>0</v>
      </c>
      <c r="AY232" t="inlineStr">
        <is>
          <t>6/18/2020 12:00:00 AM</t>
        </is>
      </c>
      <c r="AZ232" t="n">
        <v>103271</v>
      </c>
      <c r="BA232" t="n">
        <v>0</v>
      </c>
      <c r="BB232" t="n">
        <v>0</v>
      </c>
      <c r="CJ232" t="inlineStr">
        <is>
          <t>GT-4769B</t>
        </is>
      </c>
      <c r="CK232" t="inlineStr">
        <is>
          <t>221020333</t>
        </is>
      </c>
      <c r="CP232" t="inlineStr">
        <is>
          <t>Import</t>
        </is>
      </c>
      <c r="CV232">
        <f>FLEET7[[#This Row],[Category]]</f>
        <v/>
      </c>
      <c r="CW232">
        <f>TRIM(LEFT($C232, FIND("(", $C232 &amp; "(") - 1))</f>
        <v/>
      </c>
      <c r="CX232">
        <f>IFERROR(TRIM(MID(FLEET7[[#This Row],[Secondary Asset Identifier]], FIND(" - ", FLEET7[[#This Row],[Secondary Asset Identifier]]) + 3, LEN(FLEET7[[#This Row],[Secondary Asset Identifier]]))),FLEET7[[#This Row],[Emp ID]])</f>
        <v/>
      </c>
      <c r="CY232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232">
        <f>FLEET7[[#This Row],[Assigned]]</f>
        <v/>
      </c>
      <c r="DA232">
        <f>TRIM(LEFT($C232, FIND("(", $C232 &amp; "(") - 1))</f>
        <v/>
      </c>
    </row>
    <row r="233">
      <c r="A233" t="inlineStr">
        <is>
          <t>Ragle Inc.</t>
        </is>
      </c>
      <c r="B233" t="inlineStr">
        <is>
          <t>Ragle - Texas</t>
        </is>
      </c>
      <c r="C233" t="inlineStr">
        <is>
          <t>EX-55</t>
        </is>
      </c>
      <c r="D233" t="inlineStr">
        <is>
          <t>Off-Road</t>
        </is>
      </c>
      <c r="E233" t="inlineStr">
        <is>
          <t>CAT</t>
        </is>
      </c>
      <c r="F233" t="inlineStr">
        <is>
          <t>326F L</t>
        </is>
      </c>
      <c r="G233" t="n">
        <v>2015</v>
      </c>
      <c r="H233" t="inlineStr">
        <is>
          <t>Excavator</t>
        </is>
      </c>
      <c r="I233" t="inlineStr">
        <is>
          <t>Excavator (Med)</t>
        </is>
      </c>
      <c r="K233" s="1" t="n">
        <v>45789.31231481482</v>
      </c>
      <c r="L233" t="inlineStr">
        <is>
          <t>Key Off</t>
        </is>
      </c>
      <c r="R233" t="inlineStr">
        <is>
          <t>2024-030 Matagorda SH 35 Bridge Replacement, State Highway 35 S, Bay City, TX 77414</t>
        </is>
      </c>
      <c r="T233" t="inlineStr">
        <is>
          <t>True</t>
        </is>
      </c>
      <c r="U233" t="inlineStr">
        <is>
          <t>0</t>
        </is>
      </c>
      <c r="V233" t="n">
        <v>341</v>
      </c>
      <c r="W233" t="n">
        <v>178.1</v>
      </c>
      <c r="X233" t="n">
        <v>178.1</v>
      </c>
      <c r="Y233" t="n">
        <v>7137</v>
      </c>
      <c r="Z233" t="n">
        <v>7137</v>
      </c>
      <c r="AB233" t="inlineStr">
        <is>
          <t>CAT0326FEWGL00632</t>
        </is>
      </c>
      <c r="AO233" t="inlineStr">
        <is>
          <t>0.00</t>
        </is>
      </c>
      <c r="AP233" t="inlineStr">
        <is>
          <t>CuYds</t>
        </is>
      </c>
      <c r="AQ233" t="n">
        <v>0</v>
      </c>
      <c r="AR233" t="n">
        <v>0</v>
      </c>
      <c r="AS233" t="inlineStr">
        <is>
          <t>lbs</t>
        </is>
      </c>
      <c r="AT233" t="n">
        <v>0</v>
      </c>
      <c r="AU233" t="n">
        <v>0</v>
      </c>
      <c r="AV233" t="n">
        <v>0</v>
      </c>
      <c r="AW233" t="n">
        <v>0</v>
      </c>
      <c r="AY233" t="inlineStr">
        <is>
          <t>9/29/2020 12:00:00 AM</t>
        </is>
      </c>
      <c r="AZ233" t="n">
        <v>94683.89999999999</v>
      </c>
      <c r="BA233" t="n">
        <v>0</v>
      </c>
      <c r="BB233" t="n">
        <v>0</v>
      </c>
      <c r="CJ233" t="inlineStr">
        <is>
          <t>GT-4769B</t>
        </is>
      </c>
      <c r="CK233" t="inlineStr">
        <is>
          <t>221019455</t>
        </is>
      </c>
      <c r="CP233" t="inlineStr">
        <is>
          <t>Import</t>
        </is>
      </c>
      <c r="CV233">
        <f>FLEET7[[#This Row],[Category]]</f>
        <v/>
      </c>
      <c r="CW233">
        <f>TRIM(LEFT($C233, FIND("(", $C233 &amp; "(") - 1))</f>
        <v/>
      </c>
      <c r="CX233">
        <f>IFERROR(TRIM(MID(FLEET7[[#This Row],[Secondary Asset Identifier]], FIND(" - ", FLEET7[[#This Row],[Secondary Asset Identifier]]) + 3, LEN(FLEET7[[#This Row],[Secondary Asset Identifier]]))),FLEET7[[#This Row],[Emp ID]])</f>
        <v/>
      </c>
      <c r="CY233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233">
        <f>FLEET7[[#This Row],[Assigned]]</f>
        <v/>
      </c>
      <c r="DA233">
        <f>TRIM(LEFT($C233, FIND("(", $C233 &amp; "(") - 1))</f>
        <v/>
      </c>
    </row>
    <row r="234">
      <c r="A234" t="inlineStr">
        <is>
          <t>Ragle Inc.</t>
        </is>
      </c>
      <c r="B234" t="inlineStr">
        <is>
          <t>Ragle - Texas</t>
        </is>
      </c>
      <c r="C234" t="inlineStr">
        <is>
          <t>EX-59</t>
        </is>
      </c>
      <c r="D234" t="inlineStr">
        <is>
          <t>Off-Road</t>
        </is>
      </c>
      <c r="E234" t="inlineStr">
        <is>
          <t>JOHN DEERE</t>
        </is>
      </c>
      <c r="F234" t="inlineStr">
        <is>
          <t>250G LC</t>
        </is>
      </c>
      <c r="G234" t="n">
        <v>2016</v>
      </c>
      <c r="H234" t="inlineStr">
        <is>
          <t>Excavator</t>
        </is>
      </c>
      <c r="I234" t="inlineStr">
        <is>
          <t>Excavator (Med)</t>
        </is>
      </c>
      <c r="K234" s="1" t="n">
        <v>45789.39853009259</v>
      </c>
      <c r="L234" t="inlineStr">
        <is>
          <t>Key On</t>
        </is>
      </c>
      <c r="R234" t="inlineStr">
        <is>
          <t>2024-030 Matagorda SH 35 Bridge Replacement, State Highway 35 S, Bay City, TX 77414</t>
        </is>
      </c>
      <c r="T234" t="inlineStr">
        <is>
          <t>True</t>
        </is>
      </c>
      <c r="U234" t="inlineStr">
        <is>
          <t>0</t>
        </is>
      </c>
      <c r="V234" t="n">
        <v>1013</v>
      </c>
      <c r="W234" t="n">
        <v>7030.7</v>
      </c>
      <c r="X234" t="n">
        <v>7030.7</v>
      </c>
      <c r="Y234" t="n">
        <v>7473</v>
      </c>
      <c r="Z234" t="n">
        <v>7473</v>
      </c>
      <c r="AB234" t="inlineStr">
        <is>
          <t>1FF250GXAFF609854</t>
        </is>
      </c>
      <c r="AO234" t="inlineStr">
        <is>
          <t>0.00</t>
        </is>
      </c>
      <c r="AP234" t="inlineStr">
        <is>
          <t>CuYds</t>
        </is>
      </c>
      <c r="AR234" t="n">
        <v>0</v>
      </c>
      <c r="AS234" t="inlineStr">
        <is>
          <t>lbs</t>
        </is>
      </c>
      <c r="AU234" t="n">
        <v>0</v>
      </c>
      <c r="AV234" t="n">
        <v>0</v>
      </c>
      <c r="AW234" t="n">
        <v>0</v>
      </c>
      <c r="AZ234" t="n">
        <v>0</v>
      </c>
      <c r="BA234" t="n">
        <v>0</v>
      </c>
      <c r="BB234" t="n">
        <v>0</v>
      </c>
      <c r="CJ234" t="inlineStr">
        <is>
          <t>GT-4769B</t>
        </is>
      </c>
      <c r="CK234" t="inlineStr">
        <is>
          <t>221020325</t>
        </is>
      </c>
      <c r="CP234" t="inlineStr">
        <is>
          <t>Import</t>
        </is>
      </c>
      <c r="CV234">
        <f>FLEET7[[#This Row],[Category]]</f>
        <v/>
      </c>
      <c r="CW234">
        <f>TRIM(LEFT($C234, FIND("(", $C234 &amp; "(") - 1))</f>
        <v/>
      </c>
      <c r="CX234">
        <f>IFERROR(TRIM(MID(FLEET7[[#This Row],[Secondary Asset Identifier]], FIND(" - ", FLEET7[[#This Row],[Secondary Asset Identifier]]) + 3, LEN(FLEET7[[#This Row],[Secondary Asset Identifier]]))),FLEET7[[#This Row],[Emp ID]])</f>
        <v/>
      </c>
      <c r="CY234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234">
        <f>FLEET7[[#This Row],[Assigned]]</f>
        <v/>
      </c>
      <c r="DA234">
        <f>TRIM(LEFT($C234, FIND("(", $C234 &amp; "(") - 1))</f>
        <v/>
      </c>
    </row>
    <row r="235">
      <c r="A235" t="inlineStr">
        <is>
          <t>Ragle Inc.</t>
        </is>
      </c>
      <c r="B235" t="inlineStr">
        <is>
          <t>Ragle - Texas</t>
        </is>
      </c>
      <c r="C235" t="inlineStr">
        <is>
          <t>EX-62</t>
        </is>
      </c>
      <c r="D235" t="inlineStr">
        <is>
          <t>Off-Road</t>
        </is>
      </c>
      <c r="E235" t="inlineStr">
        <is>
          <t>CAT</t>
        </is>
      </c>
      <c r="F235" t="inlineStr">
        <is>
          <t>308E2 CR</t>
        </is>
      </c>
      <c r="G235" t="n">
        <v>2015</v>
      </c>
      <c r="H235" t="inlineStr">
        <is>
          <t>Excavator</t>
        </is>
      </c>
      <c r="I235" t="inlineStr">
        <is>
          <t>Excavator (Mini)</t>
        </is>
      </c>
      <c r="K235" s="1" t="n">
        <v>45789.35317129629</v>
      </c>
      <c r="L235" t="inlineStr">
        <is>
          <t>Periodic Message</t>
        </is>
      </c>
      <c r="R235" t="inlineStr">
        <is>
          <t>2024-004 CoD Sidewalks 2024 (#17), Leisure Dr, Dallas, TX 75243</t>
        </is>
      </c>
      <c r="T235" t="inlineStr">
        <is>
          <t>True</t>
        </is>
      </c>
      <c r="U235" t="inlineStr">
        <is>
          <t>0</t>
        </is>
      </c>
      <c r="V235" t="n">
        <v>1011</v>
      </c>
      <c r="W235" t="n">
        <v>5132.4</v>
      </c>
      <c r="X235" t="n">
        <v>5132.4</v>
      </c>
      <c r="Y235" t="n">
        <v>5545</v>
      </c>
      <c r="Z235" t="n">
        <v>5545</v>
      </c>
      <c r="AB235" t="inlineStr">
        <is>
          <t>CAT0308EVFJX04374</t>
        </is>
      </c>
      <c r="AO235" t="inlineStr">
        <is>
          <t>0.00</t>
        </is>
      </c>
      <c r="AP235" t="inlineStr">
        <is>
          <t>CuYds</t>
        </is>
      </c>
      <c r="AR235" t="n">
        <v>0</v>
      </c>
      <c r="AS235" t="inlineStr">
        <is>
          <t>lbs</t>
        </is>
      </c>
      <c r="AU235" t="n">
        <v>0</v>
      </c>
      <c r="AV235" t="n">
        <v>0</v>
      </c>
      <c r="AW235" t="n">
        <v>0</v>
      </c>
      <c r="AZ235" t="n">
        <v>0</v>
      </c>
      <c r="BA235" t="n">
        <v>0</v>
      </c>
      <c r="BB235" t="n">
        <v>0</v>
      </c>
      <c r="CJ235" t="inlineStr">
        <is>
          <t>GT-4769B</t>
        </is>
      </c>
      <c r="CK235" t="inlineStr">
        <is>
          <t>221020559</t>
        </is>
      </c>
      <c r="CP235" t="inlineStr">
        <is>
          <t>Import</t>
        </is>
      </c>
      <c r="CV235">
        <f>FLEET7[[#This Row],[Category]]</f>
        <v/>
      </c>
      <c r="CW235">
        <f>TRIM(LEFT($C235, FIND("(", $C235 &amp; "(") - 1))</f>
        <v/>
      </c>
      <c r="CX235">
        <f>IFERROR(TRIM(MID(FLEET7[[#This Row],[Secondary Asset Identifier]], FIND(" - ", FLEET7[[#This Row],[Secondary Asset Identifier]]) + 3, LEN(FLEET7[[#This Row],[Secondary Asset Identifier]]))),FLEET7[[#This Row],[Emp ID]])</f>
        <v/>
      </c>
      <c r="CY235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235">
        <f>FLEET7[[#This Row],[Assigned]]</f>
        <v/>
      </c>
      <c r="DA235">
        <f>TRIM(LEFT($C235, FIND("(", $C235 &amp; "(") - 1))</f>
        <v/>
      </c>
    </row>
    <row r="236">
      <c r="A236" t="inlineStr">
        <is>
          <t>Ragle Inc.</t>
        </is>
      </c>
      <c r="B236" t="inlineStr">
        <is>
          <t>Ragle - Texas</t>
        </is>
      </c>
      <c r="C236" t="inlineStr">
        <is>
          <t>EX-65</t>
        </is>
      </c>
      <c r="D236" t="inlineStr">
        <is>
          <t>Off-Road</t>
        </is>
      </c>
      <c r="E236" t="inlineStr">
        <is>
          <t>JOHN DEERE</t>
        </is>
      </c>
      <c r="F236" t="inlineStr">
        <is>
          <t>350G</t>
        </is>
      </c>
      <c r="G236" t="n">
        <v>2019</v>
      </c>
      <c r="H236" t="inlineStr">
        <is>
          <t>Excavator</t>
        </is>
      </c>
      <c r="I236" t="inlineStr">
        <is>
          <t>Excavator (Lg)</t>
        </is>
      </c>
      <c r="K236" s="1" t="n">
        <v>45789.30232638889</v>
      </c>
      <c r="L236" t="inlineStr">
        <is>
          <t>Heartbeat</t>
        </is>
      </c>
      <c r="R236" t="inlineStr">
        <is>
          <t>DFW Yard, Oak Grove Rd, Fort Worth, TX 76140</t>
        </is>
      </c>
      <c r="T236" t="inlineStr">
        <is>
          <t>True</t>
        </is>
      </c>
      <c r="U236" t="inlineStr">
        <is>
          <t>5</t>
        </is>
      </c>
      <c r="V236" t="n">
        <v>1010</v>
      </c>
      <c r="W236" t="n">
        <v>73.3</v>
      </c>
      <c r="X236" t="n">
        <v>73.3</v>
      </c>
      <c r="Y236" t="n">
        <v>5171</v>
      </c>
      <c r="Z236" t="n">
        <v>5171</v>
      </c>
      <c r="AB236" t="inlineStr">
        <is>
          <t>1FF350GXPKF813447</t>
        </is>
      </c>
      <c r="AO236" t="inlineStr">
        <is>
          <t>0.00</t>
        </is>
      </c>
      <c r="AP236" t="inlineStr">
        <is>
          <t>CuYds</t>
        </is>
      </c>
      <c r="AR236" t="n">
        <v>0</v>
      </c>
      <c r="AS236" t="inlineStr">
        <is>
          <t>lbs</t>
        </is>
      </c>
      <c r="AU236" t="n">
        <v>0</v>
      </c>
      <c r="AV236" t="n">
        <v>0</v>
      </c>
      <c r="AW236" t="n">
        <v>0</v>
      </c>
      <c r="AZ236" t="n">
        <v>0</v>
      </c>
      <c r="BA236" t="n">
        <v>0</v>
      </c>
      <c r="BB236" t="n">
        <v>0</v>
      </c>
      <c r="CJ236" t="inlineStr">
        <is>
          <t>GT-4769B</t>
        </is>
      </c>
      <c r="CK236" t="inlineStr">
        <is>
          <t>221020749</t>
        </is>
      </c>
      <c r="CP236" t="inlineStr">
        <is>
          <t>Import</t>
        </is>
      </c>
      <c r="CV236">
        <f>FLEET7[[#This Row],[Category]]</f>
        <v/>
      </c>
      <c r="CW236">
        <f>TRIM(LEFT($C236, FIND("(", $C236 &amp; "(") - 1))</f>
        <v/>
      </c>
      <c r="CX236">
        <f>IFERROR(TRIM(MID(FLEET7[[#This Row],[Secondary Asset Identifier]], FIND(" - ", FLEET7[[#This Row],[Secondary Asset Identifier]]) + 3, LEN(FLEET7[[#This Row],[Secondary Asset Identifier]]))),FLEET7[[#This Row],[Emp ID]])</f>
        <v/>
      </c>
      <c r="CY236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236">
        <f>FLEET7[[#This Row],[Assigned]]</f>
        <v/>
      </c>
      <c r="DA236">
        <f>TRIM(LEFT($C236, FIND("(", $C236 &amp; "(") - 1))</f>
        <v/>
      </c>
    </row>
    <row r="237">
      <c r="A237" t="inlineStr">
        <is>
          <t>Ragle Inc.</t>
        </is>
      </c>
      <c r="B237" t="inlineStr">
        <is>
          <t>Ragle - Texas</t>
        </is>
      </c>
      <c r="C237" t="inlineStr">
        <is>
          <t>EX-68</t>
        </is>
      </c>
      <c r="D237" t="inlineStr">
        <is>
          <t>Off-Road</t>
        </is>
      </c>
      <c r="E237" t="inlineStr">
        <is>
          <t>JOHN DEERE</t>
        </is>
      </c>
      <c r="F237" t="inlineStr">
        <is>
          <t>470G</t>
        </is>
      </c>
      <c r="H237" t="inlineStr">
        <is>
          <t>Excavator</t>
        </is>
      </c>
      <c r="I237" t="inlineStr">
        <is>
          <t>Excavator (Lg)</t>
        </is>
      </c>
      <c r="K237" s="1" t="n">
        <v>45786.58940972222</v>
      </c>
      <c r="L237" t="inlineStr">
        <is>
          <t>Key Off</t>
        </is>
      </c>
      <c r="R237" t="inlineStr">
        <is>
          <t>DFW Yard, Oak Grove Rd, Fort Worth, TX 76140</t>
        </is>
      </c>
      <c r="T237" t="inlineStr">
        <is>
          <t>True</t>
        </is>
      </c>
      <c r="U237" t="inlineStr">
        <is>
          <t>3</t>
        </is>
      </c>
      <c r="V237" t="n">
        <v>814</v>
      </c>
      <c r="W237" t="n">
        <v>115.9</v>
      </c>
      <c r="X237" t="n">
        <v>115.9</v>
      </c>
      <c r="Y237" t="n">
        <v>6053</v>
      </c>
      <c r="Z237" t="n">
        <v>6053</v>
      </c>
      <c r="AB237" t="inlineStr">
        <is>
          <t>1FF470GXLJF236053</t>
        </is>
      </c>
      <c r="AO237" t="inlineStr">
        <is>
          <t>0.00</t>
        </is>
      </c>
      <c r="AP237" t="inlineStr">
        <is>
          <t>CuYds</t>
        </is>
      </c>
      <c r="AR237" t="n">
        <v>0</v>
      </c>
      <c r="AS237" t="inlineStr">
        <is>
          <t>lbs</t>
        </is>
      </c>
      <c r="AU237" t="n">
        <v>0</v>
      </c>
      <c r="AV237" t="n">
        <v>0</v>
      </c>
      <c r="AW237" t="n">
        <v>0</v>
      </c>
      <c r="CJ237" t="inlineStr">
        <is>
          <t>GT-4769B</t>
        </is>
      </c>
      <c r="CK237" t="inlineStr">
        <is>
          <t>223802502</t>
        </is>
      </c>
      <c r="CP237" t="inlineStr">
        <is>
          <t>Standard</t>
        </is>
      </c>
      <c r="CV237">
        <f>FLEET7[[#This Row],[Category]]</f>
        <v/>
      </c>
      <c r="CW237">
        <f>TRIM(LEFT($C237, FIND("(", $C237 &amp; "(") - 1))</f>
        <v/>
      </c>
      <c r="CX237">
        <f>IFERROR(TRIM(MID(FLEET7[[#This Row],[Secondary Asset Identifier]], FIND(" - ", FLEET7[[#This Row],[Secondary Asset Identifier]]) + 3, LEN(FLEET7[[#This Row],[Secondary Asset Identifier]]))),FLEET7[[#This Row],[Emp ID]])</f>
        <v/>
      </c>
      <c r="CY237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237">
        <f>FLEET7[[#This Row],[Assigned]]</f>
        <v/>
      </c>
      <c r="DA237">
        <f>TRIM(LEFT($C237, FIND("(", $C237 &amp; "(") - 1))</f>
        <v/>
      </c>
    </row>
    <row r="238">
      <c r="A238" t="inlineStr">
        <is>
          <t>Ragle Inc.</t>
        </is>
      </c>
      <c r="B238" t="inlineStr">
        <is>
          <t>Ragle - Texas</t>
        </is>
      </c>
      <c r="C238" t="inlineStr">
        <is>
          <t>EX-69</t>
        </is>
      </c>
      <c r="D238" t="inlineStr">
        <is>
          <t>Off-Road</t>
        </is>
      </c>
      <c r="E238" t="inlineStr">
        <is>
          <t>JOHN DEERE</t>
        </is>
      </c>
      <c r="F238" t="inlineStr">
        <is>
          <t>250G LC</t>
        </is>
      </c>
      <c r="G238" t="n">
        <v>2019</v>
      </c>
      <c r="H238" t="inlineStr">
        <is>
          <t>Excavator</t>
        </is>
      </c>
      <c r="I238" t="inlineStr">
        <is>
          <t>Excavator (Med)</t>
        </is>
      </c>
      <c r="K238" s="1" t="n">
        <v>45789.39743055555</v>
      </c>
      <c r="L238" t="inlineStr">
        <is>
          <t>Periodic Message</t>
        </is>
      </c>
      <c r="R238" t="inlineStr">
        <is>
          <t>24-04 DALLAS SH 310 INTERSECTION IMPROV, S Central Expy, Dallas, TX 75241</t>
        </is>
      </c>
      <c r="T238" t="inlineStr">
        <is>
          <t>True</t>
        </is>
      </c>
      <c r="U238" t="inlineStr">
        <is>
          <t>0</t>
        </is>
      </c>
      <c r="V238" t="n">
        <v>803</v>
      </c>
      <c r="W238" t="n">
        <v>4116.6</v>
      </c>
      <c r="X238" t="n">
        <v>4116.6</v>
      </c>
      <c r="Y238" t="n">
        <v>4539</v>
      </c>
      <c r="Z238" t="n">
        <v>4539</v>
      </c>
      <c r="AB238" t="inlineStr">
        <is>
          <t>1FF250GXHKF611214</t>
        </is>
      </c>
      <c r="AO238" t="inlineStr">
        <is>
          <t>0.00</t>
        </is>
      </c>
      <c r="AP238" t="inlineStr">
        <is>
          <t>CuYds</t>
        </is>
      </c>
      <c r="AR238" t="n">
        <v>0</v>
      </c>
      <c r="AS238" t="inlineStr">
        <is>
          <t>lbs</t>
        </is>
      </c>
      <c r="AU238" t="n">
        <v>0</v>
      </c>
      <c r="AV238" t="n">
        <v>0</v>
      </c>
      <c r="AW238" t="n">
        <v>0</v>
      </c>
      <c r="CJ238" t="inlineStr">
        <is>
          <t>GT-4769B</t>
        </is>
      </c>
      <c r="CK238" t="inlineStr">
        <is>
          <t>221019720</t>
        </is>
      </c>
      <c r="CP238" t="inlineStr">
        <is>
          <t>Standard</t>
        </is>
      </c>
      <c r="CV238">
        <f>FLEET7[[#This Row],[Category]]</f>
        <v/>
      </c>
      <c r="CW238">
        <f>TRIM(LEFT($C238, FIND("(", $C238 &amp; "(") - 1))</f>
        <v/>
      </c>
      <c r="CX238">
        <f>IFERROR(TRIM(MID(FLEET7[[#This Row],[Secondary Asset Identifier]], FIND(" - ", FLEET7[[#This Row],[Secondary Asset Identifier]]) + 3, LEN(FLEET7[[#This Row],[Secondary Asset Identifier]]))),FLEET7[[#This Row],[Emp ID]])</f>
        <v/>
      </c>
      <c r="CY238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238">
        <f>FLEET7[[#This Row],[Assigned]]</f>
        <v/>
      </c>
      <c r="DA238">
        <f>TRIM(LEFT($C238, FIND("(", $C238 &amp; "(") - 1))</f>
        <v/>
      </c>
    </row>
    <row r="239">
      <c r="A239" t="inlineStr">
        <is>
          <t>Ragle Inc.</t>
        </is>
      </c>
      <c r="B239" t="inlineStr">
        <is>
          <t>Ragle - Texas</t>
        </is>
      </c>
      <c r="C239" t="inlineStr">
        <is>
          <t>EX-70</t>
        </is>
      </c>
      <c r="D239" t="inlineStr">
        <is>
          <t>Off-Road</t>
        </is>
      </c>
      <c r="E239" t="inlineStr">
        <is>
          <t>JOHN DEERE</t>
        </is>
      </c>
      <c r="F239" t="inlineStr">
        <is>
          <t>250G LC</t>
        </is>
      </c>
      <c r="G239" t="n">
        <v>2019</v>
      </c>
      <c r="H239" t="inlineStr">
        <is>
          <t>Excavator</t>
        </is>
      </c>
      <c r="I239" t="inlineStr">
        <is>
          <t>Excavator (Med)</t>
        </is>
      </c>
      <c r="K239" s="1" t="n">
        <v>45788.70255787037</v>
      </c>
      <c r="L239" t="inlineStr">
        <is>
          <t>Heartbeat</t>
        </is>
      </c>
      <c r="R239" t="inlineStr">
        <is>
          <t>2023-006 Tarrant SH 183 Bridge Replacement, NE 28th St, Fort Worth, TX 76106</t>
        </is>
      </c>
      <c r="T239" t="inlineStr">
        <is>
          <t>True</t>
        </is>
      </c>
      <c r="U239" t="inlineStr">
        <is>
          <t>2</t>
        </is>
      </c>
      <c r="V239" t="n">
        <v>863</v>
      </c>
      <c r="W239" t="n">
        <v>4690.6</v>
      </c>
      <c r="X239" t="n">
        <v>4690.6</v>
      </c>
      <c r="Y239" t="n">
        <v>5081</v>
      </c>
      <c r="Z239" t="n">
        <v>5081</v>
      </c>
      <c r="AB239" t="inlineStr">
        <is>
          <t>1FF250GXAKF611209</t>
        </is>
      </c>
      <c r="AO239" t="inlineStr">
        <is>
          <t>0.00</t>
        </is>
      </c>
      <c r="AP239" t="inlineStr">
        <is>
          <t>CuYds</t>
        </is>
      </c>
      <c r="AR239" t="n">
        <v>0</v>
      </c>
      <c r="AS239" t="inlineStr">
        <is>
          <t>lbs</t>
        </is>
      </c>
      <c r="AU239" t="n">
        <v>0</v>
      </c>
      <c r="AV239" t="n">
        <v>0</v>
      </c>
      <c r="AW239" t="n">
        <v>0</v>
      </c>
      <c r="CJ239" t="inlineStr">
        <is>
          <t>GT-4769B</t>
        </is>
      </c>
      <c r="CK239" t="inlineStr">
        <is>
          <t>223802311</t>
        </is>
      </c>
      <c r="CP239" t="inlineStr">
        <is>
          <t>Standard</t>
        </is>
      </c>
      <c r="CV239">
        <f>FLEET7[[#This Row],[Category]]</f>
        <v/>
      </c>
      <c r="CW239">
        <f>TRIM(LEFT($C239, FIND("(", $C239 &amp; "(") - 1))</f>
        <v/>
      </c>
      <c r="CX239">
        <f>IFERROR(TRIM(MID(FLEET7[[#This Row],[Secondary Asset Identifier]], FIND(" - ", FLEET7[[#This Row],[Secondary Asset Identifier]]) + 3, LEN(FLEET7[[#This Row],[Secondary Asset Identifier]]))),FLEET7[[#This Row],[Emp ID]])</f>
        <v/>
      </c>
      <c r="CY239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239">
        <f>FLEET7[[#This Row],[Assigned]]</f>
        <v/>
      </c>
      <c r="DA239">
        <f>TRIM(LEFT($C239, FIND("(", $C239 &amp; "(") - 1))</f>
        <v/>
      </c>
    </row>
    <row r="240">
      <c r="A240" t="inlineStr">
        <is>
          <t>Ragle Inc.</t>
        </is>
      </c>
      <c r="B240" t="inlineStr">
        <is>
          <t>Ragle - Texas</t>
        </is>
      </c>
      <c r="C240" t="inlineStr">
        <is>
          <t>EX-77</t>
        </is>
      </c>
      <c r="D240" t="inlineStr">
        <is>
          <t>Off-Road</t>
        </is>
      </c>
      <c r="E240" t="inlineStr">
        <is>
          <t>CAT</t>
        </is>
      </c>
      <c r="F240" t="inlineStr">
        <is>
          <t>308E2 CR</t>
        </is>
      </c>
      <c r="G240" t="n">
        <v>2023</v>
      </c>
      <c r="H240" t="inlineStr">
        <is>
          <t>Excavator</t>
        </is>
      </c>
      <c r="I240" t="inlineStr">
        <is>
          <t>Excavator (Mini)</t>
        </is>
      </c>
      <c r="K240" s="1" t="n">
        <v>45789.39289351852</v>
      </c>
      <c r="L240" t="inlineStr">
        <is>
          <t>Key On</t>
        </is>
      </c>
      <c r="R240" t="inlineStr">
        <is>
          <t>2024-004 CoD Sidewalks 2024 (#23-BFR1), Green St, Dallas, TX 75208</t>
        </is>
      </c>
      <c r="T240" t="inlineStr">
        <is>
          <t>True</t>
        </is>
      </c>
      <c r="U240" t="inlineStr">
        <is>
          <t>0</t>
        </is>
      </c>
      <c r="V240" t="n">
        <v>542</v>
      </c>
      <c r="W240" t="n">
        <v>264.4</v>
      </c>
      <c r="X240" t="n">
        <v>264.4</v>
      </c>
      <c r="Y240" t="n">
        <v>1147</v>
      </c>
      <c r="Z240" t="n">
        <v>1147</v>
      </c>
      <c r="AB240" t="inlineStr">
        <is>
          <t>CAT00308VGG809219</t>
        </is>
      </c>
      <c r="AH240" t="inlineStr">
        <is>
          <t xml:space="preserve">Manual quick coupler # 444-7498
Assigned to Jesus Lopez </t>
        </is>
      </c>
      <c r="AO240" t="inlineStr">
        <is>
          <t>0.00</t>
        </is>
      </c>
      <c r="AQ240" t="n">
        <v>0</v>
      </c>
      <c r="AR240" t="n">
        <v>0</v>
      </c>
      <c r="AS240" t="inlineStr">
        <is>
          <t>lbs</t>
        </is>
      </c>
      <c r="AT240" t="n">
        <v>0</v>
      </c>
      <c r="AU240" t="n">
        <v>0</v>
      </c>
      <c r="AV240" t="n">
        <v>0</v>
      </c>
      <c r="AW240" t="n">
        <v>0</v>
      </c>
      <c r="CJ240" t="inlineStr">
        <is>
          <t>GT-4769B</t>
        </is>
      </c>
      <c r="CK240" t="inlineStr">
        <is>
          <t>221020446</t>
        </is>
      </c>
      <c r="CP240" t="inlineStr">
        <is>
          <t>Standard</t>
        </is>
      </c>
      <c r="CV240">
        <f>FLEET7[[#This Row],[Category]]</f>
        <v/>
      </c>
      <c r="CW240">
        <f>TRIM(LEFT($C240, FIND("(", $C240 &amp; "(") - 1))</f>
        <v/>
      </c>
      <c r="CX240">
        <f>IFERROR(TRIM(MID(FLEET7[[#This Row],[Secondary Asset Identifier]], FIND(" - ", FLEET7[[#This Row],[Secondary Asset Identifier]]) + 3, LEN(FLEET7[[#This Row],[Secondary Asset Identifier]]))),FLEET7[[#This Row],[Emp ID]])</f>
        <v/>
      </c>
      <c r="CY240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240">
        <f>FLEET7[[#This Row],[Assigned]]</f>
        <v/>
      </c>
      <c r="DA240">
        <f>TRIM(LEFT($C240, FIND("(", $C240 &amp; "(") - 1))</f>
        <v/>
      </c>
    </row>
    <row r="241">
      <c r="A241" t="inlineStr">
        <is>
          <t>Ragle Inc.</t>
        </is>
      </c>
      <c r="B241" t="inlineStr">
        <is>
          <t>Ragle - Texas</t>
        </is>
      </c>
      <c r="C241" t="inlineStr">
        <is>
          <t>EX-80</t>
        </is>
      </c>
      <c r="D241" t="inlineStr">
        <is>
          <t>Off-Road</t>
        </is>
      </c>
      <c r="E241" t="inlineStr">
        <is>
          <t>JOHN DEERE</t>
        </is>
      </c>
      <c r="F241" t="inlineStr">
        <is>
          <t>300G</t>
        </is>
      </c>
      <c r="G241" t="n">
        <v>2022</v>
      </c>
      <c r="H241" t="inlineStr">
        <is>
          <t>Excavator</t>
        </is>
      </c>
      <c r="I241" t="inlineStr">
        <is>
          <t>Excavator (Med)</t>
        </is>
      </c>
      <c r="K241" s="1" t="n">
        <v>45789.40601851852</v>
      </c>
      <c r="L241" t="inlineStr">
        <is>
          <t>Periodic Message</t>
        </is>
      </c>
      <c r="R241" t="inlineStr">
        <is>
          <t>2022-023 Riverfront &amp; Cadiz Bridge Improvement, S Riverfront Blvd, Dallas, TX 75207</t>
        </is>
      </c>
      <c r="T241" t="inlineStr">
        <is>
          <t>True</t>
        </is>
      </c>
      <c r="U241" t="inlineStr">
        <is>
          <t>0</t>
        </is>
      </c>
      <c r="V241" t="n">
        <v>223</v>
      </c>
      <c r="W241" t="n">
        <v>77.40000000000001</v>
      </c>
      <c r="X241" t="n">
        <v>77.40000000000001</v>
      </c>
      <c r="Y241" t="n">
        <v>2177</v>
      </c>
      <c r="Z241" t="n">
        <v>2177</v>
      </c>
      <c r="AB241" t="inlineStr">
        <is>
          <t>1FF300GXLNF731956</t>
        </is>
      </c>
      <c r="AO241" t="inlineStr">
        <is>
          <t>0.00</t>
        </is>
      </c>
      <c r="AQ241" t="n">
        <v>0</v>
      </c>
      <c r="AR241" t="n">
        <v>0</v>
      </c>
      <c r="AS241" t="inlineStr">
        <is>
          <t>lbs</t>
        </is>
      </c>
      <c r="AT241" t="n">
        <v>0</v>
      </c>
      <c r="AU241" t="n">
        <v>0</v>
      </c>
      <c r="AV241" t="n">
        <v>0</v>
      </c>
      <c r="AW241" t="n">
        <v>0</v>
      </c>
      <c r="CJ241" t="inlineStr">
        <is>
          <t>GT-4769B</t>
        </is>
      </c>
      <c r="CK241" t="inlineStr">
        <is>
          <t>232401941</t>
        </is>
      </c>
      <c r="CP241" t="inlineStr">
        <is>
          <t>Standard</t>
        </is>
      </c>
      <c r="CV241">
        <f>FLEET7[[#This Row],[Category]]</f>
        <v/>
      </c>
      <c r="CW241">
        <f>TRIM(LEFT($C241, FIND("(", $C241 &amp; "(") - 1))</f>
        <v/>
      </c>
      <c r="CX241">
        <f>IFERROR(TRIM(MID(FLEET7[[#This Row],[Secondary Asset Identifier]], FIND(" - ", FLEET7[[#This Row],[Secondary Asset Identifier]]) + 3, LEN(FLEET7[[#This Row],[Secondary Asset Identifier]]))),FLEET7[[#This Row],[Emp ID]])</f>
        <v/>
      </c>
      <c r="CY241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241">
        <f>FLEET7[[#This Row],[Assigned]]</f>
        <v/>
      </c>
      <c r="DA241">
        <f>TRIM(LEFT($C241, FIND("(", $C241 &amp; "(") - 1))</f>
        <v/>
      </c>
    </row>
    <row r="242">
      <c r="A242" t="inlineStr">
        <is>
          <t>Ragle Inc.</t>
        </is>
      </c>
      <c r="B242" t="inlineStr">
        <is>
          <t>Ragle - Texas</t>
        </is>
      </c>
      <c r="C242" t="inlineStr">
        <is>
          <t>EX-81</t>
        </is>
      </c>
      <c r="D242" t="inlineStr">
        <is>
          <t>Off-Road</t>
        </is>
      </c>
      <c r="E242" t="inlineStr">
        <is>
          <t>CAT</t>
        </is>
      </c>
      <c r="F242" t="inlineStr">
        <is>
          <t>304</t>
        </is>
      </c>
      <c r="G242" t="n">
        <v>2022</v>
      </c>
      <c r="H242" t="inlineStr">
        <is>
          <t>Excavator</t>
        </is>
      </c>
      <c r="K242" s="1" t="n">
        <v>45789.42085648148</v>
      </c>
      <c r="L242" t="inlineStr">
        <is>
          <t>Periodic Message</t>
        </is>
      </c>
      <c r="R242" t="inlineStr">
        <is>
          <t>2024-023 TARRANT RIVERSIDE BRIDGE REHAB, Riverside Dr, Fort Worth, TX 76111</t>
        </is>
      </c>
      <c r="T242" t="inlineStr">
        <is>
          <t>True</t>
        </is>
      </c>
      <c r="U242" t="inlineStr">
        <is>
          <t>0</t>
        </is>
      </c>
      <c r="V242" t="n">
        <v>173</v>
      </c>
      <c r="W242" t="n">
        <v>39.1</v>
      </c>
      <c r="X242" t="n">
        <v>39.1</v>
      </c>
      <c r="Y242" t="n">
        <v>645</v>
      </c>
      <c r="Z242" t="n">
        <v>645</v>
      </c>
      <c r="AB242" t="inlineStr">
        <is>
          <t>CAT00304CAN401570</t>
        </is>
      </c>
      <c r="AO242" t="inlineStr">
        <is>
          <t>0.00</t>
        </is>
      </c>
      <c r="AQ242" t="n">
        <v>0</v>
      </c>
      <c r="AR242" t="n">
        <v>0</v>
      </c>
      <c r="AS242" t="inlineStr">
        <is>
          <t>lbs</t>
        </is>
      </c>
      <c r="AT242" t="n">
        <v>0</v>
      </c>
      <c r="AU242" t="n">
        <v>0</v>
      </c>
      <c r="AV242" t="n">
        <v>0</v>
      </c>
      <c r="AW242" t="n">
        <v>0</v>
      </c>
      <c r="CJ242" t="inlineStr">
        <is>
          <t>GT-4769B</t>
        </is>
      </c>
      <c r="CK242" t="inlineStr">
        <is>
          <t>232402008</t>
        </is>
      </c>
      <c r="CP242" t="inlineStr">
        <is>
          <t>Standard</t>
        </is>
      </c>
      <c r="CV242">
        <f>FLEET7[[#This Row],[Category]]</f>
        <v/>
      </c>
      <c r="CW242">
        <f>TRIM(LEFT($C242, FIND("(", $C242 &amp; "(") - 1))</f>
        <v/>
      </c>
      <c r="CX242">
        <f>IFERROR(TRIM(MID(FLEET7[[#This Row],[Secondary Asset Identifier]], FIND(" - ", FLEET7[[#This Row],[Secondary Asset Identifier]]) + 3, LEN(FLEET7[[#This Row],[Secondary Asset Identifier]]))),FLEET7[[#This Row],[Emp ID]])</f>
        <v/>
      </c>
      <c r="CY242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242">
        <f>FLEET7[[#This Row],[Assigned]]</f>
        <v/>
      </c>
      <c r="DA242">
        <f>TRIM(LEFT($C242, FIND("(", $C242 &amp; "(") - 1))</f>
        <v/>
      </c>
    </row>
    <row r="243">
      <c r="A243" t="inlineStr">
        <is>
          <t>Ragle Inc.</t>
        </is>
      </c>
      <c r="B243" t="inlineStr">
        <is>
          <t>Ragle - Texas</t>
        </is>
      </c>
      <c r="C243" t="inlineStr">
        <is>
          <t>EX-84</t>
        </is>
      </c>
      <c r="D243" t="inlineStr">
        <is>
          <t>Off-Road</t>
        </is>
      </c>
      <c r="E243" t="inlineStr">
        <is>
          <t>CAT</t>
        </is>
      </c>
      <c r="F243" t="inlineStr">
        <is>
          <t>336</t>
        </is>
      </c>
      <c r="G243" t="n">
        <v>2024</v>
      </c>
      <c r="H243" t="inlineStr">
        <is>
          <t>Excavator - Large</t>
        </is>
      </c>
      <c r="K243" s="1" t="n">
        <v>45788.32859953704</v>
      </c>
      <c r="L243" t="inlineStr">
        <is>
          <t>Heartbeat</t>
        </is>
      </c>
      <c r="R243" t="inlineStr">
        <is>
          <t>DFW Yard, Oak Grove Rd, Fort Worth, TX 76140</t>
        </is>
      </c>
      <c r="T243" t="inlineStr">
        <is>
          <t>True</t>
        </is>
      </c>
      <c r="U243" t="inlineStr">
        <is>
          <t>6</t>
        </is>
      </c>
      <c r="V243" t="n">
        <v>13</v>
      </c>
      <c r="W243" t="n">
        <v>1.3</v>
      </c>
      <c r="X243" t="n">
        <v>1.3</v>
      </c>
      <c r="Y243" t="n">
        <v>16</v>
      </c>
      <c r="Z243" t="n">
        <v>16</v>
      </c>
      <c r="AA243" t="inlineStr">
        <is>
          <t>EX-84</t>
        </is>
      </c>
      <c r="AB243" t="inlineStr">
        <is>
          <t>0RDL20433</t>
        </is>
      </c>
      <c r="AH243" t="inlineStr">
        <is>
          <t>Caterpillar 336 Large Excavator – 81,900 lbs, 311 HP, diesel-powered, equipped with advanced hydraulics for heavy excavation, material handling, and earthmoving operations.</t>
        </is>
      </c>
      <c r="AO243" t="inlineStr">
        <is>
          <t>0.00</t>
        </is>
      </c>
      <c r="AQ243" t="n">
        <v>0</v>
      </c>
      <c r="AR243" t="n">
        <v>0</v>
      </c>
      <c r="AS243" t="inlineStr">
        <is>
          <t>lbs</t>
        </is>
      </c>
      <c r="AT243" t="n">
        <v>0</v>
      </c>
      <c r="AU243" t="n">
        <v>0</v>
      </c>
      <c r="AV243" t="n">
        <v>0</v>
      </c>
      <c r="AW243" t="n">
        <v>0</v>
      </c>
      <c r="CJ243" t="inlineStr">
        <is>
          <t>GT-4769B</t>
        </is>
      </c>
      <c r="CK243" t="inlineStr">
        <is>
          <t>231902483</t>
        </is>
      </c>
      <c r="CP243" t="inlineStr">
        <is>
          <t>Standard</t>
        </is>
      </c>
      <c r="CV243">
        <f>FLEET7[[#This Row],[Category]]</f>
        <v/>
      </c>
      <c r="CW243">
        <f>TRIM(LEFT($C243, FIND("(", $C243 &amp; "(") - 1))</f>
        <v/>
      </c>
      <c r="CX243">
        <f>IFERROR(TRIM(MID(FLEET7[[#This Row],[Secondary Asset Identifier]], FIND(" - ", FLEET7[[#This Row],[Secondary Asset Identifier]]) + 3, LEN(FLEET7[[#This Row],[Secondary Asset Identifier]]))),FLEET7[[#This Row],[Emp ID]])</f>
        <v/>
      </c>
      <c r="CY243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243">
        <f>FLEET7[[#This Row],[Assigned]]</f>
        <v/>
      </c>
      <c r="DA243">
        <f>TRIM(LEFT($C243, FIND("(", $C243 &amp; "(") - 1))</f>
        <v/>
      </c>
    </row>
    <row r="244">
      <c r="A244" t="inlineStr">
        <is>
          <t>Ragle Inc.</t>
        </is>
      </c>
      <c r="B244" t="inlineStr">
        <is>
          <t>Ragle - Texas</t>
        </is>
      </c>
      <c r="C244" t="inlineStr">
        <is>
          <t>G-02</t>
        </is>
      </c>
      <c r="D244" t="inlineStr">
        <is>
          <t>Off-Road</t>
        </is>
      </c>
      <c r="E244" t="inlineStr">
        <is>
          <t>JOHN DEERE</t>
        </is>
      </c>
      <c r="F244" t="inlineStr">
        <is>
          <t>772G</t>
        </is>
      </c>
      <c r="H244" t="inlineStr">
        <is>
          <t>Grader</t>
        </is>
      </c>
      <c r="K244" s="1" t="n">
        <v>45789.40736111111</v>
      </c>
      <c r="L244" t="inlineStr">
        <is>
          <t>Periodic Message</t>
        </is>
      </c>
      <c r="R244" t="inlineStr">
        <is>
          <t>24-04 DALLAS SH 310 INTERSECTION IMPROV, S Central Expy, Dallas, TX 75241</t>
        </is>
      </c>
      <c r="T244" t="inlineStr">
        <is>
          <t>True</t>
        </is>
      </c>
      <c r="U244" t="inlineStr">
        <is>
          <t>0</t>
        </is>
      </c>
      <c r="V244" t="n">
        <v>1004</v>
      </c>
      <c r="W244" t="n">
        <v>9041.700000000001</v>
      </c>
      <c r="X244" t="n">
        <v>9041.700000000001</v>
      </c>
      <c r="Y244" t="n">
        <v>9256</v>
      </c>
      <c r="Z244" t="n">
        <v>9256</v>
      </c>
      <c r="AA244" t="inlineStr">
        <is>
          <t>RTX-MG01</t>
        </is>
      </c>
      <c r="AB244" t="inlineStr">
        <is>
          <t>1DW772GXJBE641723</t>
        </is>
      </c>
      <c r="AH244" t="inlineStr">
        <is>
          <t>MACHINE CONTROL</t>
        </is>
      </c>
      <c r="AO244" t="inlineStr">
        <is>
          <t>0.00</t>
        </is>
      </c>
      <c r="AP244" t="inlineStr">
        <is>
          <t>CuYds</t>
        </is>
      </c>
      <c r="AR244" t="n">
        <v>0</v>
      </c>
      <c r="AS244" t="inlineStr">
        <is>
          <t>lbs</t>
        </is>
      </c>
      <c r="AU244" t="n">
        <v>0</v>
      </c>
      <c r="AV244" t="n">
        <v>0</v>
      </c>
      <c r="AW244" t="n">
        <v>0</v>
      </c>
      <c r="AY244" t="inlineStr">
        <is>
          <t>1/1/2015 12:00:00 AM</t>
        </is>
      </c>
      <c r="AZ244" t="n">
        <v>150000</v>
      </c>
      <c r="BA244" t="n">
        <v>0</v>
      </c>
      <c r="BB244" t="n">
        <v>0</v>
      </c>
      <c r="CJ244" t="inlineStr">
        <is>
          <t>GT-4769B</t>
        </is>
      </c>
      <c r="CK244" t="inlineStr">
        <is>
          <t>221019621</t>
        </is>
      </c>
      <c r="CP244" t="inlineStr">
        <is>
          <t>Import</t>
        </is>
      </c>
      <c r="CV244">
        <f>FLEET7[[#This Row],[Category]]</f>
        <v/>
      </c>
      <c r="CW244">
        <f>TRIM(LEFT($C244, FIND("(", $C244 &amp; "(") - 1))</f>
        <v/>
      </c>
      <c r="CX244">
        <f>IFERROR(TRIM(MID(FLEET7[[#This Row],[Secondary Asset Identifier]], FIND(" - ", FLEET7[[#This Row],[Secondary Asset Identifier]]) + 3, LEN(FLEET7[[#This Row],[Secondary Asset Identifier]]))),FLEET7[[#This Row],[Emp ID]])</f>
        <v/>
      </c>
      <c r="CY244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244">
        <f>FLEET7[[#This Row],[Assigned]]</f>
        <v/>
      </c>
      <c r="DA244">
        <f>TRIM(LEFT($C244, FIND("(", $C244 &amp; "(") - 1))</f>
        <v/>
      </c>
    </row>
    <row r="245">
      <c r="A245" t="inlineStr">
        <is>
          <t>Ragle Inc.</t>
        </is>
      </c>
      <c r="B245" t="inlineStr">
        <is>
          <t>Ragle - Texas</t>
        </is>
      </c>
      <c r="C245" t="inlineStr">
        <is>
          <t>G-03</t>
        </is>
      </c>
      <c r="D245" t="inlineStr">
        <is>
          <t>Off-Road</t>
        </is>
      </c>
      <c r="E245" t="inlineStr">
        <is>
          <t>CAT</t>
        </is>
      </c>
      <c r="F245" t="inlineStr">
        <is>
          <t>140M</t>
        </is>
      </c>
      <c r="H245" t="inlineStr">
        <is>
          <t>Grader</t>
        </is>
      </c>
      <c r="K245" s="1" t="n">
        <v>45726.24086805555</v>
      </c>
      <c r="L245" t="inlineStr">
        <is>
          <t>Last Gasp</t>
        </is>
      </c>
      <c r="R245" t="inlineStr">
        <is>
          <t>DFW Yard, Oak Grove Rd, Fort Worth, TX 76140</t>
        </is>
      </c>
      <c r="T245" t="inlineStr">
        <is>
          <t>True</t>
        </is>
      </c>
      <c r="U245" t="inlineStr">
        <is>
          <t>73</t>
        </is>
      </c>
      <c r="V245" t="n">
        <v>1004</v>
      </c>
      <c r="W245" t="n">
        <v>1904.7</v>
      </c>
      <c r="X245" t="n">
        <v>1904.7</v>
      </c>
      <c r="Y245" t="n">
        <v>8765</v>
      </c>
      <c r="Z245" t="n">
        <v>8765</v>
      </c>
      <c r="AB245" t="inlineStr">
        <is>
          <t>CAT0140MHB9D02650</t>
        </is>
      </c>
      <c r="AO245" t="inlineStr">
        <is>
          <t>0.00</t>
        </is>
      </c>
      <c r="AP245" t="inlineStr">
        <is>
          <t>CuYds</t>
        </is>
      </c>
      <c r="AQ245" t="n">
        <v>0</v>
      </c>
      <c r="AR245" t="n">
        <v>0</v>
      </c>
      <c r="AS245" t="inlineStr">
        <is>
          <t>lbs</t>
        </is>
      </c>
      <c r="AT245" t="n">
        <v>0</v>
      </c>
      <c r="AU245" t="n">
        <v>0</v>
      </c>
      <c r="AV245" t="n">
        <v>0</v>
      </c>
      <c r="AW245" t="n">
        <v>0</v>
      </c>
      <c r="AZ245" t="n">
        <v>0</v>
      </c>
      <c r="BA245" t="n">
        <v>0</v>
      </c>
      <c r="BB245" t="n">
        <v>0</v>
      </c>
      <c r="CJ245" t="inlineStr">
        <is>
          <t>GT-4769B</t>
        </is>
      </c>
      <c r="CK245" t="inlineStr">
        <is>
          <t>221020400</t>
        </is>
      </c>
      <c r="CP245" t="inlineStr">
        <is>
          <t>Import</t>
        </is>
      </c>
      <c r="CV245">
        <f>FLEET7[[#This Row],[Category]]</f>
        <v/>
      </c>
      <c r="CW245">
        <f>TRIM(LEFT($C245, FIND("(", $C245 &amp; "(") - 1))</f>
        <v/>
      </c>
      <c r="CX245">
        <f>IFERROR(TRIM(MID(FLEET7[[#This Row],[Secondary Asset Identifier]], FIND(" - ", FLEET7[[#This Row],[Secondary Asset Identifier]]) + 3, LEN(FLEET7[[#This Row],[Secondary Asset Identifier]]))),FLEET7[[#This Row],[Emp ID]])</f>
        <v/>
      </c>
      <c r="CY245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245">
        <f>FLEET7[[#This Row],[Assigned]]</f>
        <v/>
      </c>
      <c r="DA245">
        <f>TRIM(LEFT($C245, FIND("(", $C245 &amp; "(") - 1))</f>
        <v/>
      </c>
    </row>
    <row r="246">
      <c r="A246" t="inlineStr">
        <is>
          <t>Ragle Inc.</t>
        </is>
      </c>
      <c r="B246" t="inlineStr">
        <is>
          <t>Ragle - Texas</t>
        </is>
      </c>
      <c r="C246" t="inlineStr">
        <is>
          <t>G-04</t>
        </is>
      </c>
      <c r="D246" t="inlineStr">
        <is>
          <t>Off-Road</t>
        </is>
      </c>
      <c r="E246" t="inlineStr">
        <is>
          <t>CAT</t>
        </is>
      </c>
      <c r="F246" t="inlineStr">
        <is>
          <t>140M</t>
        </is>
      </c>
      <c r="H246" t="inlineStr">
        <is>
          <t>Grader</t>
        </is>
      </c>
      <c r="K246" s="1" t="n">
        <v>45789.39953703704</v>
      </c>
      <c r="L246" t="inlineStr">
        <is>
          <t>Periodic Message</t>
        </is>
      </c>
      <c r="R246" t="inlineStr">
        <is>
          <t>2023-007 Ector BI 20E Rehab Roadway, W Highway 80 E, Midland, TX 79765</t>
        </is>
      </c>
      <c r="T246" t="inlineStr">
        <is>
          <t>True</t>
        </is>
      </c>
      <c r="U246" t="inlineStr">
        <is>
          <t>0</t>
        </is>
      </c>
      <c r="V246" t="n">
        <v>1006</v>
      </c>
      <c r="W246" t="n">
        <v>2262.9</v>
      </c>
      <c r="X246" t="n">
        <v>2262.9</v>
      </c>
      <c r="Y246" t="n">
        <v>8102</v>
      </c>
      <c r="Z246" t="n">
        <v>8102</v>
      </c>
      <c r="AB246" t="inlineStr">
        <is>
          <t>N9D00189</t>
        </is>
      </c>
      <c r="AO246" t="inlineStr">
        <is>
          <t>0.00</t>
        </is>
      </c>
      <c r="AP246" t="inlineStr">
        <is>
          <t>CuYds</t>
        </is>
      </c>
      <c r="AR246" t="n">
        <v>0</v>
      </c>
      <c r="AS246" t="inlineStr">
        <is>
          <t>lbs</t>
        </is>
      </c>
      <c r="AU246" t="n">
        <v>0</v>
      </c>
      <c r="AV246" t="n">
        <v>0</v>
      </c>
      <c r="AW246" t="n">
        <v>0</v>
      </c>
      <c r="AZ246" t="n">
        <v>0</v>
      </c>
      <c r="BA246" t="n">
        <v>0</v>
      </c>
      <c r="BB246" t="n">
        <v>0</v>
      </c>
      <c r="CJ246" t="inlineStr">
        <is>
          <t>GT-4769B</t>
        </is>
      </c>
      <c r="CK246" t="inlineStr">
        <is>
          <t>221020588</t>
        </is>
      </c>
      <c r="CP246" t="inlineStr">
        <is>
          <t>Import</t>
        </is>
      </c>
      <c r="CV246">
        <f>FLEET7[[#This Row],[Category]]</f>
        <v/>
      </c>
      <c r="CW246">
        <f>TRIM(LEFT($C246, FIND("(", $C246 &amp; "(") - 1))</f>
        <v/>
      </c>
      <c r="CX246">
        <f>IFERROR(TRIM(MID(FLEET7[[#This Row],[Secondary Asset Identifier]], FIND(" - ", FLEET7[[#This Row],[Secondary Asset Identifier]]) + 3, LEN(FLEET7[[#This Row],[Secondary Asset Identifier]]))),FLEET7[[#This Row],[Emp ID]])</f>
        <v/>
      </c>
      <c r="CY246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246">
        <f>FLEET7[[#This Row],[Assigned]]</f>
        <v/>
      </c>
      <c r="DA246">
        <f>TRIM(LEFT($C246, FIND("(", $C246 &amp; "(") - 1))</f>
        <v/>
      </c>
    </row>
    <row r="247">
      <c r="A247" t="inlineStr">
        <is>
          <t>Ragle Inc.</t>
        </is>
      </c>
      <c r="B247" t="inlineStr">
        <is>
          <t>Ragle - Texas</t>
        </is>
      </c>
      <c r="C247" t="inlineStr">
        <is>
          <t>GNT-01</t>
        </is>
      </c>
      <c r="D247" t="inlineStr">
        <is>
          <t>Trailer</t>
        </is>
      </c>
      <c r="E247" t="inlineStr">
        <is>
          <t>PJ TRAILERS</t>
        </is>
      </c>
      <c r="F247" t="inlineStr">
        <is>
          <t>UNKNOWN</t>
        </is>
      </c>
      <c r="G247" t="n">
        <v>2017</v>
      </c>
      <c r="H247" t="inlineStr">
        <is>
          <t>Goose Neck</t>
        </is>
      </c>
      <c r="K247" s="1" t="n">
        <v>45789.23357638889</v>
      </c>
      <c r="L247" t="inlineStr">
        <is>
          <t>Heartbeat</t>
        </is>
      </c>
      <c r="R247" t="inlineStr">
        <is>
          <t>DFW Yard, Oak Grove Rd, Fort Worth, TX 76140</t>
        </is>
      </c>
      <c r="T247" t="inlineStr">
        <is>
          <t>True</t>
        </is>
      </c>
      <c r="U247" t="inlineStr">
        <is>
          <t>N/A</t>
        </is>
      </c>
      <c r="V247" t="n">
        <v>451</v>
      </c>
      <c r="Y247" t="n">
        <v>0</v>
      </c>
      <c r="Z247" t="n">
        <v>0</v>
      </c>
      <c r="AA247" t="inlineStr">
        <is>
          <t>GNT-01</t>
        </is>
      </c>
      <c r="AB247" t="inlineStr">
        <is>
          <t>4P5FD2528H1270156</t>
        </is>
      </c>
      <c r="AD247" t="inlineStr">
        <is>
          <t>387685M</t>
        </is>
      </c>
      <c r="AE247" t="inlineStr">
        <is>
          <t>TX</t>
        </is>
      </c>
      <c r="AH247" t="inlineStr">
        <is>
          <t>2017 PJ GOOSENECK TRAILER, GENERATOR?</t>
        </is>
      </c>
      <c r="AO247" t="inlineStr">
        <is>
          <t>0.00</t>
        </is>
      </c>
      <c r="AP247" t="inlineStr">
        <is>
          <t>CuYds</t>
        </is>
      </c>
      <c r="AQ247" t="n">
        <v>0</v>
      </c>
      <c r="AR247" t="n">
        <v>0</v>
      </c>
      <c r="AS247" t="inlineStr">
        <is>
          <t>lbs</t>
        </is>
      </c>
      <c r="AT247" t="n">
        <v>0</v>
      </c>
      <c r="AU247" t="n">
        <v>0</v>
      </c>
      <c r="AV247" t="n">
        <v>0</v>
      </c>
      <c r="AW247" t="n">
        <v>0</v>
      </c>
      <c r="CJ247" t="inlineStr">
        <is>
          <t>JH-BP2</t>
        </is>
      </c>
      <c r="CK247" t="inlineStr">
        <is>
          <t>00322B0471</t>
        </is>
      </c>
      <c r="CO247" s="1" t="n">
        <v>45808</v>
      </c>
      <c r="CP247" t="inlineStr">
        <is>
          <t>Standard</t>
        </is>
      </c>
      <c r="CV247">
        <f>FLEET7[[#This Row],[Category]]</f>
        <v/>
      </c>
      <c r="CW247">
        <f>TRIM(LEFT($C247, FIND("(", $C247 &amp; "(") - 1))</f>
        <v/>
      </c>
      <c r="CX247">
        <f>IFERROR(TRIM(MID(FLEET7[[#This Row],[Secondary Asset Identifier]], FIND(" - ", FLEET7[[#This Row],[Secondary Asset Identifier]]) + 3, LEN(FLEET7[[#This Row],[Secondary Asset Identifier]]))),FLEET7[[#This Row],[Emp ID]])</f>
        <v/>
      </c>
      <c r="CY247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247">
        <f>FLEET7[[#This Row],[Assigned]]</f>
        <v/>
      </c>
      <c r="DA247">
        <f>TRIM(LEFT($C247, FIND("(", $C247 &amp; "(") - 1))</f>
        <v/>
      </c>
    </row>
    <row r="248">
      <c r="A248" t="inlineStr">
        <is>
          <t>Ragle Inc.</t>
        </is>
      </c>
      <c r="B248" t="inlineStr">
        <is>
          <t>Ragle - Texas</t>
        </is>
      </c>
      <c r="C248" t="inlineStr">
        <is>
          <t>GNT-01S</t>
        </is>
      </c>
      <c r="D248" t="inlineStr">
        <is>
          <t>Trailer</t>
        </is>
      </c>
      <c r="E248" t="inlineStr">
        <is>
          <t>TITAN</t>
        </is>
      </c>
      <c r="F248" t="inlineStr">
        <is>
          <t>4000</t>
        </is>
      </c>
      <c r="G248" t="n">
        <v>2016</v>
      </c>
      <c r="H248" t="inlineStr">
        <is>
          <t>Goose Neck</t>
        </is>
      </c>
      <c r="T248" t="inlineStr">
        <is>
          <t>True</t>
        </is>
      </c>
      <c r="U248" t="inlineStr">
        <is>
          <t>N/A</t>
        </is>
      </c>
      <c r="AA248" t="inlineStr">
        <is>
          <t>GNT-01S</t>
        </is>
      </c>
      <c r="AB248" t="inlineStr">
        <is>
          <t>4TGF24201G1074848</t>
        </is>
      </c>
      <c r="AD248" t="inlineStr">
        <is>
          <t>408591J</t>
        </is>
      </c>
      <c r="AE248" t="inlineStr">
        <is>
          <t>TX</t>
        </is>
      </c>
      <c r="AH248" t="inlineStr">
        <is>
          <t>2016 TITAN, GOOSENECK TRAILER</t>
        </is>
      </c>
      <c r="AO248" t="inlineStr">
        <is>
          <t>0.00</t>
        </is>
      </c>
      <c r="AP248" t="inlineStr">
        <is>
          <t>CuYds</t>
        </is>
      </c>
      <c r="AQ248" t="n">
        <v>0</v>
      </c>
      <c r="AR248" t="n">
        <v>0</v>
      </c>
      <c r="AS248" t="inlineStr">
        <is>
          <t>lbs</t>
        </is>
      </c>
      <c r="AT248" t="n">
        <v>0</v>
      </c>
      <c r="AU248" t="n">
        <v>0</v>
      </c>
      <c r="AV248" t="n">
        <v>0</v>
      </c>
      <c r="AW248" t="n">
        <v>0</v>
      </c>
      <c r="BF248" t="inlineStr">
        <is>
          <t>SM - SELECT MAINTENANCE</t>
        </is>
      </c>
      <c r="CP248" t="inlineStr">
        <is>
          <t>Standard</t>
        </is>
      </c>
      <c r="CV248">
        <f>FLEET7[[#This Row],[Category]]</f>
        <v/>
      </c>
      <c r="CW248">
        <f>TRIM(LEFT($C248, FIND("(", $C248 &amp; "(") - 1))</f>
        <v/>
      </c>
      <c r="CX248">
        <f>IFERROR(TRIM(MID(FLEET7[[#This Row],[Secondary Asset Identifier]], FIND(" - ", FLEET7[[#This Row],[Secondary Asset Identifier]]) + 3, LEN(FLEET7[[#This Row],[Secondary Asset Identifier]]))),FLEET7[[#This Row],[Emp ID]])</f>
        <v/>
      </c>
      <c r="CY248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248">
        <f>FLEET7[[#This Row],[Assigned]]</f>
        <v/>
      </c>
      <c r="DA248">
        <f>TRIM(LEFT($C248, FIND("(", $C248 &amp; "(") - 1))</f>
        <v/>
      </c>
    </row>
    <row r="249">
      <c r="A249" t="inlineStr">
        <is>
          <t>Ragle Inc.</t>
        </is>
      </c>
      <c r="B249" t="inlineStr">
        <is>
          <t>Ragle - Texas</t>
        </is>
      </c>
      <c r="C249" t="inlineStr">
        <is>
          <t>GNT-02s</t>
        </is>
      </c>
      <c r="D249" t="inlineStr">
        <is>
          <t>Trailer</t>
        </is>
      </c>
      <c r="E249" t="inlineStr">
        <is>
          <t>PJ TRAILERS</t>
        </is>
      </c>
      <c r="F249" t="inlineStr">
        <is>
          <t>UNKNOWN</t>
        </is>
      </c>
      <c r="G249" t="n">
        <v>2025</v>
      </c>
      <c r="H249" t="inlineStr">
        <is>
          <t>Goose Neck</t>
        </is>
      </c>
      <c r="K249" s="1" t="n">
        <v>45789.23</v>
      </c>
      <c r="L249" t="inlineStr">
        <is>
          <t>Heartbeat</t>
        </is>
      </c>
      <c r="R249" t="inlineStr">
        <is>
          <t>County Road 99, Alvin, TX 77511</t>
        </is>
      </c>
      <c r="T249" t="inlineStr">
        <is>
          <t>True</t>
        </is>
      </c>
      <c r="U249" t="inlineStr">
        <is>
          <t>N/A</t>
        </is>
      </c>
      <c r="V249" t="n">
        <v>280</v>
      </c>
      <c r="Y249" t="n">
        <v>0</v>
      </c>
      <c r="Z249" t="n">
        <v>0</v>
      </c>
      <c r="AB249" t="inlineStr">
        <is>
          <t>16V3F3829S6363999</t>
        </is>
      </c>
      <c r="AO249" t="inlineStr">
        <is>
          <t>0.00</t>
        </is>
      </c>
      <c r="AQ249" t="n">
        <v>0</v>
      </c>
      <c r="AR249" t="n">
        <v>0</v>
      </c>
      <c r="AS249" t="inlineStr">
        <is>
          <t>lbs</t>
        </is>
      </c>
      <c r="AT249" t="n">
        <v>0</v>
      </c>
      <c r="AU249" t="n">
        <v>0</v>
      </c>
      <c r="AV249" t="n">
        <v>0</v>
      </c>
      <c r="AW249" t="n">
        <v>0</v>
      </c>
      <c r="CJ249" t="inlineStr">
        <is>
          <t>JH-BP2</t>
        </is>
      </c>
      <c r="CK249" t="inlineStr">
        <is>
          <t>00322B0313</t>
        </is>
      </c>
      <c r="CP249" t="inlineStr">
        <is>
          <t>Standard</t>
        </is>
      </c>
      <c r="CV249">
        <f>FLEET7[[#This Row],[Category]]</f>
        <v/>
      </c>
      <c r="CW249">
        <f>TRIM(LEFT($C249, FIND("(", $C249 &amp; "(") - 1))</f>
        <v/>
      </c>
      <c r="CX249">
        <f>IFERROR(TRIM(MID(FLEET7[[#This Row],[Secondary Asset Identifier]], FIND(" - ", FLEET7[[#This Row],[Secondary Asset Identifier]]) + 3, LEN(FLEET7[[#This Row],[Secondary Asset Identifier]]))),FLEET7[[#This Row],[Emp ID]])</f>
        <v/>
      </c>
      <c r="CY249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249">
        <f>FLEET7[[#This Row],[Assigned]]</f>
        <v/>
      </c>
      <c r="DA249">
        <f>TRIM(LEFT($C249, FIND("(", $C249 &amp; "(") - 1))</f>
        <v/>
      </c>
    </row>
    <row r="250">
      <c r="A250" t="inlineStr">
        <is>
          <t>Ragle Inc.</t>
        </is>
      </c>
      <c r="B250" t="inlineStr">
        <is>
          <t>Ragle - Texas</t>
        </is>
      </c>
      <c r="C250" t="inlineStr">
        <is>
          <t>HAB-???</t>
        </is>
      </c>
      <c r="D250" t="inlineStr">
        <is>
          <t>Trailer</t>
        </is>
      </c>
      <c r="E250" t="inlineStr">
        <is>
          <t>WANCO</t>
        </is>
      </c>
      <c r="F250" t="inlineStr">
        <is>
          <t>UNKNOWN</t>
        </is>
      </c>
      <c r="H250" t="inlineStr">
        <is>
          <t>Arrow Board</t>
        </is>
      </c>
      <c r="K250" s="1" t="n">
        <v>45789.23399305555</v>
      </c>
      <c r="L250" t="inlineStr">
        <is>
          <t>Heartbeat</t>
        </is>
      </c>
      <c r="R250" t="inlineStr">
        <is>
          <t>EQUIP HOU, S Acres Dr, Houston, TX 77048</t>
        </is>
      </c>
      <c r="T250" t="inlineStr">
        <is>
          <t>True</t>
        </is>
      </c>
      <c r="U250" t="inlineStr">
        <is>
          <t>N/A</t>
        </is>
      </c>
      <c r="V250" t="n">
        <v>457</v>
      </c>
      <c r="Y250" t="n">
        <v>0</v>
      </c>
      <c r="Z250" t="n">
        <v>0</v>
      </c>
      <c r="AB250" t="inlineStr">
        <is>
          <t>5F11S101XM1004830</t>
        </is>
      </c>
      <c r="AO250" t="inlineStr">
        <is>
          <t>0.00</t>
        </is>
      </c>
      <c r="AR250" t="n">
        <v>0</v>
      </c>
      <c r="AS250" t="inlineStr">
        <is>
          <t>lbs</t>
        </is>
      </c>
      <c r="AU250" t="n">
        <v>0</v>
      </c>
      <c r="AV250" t="n">
        <v>0</v>
      </c>
      <c r="AW250" t="n">
        <v>0</v>
      </c>
      <c r="AZ250" t="n">
        <v>0</v>
      </c>
      <c r="BA250" t="n">
        <v>0</v>
      </c>
      <c r="BB250" t="n">
        <v>0</v>
      </c>
      <c r="CJ250" t="inlineStr">
        <is>
          <t>JH-BP2</t>
        </is>
      </c>
      <c r="CK250" t="inlineStr">
        <is>
          <t>00322B0549</t>
        </is>
      </c>
      <c r="CP250" t="inlineStr">
        <is>
          <t>Import</t>
        </is>
      </c>
      <c r="CV250">
        <f>FLEET7[[#This Row],[Category]]</f>
        <v/>
      </c>
      <c r="CW250">
        <f>TRIM(LEFT($C250, FIND("(", $C250 &amp; "(") - 1))</f>
        <v/>
      </c>
      <c r="CX250">
        <f>IFERROR(TRIM(MID(FLEET7[[#This Row],[Secondary Asset Identifier]], FIND(" - ", FLEET7[[#This Row],[Secondary Asset Identifier]]) + 3, LEN(FLEET7[[#This Row],[Secondary Asset Identifier]]))),FLEET7[[#This Row],[Emp ID]])</f>
        <v/>
      </c>
      <c r="CY250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250">
        <f>FLEET7[[#This Row],[Assigned]]</f>
        <v/>
      </c>
      <c r="DA250">
        <f>TRIM(LEFT($C250, FIND("(", $C250 &amp; "(") - 1))</f>
        <v/>
      </c>
    </row>
    <row r="251">
      <c r="A251" t="inlineStr">
        <is>
          <t>Ragle Inc.</t>
        </is>
      </c>
      <c r="B251" t="inlineStr">
        <is>
          <t>Ragle - Texas</t>
        </is>
      </c>
      <c r="C251" t="inlineStr">
        <is>
          <t>HAB-01</t>
        </is>
      </c>
      <c r="D251" t="inlineStr">
        <is>
          <t>Trailer</t>
        </is>
      </c>
      <c r="E251" t="inlineStr">
        <is>
          <t>WANCO</t>
        </is>
      </c>
      <c r="F251" t="inlineStr">
        <is>
          <t>WTSP</t>
        </is>
      </c>
      <c r="H251" t="inlineStr">
        <is>
          <t>Arrow Board</t>
        </is>
      </c>
      <c r="K251" s="1" t="n">
        <v>45789.23717592593</v>
      </c>
      <c r="L251" t="inlineStr">
        <is>
          <t>Heartbeat</t>
        </is>
      </c>
      <c r="R251" t="inlineStr">
        <is>
          <t>EQUIP HOU, S Acres Dr, Houston, TX 77048</t>
        </is>
      </c>
      <c r="T251" t="inlineStr">
        <is>
          <t>True</t>
        </is>
      </c>
      <c r="U251" t="inlineStr">
        <is>
          <t>N/A</t>
        </is>
      </c>
      <c r="V251" t="n">
        <v>459</v>
      </c>
      <c r="Y251" t="n">
        <v>0</v>
      </c>
      <c r="Z251" t="n">
        <v>0</v>
      </c>
      <c r="AB251" t="inlineStr">
        <is>
          <t>5F11S1015L1000392</t>
        </is>
      </c>
      <c r="AD251" t="inlineStr">
        <is>
          <t>L1000392</t>
        </is>
      </c>
      <c r="AE251" t="inlineStr">
        <is>
          <t>TX</t>
        </is>
      </c>
      <c r="AO251" t="inlineStr">
        <is>
          <t>0.00</t>
        </is>
      </c>
      <c r="AR251" t="n">
        <v>0</v>
      </c>
      <c r="AS251" t="inlineStr">
        <is>
          <t>lbs</t>
        </is>
      </c>
      <c r="AU251" t="n">
        <v>0</v>
      </c>
      <c r="AV251" t="n">
        <v>0</v>
      </c>
      <c r="AW251" t="n">
        <v>0</v>
      </c>
      <c r="AZ251" t="n">
        <v>0</v>
      </c>
      <c r="BA251" t="n">
        <v>0</v>
      </c>
      <c r="BB251" t="n">
        <v>0</v>
      </c>
      <c r="CJ251" t="inlineStr">
        <is>
          <t>JH-BP2</t>
        </is>
      </c>
      <c r="CK251" t="inlineStr">
        <is>
          <t>00322B0552</t>
        </is>
      </c>
      <c r="CP251" t="inlineStr">
        <is>
          <t>Import</t>
        </is>
      </c>
      <c r="CV251">
        <f>FLEET7[[#This Row],[Category]]</f>
        <v/>
      </c>
      <c r="CW251">
        <f>TRIM(LEFT($C251, FIND("(", $C251 &amp; "(") - 1))</f>
        <v/>
      </c>
      <c r="CX251">
        <f>IFERROR(TRIM(MID(FLEET7[[#This Row],[Secondary Asset Identifier]], FIND(" - ", FLEET7[[#This Row],[Secondary Asset Identifier]]) + 3, LEN(FLEET7[[#This Row],[Secondary Asset Identifier]]))),FLEET7[[#This Row],[Emp ID]])</f>
        <v/>
      </c>
      <c r="CY251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251">
        <f>FLEET7[[#This Row],[Assigned]]</f>
        <v/>
      </c>
      <c r="DA251">
        <f>TRIM(LEFT($C251, FIND("(", $C251 &amp; "(") - 1))</f>
        <v/>
      </c>
    </row>
    <row r="252">
      <c r="A252" t="inlineStr">
        <is>
          <t>Ragle Inc.</t>
        </is>
      </c>
      <c r="B252" t="inlineStr">
        <is>
          <t>Ragle - Texas</t>
        </is>
      </c>
      <c r="C252" t="inlineStr">
        <is>
          <t>HAB-02</t>
        </is>
      </c>
      <c r="D252" t="inlineStr">
        <is>
          <t>Trailer</t>
        </is>
      </c>
      <c r="E252" t="inlineStr">
        <is>
          <t>WANCO</t>
        </is>
      </c>
      <c r="F252" t="inlineStr">
        <is>
          <t>UNKNOWN</t>
        </is>
      </c>
      <c r="G252" t="n">
        <v>2019</v>
      </c>
      <c r="H252" t="inlineStr">
        <is>
          <t>Arrow Board</t>
        </is>
      </c>
      <c r="K252" s="1" t="n">
        <v>45789.23541666667</v>
      </c>
      <c r="L252" t="inlineStr">
        <is>
          <t>Heartbeat</t>
        </is>
      </c>
      <c r="R252" t="inlineStr">
        <is>
          <t>EQUIP HOU, S Acres Dr, Houston, TX 77048</t>
        </is>
      </c>
      <c r="T252" t="inlineStr">
        <is>
          <t>True</t>
        </is>
      </c>
      <c r="U252" t="inlineStr">
        <is>
          <t>N/A</t>
        </is>
      </c>
      <c r="V252" t="n">
        <v>102</v>
      </c>
      <c r="Y252" t="n">
        <v>0</v>
      </c>
      <c r="Z252" t="n">
        <v>0</v>
      </c>
      <c r="AB252" t="inlineStr">
        <is>
          <t>5F11S1012K1005256</t>
        </is>
      </c>
      <c r="AO252" t="inlineStr">
        <is>
          <t>0.00</t>
        </is>
      </c>
      <c r="AQ252" t="n">
        <v>0</v>
      </c>
      <c r="AR252" t="n">
        <v>0</v>
      </c>
      <c r="AS252" t="inlineStr">
        <is>
          <t>lbs</t>
        </is>
      </c>
      <c r="AT252" t="n">
        <v>0</v>
      </c>
      <c r="AU252" t="n">
        <v>0</v>
      </c>
      <c r="AV252" t="n">
        <v>0</v>
      </c>
      <c r="AW252" t="n">
        <v>0</v>
      </c>
      <c r="CJ252" t="inlineStr">
        <is>
          <t>JH-BP2</t>
        </is>
      </c>
      <c r="CK252" t="inlineStr">
        <is>
          <t>00322B0887</t>
        </is>
      </c>
      <c r="CP252" t="inlineStr">
        <is>
          <t>Standard</t>
        </is>
      </c>
      <c r="CV252">
        <f>FLEET7[[#This Row],[Category]]</f>
        <v/>
      </c>
      <c r="CW252">
        <f>TRIM(LEFT($C252, FIND("(", $C252 &amp; "(") - 1))</f>
        <v/>
      </c>
      <c r="CX252">
        <f>IFERROR(TRIM(MID(FLEET7[[#This Row],[Secondary Asset Identifier]], FIND(" - ", FLEET7[[#This Row],[Secondary Asset Identifier]]) + 3, LEN(FLEET7[[#This Row],[Secondary Asset Identifier]]))),FLEET7[[#This Row],[Emp ID]])</f>
        <v/>
      </c>
      <c r="CY252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252">
        <f>FLEET7[[#This Row],[Assigned]]</f>
        <v/>
      </c>
      <c r="DA252">
        <f>TRIM(LEFT($C252, FIND("(", $C252 &amp; "(") - 1))</f>
        <v/>
      </c>
    </row>
    <row r="253">
      <c r="A253" t="inlineStr">
        <is>
          <t>Ragle Inc.</t>
        </is>
      </c>
      <c r="B253" t="inlineStr">
        <is>
          <t>Ragle - Texas</t>
        </is>
      </c>
      <c r="C253" t="inlineStr">
        <is>
          <t>HAB-03</t>
        </is>
      </c>
      <c r="D253" t="inlineStr">
        <is>
          <t>Trailer</t>
        </is>
      </c>
      <c r="E253" t="inlineStr">
        <is>
          <t>WANCO</t>
        </is>
      </c>
      <c r="F253" t="inlineStr">
        <is>
          <t>WTSP</t>
        </is>
      </c>
      <c r="G253" t="n">
        <v>2020</v>
      </c>
      <c r="H253" t="inlineStr">
        <is>
          <t>Arrow Board</t>
        </is>
      </c>
      <c r="K253" s="1" t="n">
        <v>45789.23648148148</v>
      </c>
      <c r="L253" t="inlineStr">
        <is>
          <t>Heartbeat</t>
        </is>
      </c>
      <c r="R253" t="inlineStr">
        <is>
          <t>EQUIP HOU, S Acres Dr, Houston, TX 77048</t>
        </is>
      </c>
      <c r="T253" t="inlineStr">
        <is>
          <t>True</t>
        </is>
      </c>
      <c r="U253" t="inlineStr">
        <is>
          <t>N/A</t>
        </is>
      </c>
      <c r="V253" t="n">
        <v>380</v>
      </c>
      <c r="Y253" t="n">
        <v>0</v>
      </c>
      <c r="Z253" t="n">
        <v>0</v>
      </c>
      <c r="AB253" t="inlineStr">
        <is>
          <t>5F11S1017L1000393</t>
        </is>
      </c>
      <c r="AO253" t="inlineStr">
        <is>
          <t>0.00</t>
        </is>
      </c>
      <c r="AQ253" t="n">
        <v>0</v>
      </c>
      <c r="AR253" t="n">
        <v>0</v>
      </c>
      <c r="AS253" t="inlineStr">
        <is>
          <t>lbs</t>
        </is>
      </c>
      <c r="AT253" t="n">
        <v>0</v>
      </c>
      <c r="AU253" t="n">
        <v>0</v>
      </c>
      <c r="AV253" t="n">
        <v>0</v>
      </c>
      <c r="AW253" t="n">
        <v>0</v>
      </c>
      <c r="CJ253" t="inlineStr">
        <is>
          <t>JH-BP2</t>
        </is>
      </c>
      <c r="CK253" t="inlineStr">
        <is>
          <t>00322B0372</t>
        </is>
      </c>
      <c r="CP253" t="inlineStr">
        <is>
          <t>Standard</t>
        </is>
      </c>
      <c r="CV253">
        <f>FLEET7[[#This Row],[Category]]</f>
        <v/>
      </c>
      <c r="CW253">
        <f>TRIM(LEFT($C253, FIND("(", $C253 &amp; "(") - 1))</f>
        <v/>
      </c>
      <c r="CX253">
        <f>IFERROR(TRIM(MID(FLEET7[[#This Row],[Secondary Asset Identifier]], FIND(" - ", FLEET7[[#This Row],[Secondary Asset Identifier]]) + 3, LEN(FLEET7[[#This Row],[Secondary Asset Identifier]]))),FLEET7[[#This Row],[Emp ID]])</f>
        <v/>
      </c>
      <c r="CY253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253">
        <f>FLEET7[[#This Row],[Assigned]]</f>
        <v/>
      </c>
      <c r="DA253">
        <f>TRIM(LEFT($C253, FIND("(", $C253 &amp; "(") - 1))</f>
        <v/>
      </c>
    </row>
    <row r="254">
      <c r="A254" t="inlineStr">
        <is>
          <t>Ragle Inc.</t>
        </is>
      </c>
      <c r="B254" t="inlineStr">
        <is>
          <t>Ragle - Texas</t>
        </is>
      </c>
      <c r="C254" t="inlineStr">
        <is>
          <t>HAB-04</t>
        </is>
      </c>
      <c r="D254" t="inlineStr">
        <is>
          <t>Trailer</t>
        </is>
      </c>
      <c r="E254" t="inlineStr">
        <is>
          <t>WANCO</t>
        </is>
      </c>
      <c r="F254" t="inlineStr">
        <is>
          <t>UNKNOWN</t>
        </is>
      </c>
      <c r="H254" t="inlineStr">
        <is>
          <t>Arrow Board</t>
        </is>
      </c>
      <c r="K254" s="1" t="n">
        <v>45789.23291666667</v>
      </c>
      <c r="L254" t="inlineStr">
        <is>
          <t>Heartbeat</t>
        </is>
      </c>
      <c r="R254" t="inlineStr">
        <is>
          <t>S Acres Dr, Houston, TX 77048</t>
        </is>
      </c>
      <c r="T254" t="inlineStr">
        <is>
          <t>True</t>
        </is>
      </c>
      <c r="U254" t="inlineStr">
        <is>
          <t>N/A</t>
        </is>
      </c>
      <c r="V254" t="n">
        <v>626</v>
      </c>
      <c r="Y254" t="n">
        <v>0</v>
      </c>
      <c r="Z254" t="n">
        <v>0</v>
      </c>
      <c r="AA254" t="inlineStr">
        <is>
          <t>HAB-04</t>
        </is>
      </c>
      <c r="AB254" t="inlineStr">
        <is>
          <t>5F11S1011L1000390</t>
        </is>
      </c>
      <c r="AO254" t="inlineStr">
        <is>
          <t>0.00</t>
        </is>
      </c>
      <c r="AP254" t="inlineStr">
        <is>
          <t>CuYds</t>
        </is>
      </c>
      <c r="AQ254" t="n">
        <v>0</v>
      </c>
      <c r="AR254" t="n">
        <v>0</v>
      </c>
      <c r="AS254" t="inlineStr">
        <is>
          <t>lbs</t>
        </is>
      </c>
      <c r="AT254" t="n">
        <v>0</v>
      </c>
      <c r="AU254" t="n">
        <v>0</v>
      </c>
      <c r="AV254" t="n">
        <v>0</v>
      </c>
      <c r="AW254" t="n">
        <v>0</v>
      </c>
      <c r="CJ254" t="inlineStr">
        <is>
          <t>JH-BP2</t>
        </is>
      </c>
      <c r="CK254" t="inlineStr">
        <is>
          <t>00322B0221</t>
        </is>
      </c>
      <c r="CP254" t="inlineStr">
        <is>
          <t>Standard</t>
        </is>
      </c>
      <c r="CV254">
        <f>FLEET7[[#This Row],[Category]]</f>
        <v/>
      </c>
      <c r="CW254">
        <f>TRIM(LEFT($C254, FIND("(", $C254 &amp; "(") - 1))</f>
        <v/>
      </c>
      <c r="CX254">
        <f>IFERROR(TRIM(MID(FLEET7[[#This Row],[Secondary Asset Identifier]], FIND(" - ", FLEET7[[#This Row],[Secondary Asset Identifier]]) + 3, LEN(FLEET7[[#This Row],[Secondary Asset Identifier]]))),FLEET7[[#This Row],[Emp ID]])</f>
        <v/>
      </c>
      <c r="CY254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254">
        <f>FLEET7[[#This Row],[Assigned]]</f>
        <v/>
      </c>
      <c r="DA254">
        <f>TRIM(LEFT($C254, FIND("(", $C254 &amp; "(") - 1))</f>
        <v/>
      </c>
    </row>
    <row r="255">
      <c r="A255" t="inlineStr">
        <is>
          <t>Ragle Inc.</t>
        </is>
      </c>
      <c r="B255" t="inlineStr">
        <is>
          <t>Ragle - Texas</t>
        </is>
      </c>
      <c r="C255" t="inlineStr">
        <is>
          <t>HAB-05</t>
        </is>
      </c>
      <c r="D255" t="inlineStr">
        <is>
          <t>Trailer</t>
        </is>
      </c>
      <c r="E255" t="inlineStr">
        <is>
          <t>WANCO</t>
        </is>
      </c>
      <c r="F255" t="inlineStr">
        <is>
          <t>UNKNOWN</t>
        </is>
      </c>
      <c r="H255" t="inlineStr">
        <is>
          <t>Arrow Board</t>
        </is>
      </c>
      <c r="K255" t="n">
        <v>45789.2309259259</v>
      </c>
      <c r="L255" t="inlineStr">
        <is>
          <t>Heartbeat</t>
        </is>
      </c>
      <c r="R255" t="inlineStr">
        <is>
          <t>County Road 99, Alvin, TX 77511</t>
        </is>
      </c>
      <c r="T255" t="inlineStr">
        <is>
          <t>True</t>
        </is>
      </c>
      <c r="U255" t="inlineStr">
        <is>
          <t>N/A</t>
        </is>
      </c>
      <c r="V255" t="n">
        <v>467</v>
      </c>
      <c r="Y255" t="n">
        <v>0</v>
      </c>
      <c r="Z255" t="n">
        <v>0</v>
      </c>
      <c r="AA255" t="inlineStr">
        <is>
          <t>HAB-05</t>
        </is>
      </c>
      <c r="AE255" t="inlineStr">
        <is>
          <t>TX</t>
        </is>
      </c>
      <c r="AO255" t="inlineStr">
        <is>
          <t>0.00</t>
        </is>
      </c>
      <c r="AR255" t="n">
        <v>0</v>
      </c>
      <c r="AS255" t="inlineStr">
        <is>
          <t>lbs</t>
        </is>
      </c>
      <c r="AU255" t="n">
        <v>0</v>
      </c>
      <c r="AV255" t="n">
        <v>0</v>
      </c>
      <c r="AW255" t="n">
        <v>0</v>
      </c>
      <c r="AZ255" t="n">
        <v>0</v>
      </c>
      <c r="BA255" t="n">
        <v>0</v>
      </c>
      <c r="BB255" t="n">
        <v>0</v>
      </c>
      <c r="CJ255" t="inlineStr">
        <is>
          <t>JH-BP2</t>
        </is>
      </c>
      <c r="CK255" t="inlineStr">
        <is>
          <t>00322B0437</t>
        </is>
      </c>
      <c r="CP255" t="inlineStr">
        <is>
          <t>Import</t>
        </is>
      </c>
      <c r="CV255">
        <f>FLEET7[[#This Row],[Category]]</f>
        <v/>
      </c>
      <c r="CW255">
        <f>TRIM(LEFT($C255, FIND("(", $C255 &amp; "(") - 1))</f>
        <v/>
      </c>
      <c r="CX255">
        <f>IFERROR(TRIM(MID(FLEET7[[#This Row],[Secondary Asset Identifier]], FIND(" - ", FLEET7[[#This Row],[Secondary Asset Identifier]]) + 3, LEN(FLEET7[[#This Row],[Secondary Asset Identifier]]))),FLEET7[[#This Row],[Emp ID]])</f>
        <v/>
      </c>
      <c r="CY255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255">
        <f>FLEET7[[#This Row],[Assigned]]</f>
        <v/>
      </c>
      <c r="DA255">
        <f>TRIM(LEFT($C255, FIND("(", $C255 &amp; "(") - 1))</f>
        <v/>
      </c>
    </row>
    <row r="256">
      <c r="A256" t="inlineStr">
        <is>
          <t>Ragle Inc.</t>
        </is>
      </c>
      <c r="B256" t="inlineStr">
        <is>
          <t>Ragle - Texas</t>
        </is>
      </c>
      <c r="C256" t="inlineStr">
        <is>
          <t>HAB-06</t>
        </is>
      </c>
      <c r="D256" t="inlineStr">
        <is>
          <t>Trailer</t>
        </is>
      </c>
      <c r="E256" t="inlineStr">
        <is>
          <t>WANCO</t>
        </is>
      </c>
      <c r="F256" t="inlineStr">
        <is>
          <t>UNKNOWN</t>
        </is>
      </c>
      <c r="H256" t="inlineStr">
        <is>
          <t>Arrow Board</t>
        </is>
      </c>
      <c r="K256" t="n">
        <v>45789.2312847222</v>
      </c>
      <c r="L256" t="inlineStr">
        <is>
          <t>Heartbeat</t>
        </is>
      </c>
      <c r="R256" t="inlineStr">
        <is>
          <t>2023-032 SH 345 BRIDGE REHABILITATION, Julius Schepps Fwy, Dallas, TX 75226</t>
        </is>
      </c>
      <c r="T256" t="inlineStr">
        <is>
          <t>True</t>
        </is>
      </c>
      <c r="U256" t="inlineStr">
        <is>
          <t>N/A</t>
        </is>
      </c>
      <c r="V256" t="n">
        <v>467</v>
      </c>
      <c r="Y256" t="n">
        <v>0</v>
      </c>
      <c r="Z256" t="n">
        <v>0</v>
      </c>
      <c r="AA256" t="inlineStr">
        <is>
          <t>HAB-06</t>
        </is>
      </c>
      <c r="AE256" t="inlineStr">
        <is>
          <t>TX</t>
        </is>
      </c>
      <c r="AO256" t="inlineStr">
        <is>
          <t>0.00</t>
        </is>
      </c>
      <c r="AR256" t="n">
        <v>0</v>
      </c>
      <c r="AS256" t="inlineStr">
        <is>
          <t>lbs</t>
        </is>
      </c>
      <c r="AU256" t="n">
        <v>0</v>
      </c>
      <c r="AV256" t="n">
        <v>0</v>
      </c>
      <c r="AW256" t="n">
        <v>0</v>
      </c>
      <c r="AZ256" t="n">
        <v>0</v>
      </c>
      <c r="BA256" t="n">
        <v>0</v>
      </c>
      <c r="BB256" t="n">
        <v>0</v>
      </c>
      <c r="CJ256" t="inlineStr">
        <is>
          <t>JH-BP2</t>
        </is>
      </c>
      <c r="CK256" t="inlineStr">
        <is>
          <t>00322B0308</t>
        </is>
      </c>
      <c r="CP256" t="inlineStr">
        <is>
          <t>Import</t>
        </is>
      </c>
      <c r="CV256">
        <f>FLEET7[[#This Row],[Category]]</f>
        <v/>
      </c>
      <c r="CW256">
        <f>TRIM(LEFT($C256, FIND("(", $C256 &amp; "(") - 1))</f>
        <v/>
      </c>
      <c r="CX256">
        <f>IFERROR(TRIM(MID(FLEET7[[#This Row],[Secondary Asset Identifier]], FIND(" - ", FLEET7[[#This Row],[Secondary Asset Identifier]]) + 3, LEN(FLEET7[[#This Row],[Secondary Asset Identifier]]))),FLEET7[[#This Row],[Emp ID]])</f>
        <v/>
      </c>
      <c r="CY256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256">
        <f>FLEET7[[#This Row],[Assigned]]</f>
        <v/>
      </c>
      <c r="DA256">
        <f>TRIM(LEFT($C256, FIND("(", $C256 &amp; "(") - 1))</f>
        <v/>
      </c>
    </row>
    <row r="257">
      <c r="A257" t="inlineStr">
        <is>
          <t>Ragle Inc.</t>
        </is>
      </c>
      <c r="B257" t="inlineStr">
        <is>
          <t>Ragle - Texas</t>
        </is>
      </c>
      <c r="C257" t="inlineStr">
        <is>
          <t>HAB-07</t>
        </is>
      </c>
      <c r="D257" t="inlineStr">
        <is>
          <t>Trailer</t>
        </is>
      </c>
      <c r="E257" t="inlineStr">
        <is>
          <t>WANCO</t>
        </is>
      </c>
      <c r="F257" t="inlineStr">
        <is>
          <t>WTSP</t>
        </is>
      </c>
      <c r="H257" t="inlineStr">
        <is>
          <t>Arrow Board</t>
        </is>
      </c>
      <c r="K257" t="n">
        <v>45789.2329976852</v>
      </c>
      <c r="L257" t="inlineStr">
        <is>
          <t>Heartbeat</t>
        </is>
      </c>
      <c r="R257" t="inlineStr">
        <is>
          <t>EQUIP HOU, S Acres Dr, Houston, TX 77048</t>
        </is>
      </c>
      <c r="T257" t="inlineStr">
        <is>
          <t>True</t>
        </is>
      </c>
      <c r="U257" t="inlineStr">
        <is>
          <t>N/A</t>
        </is>
      </c>
      <c r="V257" t="n">
        <v>459</v>
      </c>
      <c r="Y257" t="n">
        <v>0</v>
      </c>
      <c r="Z257" t="n">
        <v>0</v>
      </c>
      <c r="AB257" t="inlineStr">
        <is>
          <t>5F11S1013J1005734</t>
        </is>
      </c>
      <c r="AD257" t="inlineStr">
        <is>
          <t>J1005734</t>
        </is>
      </c>
      <c r="AE257" t="inlineStr">
        <is>
          <t>TX</t>
        </is>
      </c>
      <c r="AO257" t="inlineStr">
        <is>
          <t>0.00</t>
        </is>
      </c>
      <c r="AR257" t="n">
        <v>0</v>
      </c>
      <c r="AS257" t="inlineStr">
        <is>
          <t>lbs</t>
        </is>
      </c>
      <c r="AU257" t="n">
        <v>0</v>
      </c>
      <c r="AV257" t="n">
        <v>0</v>
      </c>
      <c r="AW257" t="n">
        <v>0</v>
      </c>
      <c r="AZ257" t="n">
        <v>0</v>
      </c>
      <c r="BA257" t="n">
        <v>0</v>
      </c>
      <c r="BB257" t="n">
        <v>0</v>
      </c>
      <c r="CJ257" t="inlineStr">
        <is>
          <t>JH-BP2</t>
        </is>
      </c>
      <c r="CK257" t="inlineStr">
        <is>
          <t>00322B0474</t>
        </is>
      </c>
      <c r="CP257" t="inlineStr">
        <is>
          <t>Import</t>
        </is>
      </c>
      <c r="CV257">
        <f>FLEET7[[#This Row],[Category]]</f>
        <v/>
      </c>
      <c r="CW257">
        <f>TRIM(LEFT($C257, FIND("(", $C257 &amp; "(") - 1))</f>
        <v/>
      </c>
      <c r="CX257">
        <f>IFERROR(TRIM(MID(FLEET7[[#This Row],[Secondary Asset Identifier]], FIND(" - ", FLEET7[[#This Row],[Secondary Asset Identifier]]) + 3, LEN(FLEET7[[#This Row],[Secondary Asset Identifier]]))),FLEET7[[#This Row],[Emp ID]])</f>
        <v/>
      </c>
      <c r="CY257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257">
        <f>FLEET7[[#This Row],[Assigned]]</f>
        <v/>
      </c>
      <c r="DA257">
        <f>TRIM(LEFT($C257, FIND("(", $C257 &amp; "(") - 1))</f>
        <v/>
      </c>
    </row>
    <row r="258">
      <c r="A258" t="inlineStr">
        <is>
          <t>Ragle Inc.</t>
        </is>
      </c>
      <c r="B258" t="inlineStr">
        <is>
          <t>Ragle - Texas</t>
        </is>
      </c>
      <c r="C258" t="inlineStr">
        <is>
          <t>HAB-08</t>
        </is>
      </c>
      <c r="D258" t="inlineStr">
        <is>
          <t>Trailer</t>
        </is>
      </c>
      <c r="E258" t="inlineStr">
        <is>
          <t>WANCO</t>
        </is>
      </c>
      <c r="F258" t="inlineStr">
        <is>
          <t>UNKNOWN</t>
        </is>
      </c>
      <c r="H258" t="inlineStr">
        <is>
          <t>Arrow Board</t>
        </is>
      </c>
      <c r="K258" t="n">
        <v>45789.2350810185</v>
      </c>
      <c r="L258" t="inlineStr">
        <is>
          <t>Heartbeat</t>
        </is>
      </c>
      <c r="R258" t="inlineStr">
        <is>
          <t>EQUIP HOU, S Acres Dr, Houston, TX 77048</t>
        </is>
      </c>
      <c r="T258" t="inlineStr">
        <is>
          <t>True</t>
        </is>
      </c>
      <c r="U258" t="inlineStr">
        <is>
          <t>N/A</t>
        </is>
      </c>
      <c r="V258" t="n">
        <v>467</v>
      </c>
      <c r="Y258" t="n">
        <v>0</v>
      </c>
      <c r="Z258" t="n">
        <v>0</v>
      </c>
      <c r="AA258" t="inlineStr">
        <is>
          <t>HAB-08</t>
        </is>
      </c>
      <c r="AE258" t="inlineStr">
        <is>
          <t>TX</t>
        </is>
      </c>
      <c r="AO258" t="inlineStr">
        <is>
          <t>0.00</t>
        </is>
      </c>
      <c r="AR258" t="n">
        <v>0</v>
      </c>
      <c r="AS258" t="inlineStr">
        <is>
          <t>lbs</t>
        </is>
      </c>
      <c r="AU258" t="n">
        <v>0</v>
      </c>
      <c r="AV258" t="n">
        <v>0</v>
      </c>
      <c r="AW258" t="n">
        <v>0</v>
      </c>
      <c r="AZ258" t="n">
        <v>0</v>
      </c>
      <c r="BA258" t="n">
        <v>0</v>
      </c>
      <c r="BB258" t="n">
        <v>0</v>
      </c>
      <c r="CJ258" t="inlineStr">
        <is>
          <t>JH-BP2</t>
        </is>
      </c>
      <c r="CK258" t="inlineStr">
        <is>
          <t>00322B0288</t>
        </is>
      </c>
      <c r="CP258" t="inlineStr">
        <is>
          <t>Import</t>
        </is>
      </c>
      <c r="CV258">
        <f>FLEET7[[#This Row],[Category]]</f>
        <v/>
      </c>
      <c r="CW258">
        <f>TRIM(LEFT($C258, FIND("(", $C258 &amp; "(") - 1))</f>
        <v/>
      </c>
      <c r="CX258">
        <f>IFERROR(TRIM(MID(FLEET7[[#This Row],[Secondary Asset Identifier]], FIND(" - ", FLEET7[[#This Row],[Secondary Asset Identifier]]) + 3, LEN(FLEET7[[#This Row],[Secondary Asset Identifier]]))),FLEET7[[#This Row],[Emp ID]])</f>
        <v/>
      </c>
      <c r="CY258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258">
        <f>FLEET7[[#This Row],[Assigned]]</f>
        <v/>
      </c>
      <c r="DA258">
        <f>TRIM(LEFT($C258, FIND("(", $C258 &amp; "(") - 1))</f>
        <v/>
      </c>
    </row>
    <row r="259">
      <c r="A259" t="inlineStr">
        <is>
          <t>Ragle Inc.</t>
        </is>
      </c>
      <c r="B259" t="inlineStr">
        <is>
          <t>Ragle - Texas</t>
        </is>
      </c>
      <c r="C259" t="inlineStr">
        <is>
          <t>HAB-09</t>
        </is>
      </c>
      <c r="D259" t="inlineStr">
        <is>
          <t>Trailer</t>
        </is>
      </c>
      <c r="E259" t="inlineStr">
        <is>
          <t>WANCO</t>
        </is>
      </c>
      <c r="F259" t="inlineStr">
        <is>
          <t>WTSP</t>
        </is>
      </c>
      <c r="H259" t="inlineStr">
        <is>
          <t>Arrow Board</t>
        </is>
      </c>
      <c r="K259" t="n">
        <v>45789.2309375</v>
      </c>
      <c r="L259" t="inlineStr">
        <is>
          <t>Heartbeat</t>
        </is>
      </c>
      <c r="R259" t="inlineStr">
        <is>
          <t>Beaumont RAG Property, Stone Oak Dr, Beaumont, TX 77705</t>
        </is>
      </c>
      <c r="T259" t="inlineStr">
        <is>
          <t>True</t>
        </is>
      </c>
      <c r="U259" t="inlineStr">
        <is>
          <t>N/A</t>
        </is>
      </c>
      <c r="V259" t="n">
        <v>459</v>
      </c>
      <c r="Y259" t="n">
        <v>0</v>
      </c>
      <c r="Z259" t="n">
        <v>0</v>
      </c>
      <c r="AB259" t="inlineStr">
        <is>
          <t>5F11S101XK1006011</t>
        </is>
      </c>
      <c r="AD259" t="inlineStr">
        <is>
          <t>K1006011</t>
        </is>
      </c>
      <c r="AE259" t="inlineStr">
        <is>
          <t>TX</t>
        </is>
      </c>
      <c r="AO259" t="inlineStr">
        <is>
          <t>0.00</t>
        </is>
      </c>
      <c r="AR259" t="n">
        <v>0</v>
      </c>
      <c r="AS259" t="inlineStr">
        <is>
          <t>lbs</t>
        </is>
      </c>
      <c r="AU259" t="n">
        <v>0</v>
      </c>
      <c r="AV259" t="n">
        <v>0</v>
      </c>
      <c r="AW259" t="n">
        <v>0</v>
      </c>
      <c r="AZ259" t="n">
        <v>0</v>
      </c>
      <c r="BA259" t="n">
        <v>0</v>
      </c>
      <c r="BB259" t="n">
        <v>0</v>
      </c>
      <c r="CJ259" t="inlineStr">
        <is>
          <t>JH-BP2</t>
        </is>
      </c>
      <c r="CK259" t="inlineStr">
        <is>
          <t>00322B0495</t>
        </is>
      </c>
      <c r="CP259" t="inlineStr">
        <is>
          <t>Import</t>
        </is>
      </c>
      <c r="CV259">
        <f>FLEET7[[#This Row],[Category]]</f>
        <v/>
      </c>
      <c r="CW259">
        <f>TRIM(LEFT($C259, FIND("(", $C259 &amp; "(") - 1))</f>
        <v/>
      </c>
      <c r="CX259">
        <f>IFERROR(TRIM(MID(FLEET7[[#This Row],[Secondary Asset Identifier]], FIND(" - ", FLEET7[[#This Row],[Secondary Asset Identifier]]) + 3, LEN(FLEET7[[#This Row],[Secondary Asset Identifier]]))),FLEET7[[#This Row],[Emp ID]])</f>
        <v/>
      </c>
      <c r="CY259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259">
        <f>FLEET7[[#This Row],[Assigned]]</f>
        <v/>
      </c>
      <c r="DA259">
        <f>TRIM(LEFT($C259, FIND("(", $C259 &amp; "(") - 1))</f>
        <v/>
      </c>
    </row>
    <row r="260">
      <c r="A260" t="inlineStr">
        <is>
          <t>Ragle Inc.</t>
        </is>
      </c>
      <c r="B260" t="inlineStr">
        <is>
          <t>Ragle - Texas</t>
        </is>
      </c>
      <c r="C260" t="inlineStr">
        <is>
          <t>HAB-10</t>
        </is>
      </c>
      <c r="D260" t="inlineStr">
        <is>
          <t>Trailer</t>
        </is>
      </c>
      <c r="E260" t="inlineStr">
        <is>
          <t>WANCO</t>
        </is>
      </c>
      <c r="F260" t="inlineStr">
        <is>
          <t>UNKNOWN</t>
        </is>
      </c>
      <c r="H260" t="inlineStr">
        <is>
          <t>Arrow Board</t>
        </is>
      </c>
      <c r="K260" t="n">
        <v>45789.2309143519</v>
      </c>
      <c r="L260" t="inlineStr">
        <is>
          <t>Heartbeat</t>
        </is>
      </c>
      <c r="R260" t="inlineStr">
        <is>
          <t>E Jefferson Blvd, Dallas, TX 75203</t>
        </is>
      </c>
      <c r="T260" t="inlineStr">
        <is>
          <t>True</t>
        </is>
      </c>
      <c r="U260" t="inlineStr">
        <is>
          <t>N/A</t>
        </is>
      </c>
      <c r="V260" t="n">
        <v>416</v>
      </c>
      <c r="Y260" t="n">
        <v>0</v>
      </c>
      <c r="Z260" t="n">
        <v>0</v>
      </c>
      <c r="AB260" t="inlineStr">
        <is>
          <t>5F11S1014J1005726</t>
        </is>
      </c>
      <c r="AE260" t="inlineStr">
        <is>
          <t>TX</t>
        </is>
      </c>
      <c r="AO260" t="inlineStr">
        <is>
          <t>0.00</t>
        </is>
      </c>
      <c r="AQ260" t="n">
        <v>0</v>
      </c>
      <c r="AR260" t="n">
        <v>0</v>
      </c>
      <c r="AS260" t="inlineStr">
        <is>
          <t>lbs</t>
        </is>
      </c>
      <c r="AT260" t="n">
        <v>0</v>
      </c>
      <c r="AU260" t="n">
        <v>0</v>
      </c>
      <c r="AV260" t="n">
        <v>0</v>
      </c>
      <c r="AW260" t="n">
        <v>0</v>
      </c>
      <c r="CJ260" t="inlineStr">
        <is>
          <t>JH-BP2</t>
        </is>
      </c>
      <c r="CK260" t="inlineStr">
        <is>
          <t>00322B0391</t>
        </is>
      </c>
      <c r="CP260" t="inlineStr">
        <is>
          <t>Standard</t>
        </is>
      </c>
      <c r="CV260">
        <f>FLEET7[[#This Row],[Category]]</f>
        <v/>
      </c>
      <c r="CW260">
        <f>TRIM(LEFT($C260, FIND("(", $C260 &amp; "(") - 1))</f>
        <v/>
      </c>
      <c r="CX260">
        <f>IFERROR(TRIM(MID(FLEET7[[#This Row],[Secondary Asset Identifier]], FIND(" - ", FLEET7[[#This Row],[Secondary Asset Identifier]]) + 3, LEN(FLEET7[[#This Row],[Secondary Asset Identifier]]))),FLEET7[[#This Row],[Emp ID]])</f>
        <v/>
      </c>
      <c r="CY260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260">
        <f>FLEET7[[#This Row],[Assigned]]</f>
        <v/>
      </c>
      <c r="DA260">
        <f>TRIM(LEFT($C260, FIND("(", $C260 &amp; "(") - 1))</f>
        <v/>
      </c>
    </row>
    <row r="261">
      <c r="A261" t="inlineStr">
        <is>
          <t>Ragle Inc.</t>
        </is>
      </c>
      <c r="B261" t="inlineStr">
        <is>
          <t>Ragle - Texas</t>
        </is>
      </c>
      <c r="C261" t="inlineStr">
        <is>
          <t>HAB-11</t>
        </is>
      </c>
      <c r="D261" t="inlineStr">
        <is>
          <t>Trailer</t>
        </is>
      </c>
      <c r="E261" t="inlineStr">
        <is>
          <t>SOLAR TECH</t>
        </is>
      </c>
      <c r="F261" t="inlineStr">
        <is>
          <t>SILENT SENTINAL</t>
        </is>
      </c>
      <c r="H261" t="inlineStr">
        <is>
          <t>Arrow Board</t>
        </is>
      </c>
      <c r="K261" t="n">
        <v>45789.2332291667</v>
      </c>
      <c r="L261" t="inlineStr">
        <is>
          <t>Heartbeat</t>
        </is>
      </c>
      <c r="R261" t="inlineStr">
        <is>
          <t>EQUIP HOU, S Acres Dr, Houston, TX 77048</t>
        </is>
      </c>
      <c r="T261" t="inlineStr">
        <is>
          <t>True</t>
        </is>
      </c>
      <c r="U261" t="inlineStr">
        <is>
          <t>N/A</t>
        </is>
      </c>
      <c r="V261" t="n">
        <v>459</v>
      </c>
      <c r="Y261" t="n">
        <v>0</v>
      </c>
      <c r="Z261" t="n">
        <v>0</v>
      </c>
      <c r="AB261" t="inlineStr">
        <is>
          <t>4GM1A0916H1528980</t>
        </is>
      </c>
      <c r="AD261" t="inlineStr">
        <is>
          <t>H1528980</t>
        </is>
      </c>
      <c r="AE261" t="inlineStr">
        <is>
          <t>TX</t>
        </is>
      </c>
      <c r="AO261" t="inlineStr">
        <is>
          <t>0.00</t>
        </is>
      </c>
      <c r="AR261" t="n">
        <v>0</v>
      </c>
      <c r="AS261" t="inlineStr">
        <is>
          <t>lbs</t>
        </is>
      </c>
      <c r="AU261" t="n">
        <v>0</v>
      </c>
      <c r="AV261" t="n">
        <v>0</v>
      </c>
      <c r="AW261" t="n">
        <v>0</v>
      </c>
      <c r="AZ261" t="n">
        <v>0</v>
      </c>
      <c r="BA261" t="n">
        <v>0</v>
      </c>
      <c r="BB261" t="n">
        <v>0</v>
      </c>
      <c r="CJ261" t="inlineStr">
        <is>
          <t>JH-BP2</t>
        </is>
      </c>
      <c r="CK261" t="inlineStr">
        <is>
          <t>00322B0561</t>
        </is>
      </c>
      <c r="CP261" t="inlineStr">
        <is>
          <t>Import</t>
        </is>
      </c>
      <c r="CV261">
        <f>FLEET7[[#This Row],[Category]]</f>
        <v/>
      </c>
      <c r="CW261">
        <f>TRIM(LEFT($C261, FIND("(", $C261 &amp; "(") - 1))</f>
        <v/>
      </c>
      <c r="CX261">
        <f>IFERROR(TRIM(MID(FLEET7[[#This Row],[Secondary Asset Identifier]], FIND(" - ", FLEET7[[#This Row],[Secondary Asset Identifier]]) + 3, LEN(FLEET7[[#This Row],[Secondary Asset Identifier]]))),FLEET7[[#This Row],[Emp ID]])</f>
        <v/>
      </c>
      <c r="CY261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261">
        <f>FLEET7[[#This Row],[Assigned]]</f>
        <v/>
      </c>
      <c r="DA261">
        <f>TRIM(LEFT($C261, FIND("(", $C261 &amp; "(") - 1))</f>
        <v/>
      </c>
    </row>
    <row r="262">
      <c r="A262" t="inlineStr">
        <is>
          <t>Ragle Inc.</t>
        </is>
      </c>
      <c r="B262" t="inlineStr">
        <is>
          <t>Ragle - Texas</t>
        </is>
      </c>
      <c r="C262" t="inlineStr">
        <is>
          <t>HAB-12</t>
        </is>
      </c>
      <c r="D262" t="inlineStr">
        <is>
          <t>Trailer</t>
        </is>
      </c>
      <c r="E262" t="inlineStr">
        <is>
          <t>WANCO</t>
        </is>
      </c>
      <c r="F262" t="inlineStr">
        <is>
          <t>WTSP</t>
        </is>
      </c>
      <c r="H262" t="inlineStr">
        <is>
          <t>Arrow Board</t>
        </is>
      </c>
      <c r="K262" s="1" t="n">
        <v>45789.23336805555</v>
      </c>
      <c r="L262" t="inlineStr">
        <is>
          <t>Heartbeat</t>
        </is>
      </c>
      <c r="R262" t="inlineStr">
        <is>
          <t>EQUIP HOU, S Acres Dr, Houston, TX 77048</t>
        </is>
      </c>
      <c r="T262" t="inlineStr">
        <is>
          <t>True</t>
        </is>
      </c>
      <c r="U262" t="inlineStr">
        <is>
          <t>N/A</t>
        </is>
      </c>
      <c r="V262" t="n">
        <v>459</v>
      </c>
      <c r="Y262" t="n">
        <v>0</v>
      </c>
      <c r="Z262" t="n">
        <v>0</v>
      </c>
      <c r="AB262" t="inlineStr">
        <is>
          <t>5F11S1017L1003651</t>
        </is>
      </c>
      <c r="AD262" t="inlineStr">
        <is>
          <t>L1003651</t>
        </is>
      </c>
      <c r="AE262" t="inlineStr">
        <is>
          <t>TX</t>
        </is>
      </c>
      <c r="AO262" t="inlineStr">
        <is>
          <t>0.00</t>
        </is>
      </c>
      <c r="AR262" t="n">
        <v>0</v>
      </c>
      <c r="AS262" t="inlineStr">
        <is>
          <t>lbs</t>
        </is>
      </c>
      <c r="AU262" t="n">
        <v>0</v>
      </c>
      <c r="AV262" t="n">
        <v>0</v>
      </c>
      <c r="AW262" t="n">
        <v>0</v>
      </c>
      <c r="AZ262" t="n">
        <v>0</v>
      </c>
      <c r="BA262" t="n">
        <v>0</v>
      </c>
      <c r="BB262" t="n">
        <v>0</v>
      </c>
      <c r="CJ262" t="inlineStr">
        <is>
          <t>JH-BP2</t>
        </is>
      </c>
      <c r="CK262" t="inlineStr">
        <is>
          <t>00322B0336</t>
        </is>
      </c>
      <c r="CP262" t="inlineStr">
        <is>
          <t>Import</t>
        </is>
      </c>
      <c r="CV262">
        <f>FLEET7[[#This Row],[Category]]</f>
        <v/>
      </c>
      <c r="CW262">
        <f>TRIM(LEFT($C262, FIND("(", $C262 &amp; "(") - 1))</f>
        <v/>
      </c>
      <c r="CX262">
        <f>IFERROR(TRIM(MID(FLEET7[[#This Row],[Secondary Asset Identifier]], FIND(" - ", FLEET7[[#This Row],[Secondary Asset Identifier]]) + 3, LEN(FLEET7[[#This Row],[Secondary Asset Identifier]]))),FLEET7[[#This Row],[Emp ID]])</f>
        <v/>
      </c>
      <c r="CY262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262">
        <f>FLEET7[[#This Row],[Assigned]]</f>
        <v/>
      </c>
      <c r="DA262">
        <f>TRIM(LEFT($C262, FIND("(", $C262 &amp; "(") - 1))</f>
        <v/>
      </c>
    </row>
    <row r="263">
      <c r="A263" t="inlineStr">
        <is>
          <t>Ragle Inc.</t>
        </is>
      </c>
      <c r="B263" t="inlineStr">
        <is>
          <t>Ragle - Texas</t>
        </is>
      </c>
      <c r="C263" t="inlineStr">
        <is>
          <t>HAB-13</t>
        </is>
      </c>
      <c r="D263" t="inlineStr">
        <is>
          <t>Trailer</t>
        </is>
      </c>
      <c r="E263" t="inlineStr">
        <is>
          <t>WANCO</t>
        </is>
      </c>
      <c r="F263" t="inlineStr">
        <is>
          <t>UNKNOWN</t>
        </is>
      </c>
      <c r="H263" t="inlineStr">
        <is>
          <t>Arrow Board</t>
        </is>
      </c>
      <c r="K263" s="1" t="n">
        <v>45789.23136574074</v>
      </c>
      <c r="L263" t="inlineStr">
        <is>
          <t>Heartbeat</t>
        </is>
      </c>
      <c r="R263" t="inlineStr">
        <is>
          <t>EQUIP HOU, S Acres Dr, Houston, TX 77048</t>
        </is>
      </c>
      <c r="T263" t="inlineStr">
        <is>
          <t>True</t>
        </is>
      </c>
      <c r="U263" t="inlineStr">
        <is>
          <t>N/A</t>
        </is>
      </c>
      <c r="V263" t="n">
        <v>431</v>
      </c>
      <c r="Y263" t="n">
        <v>0</v>
      </c>
      <c r="Z263" t="n">
        <v>0</v>
      </c>
      <c r="AB263" t="inlineStr">
        <is>
          <t>5F11S1019L1003652</t>
        </is>
      </c>
      <c r="AO263" t="inlineStr">
        <is>
          <t>0.00</t>
        </is>
      </c>
      <c r="AR263" t="n">
        <v>0</v>
      </c>
      <c r="AS263" t="inlineStr">
        <is>
          <t>lbs</t>
        </is>
      </c>
      <c r="AU263" t="n">
        <v>0</v>
      </c>
      <c r="AV263" t="n">
        <v>0</v>
      </c>
      <c r="AW263" t="n">
        <v>0</v>
      </c>
      <c r="AZ263" t="n">
        <v>0</v>
      </c>
      <c r="BA263" t="n">
        <v>0</v>
      </c>
      <c r="BB263" t="n">
        <v>0</v>
      </c>
      <c r="CJ263" t="inlineStr">
        <is>
          <t>JH-BP2</t>
        </is>
      </c>
      <c r="CK263" t="inlineStr">
        <is>
          <t>00322B0476</t>
        </is>
      </c>
      <c r="CP263" t="inlineStr">
        <is>
          <t>Import</t>
        </is>
      </c>
      <c r="CV263">
        <f>FLEET7[[#This Row],[Category]]</f>
        <v/>
      </c>
      <c r="CW263">
        <f>TRIM(LEFT($C263, FIND("(", $C263 &amp; "(") - 1))</f>
        <v/>
      </c>
      <c r="CX263">
        <f>IFERROR(TRIM(MID(FLEET7[[#This Row],[Secondary Asset Identifier]], FIND(" - ", FLEET7[[#This Row],[Secondary Asset Identifier]]) + 3, LEN(FLEET7[[#This Row],[Secondary Asset Identifier]]))),FLEET7[[#This Row],[Emp ID]])</f>
        <v/>
      </c>
      <c r="CY263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263">
        <f>FLEET7[[#This Row],[Assigned]]</f>
        <v/>
      </c>
      <c r="DA263">
        <f>TRIM(LEFT($C263, FIND("(", $C263 &amp; "(") - 1))</f>
        <v/>
      </c>
    </row>
    <row r="264">
      <c r="A264" t="inlineStr">
        <is>
          <t>Ragle Inc.</t>
        </is>
      </c>
      <c r="B264" t="inlineStr">
        <is>
          <t>Ragle - Texas</t>
        </is>
      </c>
      <c r="C264" t="inlineStr">
        <is>
          <t>HDT-##?</t>
        </is>
      </c>
      <c r="D264" t="inlineStr">
        <is>
          <t>Trailer</t>
        </is>
      </c>
      <c r="E264" t="inlineStr">
        <is>
          <t>UNKNOWN</t>
        </is>
      </c>
      <c r="F264" t="inlineStr">
        <is>
          <t>UNKNOWN</t>
        </is>
      </c>
      <c r="H264" t="inlineStr">
        <is>
          <t>Dump Trailer</t>
        </is>
      </c>
      <c r="K264" s="1" t="n">
        <v>45789.23399305555</v>
      </c>
      <c r="L264" t="inlineStr">
        <is>
          <t>Heartbeat</t>
        </is>
      </c>
      <c r="R264" t="inlineStr">
        <is>
          <t>EQUIP HOU, S Acres Dr, Houston, TX 77048</t>
        </is>
      </c>
      <c r="T264" t="inlineStr">
        <is>
          <t>True</t>
        </is>
      </c>
      <c r="U264" t="inlineStr">
        <is>
          <t>N/A</t>
        </is>
      </c>
      <c r="V264" t="n">
        <v>458</v>
      </c>
      <c r="Y264" t="n">
        <v>0</v>
      </c>
      <c r="Z264" t="n">
        <v>0</v>
      </c>
      <c r="AE264" t="inlineStr">
        <is>
          <t>TX</t>
        </is>
      </c>
      <c r="AO264" t="inlineStr">
        <is>
          <t>0.00</t>
        </is>
      </c>
      <c r="AQ264" t="n">
        <v>0</v>
      </c>
      <c r="AR264" t="n">
        <v>0</v>
      </c>
      <c r="AS264" t="inlineStr">
        <is>
          <t>lbs</t>
        </is>
      </c>
      <c r="AT264" t="n">
        <v>0</v>
      </c>
      <c r="AU264" t="n">
        <v>0</v>
      </c>
      <c r="AV264" t="n">
        <v>0</v>
      </c>
      <c r="AW264" t="n">
        <v>0</v>
      </c>
      <c r="AZ264" t="n">
        <v>0</v>
      </c>
      <c r="BA264" t="n">
        <v>0</v>
      </c>
      <c r="BB264" t="n">
        <v>0</v>
      </c>
      <c r="CJ264" t="inlineStr">
        <is>
          <t>JH-BP2</t>
        </is>
      </c>
      <c r="CK264" t="inlineStr">
        <is>
          <t>00322B0559</t>
        </is>
      </c>
      <c r="CP264" t="inlineStr">
        <is>
          <t>Import</t>
        </is>
      </c>
      <c r="CV264">
        <f>FLEET7[[#This Row],[Category]]</f>
        <v/>
      </c>
      <c r="CW264">
        <f>TRIM(LEFT($C264, FIND("(", $C264 &amp; "(") - 1))</f>
        <v/>
      </c>
      <c r="CX264">
        <f>IFERROR(TRIM(MID(FLEET7[[#This Row],[Secondary Asset Identifier]], FIND(" - ", FLEET7[[#This Row],[Secondary Asset Identifier]]) + 3, LEN(FLEET7[[#This Row],[Secondary Asset Identifier]]))),FLEET7[[#This Row],[Emp ID]])</f>
        <v/>
      </c>
      <c r="CY264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264">
        <f>FLEET7[[#This Row],[Assigned]]</f>
        <v/>
      </c>
      <c r="DA264">
        <f>TRIM(LEFT($C264, FIND("(", $C264 &amp; "(") - 1))</f>
        <v/>
      </c>
    </row>
    <row r="265">
      <c r="A265" t="inlineStr">
        <is>
          <t>Ragle Inc.</t>
        </is>
      </c>
      <c r="B265" t="inlineStr">
        <is>
          <t>Ragle - Texas</t>
        </is>
      </c>
      <c r="C265" t="inlineStr">
        <is>
          <t>HFT-05</t>
        </is>
      </c>
      <c r="D265" t="inlineStr">
        <is>
          <t>Trailer</t>
        </is>
      </c>
      <c r="E265" t="inlineStr">
        <is>
          <t>BIG TEX</t>
        </is>
      </c>
      <c r="F265" t="inlineStr">
        <is>
          <t>BIG TEX</t>
        </is>
      </c>
      <c r="G265" t="n">
        <v>2022</v>
      </c>
      <c r="H265" t="inlineStr">
        <is>
          <t>Flatbed Trailer</t>
        </is>
      </c>
      <c r="K265" s="1" t="n">
        <v>45789.23554398148</v>
      </c>
      <c r="L265" t="inlineStr">
        <is>
          <t>Heartbeat</t>
        </is>
      </c>
      <c r="R265" t="inlineStr">
        <is>
          <t>2024-012 Dal IH635 U-Turn Bridge, Interstate Highway 635, Coppell, TX 75063</t>
        </is>
      </c>
      <c r="T265" t="inlineStr">
        <is>
          <t>True</t>
        </is>
      </c>
      <c r="U265" t="inlineStr">
        <is>
          <t>N/A</t>
        </is>
      </c>
      <c r="V265" t="n">
        <v>417</v>
      </c>
      <c r="Y265" t="n">
        <v>0</v>
      </c>
      <c r="Z265" t="n">
        <v>0</v>
      </c>
      <c r="AB265" t="inlineStr">
        <is>
          <t>16V1W242XN2200619</t>
        </is>
      </c>
      <c r="AD265" t="inlineStr">
        <is>
          <t>508860M</t>
        </is>
      </c>
      <c r="AE265" t="inlineStr">
        <is>
          <t>TX</t>
        </is>
      </c>
      <c r="AO265" t="inlineStr">
        <is>
          <t>0.00</t>
        </is>
      </c>
      <c r="AQ265" t="n">
        <v>0</v>
      </c>
      <c r="AR265" t="n">
        <v>0</v>
      </c>
      <c r="AS265" t="inlineStr">
        <is>
          <t>lbs</t>
        </is>
      </c>
      <c r="AT265" t="n">
        <v>0</v>
      </c>
      <c r="AU265" t="n">
        <v>0</v>
      </c>
      <c r="AV265" t="n">
        <v>0</v>
      </c>
      <c r="AW265" t="n">
        <v>0</v>
      </c>
      <c r="CJ265" t="inlineStr">
        <is>
          <t>JH-BP2</t>
        </is>
      </c>
      <c r="CK265" t="inlineStr">
        <is>
          <t>00322B0352</t>
        </is>
      </c>
      <c r="CO265" s="1" t="n">
        <v>45443</v>
      </c>
      <c r="CP265" t="inlineStr">
        <is>
          <t>Standard</t>
        </is>
      </c>
      <c r="CV265">
        <f>FLEET7[[#This Row],[Category]]</f>
        <v/>
      </c>
      <c r="CW265">
        <f>TRIM(LEFT($C265, FIND("(", $C265 &amp; "(") - 1))</f>
        <v/>
      </c>
      <c r="CX265">
        <f>IFERROR(TRIM(MID(FLEET7[[#This Row],[Secondary Asset Identifier]], FIND(" - ", FLEET7[[#This Row],[Secondary Asset Identifier]]) + 3, LEN(FLEET7[[#This Row],[Secondary Asset Identifier]]))),FLEET7[[#This Row],[Emp ID]])</f>
        <v/>
      </c>
      <c r="CY265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265">
        <f>FLEET7[[#This Row],[Assigned]]</f>
        <v/>
      </c>
      <c r="DA265">
        <f>TRIM(LEFT($C265, FIND("(", $C265 &amp; "(") - 1))</f>
        <v/>
      </c>
    </row>
    <row r="266">
      <c r="A266" t="inlineStr">
        <is>
          <t>Ragle Inc.</t>
        </is>
      </c>
      <c r="B266" t="inlineStr">
        <is>
          <t>Ragle - Texas</t>
        </is>
      </c>
      <c r="C266" t="inlineStr">
        <is>
          <t>HMB-01</t>
        </is>
      </c>
      <c r="D266" t="inlineStr">
        <is>
          <t>Trailer</t>
        </is>
      </c>
      <c r="E266" t="inlineStr">
        <is>
          <t>WANCO</t>
        </is>
      </c>
      <c r="F266" t="inlineStr">
        <is>
          <t>WTMMB</t>
        </is>
      </c>
      <c r="H266" t="inlineStr">
        <is>
          <t>Message Board</t>
        </is>
      </c>
      <c r="K266" s="1" t="n">
        <v>45789.22920138889</v>
      </c>
      <c r="L266" t="inlineStr">
        <is>
          <t>Heartbeat</t>
        </is>
      </c>
      <c r="R266" t="inlineStr">
        <is>
          <t>North Loop E, Houston, TX 77009</t>
        </is>
      </c>
      <c r="T266" t="inlineStr">
        <is>
          <t>True</t>
        </is>
      </c>
      <c r="U266" t="inlineStr">
        <is>
          <t>N/A</t>
        </is>
      </c>
      <c r="V266" t="n">
        <v>459</v>
      </c>
      <c r="Y266" t="n">
        <v>0</v>
      </c>
      <c r="Z266" t="n">
        <v>0</v>
      </c>
      <c r="AB266" t="inlineStr">
        <is>
          <t>5F12S1619L1000858</t>
        </is>
      </c>
      <c r="AD266" t="inlineStr">
        <is>
          <t>L1000858</t>
        </is>
      </c>
      <c r="AE266" t="inlineStr">
        <is>
          <t>TX</t>
        </is>
      </c>
      <c r="AO266" t="inlineStr">
        <is>
          <t>0.00</t>
        </is>
      </c>
      <c r="AR266" t="n">
        <v>0</v>
      </c>
      <c r="AS266" t="inlineStr">
        <is>
          <t>lbs</t>
        </is>
      </c>
      <c r="AU266" t="n">
        <v>0</v>
      </c>
      <c r="AV266" t="n">
        <v>0</v>
      </c>
      <c r="AW266" t="n">
        <v>0</v>
      </c>
      <c r="AZ266" t="n">
        <v>0</v>
      </c>
      <c r="BA266" t="n">
        <v>0</v>
      </c>
      <c r="BB266" t="n">
        <v>0</v>
      </c>
      <c r="CJ266" t="inlineStr">
        <is>
          <t>JH-BP2</t>
        </is>
      </c>
      <c r="CK266" t="inlineStr">
        <is>
          <t>00322B0582</t>
        </is>
      </c>
      <c r="CP266" t="inlineStr">
        <is>
          <t>Import</t>
        </is>
      </c>
      <c r="CV266">
        <f>FLEET7[[#This Row],[Category]]</f>
        <v/>
      </c>
      <c r="CW266">
        <f>TRIM(LEFT($C266, FIND("(", $C266 &amp; "(") - 1))</f>
        <v/>
      </c>
      <c r="CX266">
        <f>IFERROR(TRIM(MID(FLEET7[[#This Row],[Secondary Asset Identifier]], FIND(" - ", FLEET7[[#This Row],[Secondary Asset Identifier]]) + 3, LEN(FLEET7[[#This Row],[Secondary Asset Identifier]]))),FLEET7[[#This Row],[Emp ID]])</f>
        <v/>
      </c>
      <c r="CY266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266">
        <f>FLEET7[[#This Row],[Assigned]]</f>
        <v/>
      </c>
      <c r="DA266">
        <f>TRIM(LEFT($C266, FIND("(", $C266 &amp; "(") - 1))</f>
        <v/>
      </c>
    </row>
    <row r="267">
      <c r="A267" t="inlineStr">
        <is>
          <t>Ragle Inc.</t>
        </is>
      </c>
      <c r="B267" t="inlineStr">
        <is>
          <t>Ragle - Texas</t>
        </is>
      </c>
      <c r="C267" t="inlineStr">
        <is>
          <t>HMB-02</t>
        </is>
      </c>
      <c r="D267" t="inlineStr">
        <is>
          <t>Trailer</t>
        </is>
      </c>
      <c r="E267" t="inlineStr">
        <is>
          <t>WANCO</t>
        </is>
      </c>
      <c r="F267" t="inlineStr">
        <is>
          <t>WTMMB</t>
        </is>
      </c>
      <c r="G267" t="n">
        <v>2020</v>
      </c>
      <c r="H267" t="inlineStr">
        <is>
          <t>Message Board</t>
        </is>
      </c>
      <c r="K267" s="1" t="n">
        <v>45684.94480324074</v>
      </c>
      <c r="L267" t="inlineStr">
        <is>
          <t>Heartbeat</t>
        </is>
      </c>
      <c r="R267" t="inlineStr">
        <is>
          <t>EQUIP HOU, S Acres Dr, Houston, TX 77048</t>
        </is>
      </c>
      <c r="T267" t="inlineStr">
        <is>
          <t>True</t>
        </is>
      </c>
      <c r="U267" t="inlineStr">
        <is>
          <t>N/A</t>
        </is>
      </c>
      <c r="Y267" t="n">
        <v>0</v>
      </c>
      <c r="Z267" t="n">
        <v>0</v>
      </c>
      <c r="AA267" t="inlineStr">
        <is>
          <t>06.06.2024 (2022-008)</t>
        </is>
      </c>
      <c r="AB267" t="inlineStr">
        <is>
          <t>5F12S1611L1003320</t>
        </is>
      </c>
      <c r="AD267" t="inlineStr">
        <is>
          <t>L1003320</t>
        </is>
      </c>
      <c r="AE267" t="inlineStr">
        <is>
          <t>TX</t>
        </is>
      </c>
      <c r="AH267" t="inlineStr">
        <is>
          <t>2020 WANCO WTMBB MESSAGE BOARD</t>
        </is>
      </c>
      <c r="AO267" t="inlineStr">
        <is>
          <t>0.00</t>
        </is>
      </c>
      <c r="AQ267" t="n">
        <v>0</v>
      </c>
      <c r="AR267" t="n">
        <v>0</v>
      </c>
      <c r="AS267" t="inlineStr">
        <is>
          <t>lbs</t>
        </is>
      </c>
      <c r="AT267" t="n">
        <v>0</v>
      </c>
      <c r="AU267" t="n">
        <v>0</v>
      </c>
      <c r="AV267" t="n">
        <v>0</v>
      </c>
      <c r="AW267" t="n">
        <v>0</v>
      </c>
      <c r="BF267" t="inlineStr">
        <is>
          <t>TC - TRAFFIC CONTROL</t>
        </is>
      </c>
      <c r="CP267" t="inlineStr">
        <is>
          <t>Standard</t>
        </is>
      </c>
      <c r="CV267">
        <f>FLEET7[[#This Row],[Category]]</f>
        <v/>
      </c>
      <c r="CW267">
        <f>TRIM(LEFT($C267, FIND("(", $C267 &amp; "(") - 1))</f>
        <v/>
      </c>
      <c r="CX267">
        <f>IFERROR(TRIM(MID(FLEET7[[#This Row],[Secondary Asset Identifier]], FIND(" - ", FLEET7[[#This Row],[Secondary Asset Identifier]]) + 3, LEN(FLEET7[[#This Row],[Secondary Asset Identifier]]))),FLEET7[[#This Row],[Emp ID]])</f>
        <v/>
      </c>
      <c r="CY267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267">
        <f>FLEET7[[#This Row],[Assigned]]</f>
        <v/>
      </c>
      <c r="DA267">
        <f>TRIM(LEFT($C267, FIND("(", $C267 &amp; "(") - 1))</f>
        <v/>
      </c>
    </row>
    <row r="268">
      <c r="A268" t="inlineStr">
        <is>
          <t>Ragle Inc.</t>
        </is>
      </c>
      <c r="B268" t="inlineStr">
        <is>
          <t>Ragle - Texas</t>
        </is>
      </c>
      <c r="C268" t="inlineStr">
        <is>
          <t>HMB-04</t>
        </is>
      </c>
      <c r="D268" t="inlineStr">
        <is>
          <t>Trailer</t>
        </is>
      </c>
      <c r="E268" t="inlineStr">
        <is>
          <t>WANCO</t>
        </is>
      </c>
      <c r="F268" t="inlineStr">
        <is>
          <t>WTMMB</t>
        </is>
      </c>
      <c r="H268" t="inlineStr">
        <is>
          <t>Message Board</t>
        </is>
      </c>
      <c r="K268" s="1" t="n">
        <v>45789.23414351852</v>
      </c>
      <c r="L268" t="inlineStr">
        <is>
          <t>Heartbeat</t>
        </is>
      </c>
      <c r="R268" t="inlineStr">
        <is>
          <t>EQUIP HOU, S Acres Dr, Houston, TX 77048</t>
        </is>
      </c>
      <c r="T268" t="inlineStr">
        <is>
          <t>True</t>
        </is>
      </c>
      <c r="U268" t="inlineStr">
        <is>
          <t>N/A</t>
        </is>
      </c>
      <c r="V268" t="n">
        <v>459</v>
      </c>
      <c r="Y268" t="n">
        <v>0</v>
      </c>
      <c r="Z268" t="n">
        <v>0</v>
      </c>
      <c r="AB268" t="inlineStr">
        <is>
          <t>5F12S1619K1005685</t>
        </is>
      </c>
      <c r="AD268" t="inlineStr">
        <is>
          <t>K1005685</t>
        </is>
      </c>
      <c r="AE268" t="inlineStr">
        <is>
          <t>TX</t>
        </is>
      </c>
      <c r="AO268" t="inlineStr">
        <is>
          <t>0.00</t>
        </is>
      </c>
      <c r="AR268" t="n">
        <v>0</v>
      </c>
      <c r="AS268" t="inlineStr">
        <is>
          <t>lbs</t>
        </is>
      </c>
      <c r="AU268" t="n">
        <v>0</v>
      </c>
      <c r="AV268" t="n">
        <v>0</v>
      </c>
      <c r="AW268" t="n">
        <v>0</v>
      </c>
      <c r="AZ268" t="n">
        <v>0</v>
      </c>
      <c r="BA268" t="n">
        <v>0</v>
      </c>
      <c r="BB268" t="n">
        <v>0</v>
      </c>
      <c r="CJ268" t="inlineStr">
        <is>
          <t>JH-BP2</t>
        </is>
      </c>
      <c r="CK268" t="inlineStr">
        <is>
          <t>00322B0538</t>
        </is>
      </c>
      <c r="CP268" t="inlineStr">
        <is>
          <t>Import</t>
        </is>
      </c>
      <c r="CV268">
        <f>FLEET7[[#This Row],[Category]]</f>
        <v/>
      </c>
      <c r="CW268">
        <f>TRIM(LEFT($C268, FIND("(", $C268 &amp; "(") - 1))</f>
        <v/>
      </c>
      <c r="CX268">
        <f>IFERROR(TRIM(MID(FLEET7[[#This Row],[Secondary Asset Identifier]], FIND(" - ", FLEET7[[#This Row],[Secondary Asset Identifier]]) + 3, LEN(FLEET7[[#This Row],[Secondary Asset Identifier]]))),FLEET7[[#This Row],[Emp ID]])</f>
        <v/>
      </c>
      <c r="CY268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268">
        <f>FLEET7[[#This Row],[Assigned]]</f>
        <v/>
      </c>
      <c r="DA268">
        <f>TRIM(LEFT($C268, FIND("(", $C268 &amp; "(") - 1))</f>
        <v/>
      </c>
    </row>
    <row r="269">
      <c r="A269" t="inlineStr">
        <is>
          <t>Ragle Inc.</t>
        </is>
      </c>
      <c r="B269" t="inlineStr">
        <is>
          <t>Ragle - Texas</t>
        </is>
      </c>
      <c r="C269" t="inlineStr">
        <is>
          <t>HMB-05</t>
        </is>
      </c>
      <c r="D269" t="inlineStr">
        <is>
          <t>Trailer</t>
        </is>
      </c>
      <c r="E269" t="inlineStr">
        <is>
          <t>WANCO</t>
        </is>
      </c>
      <c r="F269" t="inlineStr">
        <is>
          <t>WTMMB</t>
        </is>
      </c>
      <c r="H269" t="inlineStr">
        <is>
          <t>Message Board</t>
        </is>
      </c>
      <c r="K269" s="1" t="n">
        <v>45789.36413194444</v>
      </c>
      <c r="L269" t="inlineStr">
        <is>
          <t>Heartbeat</t>
        </is>
      </c>
      <c r="R269" t="inlineStr">
        <is>
          <t>2023-035 (8) HARRIS VA BRIDGE REHABS, I-610 W, Houston, TX 77026</t>
        </is>
      </c>
      <c r="T269" t="inlineStr">
        <is>
          <t>True</t>
        </is>
      </c>
      <c r="U269" t="inlineStr">
        <is>
          <t>N/A</t>
        </is>
      </c>
      <c r="V269" t="n">
        <v>122</v>
      </c>
      <c r="Y269" t="n">
        <v>0</v>
      </c>
      <c r="Z269" t="n">
        <v>0</v>
      </c>
      <c r="AB269" t="inlineStr">
        <is>
          <t>5F12S1610J1005542</t>
        </is>
      </c>
      <c r="AD269" t="inlineStr">
        <is>
          <t>J1005542</t>
        </is>
      </c>
      <c r="AE269" t="inlineStr">
        <is>
          <t>TX</t>
        </is>
      </c>
      <c r="AO269" t="inlineStr">
        <is>
          <t>0.00</t>
        </is>
      </c>
      <c r="AR269" t="n">
        <v>0</v>
      </c>
      <c r="AS269" t="inlineStr">
        <is>
          <t>lbs</t>
        </is>
      </c>
      <c r="AU269" t="n">
        <v>0</v>
      </c>
      <c r="AV269" t="n">
        <v>0</v>
      </c>
      <c r="AW269" t="n">
        <v>0</v>
      </c>
      <c r="AZ269" t="n">
        <v>0</v>
      </c>
      <c r="BA269" t="n">
        <v>0</v>
      </c>
      <c r="BB269" t="n">
        <v>0</v>
      </c>
      <c r="CJ269" t="inlineStr">
        <is>
          <t>JH-BP2</t>
        </is>
      </c>
      <c r="CK269" t="inlineStr">
        <is>
          <t>00322B0592</t>
        </is>
      </c>
      <c r="CP269" t="inlineStr">
        <is>
          <t>Import</t>
        </is>
      </c>
      <c r="CV269">
        <f>FLEET7[[#This Row],[Category]]</f>
        <v/>
      </c>
      <c r="CW269">
        <f>TRIM(LEFT($C269, FIND("(", $C269 &amp; "(") - 1))</f>
        <v/>
      </c>
      <c r="CX269">
        <f>IFERROR(TRIM(MID(FLEET7[[#This Row],[Secondary Asset Identifier]], FIND(" - ", FLEET7[[#This Row],[Secondary Asset Identifier]]) + 3, LEN(FLEET7[[#This Row],[Secondary Asset Identifier]]))),FLEET7[[#This Row],[Emp ID]])</f>
        <v/>
      </c>
      <c r="CY269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269">
        <f>FLEET7[[#This Row],[Assigned]]</f>
        <v/>
      </c>
      <c r="DA269">
        <f>TRIM(LEFT($C269, FIND("(", $C269 &amp; "(") - 1))</f>
        <v/>
      </c>
    </row>
    <row r="270">
      <c r="A270" t="inlineStr">
        <is>
          <t>Ragle Inc.</t>
        </is>
      </c>
      <c r="B270" t="inlineStr">
        <is>
          <t>Ragle - Texas</t>
        </is>
      </c>
      <c r="C270" t="inlineStr">
        <is>
          <t>HTB-01</t>
        </is>
      </c>
      <c r="D270" t="inlineStr">
        <is>
          <t>Trailer</t>
        </is>
      </c>
      <c r="E270" t="inlineStr">
        <is>
          <t>MCCLAIN TRAILERS</t>
        </is>
      </c>
      <c r="F270" t="inlineStr">
        <is>
          <t>UNKNOWN</t>
        </is>
      </c>
      <c r="G270" t="n">
        <v>2021</v>
      </c>
      <c r="H270" t="inlineStr">
        <is>
          <t>Trailer</t>
        </is>
      </c>
      <c r="K270" s="1" t="n">
        <v>45789.23751157407</v>
      </c>
      <c r="L270" t="inlineStr">
        <is>
          <t>Heartbeat</t>
        </is>
      </c>
      <c r="R270" t="inlineStr">
        <is>
          <t>2024-030 Matagorda SH 35 Bridge Replacement, State Highway 35 S, Bay City, TX 77414</t>
        </is>
      </c>
      <c r="T270" t="inlineStr">
        <is>
          <t>True</t>
        </is>
      </c>
      <c r="U270" t="inlineStr">
        <is>
          <t>N/A</t>
        </is>
      </c>
      <c r="V270" t="n">
        <v>101</v>
      </c>
      <c r="Y270" t="n">
        <v>0</v>
      </c>
      <c r="Z270" t="n">
        <v>0</v>
      </c>
      <c r="AA270" t="inlineStr">
        <is>
          <t>HTB-01</t>
        </is>
      </c>
      <c r="AB270" t="inlineStr">
        <is>
          <t>4LYBA2428MH005433</t>
        </is>
      </c>
      <c r="AD270" t="inlineStr">
        <is>
          <t>747591K</t>
        </is>
      </c>
      <c r="AE270" t="inlineStr">
        <is>
          <t>TX</t>
        </is>
      </c>
      <c r="AH270" t="inlineStr">
        <is>
          <t>NHTSA PRODUCED DIFFERENT MAKE THAN ASSET LIST
2021 MCCLAIN TRAILER, MESSAGE BOARD?</t>
        </is>
      </c>
      <c r="AO270" t="inlineStr">
        <is>
          <t>0.00</t>
        </is>
      </c>
      <c r="AP270" t="inlineStr">
        <is>
          <t>CuYds</t>
        </is>
      </c>
      <c r="AQ270" t="n">
        <v>0</v>
      </c>
      <c r="AR270" t="n">
        <v>0</v>
      </c>
      <c r="AS270" t="inlineStr">
        <is>
          <t>lbs</t>
        </is>
      </c>
      <c r="AT270" t="n">
        <v>0</v>
      </c>
      <c r="AU270" t="n">
        <v>0</v>
      </c>
      <c r="AV270" t="n">
        <v>0</v>
      </c>
      <c r="AW270" t="n">
        <v>0</v>
      </c>
      <c r="CJ270" t="inlineStr">
        <is>
          <t>JH-BP2</t>
        </is>
      </c>
      <c r="CK270" t="inlineStr">
        <is>
          <t>00322B0873</t>
        </is>
      </c>
      <c r="CP270" t="inlineStr">
        <is>
          <t>Standard</t>
        </is>
      </c>
      <c r="CV270">
        <f>FLEET7[[#This Row],[Category]]</f>
        <v/>
      </c>
      <c r="CW270">
        <f>TRIM(LEFT($C270, FIND("(", $C270 &amp; "(") - 1))</f>
        <v/>
      </c>
      <c r="CX270">
        <f>IFERROR(TRIM(MID(FLEET7[[#This Row],[Secondary Asset Identifier]], FIND(" - ", FLEET7[[#This Row],[Secondary Asset Identifier]]) + 3, LEN(FLEET7[[#This Row],[Secondary Asset Identifier]]))),FLEET7[[#This Row],[Emp ID]])</f>
        <v/>
      </c>
      <c r="CY270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270">
        <f>FLEET7[[#This Row],[Assigned]]</f>
        <v/>
      </c>
      <c r="DA270">
        <f>TRIM(LEFT($C270, FIND("(", $C270 &amp; "(") - 1))</f>
        <v/>
      </c>
    </row>
    <row r="271">
      <c r="A271" t="inlineStr">
        <is>
          <t>Ragle Inc.</t>
        </is>
      </c>
      <c r="B271" t="inlineStr">
        <is>
          <t>Ragle - Texas</t>
        </is>
      </c>
      <c r="C271" t="inlineStr">
        <is>
          <t>HTC-01</t>
        </is>
      </c>
      <c r="D271" t="inlineStr">
        <is>
          <t>Trailer</t>
        </is>
      </c>
      <c r="E271" t="inlineStr">
        <is>
          <t>CARGO CRAFT</t>
        </is>
      </c>
      <c r="F271" t="inlineStr">
        <is>
          <t>UNKNOWN</t>
        </is>
      </c>
      <c r="G271" t="n">
        <v>2017</v>
      </c>
      <c r="H271" t="inlineStr">
        <is>
          <t>Cargo Trailer</t>
        </is>
      </c>
      <c r="K271" s="1" t="n">
        <v>45789.23542824074</v>
      </c>
      <c r="L271" t="inlineStr">
        <is>
          <t>Heartbeat</t>
        </is>
      </c>
      <c r="R271" t="inlineStr">
        <is>
          <t>2023-032 SH 345 BRIDGE REHABILITATION, US-75 N, Dallas, TX 75226</t>
        </is>
      </c>
      <c r="T271" t="inlineStr">
        <is>
          <t>True</t>
        </is>
      </c>
      <c r="U271" t="inlineStr">
        <is>
          <t>N/A</t>
        </is>
      </c>
      <c r="V271" t="n">
        <v>298</v>
      </c>
      <c r="Y271" t="n">
        <v>0</v>
      </c>
      <c r="Z271" t="n">
        <v>0</v>
      </c>
      <c r="AA271" t="inlineStr">
        <is>
          <t>CT-11</t>
        </is>
      </c>
      <c r="AB271" t="inlineStr">
        <is>
          <t>4D6EB1620HC049071</t>
        </is>
      </c>
      <c r="AD271" t="inlineStr">
        <is>
          <t>387578M</t>
        </is>
      </c>
      <c r="AE271" t="inlineStr">
        <is>
          <t>TX</t>
        </is>
      </c>
      <c r="AH271" t="inlineStr">
        <is>
          <t>2017 CARGO CRAFT TRAILER, CARGO</t>
        </is>
      </c>
      <c r="AO271" t="inlineStr">
        <is>
          <t>0.00</t>
        </is>
      </c>
      <c r="AP271" t="inlineStr">
        <is>
          <t>CuYds</t>
        </is>
      </c>
      <c r="AQ271" t="n">
        <v>0</v>
      </c>
      <c r="AR271" t="n">
        <v>0</v>
      </c>
      <c r="AS271" t="inlineStr">
        <is>
          <t>lbs</t>
        </is>
      </c>
      <c r="AT271" t="n">
        <v>0</v>
      </c>
      <c r="AU271" t="n">
        <v>0</v>
      </c>
      <c r="AV271" t="n">
        <v>0</v>
      </c>
      <c r="AW271" t="n">
        <v>0</v>
      </c>
      <c r="CJ271" t="inlineStr">
        <is>
          <t>JH-BP2</t>
        </is>
      </c>
      <c r="CK271" t="inlineStr">
        <is>
          <t>00322B0627</t>
        </is>
      </c>
      <c r="CO271" s="1" t="n">
        <v>45747</v>
      </c>
      <c r="CP271" t="inlineStr">
        <is>
          <t>Standard</t>
        </is>
      </c>
      <c r="CV271">
        <f>FLEET7[[#This Row],[Category]]</f>
        <v/>
      </c>
      <c r="CW271">
        <f>TRIM(LEFT($C271, FIND("(", $C271 &amp; "(") - 1))</f>
        <v/>
      </c>
      <c r="CX271">
        <f>IFERROR(TRIM(MID(FLEET7[[#This Row],[Secondary Asset Identifier]], FIND(" - ", FLEET7[[#This Row],[Secondary Asset Identifier]]) + 3, LEN(FLEET7[[#This Row],[Secondary Asset Identifier]]))),FLEET7[[#This Row],[Emp ID]])</f>
        <v/>
      </c>
      <c r="CY271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271">
        <f>FLEET7[[#This Row],[Assigned]]</f>
        <v/>
      </c>
      <c r="DA271">
        <f>TRIM(LEFT($C271, FIND("(", $C271 &amp; "(") - 1))</f>
        <v/>
      </c>
    </row>
    <row r="272">
      <c r="A272" t="inlineStr">
        <is>
          <t>Ragle Inc.</t>
        </is>
      </c>
      <c r="B272" t="inlineStr">
        <is>
          <t>Ragle - Texas</t>
        </is>
      </c>
      <c r="C272" t="inlineStr">
        <is>
          <t>HTC-02</t>
        </is>
      </c>
      <c r="D272" t="inlineStr">
        <is>
          <t>Trailer</t>
        </is>
      </c>
      <c r="E272" t="inlineStr">
        <is>
          <t>SALVATION TRAILERS</t>
        </is>
      </c>
      <c r="F272" t="inlineStr">
        <is>
          <t>UNKNOWN</t>
        </is>
      </c>
      <c r="G272" t="n">
        <v>2021</v>
      </c>
      <c r="H272" t="inlineStr">
        <is>
          <t>Cargo Trailer</t>
        </is>
      </c>
      <c r="K272" s="1" t="n">
        <v>45787.98273148148</v>
      </c>
      <c r="L272" t="inlineStr">
        <is>
          <t>Heartbeat</t>
        </is>
      </c>
      <c r="R272" t="inlineStr">
        <is>
          <t>S Acres Dr, Houston, TX 77048</t>
        </is>
      </c>
      <c r="T272" t="inlineStr">
        <is>
          <t>True</t>
        </is>
      </c>
      <c r="U272" t="inlineStr">
        <is>
          <t>N/A</t>
        </is>
      </c>
      <c r="V272" t="n">
        <v>626</v>
      </c>
      <c r="Y272" t="n">
        <v>0</v>
      </c>
      <c r="Z272" t="n">
        <v>0</v>
      </c>
      <c r="AA272" t="inlineStr">
        <is>
          <t>HTC-02</t>
        </is>
      </c>
      <c r="AB272" t="inlineStr">
        <is>
          <t>7GG1E1629MW013221</t>
        </is>
      </c>
      <c r="AD272" t="inlineStr">
        <is>
          <t>832864K</t>
        </is>
      </c>
      <c r="AE272" t="inlineStr">
        <is>
          <t>TX</t>
        </is>
      </c>
      <c r="AH272" t="inlineStr">
        <is>
          <t>NHTSA PRODUCED DIFFERENT MAKE THAN ASSET LIST
2021 SALVATION TRAILER, CARGO</t>
        </is>
      </c>
      <c r="AO272" t="inlineStr">
        <is>
          <t>0.00</t>
        </is>
      </c>
      <c r="AP272" t="inlineStr">
        <is>
          <t>CuYds</t>
        </is>
      </c>
      <c r="AQ272" t="n">
        <v>0</v>
      </c>
      <c r="AR272" t="n">
        <v>0</v>
      </c>
      <c r="AS272" t="inlineStr">
        <is>
          <t>lbs</t>
        </is>
      </c>
      <c r="AT272" t="n">
        <v>0</v>
      </c>
      <c r="AU272" t="n">
        <v>0</v>
      </c>
      <c r="AV272" t="n">
        <v>0</v>
      </c>
      <c r="AW272" t="n">
        <v>0</v>
      </c>
      <c r="AX272" t="inlineStr">
        <is>
          <t>NTTA00844648</t>
        </is>
      </c>
      <c r="BF272" t="inlineStr">
        <is>
          <t>4 - HOU</t>
        </is>
      </c>
      <c r="CJ272" t="inlineStr">
        <is>
          <t>JH-BP2</t>
        </is>
      </c>
      <c r="CK272" t="inlineStr">
        <is>
          <t>00322B0153</t>
        </is>
      </c>
      <c r="CL272" t="n">
        <v>2</v>
      </c>
      <c r="CO272" s="1" t="n">
        <v>44712</v>
      </c>
      <c r="CP272" t="inlineStr">
        <is>
          <t>Standard</t>
        </is>
      </c>
      <c r="CV272">
        <f>FLEET7[[#This Row],[Category]]</f>
        <v/>
      </c>
      <c r="CW272">
        <f>TRIM(LEFT($C272, FIND("(", $C272 &amp; "(") - 1))</f>
        <v/>
      </c>
      <c r="CX272">
        <f>IFERROR(TRIM(MID(FLEET7[[#This Row],[Secondary Asset Identifier]], FIND(" - ", FLEET7[[#This Row],[Secondary Asset Identifier]]) + 3, LEN(FLEET7[[#This Row],[Secondary Asset Identifier]]))),FLEET7[[#This Row],[Emp ID]])</f>
        <v/>
      </c>
      <c r="CY272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272">
        <f>FLEET7[[#This Row],[Assigned]]</f>
        <v/>
      </c>
      <c r="DA272">
        <f>TRIM(LEFT($C272, FIND("(", $C272 &amp; "(") - 1))</f>
        <v/>
      </c>
    </row>
    <row r="273">
      <c r="A273" t="inlineStr">
        <is>
          <t>Ragle Inc.</t>
        </is>
      </c>
      <c r="B273" t="inlineStr">
        <is>
          <t>Ragle - Texas</t>
        </is>
      </c>
      <c r="C273" t="inlineStr">
        <is>
          <t>HTC-03</t>
        </is>
      </c>
      <c r="D273" t="inlineStr">
        <is>
          <t>Trailer</t>
        </is>
      </c>
      <c r="E273" t="inlineStr">
        <is>
          <t>CARRY-ON</t>
        </is>
      </c>
      <c r="F273" t="inlineStr">
        <is>
          <t>UNKNOWN</t>
        </is>
      </c>
      <c r="G273" t="n">
        <v>2020</v>
      </c>
      <c r="H273" t="inlineStr">
        <is>
          <t>Cargo Trailer</t>
        </is>
      </c>
      <c r="K273" s="1" t="n">
        <v>45789.23023148148</v>
      </c>
      <c r="L273" t="inlineStr">
        <is>
          <t>Heartbeat</t>
        </is>
      </c>
      <c r="R273" t="inlineStr">
        <is>
          <t>Highway 288, Iowa Colony, TX 77583</t>
        </is>
      </c>
      <c r="T273" t="inlineStr">
        <is>
          <t>True</t>
        </is>
      </c>
      <c r="U273" t="inlineStr">
        <is>
          <t>N/A</t>
        </is>
      </c>
      <c r="V273" t="n">
        <v>173</v>
      </c>
      <c r="Y273" t="n">
        <v>0</v>
      </c>
      <c r="Z273" t="n">
        <v>0</v>
      </c>
      <c r="AA273" t="inlineStr">
        <is>
          <t>HTC-03</t>
        </is>
      </c>
      <c r="AB273" t="inlineStr">
        <is>
          <t>4YMBC1424LT006482</t>
        </is>
      </c>
      <c r="AD273" t="inlineStr">
        <is>
          <t>888524K</t>
        </is>
      </c>
      <c r="AE273" t="inlineStr">
        <is>
          <t>TX</t>
        </is>
      </c>
      <c r="AH273" t="inlineStr">
        <is>
          <t>NHTSA PRODUCED DIFFERENT MAKE AND YEAR THAN ASSET LIST
2020 CARRY-ON TRAILER, CARGO</t>
        </is>
      </c>
      <c r="AO273" t="inlineStr">
        <is>
          <t>0.00</t>
        </is>
      </c>
      <c r="AP273" t="inlineStr">
        <is>
          <t>CuYds</t>
        </is>
      </c>
      <c r="AQ273" t="n">
        <v>0</v>
      </c>
      <c r="AR273" t="n">
        <v>0</v>
      </c>
      <c r="AS273" t="inlineStr">
        <is>
          <t>lbs</t>
        </is>
      </c>
      <c r="AT273" t="n">
        <v>0</v>
      </c>
      <c r="AU273" t="n">
        <v>0</v>
      </c>
      <c r="AV273" t="n">
        <v>0</v>
      </c>
      <c r="AW273" t="n">
        <v>0</v>
      </c>
      <c r="AX273" t="inlineStr">
        <is>
          <t>DFW.06106896</t>
        </is>
      </c>
      <c r="CJ273" t="inlineStr">
        <is>
          <t>JH-BP2</t>
        </is>
      </c>
      <c r="CK273" t="inlineStr">
        <is>
          <t>00322B0832</t>
        </is>
      </c>
      <c r="CO273" s="1" t="n">
        <v>44712</v>
      </c>
      <c r="CP273" t="inlineStr">
        <is>
          <t>Standard</t>
        </is>
      </c>
      <c r="CV273">
        <f>FLEET7[[#This Row],[Category]]</f>
        <v/>
      </c>
      <c r="CW273">
        <f>TRIM(LEFT($C273, FIND("(", $C273 &amp; "(") - 1))</f>
        <v/>
      </c>
      <c r="CX273">
        <f>IFERROR(TRIM(MID(FLEET7[[#This Row],[Secondary Asset Identifier]], FIND(" - ", FLEET7[[#This Row],[Secondary Asset Identifier]]) + 3, LEN(FLEET7[[#This Row],[Secondary Asset Identifier]]))),FLEET7[[#This Row],[Emp ID]])</f>
        <v/>
      </c>
      <c r="CY273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273">
        <f>FLEET7[[#This Row],[Assigned]]</f>
        <v/>
      </c>
      <c r="DA273">
        <f>TRIM(LEFT($C273, FIND("(", $C273 &amp; "(") - 1))</f>
        <v/>
      </c>
    </row>
    <row r="274">
      <c r="A274" t="inlineStr">
        <is>
          <t>Ragle Inc.</t>
        </is>
      </c>
      <c r="B274" t="inlineStr">
        <is>
          <t>Ragle - Texas</t>
        </is>
      </c>
      <c r="C274" t="inlineStr">
        <is>
          <t>HTC-04</t>
        </is>
      </c>
      <c r="D274" t="inlineStr">
        <is>
          <t>Trailer</t>
        </is>
      </c>
      <c r="E274" t="inlineStr">
        <is>
          <t>CARGO CRAFT</t>
        </is>
      </c>
      <c r="F274" t="inlineStr">
        <is>
          <t>UNKNOWN</t>
        </is>
      </c>
      <c r="G274" t="n">
        <v>2018</v>
      </c>
      <c r="H274" t="inlineStr">
        <is>
          <t>Cargo Trailer</t>
        </is>
      </c>
      <c r="K274" s="1" t="n">
        <v>45789.23570601852</v>
      </c>
      <c r="L274" t="inlineStr">
        <is>
          <t>Heartbeat</t>
        </is>
      </c>
      <c r="R274" t="inlineStr">
        <is>
          <t>DFW Yard, Oak Grove Rd, Fort Worth, TX 76140</t>
        </is>
      </c>
      <c r="T274" t="inlineStr">
        <is>
          <t>True</t>
        </is>
      </c>
      <c r="U274" t="inlineStr">
        <is>
          <t>N/A</t>
        </is>
      </c>
      <c r="V274" t="n">
        <v>551</v>
      </c>
      <c r="Y274" t="n">
        <v>0</v>
      </c>
      <c r="Z274" t="n">
        <v>0</v>
      </c>
      <c r="AA274" t="inlineStr">
        <is>
          <t>HTC-04</t>
        </is>
      </c>
      <c r="AB274" t="inlineStr">
        <is>
          <t>4D6EB1629JC051083</t>
        </is>
      </c>
      <c r="AD274" t="inlineStr">
        <is>
          <t>061477K</t>
        </is>
      </c>
      <c r="AE274" t="inlineStr">
        <is>
          <t>TX</t>
        </is>
      </c>
      <c r="AH274" t="inlineStr">
        <is>
          <t>NHTSA PRODUCED DIFFERENT MAKE THAN ASSET LIST
2018 CARGO CRAFT TRAILER, CARGO</t>
        </is>
      </c>
      <c r="AO274" t="inlineStr">
        <is>
          <t>0.00</t>
        </is>
      </c>
      <c r="AP274" t="inlineStr">
        <is>
          <t>CuYds</t>
        </is>
      </c>
      <c r="AQ274" t="n">
        <v>0</v>
      </c>
      <c r="AR274" t="n">
        <v>0</v>
      </c>
      <c r="AS274" t="inlineStr">
        <is>
          <t>lbs</t>
        </is>
      </c>
      <c r="AT274" t="n">
        <v>0</v>
      </c>
      <c r="AU274" t="n">
        <v>0</v>
      </c>
      <c r="AV274" t="n">
        <v>0</v>
      </c>
      <c r="AW274" t="n">
        <v>0</v>
      </c>
      <c r="CJ274" t="inlineStr">
        <is>
          <t>JH-BP2</t>
        </is>
      </c>
      <c r="CK274" t="inlineStr">
        <is>
          <t>00322B0193</t>
        </is>
      </c>
      <c r="CO274" s="1" t="n">
        <v>45900</v>
      </c>
      <c r="CP274" t="inlineStr">
        <is>
          <t>Standard</t>
        </is>
      </c>
      <c r="CV274">
        <f>FLEET7[[#This Row],[Category]]</f>
        <v/>
      </c>
      <c r="CW274">
        <f>TRIM(LEFT($C274, FIND("(", $C274 &amp; "(") - 1))</f>
        <v/>
      </c>
      <c r="CX274">
        <f>IFERROR(TRIM(MID(FLEET7[[#This Row],[Secondary Asset Identifier]], FIND(" - ", FLEET7[[#This Row],[Secondary Asset Identifier]]) + 3, LEN(FLEET7[[#This Row],[Secondary Asset Identifier]]))),FLEET7[[#This Row],[Emp ID]])</f>
        <v/>
      </c>
      <c r="CY274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274">
        <f>FLEET7[[#This Row],[Assigned]]</f>
        <v/>
      </c>
      <c r="DA274">
        <f>TRIM(LEFT($C274, FIND("(", $C274 &amp; "(") - 1))</f>
        <v/>
      </c>
    </row>
    <row r="275">
      <c r="A275" t="inlineStr">
        <is>
          <t>Ragle Inc.</t>
        </is>
      </c>
      <c r="B275" t="inlineStr">
        <is>
          <t>Ragle - Texas</t>
        </is>
      </c>
      <c r="C275" t="inlineStr">
        <is>
          <t>HTC-05</t>
        </is>
      </c>
      <c r="D275" t="inlineStr">
        <is>
          <t>Trailer</t>
        </is>
      </c>
      <c r="E275" t="inlineStr">
        <is>
          <t>CARGO CRAFT</t>
        </is>
      </c>
      <c r="F275" t="inlineStr">
        <is>
          <t>UNKNOWN</t>
        </is>
      </c>
      <c r="G275" t="n">
        <v>2020</v>
      </c>
      <c r="H275" t="inlineStr">
        <is>
          <t>Cargo Trailer</t>
        </is>
      </c>
      <c r="K275" s="1" t="n">
        <v>45789.23265046296</v>
      </c>
      <c r="L275" t="inlineStr">
        <is>
          <t>Heartbeat</t>
        </is>
      </c>
      <c r="R275" t="inlineStr">
        <is>
          <t>2024-012 Dal IH635 U-Turn Bridge, N Belt Line Rd, Irving, TX 75063</t>
        </is>
      </c>
      <c r="T275" t="inlineStr">
        <is>
          <t>True</t>
        </is>
      </c>
      <c r="U275" t="inlineStr">
        <is>
          <t>N/A</t>
        </is>
      </c>
      <c r="V275" t="n">
        <v>417</v>
      </c>
      <c r="Y275" t="n">
        <v>0</v>
      </c>
      <c r="Z275" t="n">
        <v>0</v>
      </c>
      <c r="AA275" t="inlineStr">
        <is>
          <t>HTC-05</t>
        </is>
      </c>
      <c r="AB275" t="inlineStr">
        <is>
          <t>4D6EB1629JC050873</t>
        </is>
      </c>
      <c r="AD275" t="inlineStr">
        <is>
          <t>023663k</t>
        </is>
      </c>
      <c r="AE275" t="inlineStr">
        <is>
          <t>TX</t>
        </is>
      </c>
      <c r="AH275" t="inlineStr">
        <is>
          <t>NHTSA DID NOT COME UP WITH ANY RESULTS
2020 TXBR TRAILER, CARGO</t>
        </is>
      </c>
      <c r="AO275" t="inlineStr">
        <is>
          <t>0.00</t>
        </is>
      </c>
      <c r="AP275" t="inlineStr">
        <is>
          <t>CuYds</t>
        </is>
      </c>
      <c r="AQ275" t="n">
        <v>0</v>
      </c>
      <c r="AR275" t="n">
        <v>0</v>
      </c>
      <c r="AS275" t="inlineStr">
        <is>
          <t>lbs</t>
        </is>
      </c>
      <c r="AT275" t="n">
        <v>0</v>
      </c>
      <c r="AU275" t="n">
        <v>0</v>
      </c>
      <c r="AV275" t="n">
        <v>0</v>
      </c>
      <c r="AW275" t="n">
        <v>0</v>
      </c>
      <c r="AX275" t="inlineStr">
        <is>
          <t>NTTA01190089</t>
        </is>
      </c>
      <c r="BF275" t="inlineStr">
        <is>
          <t>2 - DFW, TRL - TRAILER</t>
        </is>
      </c>
      <c r="CJ275" t="inlineStr">
        <is>
          <t>JH-BP2</t>
        </is>
      </c>
      <c r="CK275" t="inlineStr">
        <is>
          <t>00322B0487</t>
        </is>
      </c>
      <c r="CL275" t="n">
        <v>4</v>
      </c>
      <c r="CO275" s="1" t="n">
        <v>45869</v>
      </c>
      <c r="CP275" t="inlineStr">
        <is>
          <t>Standard</t>
        </is>
      </c>
      <c r="CV275">
        <f>FLEET7[[#This Row],[Category]]</f>
        <v/>
      </c>
      <c r="CW275">
        <f>TRIM(LEFT($C275, FIND("(", $C275 &amp; "(") - 1))</f>
        <v/>
      </c>
      <c r="CX275">
        <f>IFERROR(TRIM(MID(FLEET7[[#This Row],[Secondary Asset Identifier]], FIND(" - ", FLEET7[[#This Row],[Secondary Asset Identifier]]) + 3, LEN(FLEET7[[#This Row],[Secondary Asset Identifier]]))),FLEET7[[#This Row],[Emp ID]])</f>
        <v/>
      </c>
      <c r="CY275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275">
        <f>FLEET7[[#This Row],[Assigned]]</f>
        <v/>
      </c>
      <c r="DA275">
        <f>TRIM(LEFT($C275, FIND("(", $C275 &amp; "(") - 1))</f>
        <v/>
      </c>
    </row>
    <row r="276">
      <c r="A276" t="inlineStr">
        <is>
          <t>Ragle Inc.</t>
        </is>
      </c>
      <c r="B276" t="inlineStr">
        <is>
          <t>Ragle - Texas</t>
        </is>
      </c>
      <c r="C276" t="inlineStr">
        <is>
          <t>HTC-06</t>
        </is>
      </c>
      <c r="D276" t="inlineStr">
        <is>
          <t>Trailer</t>
        </is>
      </c>
      <c r="E276" t="inlineStr">
        <is>
          <t>LARK UNITED</t>
        </is>
      </c>
      <c r="F276" t="inlineStr">
        <is>
          <t>UNKNOWN</t>
        </is>
      </c>
      <c r="G276" t="n">
        <v>2020</v>
      </c>
      <c r="H276" t="inlineStr">
        <is>
          <t>Cargo Trailer</t>
        </is>
      </c>
      <c r="T276" t="inlineStr">
        <is>
          <t>True</t>
        </is>
      </c>
      <c r="U276" t="inlineStr">
        <is>
          <t>N/A</t>
        </is>
      </c>
      <c r="AA276" t="inlineStr">
        <is>
          <t>CT-17</t>
        </is>
      </c>
      <c r="AB276" t="inlineStr">
        <is>
          <t>571BE1624LM037026</t>
        </is>
      </c>
      <c r="AE276" t="inlineStr">
        <is>
          <t>TX</t>
        </is>
      </c>
      <c r="AH276" t="inlineStr">
        <is>
          <t>NHTSA PRODUCED DIFFERENT MAKE AND YEAR THAN ASSET LIST
2020 LARK UNITED TRAILER, CARGO</t>
        </is>
      </c>
      <c r="AO276" t="inlineStr">
        <is>
          <t>0.00</t>
        </is>
      </c>
      <c r="AP276" t="inlineStr">
        <is>
          <t>CuYds</t>
        </is>
      </c>
      <c r="AQ276" t="n">
        <v>0</v>
      </c>
      <c r="AR276" t="n">
        <v>0</v>
      </c>
      <c r="AS276" t="inlineStr">
        <is>
          <t>lbs</t>
        </is>
      </c>
      <c r="AT276" t="n">
        <v>0</v>
      </c>
      <c r="AU276" t="n">
        <v>0</v>
      </c>
      <c r="AV276" t="n">
        <v>0</v>
      </c>
      <c r="AW276" t="n">
        <v>0</v>
      </c>
      <c r="CP276" t="inlineStr">
        <is>
          <t>Standard</t>
        </is>
      </c>
      <c r="CV276">
        <f>FLEET7[[#This Row],[Category]]</f>
        <v/>
      </c>
      <c r="CW276">
        <f>TRIM(LEFT($C276, FIND("(", $C276 &amp; "(") - 1))</f>
        <v/>
      </c>
      <c r="CX276">
        <f>IFERROR(TRIM(MID(FLEET7[[#This Row],[Secondary Asset Identifier]], FIND(" - ", FLEET7[[#This Row],[Secondary Asset Identifier]]) + 3, LEN(FLEET7[[#This Row],[Secondary Asset Identifier]]))),FLEET7[[#This Row],[Emp ID]])</f>
        <v/>
      </c>
      <c r="CY276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276">
        <f>FLEET7[[#This Row],[Assigned]]</f>
        <v/>
      </c>
      <c r="DA276">
        <f>TRIM(LEFT($C276, FIND("(", $C276 &amp; "(") - 1))</f>
        <v/>
      </c>
    </row>
    <row r="277">
      <c r="A277" t="inlineStr">
        <is>
          <t>Ragle Inc.</t>
        </is>
      </c>
      <c r="B277" t="inlineStr">
        <is>
          <t>Ragle - Texas</t>
        </is>
      </c>
      <c r="C277" t="inlineStr">
        <is>
          <t>HTC-07 (ALONZO GONZALEZ)</t>
        </is>
      </c>
      <c r="D277" t="inlineStr">
        <is>
          <t>Trailer</t>
        </is>
      </c>
      <c r="E277" t="inlineStr">
        <is>
          <t>CARRY-ON</t>
        </is>
      </c>
      <c r="F277" t="inlineStr">
        <is>
          <t>UNKNOWN</t>
        </is>
      </c>
      <c r="G277" t="n">
        <v>2021</v>
      </c>
      <c r="H277" t="inlineStr">
        <is>
          <t>Cargo Trailer</t>
        </is>
      </c>
      <c r="K277" s="1" t="n">
        <v>45787.31263888889</v>
      </c>
      <c r="L277" t="inlineStr">
        <is>
          <t>Heartbeat</t>
        </is>
      </c>
      <c r="R277" t="inlineStr">
        <is>
          <t>EQUIP HOU, S Acres Dr, Houston, TX 77048</t>
        </is>
      </c>
      <c r="T277" t="inlineStr">
        <is>
          <t>True</t>
        </is>
      </c>
      <c r="U277" t="inlineStr">
        <is>
          <t>N/A</t>
        </is>
      </c>
      <c r="V277" t="n">
        <v>173</v>
      </c>
      <c r="Y277" t="n">
        <v>0</v>
      </c>
      <c r="Z277" t="n">
        <v>0</v>
      </c>
      <c r="AA277" t="inlineStr">
        <is>
          <t>ALONZO GONZALEZ</t>
        </is>
      </c>
      <c r="AB277" t="inlineStr">
        <is>
          <t>4YMBC1625MT017649</t>
        </is>
      </c>
      <c r="AD277" t="inlineStr">
        <is>
          <t>959922K</t>
        </is>
      </c>
      <c r="AE277" t="inlineStr">
        <is>
          <t>TX</t>
        </is>
      </c>
      <c r="AH277" t="inlineStr">
        <is>
          <t>NHTSA PRODUCED DIFFERENT MAKE AND YEAR THAN ASSET LIST
2021 CARRY-ON TRAILER, CARGO</t>
        </is>
      </c>
      <c r="AO277" t="inlineStr">
        <is>
          <t>0.00</t>
        </is>
      </c>
      <c r="AP277" t="inlineStr">
        <is>
          <t>CuYds</t>
        </is>
      </c>
      <c r="AQ277" t="n">
        <v>0</v>
      </c>
      <c r="AR277" t="n">
        <v>0</v>
      </c>
      <c r="AS277" t="inlineStr">
        <is>
          <t>lbs</t>
        </is>
      </c>
      <c r="AT277" t="n">
        <v>0</v>
      </c>
      <c r="AU277" t="n">
        <v>0</v>
      </c>
      <c r="AV277" t="n">
        <v>0</v>
      </c>
      <c r="AW277" t="n">
        <v>0</v>
      </c>
      <c r="CJ277" t="inlineStr">
        <is>
          <t>JH-BP2</t>
        </is>
      </c>
      <c r="CK277" t="inlineStr">
        <is>
          <t>00422A0222</t>
        </is>
      </c>
      <c r="CO277" s="1" t="n">
        <v>44712</v>
      </c>
      <c r="CP277" t="inlineStr">
        <is>
          <t>Standard</t>
        </is>
      </c>
      <c r="CV277">
        <f>FLEET7[[#This Row],[Category]]</f>
        <v/>
      </c>
      <c r="CW277">
        <f>TRIM(LEFT($C277, FIND("(", $C277 &amp; "(") - 1))</f>
        <v/>
      </c>
      <c r="CX277">
        <f>IFERROR(TRIM(MID(FLEET7[[#This Row],[Secondary Asset Identifier]], FIND(" - ", FLEET7[[#This Row],[Secondary Asset Identifier]]) + 3, LEN(FLEET7[[#This Row],[Secondary Asset Identifier]]))),FLEET7[[#This Row],[Emp ID]])</f>
        <v/>
      </c>
      <c r="CY277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277">
        <f>FLEET7[[#This Row],[Assigned]]</f>
        <v/>
      </c>
      <c r="DA277">
        <f>TRIM(LEFT($C277, FIND("(", $C277 &amp; "(") - 1))</f>
        <v/>
      </c>
    </row>
    <row r="278">
      <c r="A278" t="inlineStr">
        <is>
          <t>Ragle Inc.</t>
        </is>
      </c>
      <c r="B278" t="inlineStr">
        <is>
          <t>Ragle - Texas</t>
        </is>
      </c>
      <c r="C278" t="inlineStr">
        <is>
          <t>HTC-08</t>
        </is>
      </c>
      <c r="D278" t="inlineStr">
        <is>
          <t>Trailer</t>
        </is>
      </c>
      <c r="E278" t="inlineStr">
        <is>
          <t>CARRY-ON</t>
        </is>
      </c>
      <c r="F278" t="inlineStr">
        <is>
          <t>UNKNOWN</t>
        </is>
      </c>
      <c r="G278" t="n">
        <v>2021</v>
      </c>
      <c r="H278" t="inlineStr">
        <is>
          <t>Cargo Trailer</t>
        </is>
      </c>
      <c r="K278" s="1" t="n">
        <v>45789.23509259259</v>
      </c>
      <c r="L278" t="inlineStr">
        <is>
          <t>Heartbeat</t>
        </is>
      </c>
      <c r="R278" t="inlineStr">
        <is>
          <t>DFW Yard, Oak Grove Rd, Fort Worth, TX 76140</t>
        </is>
      </c>
      <c r="T278" t="inlineStr">
        <is>
          <t>True</t>
        </is>
      </c>
      <c r="U278" t="inlineStr">
        <is>
          <t>N/A</t>
        </is>
      </c>
      <c r="V278" t="n">
        <v>339</v>
      </c>
      <c r="Y278" t="n">
        <v>0</v>
      </c>
      <c r="Z278" t="n">
        <v>0</v>
      </c>
      <c r="AA278" t="inlineStr">
        <is>
          <t>HTC-08</t>
        </is>
      </c>
      <c r="AB278" t="inlineStr">
        <is>
          <t>4YMBC142XMT017469</t>
        </is>
      </c>
      <c r="AD278" t="inlineStr">
        <is>
          <t>315970M</t>
        </is>
      </c>
      <c r="AE278" t="inlineStr">
        <is>
          <t>TX</t>
        </is>
      </c>
      <c r="AH278" t="inlineStr">
        <is>
          <t>NHTSA PRODUCED DIFFERENT MAKE/YEAR THAN ASSET LIST
2021 CARRY-ON TRAILER, CARGO</t>
        </is>
      </c>
      <c r="AO278" t="inlineStr">
        <is>
          <t>0.00</t>
        </is>
      </c>
      <c r="AP278" t="inlineStr">
        <is>
          <t>CuYds</t>
        </is>
      </c>
      <c r="AQ278" t="n">
        <v>0</v>
      </c>
      <c r="AR278" t="n">
        <v>0</v>
      </c>
      <c r="AS278" t="inlineStr">
        <is>
          <t>lbs</t>
        </is>
      </c>
      <c r="AT278" t="n">
        <v>0</v>
      </c>
      <c r="AU278" t="n">
        <v>0</v>
      </c>
      <c r="AV278" t="n">
        <v>0</v>
      </c>
      <c r="AW278" t="n">
        <v>0</v>
      </c>
      <c r="CJ278" t="inlineStr">
        <is>
          <t>JH-BP2</t>
        </is>
      </c>
      <c r="CK278" t="inlineStr">
        <is>
          <t>00322B0399</t>
        </is>
      </c>
      <c r="CO278" s="1" t="n">
        <v>45900</v>
      </c>
      <c r="CP278" t="inlineStr">
        <is>
          <t>Standard</t>
        </is>
      </c>
      <c r="CV278">
        <f>FLEET7[[#This Row],[Category]]</f>
        <v/>
      </c>
      <c r="CW278">
        <f>TRIM(LEFT($C278, FIND("(", $C278 &amp; "(") - 1))</f>
        <v/>
      </c>
      <c r="CX278">
        <f>IFERROR(TRIM(MID(FLEET7[[#This Row],[Secondary Asset Identifier]], FIND(" - ", FLEET7[[#This Row],[Secondary Asset Identifier]]) + 3, LEN(FLEET7[[#This Row],[Secondary Asset Identifier]]))),FLEET7[[#This Row],[Emp ID]])</f>
        <v/>
      </c>
      <c r="CY278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278">
        <f>FLEET7[[#This Row],[Assigned]]</f>
        <v/>
      </c>
      <c r="DA278">
        <f>TRIM(LEFT($C278, FIND("(", $C278 &amp; "(") - 1))</f>
        <v/>
      </c>
    </row>
    <row r="279">
      <c r="A279" t="inlineStr">
        <is>
          <t>Ragle Inc.</t>
        </is>
      </c>
      <c r="B279" t="inlineStr">
        <is>
          <t>Ragle - Texas</t>
        </is>
      </c>
      <c r="C279" t="inlineStr">
        <is>
          <t>HTC-09</t>
        </is>
      </c>
      <c r="D279" t="inlineStr">
        <is>
          <t>Trailer</t>
        </is>
      </c>
      <c r="E279" t="inlineStr">
        <is>
          <t>CARRY-ON</t>
        </is>
      </c>
      <c r="F279" t="inlineStr">
        <is>
          <t>UNKNOWN</t>
        </is>
      </c>
      <c r="G279" t="n">
        <v>2022</v>
      </c>
      <c r="H279" t="inlineStr">
        <is>
          <t>Cargo Trailer</t>
        </is>
      </c>
      <c r="K279" s="1" t="n">
        <v>45789.23440972222</v>
      </c>
      <c r="L279" t="inlineStr">
        <is>
          <t>Heartbeat</t>
        </is>
      </c>
      <c r="R279" t="inlineStr">
        <is>
          <t>2024-030 Matagorda SH 35 Bridge Replacement, State Highway 35 S, Bay City, TX 77414</t>
        </is>
      </c>
      <c r="T279" t="inlineStr">
        <is>
          <t>True</t>
        </is>
      </c>
      <c r="U279" t="inlineStr">
        <is>
          <t>N/A</t>
        </is>
      </c>
      <c r="V279" t="n">
        <v>625</v>
      </c>
      <c r="Y279" t="n">
        <v>0</v>
      </c>
      <c r="Z279" t="n">
        <v>0</v>
      </c>
      <c r="AA279" t="inlineStr">
        <is>
          <t>HTC-09</t>
        </is>
      </c>
      <c r="AB279" t="inlineStr">
        <is>
          <t>4YMBC1629NT019289</t>
        </is>
      </c>
      <c r="AD279" t="inlineStr">
        <is>
          <t>299937m</t>
        </is>
      </c>
      <c r="AE279" t="inlineStr">
        <is>
          <t>TX</t>
        </is>
      </c>
      <c r="AH279" t="inlineStr">
        <is>
          <t>NHTSA PRODUCED DIFFERENT YEAR THAN ASSET LIST
2022 CARRY-ON TRAILER, CARGO</t>
        </is>
      </c>
      <c r="AO279" t="inlineStr">
        <is>
          <t>0.00</t>
        </is>
      </c>
      <c r="AP279" t="inlineStr">
        <is>
          <t>CuYds</t>
        </is>
      </c>
      <c r="AQ279" t="n">
        <v>0</v>
      </c>
      <c r="AR279" t="n">
        <v>0</v>
      </c>
      <c r="AS279" t="inlineStr">
        <is>
          <t>lbs</t>
        </is>
      </c>
      <c r="AT279" t="n">
        <v>0</v>
      </c>
      <c r="AU279" t="n">
        <v>0</v>
      </c>
      <c r="AV279" t="n">
        <v>0</v>
      </c>
      <c r="AW279" t="n">
        <v>0</v>
      </c>
      <c r="CJ279" t="inlineStr">
        <is>
          <t>JH-BP2</t>
        </is>
      </c>
      <c r="CK279" t="inlineStr">
        <is>
          <t>00322B0144</t>
        </is>
      </c>
      <c r="CO279" s="1" t="n">
        <v>45777</v>
      </c>
      <c r="CP279" t="inlineStr">
        <is>
          <t>Standard</t>
        </is>
      </c>
      <c r="CV279">
        <f>FLEET7[[#This Row],[Category]]</f>
        <v/>
      </c>
      <c r="CW279">
        <f>TRIM(LEFT($C279, FIND("(", $C279 &amp; "(") - 1))</f>
        <v/>
      </c>
      <c r="CX279">
        <f>IFERROR(TRIM(MID(FLEET7[[#This Row],[Secondary Asset Identifier]], FIND(" - ", FLEET7[[#This Row],[Secondary Asset Identifier]]) + 3, LEN(FLEET7[[#This Row],[Secondary Asset Identifier]]))),FLEET7[[#This Row],[Emp ID]])</f>
        <v/>
      </c>
      <c r="CY279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279">
        <f>FLEET7[[#This Row],[Assigned]]</f>
        <v/>
      </c>
      <c r="DA279">
        <f>TRIM(LEFT($C279, FIND("(", $C279 &amp; "(") - 1))</f>
        <v/>
      </c>
    </row>
    <row r="280">
      <c r="A280" t="inlineStr">
        <is>
          <t>Ragle Inc.</t>
        </is>
      </c>
      <c r="B280" t="inlineStr">
        <is>
          <t>Ragle - Texas</t>
        </is>
      </c>
      <c r="C280" t="inlineStr">
        <is>
          <t>HTD-01</t>
        </is>
      </c>
      <c r="D280" t="inlineStr">
        <is>
          <t>Trailer</t>
        </is>
      </c>
      <c r="E280" t="inlineStr">
        <is>
          <t>BIG TEX</t>
        </is>
      </c>
      <c r="F280" t="inlineStr">
        <is>
          <t>UNKNOWN</t>
        </is>
      </c>
      <c r="G280" t="n">
        <v>2020</v>
      </c>
      <c r="H280" t="inlineStr">
        <is>
          <t>Dump Trailer</t>
        </is>
      </c>
      <c r="T280" t="inlineStr">
        <is>
          <t>True</t>
        </is>
      </c>
      <c r="U280" t="inlineStr">
        <is>
          <t>N/A</t>
        </is>
      </c>
      <c r="AA280" t="inlineStr">
        <is>
          <t>HTD-01</t>
        </is>
      </c>
      <c r="AB280" t="inlineStr">
        <is>
          <t>16VDX1426L5057538</t>
        </is>
      </c>
      <c r="AE280" t="inlineStr">
        <is>
          <t>TX</t>
        </is>
      </c>
      <c r="AH280" t="inlineStr">
        <is>
          <t>2020 BIG TEX TRAILER, DUMP</t>
        </is>
      </c>
      <c r="AO280" t="inlineStr">
        <is>
          <t>0.00</t>
        </is>
      </c>
      <c r="AP280" t="inlineStr">
        <is>
          <t>CuYds</t>
        </is>
      </c>
      <c r="AR280" t="n">
        <v>0</v>
      </c>
      <c r="AS280" t="inlineStr">
        <is>
          <t>lbs</t>
        </is>
      </c>
      <c r="AU280" t="n">
        <v>0</v>
      </c>
      <c r="AV280" t="n">
        <v>0</v>
      </c>
      <c r="AW280" t="n">
        <v>0</v>
      </c>
      <c r="CP280" t="inlineStr">
        <is>
          <t>Standard</t>
        </is>
      </c>
      <c r="CV280">
        <f>FLEET7[[#This Row],[Category]]</f>
        <v/>
      </c>
      <c r="CW280">
        <f>TRIM(LEFT($C280, FIND("(", $C280 &amp; "(") - 1))</f>
        <v/>
      </c>
      <c r="CX280">
        <f>IFERROR(TRIM(MID(FLEET7[[#This Row],[Secondary Asset Identifier]], FIND(" - ", FLEET7[[#This Row],[Secondary Asset Identifier]]) + 3, LEN(FLEET7[[#This Row],[Secondary Asset Identifier]]))),FLEET7[[#This Row],[Emp ID]])</f>
        <v/>
      </c>
      <c r="CY280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280">
        <f>FLEET7[[#This Row],[Assigned]]</f>
        <v/>
      </c>
      <c r="DA280">
        <f>TRIM(LEFT($C280, FIND("(", $C280 &amp; "(") - 1))</f>
        <v/>
      </c>
    </row>
    <row r="281">
      <c r="A281" t="inlineStr">
        <is>
          <t>Ragle Inc.</t>
        </is>
      </c>
      <c r="B281" t="inlineStr">
        <is>
          <t>Ragle - Texas</t>
        </is>
      </c>
      <c r="C281" t="inlineStr">
        <is>
          <t>HTD-02</t>
        </is>
      </c>
      <c r="D281" t="inlineStr">
        <is>
          <t>Trailer</t>
        </is>
      </c>
      <c r="E281" t="inlineStr">
        <is>
          <t>BIG TEX</t>
        </is>
      </c>
      <c r="F281" t="inlineStr">
        <is>
          <t>UNKNOWN</t>
        </is>
      </c>
      <c r="G281" t="n">
        <v>2020</v>
      </c>
      <c r="H281" t="inlineStr">
        <is>
          <t>Dump Trailer</t>
        </is>
      </c>
      <c r="T281" t="inlineStr">
        <is>
          <t>True</t>
        </is>
      </c>
      <c r="U281" t="inlineStr">
        <is>
          <t>N/A</t>
        </is>
      </c>
      <c r="AA281" t="inlineStr">
        <is>
          <t>HTD-02</t>
        </is>
      </c>
      <c r="AB281" t="inlineStr">
        <is>
          <t>16VDX1427L5060139</t>
        </is>
      </c>
      <c r="AE281" t="inlineStr">
        <is>
          <t>TX</t>
        </is>
      </c>
      <c r="AH281" t="inlineStr">
        <is>
          <t>NHTSA PRODUCED DIFFERENT YEAR THAN ASSET LIST
2020 BIG TEX TRAILER, DUMP</t>
        </is>
      </c>
      <c r="AO281" t="inlineStr">
        <is>
          <t>0.00</t>
        </is>
      </c>
      <c r="AP281" t="inlineStr">
        <is>
          <t>CuYds</t>
        </is>
      </c>
      <c r="AR281" t="n">
        <v>0</v>
      </c>
      <c r="AS281" t="inlineStr">
        <is>
          <t>lbs</t>
        </is>
      </c>
      <c r="AU281" t="n">
        <v>0</v>
      </c>
      <c r="AV281" t="n">
        <v>0</v>
      </c>
      <c r="AW281" t="n">
        <v>0</v>
      </c>
      <c r="CP281" t="inlineStr">
        <is>
          <t>Standard</t>
        </is>
      </c>
      <c r="CV281">
        <f>FLEET7[[#This Row],[Category]]</f>
        <v/>
      </c>
      <c r="CW281">
        <f>TRIM(LEFT($C281, FIND("(", $C281 &amp; "(") - 1))</f>
        <v/>
      </c>
      <c r="CX281">
        <f>IFERROR(TRIM(MID(FLEET7[[#This Row],[Secondary Asset Identifier]], FIND(" - ", FLEET7[[#This Row],[Secondary Asset Identifier]]) + 3, LEN(FLEET7[[#This Row],[Secondary Asset Identifier]]))),FLEET7[[#This Row],[Emp ID]])</f>
        <v/>
      </c>
      <c r="CY281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281">
        <f>FLEET7[[#This Row],[Assigned]]</f>
        <v/>
      </c>
      <c r="DA281">
        <f>TRIM(LEFT($C281, FIND("(", $C281 &amp; "(") - 1))</f>
        <v/>
      </c>
    </row>
    <row r="282">
      <c r="A282" t="inlineStr">
        <is>
          <t>Ragle Inc.</t>
        </is>
      </c>
      <c r="B282" t="inlineStr">
        <is>
          <t>Ragle - Texas</t>
        </is>
      </c>
      <c r="C282" t="inlineStr">
        <is>
          <t>HTF-01</t>
        </is>
      </c>
      <c r="D282" t="inlineStr">
        <is>
          <t>Trailer</t>
        </is>
      </c>
      <c r="E282" t="inlineStr">
        <is>
          <t>TEXAS BRAGG ENTERPRISES</t>
        </is>
      </c>
      <c r="F282" t="inlineStr">
        <is>
          <t>UNKNOWN</t>
        </is>
      </c>
      <c r="G282" t="n">
        <v>2017</v>
      </c>
      <c r="H282" t="inlineStr">
        <is>
          <t>Flatbed Trailer</t>
        </is>
      </c>
      <c r="K282" s="1" t="n">
        <v>45786.98527777778</v>
      </c>
      <c r="L282" t="inlineStr">
        <is>
          <t>Heartbeat</t>
        </is>
      </c>
      <c r="R282" t="inlineStr">
        <is>
          <t>EQUIP HOU, S Acres Dr, Houston, TX 77048</t>
        </is>
      </c>
      <c r="T282" t="inlineStr">
        <is>
          <t>True</t>
        </is>
      </c>
      <c r="U282" t="inlineStr">
        <is>
          <t>N/A</t>
        </is>
      </c>
      <c r="V282" t="n">
        <v>459</v>
      </c>
      <c r="Y282" t="n">
        <v>0</v>
      </c>
      <c r="Z282" t="n">
        <v>0</v>
      </c>
      <c r="AA282" t="inlineStr">
        <is>
          <t>HTF-01</t>
        </is>
      </c>
      <c r="AB282" t="inlineStr">
        <is>
          <t>17XFP2023H1075881</t>
        </is>
      </c>
      <c r="AD282" t="inlineStr">
        <is>
          <t>888525K</t>
        </is>
      </c>
      <c r="AE282" t="inlineStr">
        <is>
          <t>TX</t>
        </is>
      </c>
      <c r="AH282" t="inlineStr">
        <is>
          <t>NHTSA PRODUCED DIFFERENT YEAR THAN ASSET LIST
2017 TEXAS BRAGG TRAILER, FLATBED</t>
        </is>
      </c>
      <c r="AO282" t="inlineStr">
        <is>
          <t>0.00</t>
        </is>
      </c>
      <c r="AP282" t="inlineStr">
        <is>
          <t>CuYds</t>
        </is>
      </c>
      <c r="AQ282" t="n">
        <v>0</v>
      </c>
      <c r="AR282" t="n">
        <v>0</v>
      </c>
      <c r="AS282" t="inlineStr">
        <is>
          <t>lbs</t>
        </is>
      </c>
      <c r="AT282" t="n">
        <v>0</v>
      </c>
      <c r="AU282" t="n">
        <v>0</v>
      </c>
      <c r="AV282" t="n">
        <v>0</v>
      </c>
      <c r="AW282" t="n">
        <v>0</v>
      </c>
      <c r="CJ282" t="inlineStr">
        <is>
          <t>JH-BP2</t>
        </is>
      </c>
      <c r="CK282" t="inlineStr">
        <is>
          <t>00322B0475</t>
        </is>
      </c>
      <c r="CP282" t="inlineStr">
        <is>
          <t>Standard</t>
        </is>
      </c>
      <c r="CV282">
        <f>FLEET7[[#This Row],[Category]]</f>
        <v/>
      </c>
      <c r="CW282">
        <f>TRIM(LEFT($C282, FIND("(", $C282 &amp; "(") - 1))</f>
        <v/>
      </c>
      <c r="CX282">
        <f>IFERROR(TRIM(MID(FLEET7[[#This Row],[Secondary Asset Identifier]], FIND(" - ", FLEET7[[#This Row],[Secondary Asset Identifier]]) + 3, LEN(FLEET7[[#This Row],[Secondary Asset Identifier]]))),FLEET7[[#This Row],[Emp ID]])</f>
        <v/>
      </c>
      <c r="CY282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282">
        <f>FLEET7[[#This Row],[Assigned]]</f>
        <v/>
      </c>
      <c r="DA282">
        <f>TRIM(LEFT($C282, FIND("(", $C282 &amp; "(") - 1))</f>
        <v/>
      </c>
    </row>
    <row r="283">
      <c r="A283" t="inlineStr">
        <is>
          <t>Ragle Inc.</t>
        </is>
      </c>
      <c r="B283" t="inlineStr">
        <is>
          <t>Ragle - Texas</t>
        </is>
      </c>
      <c r="C283" t="inlineStr">
        <is>
          <t>HTF-02</t>
        </is>
      </c>
      <c r="D283" t="inlineStr">
        <is>
          <t>Trailer</t>
        </is>
      </c>
      <c r="E283" t="inlineStr">
        <is>
          <t>BIG TEX</t>
        </is>
      </c>
      <c r="F283" t="inlineStr">
        <is>
          <t>UNKNOWN</t>
        </is>
      </c>
      <c r="G283" t="n">
        <v>2020</v>
      </c>
      <c r="H283" t="inlineStr">
        <is>
          <t>Flatbed Trailer</t>
        </is>
      </c>
      <c r="T283" t="inlineStr">
        <is>
          <t>True</t>
        </is>
      </c>
      <c r="U283" t="inlineStr">
        <is>
          <t>N/A</t>
        </is>
      </c>
      <c r="AA283" t="inlineStr">
        <is>
          <t>HTF-02</t>
        </is>
      </c>
      <c r="AB283" t="inlineStr">
        <is>
          <t>16V1W2229L2089173</t>
        </is>
      </c>
      <c r="AE283" t="inlineStr">
        <is>
          <t>TX</t>
        </is>
      </c>
      <c r="AH283" t="inlineStr">
        <is>
          <t>2020 BIG TEX TRAILER, FLATBED</t>
        </is>
      </c>
      <c r="AO283" t="inlineStr">
        <is>
          <t>0.00</t>
        </is>
      </c>
      <c r="AP283" t="inlineStr">
        <is>
          <t>CuYds</t>
        </is>
      </c>
      <c r="AR283" t="n">
        <v>0</v>
      </c>
      <c r="AS283" t="inlineStr">
        <is>
          <t>lbs</t>
        </is>
      </c>
      <c r="AU283" t="n">
        <v>0</v>
      </c>
      <c r="AV283" t="n">
        <v>0</v>
      </c>
      <c r="AW283" t="n">
        <v>0</v>
      </c>
      <c r="CP283" t="inlineStr">
        <is>
          <t>Standard</t>
        </is>
      </c>
      <c r="CV283">
        <f>FLEET7[[#This Row],[Category]]</f>
        <v/>
      </c>
      <c r="CW283">
        <f>TRIM(LEFT($C283, FIND("(", $C283 &amp; "(") - 1))</f>
        <v/>
      </c>
      <c r="CX283">
        <f>IFERROR(TRIM(MID(FLEET7[[#This Row],[Secondary Asset Identifier]], FIND(" - ", FLEET7[[#This Row],[Secondary Asset Identifier]]) + 3, LEN(FLEET7[[#This Row],[Secondary Asset Identifier]]))),FLEET7[[#This Row],[Emp ID]])</f>
        <v/>
      </c>
      <c r="CY283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283">
        <f>FLEET7[[#This Row],[Assigned]]</f>
        <v/>
      </c>
      <c r="DA283">
        <f>TRIM(LEFT($C283, FIND("(", $C283 &amp; "(") - 1))</f>
        <v/>
      </c>
    </row>
    <row r="284">
      <c r="A284" t="inlineStr">
        <is>
          <t>Ragle Inc.</t>
        </is>
      </c>
      <c r="B284" t="inlineStr">
        <is>
          <t>Ragle - Texas</t>
        </is>
      </c>
      <c r="C284" t="inlineStr">
        <is>
          <t>HTF-03</t>
        </is>
      </c>
      <c r="D284" t="inlineStr">
        <is>
          <t>Trailer</t>
        </is>
      </c>
      <c r="E284" t="inlineStr">
        <is>
          <t>BIG TEX</t>
        </is>
      </c>
      <c r="F284" t="inlineStr">
        <is>
          <t>UNKNOWN</t>
        </is>
      </c>
      <c r="G284" t="n">
        <v>2020</v>
      </c>
      <c r="H284" t="inlineStr">
        <is>
          <t>Flatbed Trailer</t>
        </is>
      </c>
      <c r="K284" s="1" t="n">
        <v>45789.23101851852</v>
      </c>
      <c r="L284" t="inlineStr">
        <is>
          <t>Heartbeat</t>
        </is>
      </c>
      <c r="R284" t="inlineStr">
        <is>
          <t>2023-006 (OFFICE) Tarrant SH 183 Bridge, Decatur Ave, Fort Worth, TX 76106</t>
        </is>
      </c>
      <c r="T284" t="inlineStr">
        <is>
          <t>True</t>
        </is>
      </c>
      <c r="U284" t="inlineStr">
        <is>
          <t>N/A</t>
        </is>
      </c>
      <c r="V284" t="n">
        <v>551</v>
      </c>
      <c r="Y284" t="n">
        <v>0</v>
      </c>
      <c r="Z284" t="n">
        <v>0</v>
      </c>
      <c r="AA284" t="inlineStr">
        <is>
          <t>14T-19</t>
        </is>
      </c>
      <c r="AB284" t="inlineStr">
        <is>
          <t>16VPX2029L2035110</t>
        </is>
      </c>
      <c r="AD284" t="inlineStr">
        <is>
          <t>739772M</t>
        </is>
      </c>
      <c r="AE284" t="inlineStr">
        <is>
          <t>TX</t>
        </is>
      </c>
      <c r="AH284" t="inlineStr">
        <is>
          <t>2020 BIG TEX TRAILER, FLATBED</t>
        </is>
      </c>
      <c r="AO284" t="inlineStr">
        <is>
          <t>0.00</t>
        </is>
      </c>
      <c r="AP284" t="inlineStr">
        <is>
          <t>CuYds</t>
        </is>
      </c>
      <c r="AQ284" t="n">
        <v>0</v>
      </c>
      <c r="AR284" t="n">
        <v>0</v>
      </c>
      <c r="AS284" t="inlineStr">
        <is>
          <t>lbs</t>
        </is>
      </c>
      <c r="AT284" t="n">
        <v>0</v>
      </c>
      <c r="AU284" t="n">
        <v>0</v>
      </c>
      <c r="AV284" t="n">
        <v>0</v>
      </c>
      <c r="AW284" t="n">
        <v>0</v>
      </c>
      <c r="AX284" t="inlineStr">
        <is>
          <t>NTTA0000059179</t>
        </is>
      </c>
      <c r="CJ284" t="inlineStr">
        <is>
          <t>JH-BP2</t>
        </is>
      </c>
      <c r="CK284" t="inlineStr">
        <is>
          <t>00322B0385</t>
        </is>
      </c>
      <c r="CL284" t="n">
        <v>2</v>
      </c>
      <c r="CO284" s="1" t="n">
        <v>45930</v>
      </c>
      <c r="CP284" t="inlineStr">
        <is>
          <t>Standard</t>
        </is>
      </c>
      <c r="CV284">
        <f>FLEET7[[#This Row],[Category]]</f>
        <v/>
      </c>
      <c r="CW284">
        <f>TRIM(LEFT($C284, FIND("(", $C284 &amp; "(") - 1))</f>
        <v/>
      </c>
      <c r="CX284">
        <f>IFERROR(TRIM(MID(FLEET7[[#This Row],[Secondary Asset Identifier]], FIND(" - ", FLEET7[[#This Row],[Secondary Asset Identifier]]) + 3, LEN(FLEET7[[#This Row],[Secondary Asset Identifier]]))),FLEET7[[#This Row],[Emp ID]])</f>
        <v/>
      </c>
      <c r="CY284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284">
        <f>FLEET7[[#This Row],[Assigned]]</f>
        <v/>
      </c>
      <c r="DA284">
        <f>TRIM(LEFT($C284, FIND("(", $C284 &amp; "(") - 1))</f>
        <v/>
      </c>
    </row>
    <row r="285">
      <c r="A285" t="inlineStr">
        <is>
          <t>Ragle Inc.</t>
        </is>
      </c>
      <c r="B285" t="inlineStr">
        <is>
          <t>Ragle - Texas</t>
        </is>
      </c>
      <c r="C285" t="inlineStr">
        <is>
          <t>HTT-01</t>
        </is>
      </c>
      <c r="D285" t="inlineStr">
        <is>
          <t>Trailer</t>
        </is>
      </c>
      <c r="E285" t="inlineStr">
        <is>
          <t>UNKNOWN</t>
        </is>
      </c>
      <c r="F285" t="inlineStr">
        <is>
          <t>TRAILER</t>
        </is>
      </c>
      <c r="G285" t="n">
        <v>2021</v>
      </c>
      <c r="H285" t="inlineStr">
        <is>
          <t>Traffic Trailer</t>
        </is>
      </c>
      <c r="K285" s="1" t="n">
        <v>45789.02734953703</v>
      </c>
      <c r="L285" t="inlineStr">
        <is>
          <t>Heartbeat</t>
        </is>
      </c>
      <c r="R285" t="inlineStr">
        <is>
          <t>EQUIP HOU, S Acres Dr, Houston, TX 77048</t>
        </is>
      </c>
      <c r="T285" t="inlineStr">
        <is>
          <t>True</t>
        </is>
      </c>
      <c r="U285" t="inlineStr">
        <is>
          <t>N/A</t>
        </is>
      </c>
      <c r="V285" t="n">
        <v>173</v>
      </c>
      <c r="W285" t="n">
        <v>0</v>
      </c>
      <c r="X285" t="n">
        <v>0</v>
      </c>
      <c r="Y285" t="n">
        <v>0</v>
      </c>
      <c r="Z285" t="n">
        <v>0</v>
      </c>
      <c r="AA285" t="inlineStr">
        <is>
          <t>HTT-01</t>
        </is>
      </c>
      <c r="AB285" t="inlineStr">
        <is>
          <t>4B9B1UE23MS075878</t>
        </is>
      </c>
      <c r="AD285" t="inlineStr">
        <is>
          <t>186497M</t>
        </is>
      </c>
      <c r="AE285" t="inlineStr">
        <is>
          <t>TX</t>
        </is>
      </c>
      <c r="AH285" t="inlineStr">
        <is>
          <t>2021 BCI TRAILER, TRAFFIC</t>
        </is>
      </c>
      <c r="AO285" t="inlineStr">
        <is>
          <t>0.00</t>
        </is>
      </c>
      <c r="AP285" t="inlineStr">
        <is>
          <t>CuYds</t>
        </is>
      </c>
      <c r="AQ285" t="n">
        <v>0</v>
      </c>
      <c r="AR285" t="n">
        <v>0</v>
      </c>
      <c r="AS285" t="inlineStr">
        <is>
          <t>lbs</t>
        </is>
      </c>
      <c r="AT285" t="n">
        <v>0</v>
      </c>
      <c r="AU285" t="n">
        <v>0</v>
      </c>
      <c r="AV285" t="n">
        <v>0</v>
      </c>
      <c r="AW285" t="n">
        <v>0</v>
      </c>
      <c r="CJ285" t="inlineStr">
        <is>
          <t>LP-BP1</t>
        </is>
      </c>
      <c r="CK285" t="inlineStr">
        <is>
          <t>84171785</t>
        </is>
      </c>
      <c r="CP285" t="inlineStr">
        <is>
          <t>Standard</t>
        </is>
      </c>
      <c r="CV285">
        <f>FLEET7[[#This Row],[Category]]</f>
        <v/>
      </c>
      <c r="CW285">
        <f>TRIM(LEFT($C285, FIND("(", $C285 &amp; "(") - 1))</f>
        <v/>
      </c>
      <c r="CX285">
        <f>IFERROR(TRIM(MID(FLEET7[[#This Row],[Secondary Asset Identifier]], FIND(" - ", FLEET7[[#This Row],[Secondary Asset Identifier]]) + 3, LEN(FLEET7[[#This Row],[Secondary Asset Identifier]]))),FLEET7[[#This Row],[Emp ID]])</f>
        <v/>
      </c>
      <c r="CY285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285">
        <f>FLEET7[[#This Row],[Assigned]]</f>
        <v/>
      </c>
      <c r="DA285">
        <f>TRIM(LEFT($C285, FIND("(", $C285 &amp; "(") - 1))</f>
        <v/>
      </c>
    </row>
    <row r="286">
      <c r="A286" t="inlineStr">
        <is>
          <t>Ragle Inc.</t>
        </is>
      </c>
      <c r="B286" t="inlineStr">
        <is>
          <t>Ragle - Texas</t>
        </is>
      </c>
      <c r="C286" t="inlineStr">
        <is>
          <t>LB-04</t>
        </is>
      </c>
      <c r="D286" t="inlineStr">
        <is>
          <t>Trailer</t>
        </is>
      </c>
      <c r="E286" t="inlineStr">
        <is>
          <t>TALBERT</t>
        </is>
      </c>
      <c r="F286" t="inlineStr">
        <is>
          <t>LOWBOY</t>
        </is>
      </c>
      <c r="G286" t="n">
        <v>2013</v>
      </c>
      <c r="H286" t="inlineStr">
        <is>
          <t>Lowboy</t>
        </is>
      </c>
      <c r="K286" s="1" t="n">
        <v>45695.47083333333</v>
      </c>
      <c r="L286" t="inlineStr">
        <is>
          <t>Manual Entry</t>
        </is>
      </c>
      <c r="R286" t="inlineStr">
        <is>
          <t>DFW Yard</t>
        </is>
      </c>
      <c r="T286" t="inlineStr">
        <is>
          <t>True</t>
        </is>
      </c>
      <c r="U286" t="inlineStr">
        <is>
          <t>N/A</t>
        </is>
      </c>
      <c r="W286" t="n">
        <v>0</v>
      </c>
      <c r="X286" t="n">
        <v>0</v>
      </c>
      <c r="Y286" t="n">
        <v>1</v>
      </c>
      <c r="Z286" t="n">
        <v>1</v>
      </c>
      <c r="AA286" t="inlineStr">
        <is>
          <t>LB-04</t>
        </is>
      </c>
      <c r="AB286" t="inlineStr">
        <is>
          <t>40FSK5331D1032961</t>
        </is>
      </c>
      <c r="AD286" t="inlineStr">
        <is>
          <t>161C332</t>
        </is>
      </c>
      <c r="AE286" t="inlineStr">
        <is>
          <t>TX</t>
        </is>
      </c>
      <c r="AH286" t="inlineStr">
        <is>
          <t>2013 TALBERT, LOWBOY</t>
        </is>
      </c>
      <c r="AO286" t="inlineStr">
        <is>
          <t>0.00</t>
        </is>
      </c>
      <c r="AP286" t="inlineStr">
        <is>
          <t>CuYds</t>
        </is>
      </c>
      <c r="AQ286" t="n">
        <v>0</v>
      </c>
      <c r="AR286" t="n">
        <v>0</v>
      </c>
      <c r="AS286" t="inlineStr">
        <is>
          <t>lbs</t>
        </is>
      </c>
      <c r="AT286" t="n">
        <v>0</v>
      </c>
      <c r="AU286" t="n">
        <v>0</v>
      </c>
      <c r="AV286" t="n">
        <v>0</v>
      </c>
      <c r="AW286" t="n">
        <v>0</v>
      </c>
      <c r="AX286" t="inlineStr">
        <is>
          <t>DFW.02131825</t>
        </is>
      </c>
      <c r="CO286" s="1" t="n">
        <v>45923</v>
      </c>
      <c r="CP286" t="inlineStr">
        <is>
          <t>Standard</t>
        </is>
      </c>
      <c r="CV286">
        <f>FLEET7[[#This Row],[Category]]</f>
        <v/>
      </c>
      <c r="CW286">
        <f>TRIM(LEFT($C286, FIND("(", $C286 &amp; "(") - 1))</f>
        <v/>
      </c>
      <c r="CX286">
        <f>IFERROR(TRIM(MID(FLEET7[[#This Row],[Secondary Asset Identifier]], FIND(" - ", FLEET7[[#This Row],[Secondary Asset Identifier]]) + 3, LEN(FLEET7[[#This Row],[Secondary Asset Identifier]]))),FLEET7[[#This Row],[Emp ID]])</f>
        <v/>
      </c>
      <c r="CY286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286">
        <f>FLEET7[[#This Row],[Assigned]]</f>
        <v/>
      </c>
      <c r="DA286">
        <f>TRIM(LEFT($C286, FIND("(", $C286 &amp; "(") - 1))</f>
        <v/>
      </c>
    </row>
    <row r="287">
      <c r="A287" t="inlineStr">
        <is>
          <t>Ragle Inc.</t>
        </is>
      </c>
      <c r="B287" t="inlineStr">
        <is>
          <t>Ragle - Texas</t>
        </is>
      </c>
      <c r="C287" t="inlineStr">
        <is>
          <t>LB-05</t>
        </is>
      </c>
      <c r="D287" t="inlineStr">
        <is>
          <t>Trailer</t>
        </is>
      </c>
      <c r="E287" t="inlineStr">
        <is>
          <t>LOAD KING</t>
        </is>
      </c>
      <c r="F287" t="inlineStr">
        <is>
          <t>UNKNOWN</t>
        </is>
      </c>
      <c r="G287" t="n">
        <v>2007</v>
      </c>
      <c r="H287" t="inlineStr">
        <is>
          <t>Goose Neck</t>
        </is>
      </c>
      <c r="K287" s="1" t="n">
        <v>45765.40486111111</v>
      </c>
      <c r="L287" t="inlineStr">
        <is>
          <t>Manual Entry</t>
        </is>
      </c>
      <c r="T287" t="inlineStr">
        <is>
          <t>True</t>
        </is>
      </c>
      <c r="U287" t="inlineStr">
        <is>
          <t>N/A</t>
        </is>
      </c>
      <c r="W287" t="n">
        <v>0</v>
      </c>
      <c r="X287" t="n">
        <v>0</v>
      </c>
      <c r="Y287" t="n">
        <v>0</v>
      </c>
      <c r="Z287" t="n">
        <v>0</v>
      </c>
      <c r="AA287" t="inlineStr">
        <is>
          <t>LB-05</t>
        </is>
      </c>
      <c r="AB287" t="inlineStr">
        <is>
          <t>5LKL5335371026508</t>
        </is>
      </c>
      <c r="AD287" t="inlineStr">
        <is>
          <t>091B837</t>
        </is>
      </c>
      <c r="AE287" t="inlineStr">
        <is>
          <t>TX</t>
        </is>
      </c>
      <c r="AH287" t="inlineStr">
        <is>
          <t>2007 LOAD KING, 25' GOOSE NECK TRAILER</t>
        </is>
      </c>
      <c r="AO287" t="inlineStr">
        <is>
          <t>0.00</t>
        </is>
      </c>
      <c r="AP287" t="inlineStr">
        <is>
          <t>CuYds</t>
        </is>
      </c>
      <c r="AQ287" t="n">
        <v>0</v>
      </c>
      <c r="AR287" t="n">
        <v>0</v>
      </c>
      <c r="AS287" t="inlineStr">
        <is>
          <t>lbs</t>
        </is>
      </c>
      <c r="AT287" t="n">
        <v>0</v>
      </c>
      <c r="AU287" t="n">
        <v>0</v>
      </c>
      <c r="AV287" t="n">
        <v>0</v>
      </c>
      <c r="AW287" t="n">
        <v>0</v>
      </c>
      <c r="AX287" t="inlineStr">
        <is>
          <t>DFW.02575814</t>
        </is>
      </c>
      <c r="CO287" s="1" t="n">
        <v>45869</v>
      </c>
      <c r="CP287" t="inlineStr">
        <is>
          <t>Standard</t>
        </is>
      </c>
      <c r="CV287">
        <f>FLEET7[[#This Row],[Category]]</f>
        <v/>
      </c>
      <c r="CW287">
        <f>TRIM(LEFT($C287, FIND("(", $C287 &amp; "(") - 1))</f>
        <v/>
      </c>
      <c r="CX287">
        <f>IFERROR(TRIM(MID(FLEET7[[#This Row],[Secondary Asset Identifier]], FIND(" - ", FLEET7[[#This Row],[Secondary Asset Identifier]]) + 3, LEN(FLEET7[[#This Row],[Secondary Asset Identifier]]))),FLEET7[[#This Row],[Emp ID]])</f>
        <v/>
      </c>
      <c r="CY287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287">
        <f>FLEET7[[#This Row],[Assigned]]</f>
        <v/>
      </c>
      <c r="DA287">
        <f>TRIM(LEFT($C287, FIND("(", $C287 &amp; "(") - 1))</f>
        <v/>
      </c>
    </row>
    <row r="288">
      <c r="A288" t="inlineStr">
        <is>
          <t>Ragle Inc.</t>
        </is>
      </c>
      <c r="B288" t="inlineStr">
        <is>
          <t>Ragle - Texas</t>
        </is>
      </c>
      <c r="C288" t="inlineStr">
        <is>
          <t>LP-01</t>
        </is>
      </c>
      <c r="D288" t="inlineStr">
        <is>
          <t>Other</t>
        </is>
      </c>
      <c r="E288" t="inlineStr">
        <is>
          <t>MAGNUM</t>
        </is>
      </c>
      <c r="F288" t="inlineStr">
        <is>
          <t>MLT3060MMH</t>
        </is>
      </c>
      <c r="G288" t="n">
        <v>2014</v>
      </c>
      <c r="H288" t="inlineStr">
        <is>
          <t>Light Plant</t>
        </is>
      </c>
      <c r="K288" s="1" t="n">
        <v>45789.23128472222</v>
      </c>
      <c r="L288" t="inlineStr">
        <is>
          <t>Heartbeat</t>
        </is>
      </c>
      <c r="R288" t="inlineStr">
        <is>
          <t>2024-012 Dal IH635 U-Turn Bridge, Interstate Highway 635, Coppell, TX 75063</t>
        </is>
      </c>
      <c r="T288" t="inlineStr">
        <is>
          <t>True</t>
        </is>
      </c>
      <c r="U288" t="inlineStr">
        <is>
          <t>N/A</t>
        </is>
      </c>
      <c r="V288" t="n">
        <v>578</v>
      </c>
      <c r="W288" t="n">
        <v>0</v>
      </c>
      <c r="X288" t="n">
        <v>0</v>
      </c>
      <c r="Y288" t="n">
        <v>5901</v>
      </c>
      <c r="Z288" t="n">
        <v>10464</v>
      </c>
      <c r="AB288" t="inlineStr">
        <is>
          <t>5AJLS1419EB400263</t>
        </is>
      </c>
      <c r="AH288" t="inlineStr">
        <is>
          <t xml:space="preserve">GPS and Fleet tracking </t>
        </is>
      </c>
      <c r="AO288" t="inlineStr">
        <is>
          <t>0.00</t>
        </is>
      </c>
      <c r="AP288" t="inlineStr">
        <is>
          <t>CuYds</t>
        </is>
      </c>
      <c r="AR288" t="n">
        <v>0</v>
      </c>
      <c r="AS288" t="inlineStr">
        <is>
          <t>lbs</t>
        </is>
      </c>
      <c r="AU288" t="n">
        <v>0</v>
      </c>
      <c r="AV288" t="n">
        <v>0</v>
      </c>
      <c r="AW288" t="n">
        <v>0</v>
      </c>
      <c r="CJ288" t="inlineStr">
        <is>
          <t>JH-BP2</t>
        </is>
      </c>
      <c r="CK288" t="inlineStr">
        <is>
          <t>00322B0218</t>
        </is>
      </c>
      <c r="CP288" t="inlineStr">
        <is>
          <t>Standard</t>
        </is>
      </c>
      <c r="CV288">
        <f>FLEET7[[#This Row],[Category]]</f>
        <v/>
      </c>
      <c r="CW288">
        <f>TRIM(LEFT($C288, FIND("(", $C288 &amp; "(") - 1))</f>
        <v/>
      </c>
      <c r="CX288">
        <f>IFERROR(TRIM(MID(FLEET7[[#This Row],[Secondary Asset Identifier]], FIND(" - ", FLEET7[[#This Row],[Secondary Asset Identifier]]) + 3, LEN(FLEET7[[#This Row],[Secondary Asset Identifier]]))),FLEET7[[#This Row],[Emp ID]])</f>
        <v/>
      </c>
      <c r="CY288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288">
        <f>FLEET7[[#This Row],[Assigned]]</f>
        <v/>
      </c>
      <c r="DA288">
        <f>TRIM(LEFT($C288, FIND("(", $C288 &amp; "(") - 1))</f>
        <v/>
      </c>
    </row>
    <row r="289">
      <c r="A289" t="inlineStr">
        <is>
          <t>Ragle Inc.</t>
        </is>
      </c>
      <c r="B289" t="inlineStr">
        <is>
          <t>Ragle - Texas</t>
        </is>
      </c>
      <c r="C289" t="inlineStr">
        <is>
          <t>LP-02</t>
        </is>
      </c>
      <c r="D289" t="inlineStr">
        <is>
          <t>Other</t>
        </is>
      </c>
      <c r="E289" t="inlineStr">
        <is>
          <t>MAGNUM</t>
        </is>
      </c>
      <c r="F289" t="inlineStr">
        <is>
          <t>MLT3060K</t>
        </is>
      </c>
      <c r="G289" t="n">
        <v>2014</v>
      </c>
      <c r="H289" t="inlineStr">
        <is>
          <t>Light Plant</t>
        </is>
      </c>
      <c r="K289" s="1" t="n">
        <v>45789.23370370371</v>
      </c>
      <c r="L289" t="inlineStr">
        <is>
          <t>Heartbeat</t>
        </is>
      </c>
      <c r="R289" t="inlineStr">
        <is>
          <t>DFW Yard, Oak Grove Rd, Fort Worth, TX 76140</t>
        </is>
      </c>
      <c r="T289" t="inlineStr">
        <is>
          <t>True</t>
        </is>
      </c>
      <c r="U289" t="inlineStr">
        <is>
          <t>N/A</t>
        </is>
      </c>
      <c r="V289" t="n">
        <v>619</v>
      </c>
      <c r="W289" t="n">
        <v>1452</v>
      </c>
      <c r="X289" t="n">
        <v>1452</v>
      </c>
      <c r="Y289" t="n">
        <v>15891</v>
      </c>
      <c r="Z289" t="n">
        <v>15891</v>
      </c>
      <c r="AB289" t="inlineStr">
        <is>
          <t>5AJLS1419EB402773</t>
        </is>
      </c>
      <c r="AH289" t="inlineStr">
        <is>
          <t>GAUGE GPS</t>
        </is>
      </c>
      <c r="AO289" t="inlineStr">
        <is>
          <t>0.00</t>
        </is>
      </c>
      <c r="AP289" t="inlineStr">
        <is>
          <t>CuYds</t>
        </is>
      </c>
      <c r="AR289" t="n">
        <v>0</v>
      </c>
      <c r="AS289" t="inlineStr">
        <is>
          <t>lbs</t>
        </is>
      </c>
      <c r="AU289" t="n">
        <v>0</v>
      </c>
      <c r="AV289" t="n">
        <v>0</v>
      </c>
      <c r="AW289" t="n">
        <v>0</v>
      </c>
      <c r="CJ289" t="inlineStr">
        <is>
          <t>JH-BP2</t>
        </is>
      </c>
      <c r="CK289" t="inlineStr">
        <is>
          <t>00322B0236</t>
        </is>
      </c>
      <c r="CP289" t="inlineStr">
        <is>
          <t>Standard</t>
        </is>
      </c>
      <c r="CV289">
        <f>FLEET7[[#This Row],[Category]]</f>
        <v/>
      </c>
      <c r="CW289">
        <f>TRIM(LEFT($C289, FIND("(", $C289 &amp; "(") - 1))</f>
        <v/>
      </c>
      <c r="CX289">
        <f>IFERROR(TRIM(MID(FLEET7[[#This Row],[Secondary Asset Identifier]], FIND(" - ", FLEET7[[#This Row],[Secondary Asset Identifier]]) + 3, LEN(FLEET7[[#This Row],[Secondary Asset Identifier]]))),FLEET7[[#This Row],[Emp ID]])</f>
        <v/>
      </c>
      <c r="CY289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289">
        <f>FLEET7[[#This Row],[Assigned]]</f>
        <v/>
      </c>
      <c r="DA289">
        <f>TRIM(LEFT($C289, FIND("(", $C289 &amp; "(") - 1))</f>
        <v/>
      </c>
    </row>
    <row r="290">
      <c r="A290" t="inlineStr">
        <is>
          <t>Ragle Inc.</t>
        </is>
      </c>
      <c r="B290" t="inlineStr">
        <is>
          <t>Ragle - Texas</t>
        </is>
      </c>
      <c r="C290" t="inlineStr">
        <is>
          <t>LP-04</t>
        </is>
      </c>
      <c r="D290" t="inlineStr">
        <is>
          <t>Other</t>
        </is>
      </c>
      <c r="E290" t="inlineStr">
        <is>
          <t>ALLMAND</t>
        </is>
      </c>
      <c r="F290" t="inlineStr">
        <is>
          <t>NIGHT-LITE PRO</t>
        </is>
      </c>
      <c r="G290" t="n">
        <v>2013</v>
      </c>
      <c r="H290" t="inlineStr">
        <is>
          <t>Light Plant</t>
        </is>
      </c>
      <c r="K290" s="1" t="n">
        <v>45789.23554398148</v>
      </c>
      <c r="L290" t="inlineStr">
        <is>
          <t>Heartbeat</t>
        </is>
      </c>
      <c r="R290" t="inlineStr">
        <is>
          <t>DFW Yard, Oak Grove Rd, Fort Worth, TX 76140</t>
        </is>
      </c>
      <c r="T290" t="inlineStr">
        <is>
          <t>True</t>
        </is>
      </c>
      <c r="U290" t="inlineStr">
        <is>
          <t>N/A</t>
        </is>
      </c>
      <c r="V290" t="n">
        <v>514</v>
      </c>
      <c r="W290" t="n">
        <v>0</v>
      </c>
      <c r="X290" t="n">
        <v>0</v>
      </c>
      <c r="Y290" t="n">
        <v>1272</v>
      </c>
      <c r="Z290" t="n">
        <v>1272</v>
      </c>
      <c r="AB290" t="inlineStr">
        <is>
          <t>P0212040010</t>
        </is>
      </c>
      <c r="AH290" t="inlineStr">
        <is>
          <t>LIGHT PLANT 2013, DOES NOT HAVE SERIAL/VIN
USE GENERATOR SERIAL FOR NOW</t>
        </is>
      </c>
      <c r="AO290" t="inlineStr">
        <is>
          <t>0.00</t>
        </is>
      </c>
      <c r="AP290" t="inlineStr">
        <is>
          <t>CuYds</t>
        </is>
      </c>
      <c r="AR290" t="n">
        <v>0</v>
      </c>
      <c r="AS290" t="inlineStr">
        <is>
          <t>lbs</t>
        </is>
      </c>
      <c r="AU290" t="n">
        <v>0</v>
      </c>
      <c r="AV290" t="n">
        <v>0</v>
      </c>
      <c r="AW290" t="n">
        <v>0</v>
      </c>
      <c r="CJ290" t="inlineStr">
        <is>
          <t>JH-BP2</t>
        </is>
      </c>
      <c r="CK290" t="inlineStr">
        <is>
          <t>00322B0293</t>
        </is>
      </c>
      <c r="CP290" t="inlineStr">
        <is>
          <t>Standard</t>
        </is>
      </c>
      <c r="CV290">
        <f>FLEET7[[#This Row],[Category]]</f>
        <v/>
      </c>
      <c r="CW290">
        <f>TRIM(LEFT($C290, FIND("(", $C290 &amp; "(") - 1))</f>
        <v/>
      </c>
      <c r="CX290">
        <f>IFERROR(TRIM(MID(FLEET7[[#This Row],[Secondary Asset Identifier]], FIND(" - ", FLEET7[[#This Row],[Secondary Asset Identifier]]) + 3, LEN(FLEET7[[#This Row],[Secondary Asset Identifier]]))),FLEET7[[#This Row],[Emp ID]])</f>
        <v/>
      </c>
      <c r="CY290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290">
        <f>FLEET7[[#This Row],[Assigned]]</f>
        <v/>
      </c>
      <c r="DA290">
        <f>TRIM(LEFT($C290, FIND("(", $C290 &amp; "(") - 1))</f>
        <v/>
      </c>
    </row>
    <row r="291">
      <c r="A291" t="inlineStr">
        <is>
          <t>Ragle Inc.</t>
        </is>
      </c>
      <c r="B291" t="inlineStr">
        <is>
          <t>Ragle - Texas</t>
        </is>
      </c>
      <c r="C291" t="inlineStr">
        <is>
          <t>LP-05</t>
        </is>
      </c>
      <c r="D291" t="inlineStr">
        <is>
          <t>Other</t>
        </is>
      </c>
      <c r="E291" t="inlineStr">
        <is>
          <t>GENERAC</t>
        </is>
      </c>
      <c r="F291" t="inlineStr">
        <is>
          <t>MLT6SMDS</t>
        </is>
      </c>
      <c r="G291" t="n">
        <v>2007</v>
      </c>
      <c r="H291" t="inlineStr">
        <is>
          <t>Light Plant</t>
        </is>
      </c>
      <c r="K291" s="1" t="n">
        <v>45789.23606481482</v>
      </c>
      <c r="L291" t="inlineStr">
        <is>
          <t>Heartbeat</t>
        </is>
      </c>
      <c r="R291" t="inlineStr">
        <is>
          <t>WTX YARD (2), W County Road 117, Midland, TX 79706</t>
        </is>
      </c>
      <c r="T291" t="inlineStr">
        <is>
          <t>True</t>
        </is>
      </c>
      <c r="U291" t="inlineStr">
        <is>
          <t>N/A</t>
        </is>
      </c>
      <c r="V291" t="n">
        <v>474</v>
      </c>
      <c r="W291" t="n">
        <v>0</v>
      </c>
      <c r="X291" t="n">
        <v>0</v>
      </c>
      <c r="Y291" t="n">
        <v>1234</v>
      </c>
      <c r="Z291" t="n">
        <v>1234</v>
      </c>
      <c r="AB291" t="inlineStr">
        <is>
          <t>27037</t>
        </is>
      </c>
      <c r="AH291" t="inlineStr">
        <is>
          <t>LIGHT PLANT 2007, MISSING COMPLETE VIN
27037 FROM SMARTSHEET, LAST 5 OF VIN*</t>
        </is>
      </c>
      <c r="AO291" t="inlineStr">
        <is>
          <t>0.00</t>
        </is>
      </c>
      <c r="AP291" t="inlineStr">
        <is>
          <t>CuYds</t>
        </is>
      </c>
      <c r="AR291" t="n">
        <v>0</v>
      </c>
      <c r="AS291" t="inlineStr">
        <is>
          <t>lbs</t>
        </is>
      </c>
      <c r="AU291" t="n">
        <v>0</v>
      </c>
      <c r="AV291" t="n">
        <v>0</v>
      </c>
      <c r="AW291" t="n">
        <v>0</v>
      </c>
      <c r="CJ291" t="inlineStr">
        <is>
          <t>JH-BP2</t>
        </is>
      </c>
      <c r="CK291" t="inlineStr">
        <is>
          <t>00322B0423</t>
        </is>
      </c>
      <c r="CP291" t="inlineStr">
        <is>
          <t>Standard</t>
        </is>
      </c>
      <c r="CV291">
        <f>FLEET7[[#This Row],[Category]]</f>
        <v/>
      </c>
      <c r="CW291">
        <f>TRIM(LEFT($C291, FIND("(", $C291 &amp; "(") - 1))</f>
        <v/>
      </c>
      <c r="CX291">
        <f>IFERROR(TRIM(MID(FLEET7[[#This Row],[Secondary Asset Identifier]], FIND(" - ", FLEET7[[#This Row],[Secondary Asset Identifier]]) + 3, LEN(FLEET7[[#This Row],[Secondary Asset Identifier]]))),FLEET7[[#This Row],[Emp ID]])</f>
        <v/>
      </c>
      <c r="CY291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291">
        <f>FLEET7[[#This Row],[Assigned]]</f>
        <v/>
      </c>
      <c r="DA291">
        <f>TRIM(LEFT($C291, FIND("(", $C291 &amp; "(") - 1))</f>
        <v/>
      </c>
    </row>
    <row r="292">
      <c r="A292" t="inlineStr">
        <is>
          <t>Ragle Inc.</t>
        </is>
      </c>
      <c r="B292" t="inlineStr">
        <is>
          <t>Ragle - Texas</t>
        </is>
      </c>
      <c r="C292" t="inlineStr">
        <is>
          <t>LP-06</t>
        </is>
      </c>
      <c r="D292" t="inlineStr">
        <is>
          <t>Other</t>
        </is>
      </c>
      <c r="E292" t="inlineStr">
        <is>
          <t>MAGNUM</t>
        </is>
      </c>
      <c r="F292" t="inlineStr">
        <is>
          <t>MLT3060K</t>
        </is>
      </c>
      <c r="G292" t="n">
        <v>2017</v>
      </c>
      <c r="H292" t="inlineStr">
        <is>
          <t>Light Plant</t>
        </is>
      </c>
      <c r="K292" s="1" t="n">
        <v>45786.73320601852</v>
      </c>
      <c r="L292" t="inlineStr">
        <is>
          <t>Heartbeat</t>
        </is>
      </c>
      <c r="R292" t="inlineStr">
        <is>
          <t>EQUIP HOU, S Acres Dr, Houston, TX 77048</t>
        </is>
      </c>
      <c r="T292" t="inlineStr">
        <is>
          <t>True</t>
        </is>
      </c>
      <c r="U292" t="inlineStr">
        <is>
          <t>N/A</t>
        </is>
      </c>
      <c r="V292" t="n">
        <v>451</v>
      </c>
      <c r="W292" t="n">
        <v>0</v>
      </c>
      <c r="X292" t="n">
        <v>0</v>
      </c>
      <c r="Y292" t="n">
        <v>7600</v>
      </c>
      <c r="Z292" t="n">
        <v>124255</v>
      </c>
      <c r="AB292" t="inlineStr">
        <is>
          <t>1220108</t>
        </is>
      </c>
      <c r="AH292" t="inlineStr">
        <is>
          <t>LIGHT PLANT 2017</t>
        </is>
      </c>
      <c r="AO292" t="inlineStr">
        <is>
          <t>0.00</t>
        </is>
      </c>
      <c r="AP292" t="inlineStr">
        <is>
          <t>CuYds</t>
        </is>
      </c>
      <c r="AR292" t="n">
        <v>0</v>
      </c>
      <c r="AS292" t="inlineStr">
        <is>
          <t>lbs</t>
        </is>
      </c>
      <c r="AU292" t="n">
        <v>0</v>
      </c>
      <c r="AV292" t="n">
        <v>0</v>
      </c>
      <c r="AW292" t="n">
        <v>0</v>
      </c>
      <c r="CJ292" t="inlineStr">
        <is>
          <t>JH-BP2</t>
        </is>
      </c>
      <c r="CK292" t="inlineStr">
        <is>
          <t>00322B0354</t>
        </is>
      </c>
      <c r="CP292" t="inlineStr">
        <is>
          <t>Standard</t>
        </is>
      </c>
      <c r="CV292">
        <f>FLEET7[[#This Row],[Category]]</f>
        <v/>
      </c>
      <c r="CW292">
        <f>TRIM(LEFT($C292, FIND("(", $C292 &amp; "(") - 1))</f>
        <v/>
      </c>
      <c r="CX292">
        <f>IFERROR(TRIM(MID(FLEET7[[#This Row],[Secondary Asset Identifier]], FIND(" - ", FLEET7[[#This Row],[Secondary Asset Identifier]]) + 3, LEN(FLEET7[[#This Row],[Secondary Asset Identifier]]))),FLEET7[[#This Row],[Emp ID]])</f>
        <v/>
      </c>
      <c r="CY292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292">
        <f>FLEET7[[#This Row],[Assigned]]</f>
        <v/>
      </c>
      <c r="DA292">
        <f>TRIM(LEFT($C292, FIND("(", $C292 &amp; "(") - 1))</f>
        <v/>
      </c>
    </row>
    <row r="293">
      <c r="A293" t="inlineStr">
        <is>
          <t>Ragle Inc.</t>
        </is>
      </c>
      <c r="B293" t="inlineStr">
        <is>
          <t>Ragle - Texas</t>
        </is>
      </c>
      <c r="C293" t="inlineStr">
        <is>
          <t>LP-07</t>
        </is>
      </c>
      <c r="D293" t="inlineStr">
        <is>
          <t>Other</t>
        </is>
      </c>
      <c r="E293" t="inlineStr">
        <is>
          <t>MAGNUM</t>
        </is>
      </c>
      <c r="F293" t="inlineStr">
        <is>
          <t>MLT3060</t>
        </is>
      </c>
      <c r="H293" t="inlineStr">
        <is>
          <t>Light Plant</t>
        </is>
      </c>
      <c r="K293" s="1" t="n">
        <v>45789.23275462963</v>
      </c>
      <c r="L293" t="inlineStr">
        <is>
          <t>Heartbeat</t>
        </is>
      </c>
      <c r="R293" t="inlineStr">
        <is>
          <t>TRAFFIC WALNUT HILL YARD, Composite Dr, Dallas, TX 75220</t>
        </is>
      </c>
      <c r="T293" t="inlineStr">
        <is>
          <t>True</t>
        </is>
      </c>
      <c r="U293" t="inlineStr">
        <is>
          <t>N/A</t>
        </is>
      </c>
      <c r="V293" t="n">
        <v>214</v>
      </c>
      <c r="W293" t="n">
        <v>0</v>
      </c>
      <c r="X293" t="n">
        <v>0</v>
      </c>
      <c r="Y293" t="n">
        <v>8796</v>
      </c>
      <c r="Z293" t="n">
        <v>8796</v>
      </c>
      <c r="AB293" t="inlineStr">
        <is>
          <t>1306645</t>
        </is>
      </c>
      <c r="AE293" t="inlineStr">
        <is>
          <t>TX</t>
        </is>
      </c>
      <c r="AO293" t="inlineStr">
        <is>
          <t>0.00</t>
        </is>
      </c>
      <c r="AQ293" t="n">
        <v>0</v>
      </c>
      <c r="AR293" t="n">
        <v>0</v>
      </c>
      <c r="AS293" t="inlineStr">
        <is>
          <t>lbs</t>
        </is>
      </c>
      <c r="AT293" t="n">
        <v>0</v>
      </c>
      <c r="AU293" t="n">
        <v>0</v>
      </c>
      <c r="AV293" t="n">
        <v>0</v>
      </c>
      <c r="AW293" t="n">
        <v>0</v>
      </c>
      <c r="AZ293" t="n">
        <v>0</v>
      </c>
      <c r="BA293" t="n">
        <v>0</v>
      </c>
      <c r="BB293" t="n">
        <v>0</v>
      </c>
      <c r="CJ293" t="inlineStr">
        <is>
          <t>JH-BP2</t>
        </is>
      </c>
      <c r="CK293" t="inlineStr">
        <is>
          <t>00322B0565</t>
        </is>
      </c>
      <c r="CP293" t="inlineStr">
        <is>
          <t>Import</t>
        </is>
      </c>
      <c r="CV293">
        <f>FLEET7[[#This Row],[Category]]</f>
        <v/>
      </c>
      <c r="CW293">
        <f>TRIM(LEFT($C293, FIND("(", $C293 &amp; "(") - 1))</f>
        <v/>
      </c>
      <c r="CX293">
        <f>IFERROR(TRIM(MID(FLEET7[[#This Row],[Secondary Asset Identifier]], FIND(" - ", FLEET7[[#This Row],[Secondary Asset Identifier]]) + 3, LEN(FLEET7[[#This Row],[Secondary Asset Identifier]]))),FLEET7[[#This Row],[Emp ID]])</f>
        <v/>
      </c>
      <c r="CY293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293">
        <f>FLEET7[[#This Row],[Assigned]]</f>
        <v/>
      </c>
      <c r="DA293">
        <f>TRIM(LEFT($C293, FIND("(", $C293 &amp; "(") - 1))</f>
        <v/>
      </c>
    </row>
    <row r="294">
      <c r="A294" t="inlineStr">
        <is>
          <t>Ragle Inc.</t>
        </is>
      </c>
      <c r="B294" t="inlineStr">
        <is>
          <t>Ragle - Texas</t>
        </is>
      </c>
      <c r="C294" t="inlineStr">
        <is>
          <t>LP-07N</t>
        </is>
      </c>
      <c r="D294" t="inlineStr">
        <is>
          <t>Other</t>
        </is>
      </c>
      <c r="E294" t="inlineStr">
        <is>
          <t>MAGNUM</t>
        </is>
      </c>
      <c r="F294" t="inlineStr">
        <is>
          <t>MLT3060</t>
        </is>
      </c>
      <c r="H294" t="inlineStr">
        <is>
          <t>Light Plant</t>
        </is>
      </c>
      <c r="K294" s="1" t="n">
        <v>45789.23196759259</v>
      </c>
      <c r="L294" t="inlineStr">
        <is>
          <t>Heartbeat</t>
        </is>
      </c>
      <c r="R294" t="inlineStr">
        <is>
          <t>2024-012 Dal IH635 U-Turn Bridge, Interstate Highway 635, Coppell, TX 75063</t>
        </is>
      </c>
      <c r="T294" t="inlineStr">
        <is>
          <t>True</t>
        </is>
      </c>
      <c r="U294" t="inlineStr">
        <is>
          <t>N/A</t>
        </is>
      </c>
      <c r="V294" t="n">
        <v>556</v>
      </c>
      <c r="W294" t="n">
        <v>4041</v>
      </c>
      <c r="X294" t="n">
        <v>4041</v>
      </c>
      <c r="Y294" t="n">
        <v>4041</v>
      </c>
      <c r="Z294" t="n">
        <v>4041</v>
      </c>
      <c r="AB294" t="inlineStr">
        <is>
          <t>5AJLS14111FB507938</t>
        </is>
      </c>
      <c r="AH294" t="inlineStr">
        <is>
          <t>GENERAC MAGNUM MLT3060M LIGHT PLANT</t>
        </is>
      </c>
      <c r="AO294" t="inlineStr">
        <is>
          <t>0.00</t>
        </is>
      </c>
      <c r="AP294" t="inlineStr">
        <is>
          <t>CuYds</t>
        </is>
      </c>
      <c r="AR294" t="n">
        <v>0</v>
      </c>
      <c r="AS294" t="inlineStr">
        <is>
          <t>lbs</t>
        </is>
      </c>
      <c r="AU294" t="n">
        <v>0</v>
      </c>
      <c r="AV294" t="n">
        <v>0</v>
      </c>
      <c r="AW294" t="n">
        <v>0</v>
      </c>
      <c r="CJ294" t="inlineStr">
        <is>
          <t>JH-BP2</t>
        </is>
      </c>
      <c r="CK294" t="inlineStr">
        <is>
          <t>00322B0195</t>
        </is>
      </c>
      <c r="CP294" t="inlineStr">
        <is>
          <t>Standard</t>
        </is>
      </c>
      <c r="CV294">
        <f>FLEET7[[#This Row],[Category]]</f>
        <v/>
      </c>
      <c r="CW294">
        <f>TRIM(LEFT($C294, FIND("(", $C294 &amp; "(") - 1))</f>
        <v/>
      </c>
      <c r="CX294">
        <f>IFERROR(TRIM(MID(FLEET7[[#This Row],[Secondary Asset Identifier]], FIND(" - ", FLEET7[[#This Row],[Secondary Asset Identifier]]) + 3, LEN(FLEET7[[#This Row],[Secondary Asset Identifier]]))),FLEET7[[#This Row],[Emp ID]])</f>
        <v/>
      </c>
      <c r="CY294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294">
        <f>FLEET7[[#This Row],[Assigned]]</f>
        <v/>
      </c>
      <c r="DA294">
        <f>TRIM(LEFT($C294, FIND("(", $C294 &amp; "(") - 1))</f>
        <v/>
      </c>
    </row>
    <row r="295">
      <c r="A295" t="inlineStr">
        <is>
          <t>Ragle Inc.</t>
        </is>
      </c>
      <c r="B295" t="inlineStr">
        <is>
          <t>Ragle - Texas</t>
        </is>
      </c>
      <c r="C295" t="inlineStr">
        <is>
          <t>LP-101</t>
        </is>
      </c>
      <c r="D295" t="inlineStr">
        <is>
          <t>Other</t>
        </is>
      </c>
      <c r="E295" t="inlineStr">
        <is>
          <t>GENERAC</t>
        </is>
      </c>
      <c r="F295" t="inlineStr">
        <is>
          <t>MLT4060M</t>
        </is>
      </c>
      <c r="G295" t="n">
        <v>2016</v>
      </c>
      <c r="H295" t="inlineStr">
        <is>
          <t>Light Plant</t>
        </is>
      </c>
      <c r="K295" s="1" t="n">
        <v>45787.98474537037</v>
      </c>
      <c r="L295" t="inlineStr">
        <is>
          <t>Heartbeat</t>
        </is>
      </c>
      <c r="R295" t="inlineStr">
        <is>
          <t>EQUIP HOU, S Acres Dr, Houston, TX 77048</t>
        </is>
      </c>
      <c r="T295" t="inlineStr">
        <is>
          <t>True</t>
        </is>
      </c>
      <c r="U295" t="inlineStr">
        <is>
          <t>N/A</t>
        </is>
      </c>
      <c r="V295" t="n">
        <v>578</v>
      </c>
      <c r="W295" t="n">
        <v>0</v>
      </c>
      <c r="X295" t="n">
        <v>0</v>
      </c>
      <c r="Y295" t="n">
        <v>8307</v>
      </c>
      <c r="Z295" t="n">
        <v>8307</v>
      </c>
      <c r="AB295" t="inlineStr">
        <is>
          <t>5AJLS1412GB801389</t>
        </is>
      </c>
      <c r="AH295" t="inlineStr">
        <is>
          <t xml:space="preserve">GENERAC MLT4060M LIGHT PLANT </t>
        </is>
      </c>
      <c r="AO295" t="inlineStr">
        <is>
          <t>0.00</t>
        </is>
      </c>
      <c r="AP295" t="inlineStr">
        <is>
          <t>CuYds</t>
        </is>
      </c>
      <c r="AR295" t="n">
        <v>0</v>
      </c>
      <c r="AS295" t="inlineStr">
        <is>
          <t>lbs</t>
        </is>
      </c>
      <c r="AU295" t="n">
        <v>0</v>
      </c>
      <c r="AV295" t="n">
        <v>0</v>
      </c>
      <c r="AW295" t="n">
        <v>0</v>
      </c>
      <c r="CJ295" t="inlineStr">
        <is>
          <t>JH-BP2</t>
        </is>
      </c>
      <c r="CK295" t="inlineStr">
        <is>
          <t>00322B0179</t>
        </is>
      </c>
      <c r="CP295" t="inlineStr">
        <is>
          <t>Standard</t>
        </is>
      </c>
      <c r="CV295">
        <f>FLEET7[[#This Row],[Category]]</f>
        <v/>
      </c>
      <c r="CW295">
        <f>TRIM(LEFT($C295, FIND("(", $C295 &amp; "(") - 1))</f>
        <v/>
      </c>
      <c r="CX295">
        <f>IFERROR(TRIM(MID(FLEET7[[#This Row],[Secondary Asset Identifier]], FIND(" - ", FLEET7[[#This Row],[Secondary Asset Identifier]]) + 3, LEN(FLEET7[[#This Row],[Secondary Asset Identifier]]))),FLEET7[[#This Row],[Emp ID]])</f>
        <v/>
      </c>
      <c r="CY295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295">
        <f>FLEET7[[#This Row],[Assigned]]</f>
        <v/>
      </c>
      <c r="DA295">
        <f>TRIM(LEFT($C295, FIND("(", $C295 &amp; "(") - 1))</f>
        <v/>
      </c>
    </row>
    <row r="296">
      <c r="A296" t="inlineStr">
        <is>
          <t>Ragle Inc.</t>
        </is>
      </c>
      <c r="B296" t="inlineStr">
        <is>
          <t>Ragle - Texas</t>
        </is>
      </c>
      <c r="C296" t="inlineStr">
        <is>
          <t>LP-104</t>
        </is>
      </c>
      <c r="D296" t="inlineStr">
        <is>
          <t>Other</t>
        </is>
      </c>
      <c r="E296" t="inlineStr">
        <is>
          <t>WACKER</t>
        </is>
      </c>
      <c r="F296" t="inlineStr">
        <is>
          <t>LTN6K</t>
        </is>
      </c>
      <c r="G296" t="n">
        <v>2012</v>
      </c>
      <c r="H296" t="inlineStr">
        <is>
          <t>Light Plant</t>
        </is>
      </c>
      <c r="K296" s="1" t="n">
        <v>45789.23355324074</v>
      </c>
      <c r="L296" t="inlineStr">
        <is>
          <t>Heartbeat</t>
        </is>
      </c>
      <c r="R296" t="inlineStr">
        <is>
          <t>WTX YARD (2), W County Road 117, Midland, TX 79706</t>
        </is>
      </c>
      <c r="T296" t="inlineStr">
        <is>
          <t>True</t>
        </is>
      </c>
      <c r="U296" t="inlineStr">
        <is>
          <t>N/A</t>
        </is>
      </c>
      <c r="V296" t="n">
        <v>559</v>
      </c>
      <c r="W296" t="n">
        <v>0</v>
      </c>
      <c r="X296" t="n">
        <v>0</v>
      </c>
      <c r="Y296" t="n">
        <v>1234</v>
      </c>
      <c r="Z296" t="n">
        <v>1234</v>
      </c>
      <c r="AB296" t="inlineStr">
        <is>
          <t>5XFLN0517CN004775</t>
        </is>
      </c>
      <c r="AH296" t="inlineStr">
        <is>
          <t>GPS AND FLEET TRACKING</t>
        </is>
      </c>
      <c r="AO296" t="inlineStr">
        <is>
          <t>0.00</t>
        </is>
      </c>
      <c r="AP296" t="inlineStr">
        <is>
          <t>CuYds</t>
        </is>
      </c>
      <c r="AR296" t="n">
        <v>0</v>
      </c>
      <c r="AS296" t="inlineStr">
        <is>
          <t>lbs</t>
        </is>
      </c>
      <c r="AU296" t="n">
        <v>0</v>
      </c>
      <c r="AV296" t="n">
        <v>0</v>
      </c>
      <c r="AW296" t="n">
        <v>0</v>
      </c>
      <c r="CJ296" t="inlineStr">
        <is>
          <t>JH-BP2</t>
        </is>
      </c>
      <c r="CK296" t="inlineStr">
        <is>
          <t>00322B0130</t>
        </is>
      </c>
      <c r="CP296" t="inlineStr">
        <is>
          <t>Standard</t>
        </is>
      </c>
      <c r="CV296">
        <f>FLEET7[[#This Row],[Category]]</f>
        <v/>
      </c>
      <c r="CW296">
        <f>TRIM(LEFT($C296, FIND("(", $C296 &amp; "(") - 1))</f>
        <v/>
      </c>
      <c r="CX296">
        <f>IFERROR(TRIM(MID(FLEET7[[#This Row],[Secondary Asset Identifier]], FIND(" - ", FLEET7[[#This Row],[Secondary Asset Identifier]]) + 3, LEN(FLEET7[[#This Row],[Secondary Asset Identifier]]))),FLEET7[[#This Row],[Emp ID]])</f>
        <v/>
      </c>
      <c r="CY296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296">
        <f>FLEET7[[#This Row],[Assigned]]</f>
        <v/>
      </c>
      <c r="DA296">
        <f>TRIM(LEFT($C296, FIND("(", $C296 &amp; "(") - 1))</f>
        <v/>
      </c>
    </row>
    <row r="297">
      <c r="A297" t="inlineStr">
        <is>
          <t>Ragle Inc.</t>
        </is>
      </c>
      <c r="B297" t="inlineStr">
        <is>
          <t>Ragle - Texas</t>
        </is>
      </c>
      <c r="C297" t="inlineStr">
        <is>
          <t>LP-105</t>
        </is>
      </c>
      <c r="D297" t="inlineStr">
        <is>
          <t>Other</t>
        </is>
      </c>
      <c r="E297" t="inlineStr">
        <is>
          <t>MAGNUM</t>
        </is>
      </c>
      <c r="F297" t="inlineStr">
        <is>
          <t>MLT3060</t>
        </is>
      </c>
      <c r="G297" t="n">
        <v>2013</v>
      </c>
      <c r="H297" t="inlineStr">
        <is>
          <t>Light Plant</t>
        </is>
      </c>
      <c r="K297" s="1" t="n">
        <v>45786.98424768518</v>
      </c>
      <c r="L297" t="inlineStr">
        <is>
          <t>Heartbeat</t>
        </is>
      </c>
      <c r="R297" t="inlineStr">
        <is>
          <t>EQUIP HOU, S Acres Dr, Houston, TX 77048</t>
        </is>
      </c>
      <c r="T297" t="inlineStr">
        <is>
          <t>True</t>
        </is>
      </c>
      <c r="U297" t="inlineStr">
        <is>
          <t>N/A</t>
        </is>
      </c>
      <c r="V297" t="n">
        <v>578</v>
      </c>
      <c r="W297" t="n">
        <v>0</v>
      </c>
      <c r="X297" t="n">
        <v>0</v>
      </c>
      <c r="Y297" t="n">
        <v>9943</v>
      </c>
      <c r="Z297" t="n">
        <v>9943</v>
      </c>
      <c r="AB297" t="inlineStr">
        <is>
          <t>5AJLS1410DB311468</t>
        </is>
      </c>
      <c r="AH297" t="inlineStr">
        <is>
          <t>GENERAC MAGNUM MLT3060KV LIGHT PLANT 2013</t>
        </is>
      </c>
      <c r="AO297" t="inlineStr">
        <is>
          <t>0.00</t>
        </is>
      </c>
      <c r="AP297" t="inlineStr">
        <is>
          <t>CuYds</t>
        </is>
      </c>
      <c r="AR297" t="n">
        <v>0</v>
      </c>
      <c r="AS297" t="inlineStr">
        <is>
          <t>lbs</t>
        </is>
      </c>
      <c r="AU297" t="n">
        <v>0</v>
      </c>
      <c r="AV297" t="n">
        <v>0</v>
      </c>
      <c r="AW297" t="n">
        <v>0</v>
      </c>
      <c r="CJ297" t="inlineStr">
        <is>
          <t>JH-BP2</t>
        </is>
      </c>
      <c r="CK297" t="inlineStr">
        <is>
          <t>00322B0151</t>
        </is>
      </c>
      <c r="CP297" t="inlineStr">
        <is>
          <t>Standard</t>
        </is>
      </c>
      <c r="CV297">
        <f>FLEET7[[#This Row],[Category]]</f>
        <v/>
      </c>
      <c r="CW297">
        <f>TRIM(LEFT($C297, FIND("(", $C297 &amp; "(") - 1))</f>
        <v/>
      </c>
      <c r="CX297">
        <f>IFERROR(TRIM(MID(FLEET7[[#This Row],[Secondary Asset Identifier]], FIND(" - ", FLEET7[[#This Row],[Secondary Asset Identifier]]) + 3, LEN(FLEET7[[#This Row],[Secondary Asset Identifier]]))),FLEET7[[#This Row],[Emp ID]])</f>
        <v/>
      </c>
      <c r="CY297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297">
        <f>FLEET7[[#This Row],[Assigned]]</f>
        <v/>
      </c>
      <c r="DA297">
        <f>TRIM(LEFT($C297, FIND("(", $C297 &amp; "(") - 1))</f>
        <v/>
      </c>
    </row>
    <row r="298">
      <c r="A298" t="inlineStr">
        <is>
          <t>Ragle Inc.</t>
        </is>
      </c>
      <c r="B298" t="inlineStr">
        <is>
          <t>Ragle - Texas</t>
        </is>
      </c>
      <c r="C298" t="inlineStr">
        <is>
          <t>LP-106</t>
        </is>
      </c>
      <c r="D298" t="inlineStr">
        <is>
          <t>Other</t>
        </is>
      </c>
      <c r="E298" t="inlineStr">
        <is>
          <t>MAGNUM</t>
        </is>
      </c>
      <c r="F298" t="inlineStr">
        <is>
          <t>MLT3060</t>
        </is>
      </c>
      <c r="G298" t="n">
        <v>2007</v>
      </c>
      <c r="H298" t="inlineStr">
        <is>
          <t>Light Plant</t>
        </is>
      </c>
      <c r="K298" s="1" t="n">
        <v>45789.23510416667</v>
      </c>
      <c r="L298" t="inlineStr">
        <is>
          <t>Heartbeat</t>
        </is>
      </c>
      <c r="R298" t="inlineStr">
        <is>
          <t>2023-006 (OFFICE) Tarrant SH 183 Bridge, Decatur Ave, Fort Worth, TX 76106</t>
        </is>
      </c>
      <c r="T298" t="inlineStr">
        <is>
          <t>True</t>
        </is>
      </c>
      <c r="U298" t="inlineStr">
        <is>
          <t>N/A</t>
        </is>
      </c>
      <c r="V298" t="n">
        <v>556</v>
      </c>
      <c r="W298" t="n">
        <v>0</v>
      </c>
      <c r="X298" t="n">
        <v>0</v>
      </c>
      <c r="Y298" t="n">
        <v>4900</v>
      </c>
      <c r="Z298" t="n">
        <v>4900</v>
      </c>
      <c r="AB298" t="inlineStr">
        <is>
          <t>5AJLS16147B000417</t>
        </is>
      </c>
      <c r="AH298" t="inlineStr">
        <is>
          <t>GENERAC MAGNUM MLT3060MMH LIGHT PLANT 2007</t>
        </is>
      </c>
      <c r="AO298" t="inlineStr">
        <is>
          <t>0.00</t>
        </is>
      </c>
      <c r="AP298" t="inlineStr">
        <is>
          <t>CuYds</t>
        </is>
      </c>
      <c r="AR298" t="n">
        <v>0</v>
      </c>
      <c r="AS298" t="inlineStr">
        <is>
          <t>lbs</t>
        </is>
      </c>
      <c r="AU298" t="n">
        <v>0</v>
      </c>
      <c r="AV298" t="n">
        <v>0</v>
      </c>
      <c r="AW298" t="n">
        <v>0</v>
      </c>
      <c r="CJ298" t="inlineStr">
        <is>
          <t>JH-BP2</t>
        </is>
      </c>
      <c r="CK298" t="inlineStr">
        <is>
          <t>00322B0324</t>
        </is>
      </c>
      <c r="CP298" t="inlineStr">
        <is>
          <t>Standard</t>
        </is>
      </c>
      <c r="CV298">
        <f>FLEET7[[#This Row],[Category]]</f>
        <v/>
      </c>
      <c r="CW298">
        <f>TRIM(LEFT($C298, FIND("(", $C298 &amp; "(") - 1))</f>
        <v/>
      </c>
      <c r="CX298">
        <f>IFERROR(TRIM(MID(FLEET7[[#This Row],[Secondary Asset Identifier]], FIND(" - ", FLEET7[[#This Row],[Secondary Asset Identifier]]) + 3, LEN(FLEET7[[#This Row],[Secondary Asset Identifier]]))),FLEET7[[#This Row],[Emp ID]])</f>
        <v/>
      </c>
      <c r="CY298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298">
        <f>FLEET7[[#This Row],[Assigned]]</f>
        <v/>
      </c>
      <c r="DA298">
        <f>TRIM(LEFT($C298, FIND("(", $C298 &amp; "(") - 1))</f>
        <v/>
      </c>
    </row>
    <row r="299">
      <c r="A299" t="inlineStr">
        <is>
          <t>Ragle Inc.</t>
        </is>
      </c>
      <c r="B299" t="inlineStr">
        <is>
          <t>Ragle - Texas</t>
        </is>
      </c>
      <c r="C299" t="inlineStr">
        <is>
          <t>LP-107</t>
        </is>
      </c>
      <c r="D299" t="inlineStr">
        <is>
          <t>Other</t>
        </is>
      </c>
      <c r="E299" t="inlineStr">
        <is>
          <t>MAGNUM</t>
        </is>
      </c>
      <c r="F299" t="inlineStr">
        <is>
          <t>MLT3060</t>
        </is>
      </c>
      <c r="G299" t="n">
        <v>2013</v>
      </c>
      <c r="H299" t="inlineStr">
        <is>
          <t>Light Plant</t>
        </is>
      </c>
      <c r="K299" s="1" t="n">
        <v>45789.23310185185</v>
      </c>
      <c r="L299" t="inlineStr">
        <is>
          <t>Heartbeat</t>
        </is>
      </c>
      <c r="R299" t="inlineStr">
        <is>
          <t>2023-032 SH 345 BRIDGE REHABILITATION, US-75 N, Dallas, TX 75226</t>
        </is>
      </c>
      <c r="T299" t="inlineStr">
        <is>
          <t>True</t>
        </is>
      </c>
      <c r="U299" t="inlineStr">
        <is>
          <t>N/A</t>
        </is>
      </c>
      <c r="V299" t="n">
        <v>556</v>
      </c>
      <c r="W299" t="n">
        <v>0</v>
      </c>
      <c r="X299" t="n">
        <v>0</v>
      </c>
      <c r="Y299" t="n">
        <v>11196</v>
      </c>
      <c r="Z299" t="n">
        <v>11196</v>
      </c>
      <c r="AB299" t="inlineStr">
        <is>
          <t>5AJLS1414DB311473</t>
        </is>
      </c>
      <c r="AH299" t="inlineStr">
        <is>
          <t>GENERAC MAGNUM MLT3060KV LIGHT PLANT 2013</t>
        </is>
      </c>
      <c r="AO299" t="inlineStr">
        <is>
          <t>0.00</t>
        </is>
      </c>
      <c r="AP299" t="inlineStr">
        <is>
          <t>CuYds</t>
        </is>
      </c>
      <c r="AR299" t="n">
        <v>0</v>
      </c>
      <c r="AS299" t="inlineStr">
        <is>
          <t>lbs</t>
        </is>
      </c>
      <c r="AU299" t="n">
        <v>0</v>
      </c>
      <c r="AV299" t="n">
        <v>0</v>
      </c>
      <c r="AW299" t="n">
        <v>0</v>
      </c>
      <c r="CJ299" t="inlineStr">
        <is>
          <t>JH-BP2</t>
        </is>
      </c>
      <c r="CK299" t="inlineStr">
        <is>
          <t>00322B0226</t>
        </is>
      </c>
      <c r="CP299" t="inlineStr">
        <is>
          <t>Standard</t>
        </is>
      </c>
      <c r="CV299">
        <f>FLEET7[[#This Row],[Category]]</f>
        <v/>
      </c>
      <c r="CW299">
        <f>TRIM(LEFT($C299, FIND("(", $C299 &amp; "(") - 1))</f>
        <v/>
      </c>
      <c r="CX299">
        <f>IFERROR(TRIM(MID(FLEET7[[#This Row],[Secondary Asset Identifier]], FIND(" - ", FLEET7[[#This Row],[Secondary Asset Identifier]]) + 3, LEN(FLEET7[[#This Row],[Secondary Asset Identifier]]))),FLEET7[[#This Row],[Emp ID]])</f>
        <v/>
      </c>
      <c r="CY299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299">
        <f>FLEET7[[#This Row],[Assigned]]</f>
        <v/>
      </c>
      <c r="DA299">
        <f>TRIM(LEFT($C299, FIND("(", $C299 &amp; "(") - 1))</f>
        <v/>
      </c>
    </row>
    <row r="300">
      <c r="A300" t="inlineStr">
        <is>
          <t>Ragle Inc.</t>
        </is>
      </c>
      <c r="B300" t="inlineStr">
        <is>
          <t>Ragle - Texas</t>
        </is>
      </c>
      <c r="C300" t="inlineStr">
        <is>
          <t>LP-108</t>
        </is>
      </c>
      <c r="D300" t="inlineStr">
        <is>
          <t>Other</t>
        </is>
      </c>
      <c r="E300" t="inlineStr">
        <is>
          <t>MAGNUM</t>
        </is>
      </c>
      <c r="F300" t="inlineStr">
        <is>
          <t>MLT3060</t>
        </is>
      </c>
      <c r="G300" t="n">
        <v>2013</v>
      </c>
      <c r="H300" t="inlineStr">
        <is>
          <t>Light Plant</t>
        </is>
      </c>
      <c r="K300" s="1" t="n">
        <v>45789.23334490741</v>
      </c>
      <c r="L300" t="inlineStr">
        <is>
          <t>Heartbeat</t>
        </is>
      </c>
      <c r="R300" t="inlineStr">
        <is>
          <t>2023-006 (OFFICE) Tarrant SH 183 Bridge, Decatur Ave, Fort Worth, TX 76106</t>
        </is>
      </c>
      <c r="T300" t="inlineStr">
        <is>
          <t>True</t>
        </is>
      </c>
      <c r="U300" t="inlineStr">
        <is>
          <t>N/A</t>
        </is>
      </c>
      <c r="V300" t="n">
        <v>538</v>
      </c>
      <c r="W300" t="n">
        <v>2007</v>
      </c>
      <c r="X300" t="n">
        <v>2007</v>
      </c>
      <c r="Y300" t="n">
        <v>21603</v>
      </c>
      <c r="Z300" t="n">
        <v>21603</v>
      </c>
      <c r="AB300" t="inlineStr">
        <is>
          <t>5AJLS1418DB311475</t>
        </is>
      </c>
      <c r="AH300" t="inlineStr">
        <is>
          <t>GENERAC MAGNUM MLT3060KV LIGHT PLANT 2013</t>
        </is>
      </c>
      <c r="AO300" t="inlineStr">
        <is>
          <t>0.00</t>
        </is>
      </c>
      <c r="AP300" t="inlineStr">
        <is>
          <t>CuYds</t>
        </is>
      </c>
      <c r="AR300" t="n">
        <v>0</v>
      </c>
      <c r="AS300" t="inlineStr">
        <is>
          <t>lbs</t>
        </is>
      </c>
      <c r="AU300" t="n">
        <v>0</v>
      </c>
      <c r="AV300" t="n">
        <v>0</v>
      </c>
      <c r="AW300" t="n">
        <v>0</v>
      </c>
      <c r="CJ300" t="inlineStr">
        <is>
          <t>JH-BP2</t>
        </is>
      </c>
      <c r="CK300" t="inlineStr">
        <is>
          <t>00322B0396</t>
        </is>
      </c>
      <c r="CP300" t="inlineStr">
        <is>
          <t>Standard</t>
        </is>
      </c>
      <c r="CV300">
        <f>FLEET7[[#This Row],[Category]]</f>
        <v/>
      </c>
      <c r="CW300">
        <f>TRIM(LEFT($C300, FIND("(", $C300 &amp; "(") - 1))</f>
        <v/>
      </c>
      <c r="CX300">
        <f>IFERROR(TRIM(MID(FLEET7[[#This Row],[Secondary Asset Identifier]], FIND(" - ", FLEET7[[#This Row],[Secondary Asset Identifier]]) + 3, LEN(FLEET7[[#This Row],[Secondary Asset Identifier]]))),FLEET7[[#This Row],[Emp ID]])</f>
        <v/>
      </c>
      <c r="CY300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300">
        <f>FLEET7[[#This Row],[Assigned]]</f>
        <v/>
      </c>
      <c r="DA300">
        <f>TRIM(LEFT($C300, FIND("(", $C300 &amp; "(") - 1))</f>
        <v/>
      </c>
    </row>
    <row r="301">
      <c r="A301" t="inlineStr">
        <is>
          <t>Ragle Inc.</t>
        </is>
      </c>
      <c r="B301" t="inlineStr">
        <is>
          <t>Ragle - Texas</t>
        </is>
      </c>
      <c r="C301" t="inlineStr">
        <is>
          <t>LP-109</t>
        </is>
      </c>
      <c r="D301" t="inlineStr">
        <is>
          <t>Other</t>
        </is>
      </c>
      <c r="E301" t="inlineStr">
        <is>
          <t>GENERAC</t>
        </is>
      </c>
      <c r="F301" t="inlineStr">
        <is>
          <t>MLT6SM</t>
        </is>
      </c>
      <c r="G301" t="n">
        <v>2015</v>
      </c>
      <c r="H301" t="inlineStr">
        <is>
          <t>Light Plant</t>
        </is>
      </c>
      <c r="K301" s="1" t="n">
        <v>45789.23613425926</v>
      </c>
      <c r="L301" t="inlineStr">
        <is>
          <t>Heartbeat</t>
        </is>
      </c>
      <c r="R301" t="inlineStr">
        <is>
          <t>DFW Yard, Oak Grove Rd, Fort Worth, TX 76140</t>
        </is>
      </c>
      <c r="T301" t="inlineStr">
        <is>
          <t>True</t>
        </is>
      </c>
      <c r="U301" t="inlineStr">
        <is>
          <t>N/A</t>
        </is>
      </c>
      <c r="V301" t="n">
        <v>538</v>
      </c>
      <c r="W301" t="n">
        <v>9789</v>
      </c>
      <c r="X301" t="n">
        <v>9789</v>
      </c>
      <c r="Y301" t="n">
        <v>9789</v>
      </c>
      <c r="Z301" t="n">
        <v>9789</v>
      </c>
      <c r="AB301" t="inlineStr">
        <is>
          <t>5AJLS1013FB503136</t>
        </is>
      </c>
      <c r="AH301" t="inlineStr">
        <is>
          <t xml:space="preserve">light plant </t>
        </is>
      </c>
      <c r="AO301" t="inlineStr">
        <is>
          <t>0.00</t>
        </is>
      </c>
      <c r="AP301" t="inlineStr">
        <is>
          <t>CuYds</t>
        </is>
      </c>
      <c r="AR301" t="n">
        <v>0</v>
      </c>
      <c r="AS301" t="inlineStr">
        <is>
          <t>lbs</t>
        </is>
      </c>
      <c r="AU301" t="n">
        <v>0</v>
      </c>
      <c r="AV301" t="n">
        <v>0</v>
      </c>
      <c r="AW301" t="n">
        <v>0</v>
      </c>
      <c r="CJ301" t="inlineStr">
        <is>
          <t>JH-BP2</t>
        </is>
      </c>
      <c r="CK301" t="inlineStr">
        <is>
          <t>00322B0379</t>
        </is>
      </c>
      <c r="CP301" t="inlineStr">
        <is>
          <t>Standard</t>
        </is>
      </c>
      <c r="CV301">
        <f>FLEET7[[#This Row],[Category]]</f>
        <v/>
      </c>
      <c r="CW301">
        <f>TRIM(LEFT($C301, FIND("(", $C301 &amp; "(") - 1))</f>
        <v/>
      </c>
      <c r="CX301">
        <f>IFERROR(TRIM(MID(FLEET7[[#This Row],[Secondary Asset Identifier]], FIND(" - ", FLEET7[[#This Row],[Secondary Asset Identifier]]) + 3, LEN(FLEET7[[#This Row],[Secondary Asset Identifier]]))),FLEET7[[#This Row],[Emp ID]])</f>
        <v/>
      </c>
      <c r="CY301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301">
        <f>FLEET7[[#This Row],[Assigned]]</f>
        <v/>
      </c>
      <c r="DA301">
        <f>TRIM(LEFT($C301, FIND("(", $C301 &amp; "(") - 1))</f>
        <v/>
      </c>
    </row>
    <row r="302">
      <c r="A302" t="inlineStr">
        <is>
          <t>Ragle Inc.</t>
        </is>
      </c>
      <c r="B302" t="inlineStr">
        <is>
          <t>Ragle - Texas</t>
        </is>
      </c>
      <c r="C302" t="inlineStr">
        <is>
          <t>LP-110</t>
        </is>
      </c>
      <c r="D302" t="inlineStr">
        <is>
          <t>Other</t>
        </is>
      </c>
      <c r="E302" t="inlineStr">
        <is>
          <t>GENERAC</t>
        </is>
      </c>
      <c r="F302" t="inlineStr">
        <is>
          <t>MLT3060MV</t>
        </is>
      </c>
      <c r="G302" t="n">
        <v>2016</v>
      </c>
      <c r="H302" t="inlineStr">
        <is>
          <t>Light Plant</t>
        </is>
      </c>
      <c r="K302" s="1" t="n">
        <v>45789.23587962963</v>
      </c>
      <c r="L302" t="inlineStr">
        <is>
          <t>Heartbeat</t>
        </is>
      </c>
      <c r="R302" t="inlineStr">
        <is>
          <t>DFW Yard, Oak Grove Rd, Fort Worth, TX 76140</t>
        </is>
      </c>
      <c r="T302" t="inlineStr">
        <is>
          <t>True</t>
        </is>
      </c>
      <c r="U302" t="inlineStr">
        <is>
          <t>N/A</t>
        </is>
      </c>
      <c r="V302" t="n">
        <v>546</v>
      </c>
      <c r="W302" t="n">
        <v>0</v>
      </c>
      <c r="X302" t="n">
        <v>0</v>
      </c>
      <c r="Y302" t="n">
        <v>4420</v>
      </c>
      <c r="Z302" t="n">
        <v>4420</v>
      </c>
      <c r="AB302" t="inlineStr">
        <is>
          <t>5AJLS1414GB603371</t>
        </is>
      </c>
      <c r="AH302" t="inlineStr">
        <is>
          <t xml:space="preserve">LIGHT PLANT </t>
        </is>
      </c>
      <c r="AO302" t="inlineStr">
        <is>
          <t>0.00</t>
        </is>
      </c>
      <c r="AP302" t="inlineStr">
        <is>
          <t>CuYds</t>
        </is>
      </c>
      <c r="AR302" t="n">
        <v>0</v>
      </c>
      <c r="AS302" t="inlineStr">
        <is>
          <t>lbs</t>
        </is>
      </c>
      <c r="AU302" t="n">
        <v>0</v>
      </c>
      <c r="AV302" t="n">
        <v>0</v>
      </c>
      <c r="AW302" t="n">
        <v>0</v>
      </c>
      <c r="CJ302" t="inlineStr">
        <is>
          <t>JH-BP2</t>
        </is>
      </c>
      <c r="CK302" t="inlineStr">
        <is>
          <t>00322B0430</t>
        </is>
      </c>
      <c r="CP302" t="inlineStr">
        <is>
          <t>Standard</t>
        </is>
      </c>
      <c r="CV302">
        <f>FLEET7[[#This Row],[Category]]</f>
        <v/>
      </c>
      <c r="CW302">
        <f>TRIM(LEFT($C302, FIND("(", $C302 &amp; "(") - 1))</f>
        <v/>
      </c>
      <c r="CX302">
        <f>IFERROR(TRIM(MID(FLEET7[[#This Row],[Secondary Asset Identifier]], FIND(" - ", FLEET7[[#This Row],[Secondary Asset Identifier]]) + 3, LEN(FLEET7[[#This Row],[Secondary Asset Identifier]]))),FLEET7[[#This Row],[Emp ID]])</f>
        <v/>
      </c>
      <c r="CY302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302">
        <f>FLEET7[[#This Row],[Assigned]]</f>
        <v/>
      </c>
      <c r="DA302">
        <f>TRIM(LEFT($C302, FIND("(", $C302 &amp; "(") - 1))</f>
        <v/>
      </c>
    </row>
    <row r="303">
      <c r="A303" t="inlineStr">
        <is>
          <t>Ragle Inc.</t>
        </is>
      </c>
      <c r="B303" t="inlineStr">
        <is>
          <t>Ragle - Texas</t>
        </is>
      </c>
      <c r="C303" t="inlineStr">
        <is>
          <t>LP-111</t>
        </is>
      </c>
      <c r="D303" t="inlineStr">
        <is>
          <t>Other</t>
        </is>
      </c>
      <c r="E303" t="inlineStr">
        <is>
          <t>GENERAC</t>
        </is>
      </c>
      <c r="F303" t="inlineStr">
        <is>
          <t>MLT3060MV</t>
        </is>
      </c>
      <c r="H303" t="inlineStr">
        <is>
          <t>Light Plant</t>
        </is>
      </c>
      <c r="K303" s="1" t="n">
        <v>45789.23762731482</v>
      </c>
      <c r="L303" t="inlineStr">
        <is>
          <t>Heartbeat</t>
        </is>
      </c>
      <c r="R303" t="inlineStr">
        <is>
          <t>DFW Yard, Oak Grove Rd, Fort Worth, TX 76140</t>
        </is>
      </c>
      <c r="T303" t="inlineStr">
        <is>
          <t>True</t>
        </is>
      </c>
      <c r="U303" t="inlineStr">
        <is>
          <t>N/A</t>
        </is>
      </c>
      <c r="V303" t="n">
        <v>7</v>
      </c>
      <c r="Y303" t="n">
        <v>0</v>
      </c>
      <c r="Z303" t="n">
        <v>0</v>
      </c>
      <c r="AB303" t="inlineStr">
        <is>
          <t>3001967785</t>
        </is>
      </c>
      <c r="AH303" t="inlineStr">
        <is>
          <t xml:space="preserve">LIGHT PLANT 
VIN PLATE IS MISSING OF THE FRAME SO I DO NOT HAVE THE FULL VIN </t>
        </is>
      </c>
      <c r="AO303" t="inlineStr">
        <is>
          <t>0.00</t>
        </is>
      </c>
      <c r="AP303" t="inlineStr">
        <is>
          <t>CuYds</t>
        </is>
      </c>
      <c r="AR303" t="n">
        <v>0</v>
      </c>
      <c r="AS303" t="inlineStr">
        <is>
          <t>lbs</t>
        </is>
      </c>
      <c r="AU303" t="n">
        <v>0</v>
      </c>
      <c r="AV303" t="n">
        <v>0</v>
      </c>
      <c r="AW303" t="n">
        <v>0</v>
      </c>
      <c r="CJ303" t="inlineStr">
        <is>
          <t>JH-BP2</t>
        </is>
      </c>
      <c r="CK303" t="inlineStr">
        <is>
          <t>00322B0496</t>
        </is>
      </c>
      <c r="CP303" t="inlineStr">
        <is>
          <t>Standard</t>
        </is>
      </c>
      <c r="CV303">
        <f>FLEET7[[#This Row],[Category]]</f>
        <v/>
      </c>
      <c r="CW303">
        <f>TRIM(LEFT($C303, FIND("(", $C303 &amp; "(") - 1))</f>
        <v/>
      </c>
      <c r="CX303">
        <f>IFERROR(TRIM(MID(FLEET7[[#This Row],[Secondary Asset Identifier]], FIND(" - ", FLEET7[[#This Row],[Secondary Asset Identifier]]) + 3, LEN(FLEET7[[#This Row],[Secondary Asset Identifier]]))),FLEET7[[#This Row],[Emp ID]])</f>
        <v/>
      </c>
      <c r="CY303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303">
        <f>FLEET7[[#This Row],[Assigned]]</f>
        <v/>
      </c>
      <c r="DA303">
        <f>TRIM(LEFT($C303, FIND("(", $C303 &amp; "(") - 1))</f>
        <v/>
      </c>
    </row>
    <row r="304">
      <c r="A304" t="inlineStr">
        <is>
          <t>Ragle Inc.</t>
        </is>
      </c>
      <c r="B304" t="inlineStr">
        <is>
          <t>Ragle - Texas</t>
        </is>
      </c>
      <c r="C304" t="inlineStr">
        <is>
          <t>LP-112</t>
        </is>
      </c>
      <c r="D304" t="inlineStr">
        <is>
          <t>Other</t>
        </is>
      </c>
      <c r="E304" t="inlineStr">
        <is>
          <t>MAGNUM</t>
        </is>
      </c>
      <c r="F304" t="inlineStr">
        <is>
          <t>MLT3060K</t>
        </is>
      </c>
      <c r="G304" t="n">
        <v>2013</v>
      </c>
      <c r="H304" t="inlineStr">
        <is>
          <t>Light Plant</t>
        </is>
      </c>
      <c r="K304" s="1" t="n">
        <v>45789.23162037037</v>
      </c>
      <c r="L304" t="inlineStr">
        <is>
          <t>Heartbeat</t>
        </is>
      </c>
      <c r="R304" t="inlineStr">
        <is>
          <t>2023-032 SH 345 BRIDGE REHABILITATION, US-75 N, Dallas, TX 75226</t>
        </is>
      </c>
      <c r="T304" t="inlineStr">
        <is>
          <t>True</t>
        </is>
      </c>
      <c r="U304" t="inlineStr">
        <is>
          <t>N/A</t>
        </is>
      </c>
      <c r="V304" t="n">
        <v>613</v>
      </c>
      <c r="W304" t="n">
        <v>8786</v>
      </c>
      <c r="X304" t="n">
        <v>8786</v>
      </c>
      <c r="Y304" t="n">
        <v>8882</v>
      </c>
      <c r="Z304" t="n">
        <v>8882</v>
      </c>
      <c r="AB304" t="inlineStr">
        <is>
          <t>1306768</t>
        </is>
      </c>
      <c r="AH304" t="inlineStr">
        <is>
          <t>GAUGE GPS</t>
        </is>
      </c>
      <c r="AO304" t="inlineStr">
        <is>
          <t>0.00</t>
        </is>
      </c>
      <c r="AP304" t="inlineStr">
        <is>
          <t>CuYds</t>
        </is>
      </c>
      <c r="AR304" t="n">
        <v>0</v>
      </c>
      <c r="AS304" t="inlineStr">
        <is>
          <t>lbs</t>
        </is>
      </c>
      <c r="AU304" t="n">
        <v>0</v>
      </c>
      <c r="AV304" t="n">
        <v>0</v>
      </c>
      <c r="AW304" t="n">
        <v>0</v>
      </c>
      <c r="CJ304" t="inlineStr">
        <is>
          <t>JH-BP2</t>
        </is>
      </c>
      <c r="CK304" t="inlineStr">
        <is>
          <t>00322B0162</t>
        </is>
      </c>
      <c r="CP304" t="inlineStr">
        <is>
          <t>Standard</t>
        </is>
      </c>
      <c r="CV304">
        <f>FLEET7[[#This Row],[Category]]</f>
        <v/>
      </c>
      <c r="CW304">
        <f>TRIM(LEFT($C304, FIND("(", $C304 &amp; "(") - 1))</f>
        <v/>
      </c>
      <c r="CX304">
        <f>IFERROR(TRIM(MID(FLEET7[[#This Row],[Secondary Asset Identifier]], FIND(" - ", FLEET7[[#This Row],[Secondary Asset Identifier]]) + 3, LEN(FLEET7[[#This Row],[Secondary Asset Identifier]]))),FLEET7[[#This Row],[Emp ID]])</f>
        <v/>
      </c>
      <c r="CY304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304">
        <f>FLEET7[[#This Row],[Assigned]]</f>
        <v/>
      </c>
      <c r="DA304">
        <f>TRIM(LEFT($C304, FIND("(", $C304 &amp; "(") - 1))</f>
        <v/>
      </c>
    </row>
    <row r="305">
      <c r="A305" t="inlineStr">
        <is>
          <t>Ragle Inc.</t>
        </is>
      </c>
      <c r="B305" t="inlineStr">
        <is>
          <t>Ragle - Texas</t>
        </is>
      </c>
      <c r="C305" t="inlineStr">
        <is>
          <t>LP-113</t>
        </is>
      </c>
      <c r="D305" t="inlineStr">
        <is>
          <t>Other</t>
        </is>
      </c>
      <c r="E305" t="inlineStr">
        <is>
          <t>MAGNUM</t>
        </is>
      </c>
      <c r="F305" t="inlineStr">
        <is>
          <t>MLT3060K</t>
        </is>
      </c>
      <c r="G305" t="n">
        <v>2012</v>
      </c>
      <c r="H305" t="inlineStr">
        <is>
          <t>Light Plant</t>
        </is>
      </c>
      <c r="K305" s="1" t="n">
        <v>45789.23287037037</v>
      </c>
      <c r="L305" t="inlineStr">
        <is>
          <t>Heartbeat</t>
        </is>
      </c>
      <c r="R305" t="inlineStr">
        <is>
          <t>WTX YARD (2), W County Road 117, Midland, TX 79706</t>
        </is>
      </c>
      <c r="T305" t="inlineStr">
        <is>
          <t>True</t>
        </is>
      </c>
      <c r="U305" t="inlineStr">
        <is>
          <t>N/A</t>
        </is>
      </c>
      <c r="V305" t="n">
        <v>619</v>
      </c>
      <c r="W305" t="n">
        <v>0</v>
      </c>
      <c r="X305" t="n">
        <v>0</v>
      </c>
      <c r="Y305" t="n">
        <v>2267</v>
      </c>
      <c r="Z305" t="n">
        <v>2267</v>
      </c>
      <c r="AB305" t="inlineStr">
        <is>
          <t>5AJLS1414DB306841</t>
        </is>
      </c>
      <c r="AH305" t="inlineStr">
        <is>
          <t>GAUGE GPS</t>
        </is>
      </c>
      <c r="AO305" t="inlineStr">
        <is>
          <t>0.00</t>
        </is>
      </c>
      <c r="AP305" t="inlineStr">
        <is>
          <t>CuYds</t>
        </is>
      </c>
      <c r="AR305" t="n">
        <v>0</v>
      </c>
      <c r="AS305" t="inlineStr">
        <is>
          <t>lbs</t>
        </is>
      </c>
      <c r="AU305" t="n">
        <v>0</v>
      </c>
      <c r="AV305" t="n">
        <v>0</v>
      </c>
      <c r="AW305" t="n">
        <v>0</v>
      </c>
      <c r="CJ305" t="inlineStr">
        <is>
          <t>JH-BP2</t>
        </is>
      </c>
      <c r="CK305" t="inlineStr">
        <is>
          <t>00322B0190</t>
        </is>
      </c>
      <c r="CP305" t="inlineStr">
        <is>
          <t>Standard</t>
        </is>
      </c>
      <c r="CV305">
        <f>FLEET7[[#This Row],[Category]]</f>
        <v/>
      </c>
      <c r="CW305">
        <f>TRIM(LEFT($C305, FIND("(", $C305 &amp; "(") - 1))</f>
        <v/>
      </c>
      <c r="CX305">
        <f>IFERROR(TRIM(MID(FLEET7[[#This Row],[Secondary Asset Identifier]], FIND(" - ", FLEET7[[#This Row],[Secondary Asset Identifier]]) + 3, LEN(FLEET7[[#This Row],[Secondary Asset Identifier]]))),FLEET7[[#This Row],[Emp ID]])</f>
        <v/>
      </c>
      <c r="CY305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305">
        <f>FLEET7[[#This Row],[Assigned]]</f>
        <v/>
      </c>
      <c r="DA305">
        <f>TRIM(LEFT($C305, FIND("(", $C305 &amp; "(") - 1))</f>
        <v/>
      </c>
    </row>
    <row r="306">
      <c r="A306" t="inlineStr">
        <is>
          <t>Ragle Inc.</t>
        </is>
      </c>
      <c r="B306" t="inlineStr">
        <is>
          <t>Ragle - Texas</t>
        </is>
      </c>
      <c r="C306" t="inlineStr">
        <is>
          <t>LP-114 (P1007116)</t>
        </is>
      </c>
      <c r="D306" t="inlineStr">
        <is>
          <t>Other</t>
        </is>
      </c>
      <c r="E306" t="inlineStr">
        <is>
          <t>WANCO</t>
        </is>
      </c>
      <c r="F306" t="inlineStr">
        <is>
          <t>LIGHT TOWER 4-7 KW VERT MAST</t>
        </is>
      </c>
      <c r="G306" t="n">
        <v>2024</v>
      </c>
      <c r="H306" t="inlineStr">
        <is>
          <t>Light Plant</t>
        </is>
      </c>
      <c r="K306" s="1" t="n">
        <v>45789.23542824074</v>
      </c>
      <c r="L306" t="inlineStr">
        <is>
          <t>Heartbeat</t>
        </is>
      </c>
      <c r="R306" t="inlineStr">
        <is>
          <t>2024-012 Dal IH635 U-Turn Bridge, Interstate Highway 635, Coppell, TX 75063</t>
        </is>
      </c>
      <c r="T306" t="inlineStr">
        <is>
          <t>True</t>
        </is>
      </c>
      <c r="U306" t="inlineStr">
        <is>
          <t>N/A</t>
        </is>
      </c>
      <c r="V306" t="n">
        <v>356</v>
      </c>
      <c r="W306" t="n">
        <v>0</v>
      </c>
      <c r="X306" t="n">
        <v>0</v>
      </c>
      <c r="Y306" t="n">
        <v>515</v>
      </c>
      <c r="Z306" t="n">
        <v>515</v>
      </c>
      <c r="AB306" t="inlineStr">
        <is>
          <t>5F13D1014P1007116</t>
        </is>
      </c>
      <c r="AE306" t="inlineStr">
        <is>
          <t>TX</t>
        </is>
      </c>
      <c r="AH306" t="inlineStr">
        <is>
          <t xml:space="preserve">WANCO LIGHT TOWER 4-7KW VERT
</t>
        </is>
      </c>
      <c r="AO306" t="inlineStr">
        <is>
          <t>0.00</t>
        </is>
      </c>
      <c r="AQ306" t="n">
        <v>0</v>
      </c>
      <c r="AR306" t="n">
        <v>0</v>
      </c>
      <c r="AS306" t="inlineStr">
        <is>
          <t>lbs</t>
        </is>
      </c>
      <c r="AT306" t="n">
        <v>0</v>
      </c>
      <c r="AU306" t="n">
        <v>0</v>
      </c>
      <c r="AV306" t="n">
        <v>0</v>
      </c>
      <c r="AW306" t="n">
        <v>0</v>
      </c>
      <c r="AY306" t="inlineStr">
        <is>
          <t>5/14/2024 12:00:00 AM</t>
        </is>
      </c>
      <c r="AZ306" t="n">
        <v>14203.35</v>
      </c>
      <c r="CJ306" t="inlineStr">
        <is>
          <t>JH-BP2</t>
        </is>
      </c>
      <c r="CK306" t="inlineStr">
        <is>
          <t>00322B0312</t>
        </is>
      </c>
      <c r="CP306" t="inlineStr">
        <is>
          <t>Standard</t>
        </is>
      </c>
      <c r="CV306">
        <f>FLEET7[[#This Row],[Category]]</f>
        <v/>
      </c>
      <c r="CW306">
        <f>TRIM(LEFT($C306, FIND("(", $C306 &amp; "(") - 1))</f>
        <v/>
      </c>
      <c r="CX306">
        <f>IFERROR(TRIM(MID(FLEET7[[#This Row],[Secondary Asset Identifier]], FIND(" - ", FLEET7[[#This Row],[Secondary Asset Identifier]]) + 3, LEN(FLEET7[[#This Row],[Secondary Asset Identifier]]))),FLEET7[[#This Row],[Emp ID]])</f>
        <v/>
      </c>
      <c r="CY306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306">
        <f>FLEET7[[#This Row],[Assigned]]</f>
        <v/>
      </c>
      <c r="DA306">
        <f>TRIM(LEFT($C306, FIND("(", $C306 &amp; "(") - 1))</f>
        <v/>
      </c>
    </row>
    <row r="307">
      <c r="A307" t="inlineStr">
        <is>
          <t>Ragle Inc.</t>
        </is>
      </c>
      <c r="B307" t="inlineStr">
        <is>
          <t>Ragle - Texas</t>
        </is>
      </c>
      <c r="C307" t="inlineStr">
        <is>
          <t>LP-115 (P1007120)</t>
        </is>
      </c>
      <c r="D307" t="inlineStr">
        <is>
          <t>Other</t>
        </is>
      </c>
      <c r="E307" t="inlineStr">
        <is>
          <t>WANCO</t>
        </is>
      </c>
      <c r="F307" t="inlineStr">
        <is>
          <t>LIGHT TOWER 4-7 KW VERT MAST</t>
        </is>
      </c>
      <c r="G307" t="n">
        <v>2024</v>
      </c>
      <c r="H307" t="inlineStr">
        <is>
          <t>Light Plant</t>
        </is>
      </c>
      <c r="K307" s="1" t="n">
        <v>45789.2308449074</v>
      </c>
      <c r="L307" t="inlineStr">
        <is>
          <t>Heartbeat</t>
        </is>
      </c>
      <c r="R307" t="inlineStr">
        <is>
          <t>2024-030 Matagorda SH 35 Bridge Replacement, State Highway 35 S, Bay City, TX 77414</t>
        </is>
      </c>
      <c r="T307" t="inlineStr">
        <is>
          <t>True</t>
        </is>
      </c>
      <c r="U307" t="inlineStr">
        <is>
          <t>N/A</t>
        </is>
      </c>
      <c r="V307" t="n">
        <v>345</v>
      </c>
      <c r="W307" t="n">
        <v>0</v>
      </c>
      <c r="X307" t="n">
        <v>0</v>
      </c>
      <c r="Y307" t="n">
        <v>172</v>
      </c>
      <c r="Z307" t="n">
        <v>172</v>
      </c>
      <c r="AB307" t="inlineStr">
        <is>
          <t>5F13D1016P1007120</t>
        </is>
      </c>
      <c r="AE307" t="inlineStr">
        <is>
          <t>TX</t>
        </is>
      </c>
      <c r="AH307" t="inlineStr">
        <is>
          <t>WANCO LIGHT TOWER 4-7KW VERT</t>
        </is>
      </c>
      <c r="AO307" t="inlineStr">
        <is>
          <t>0.00</t>
        </is>
      </c>
      <c r="AQ307" t="n">
        <v>0</v>
      </c>
      <c r="AR307" t="n">
        <v>0</v>
      </c>
      <c r="AS307" t="inlineStr">
        <is>
          <t>lbs</t>
        </is>
      </c>
      <c r="AT307" t="n">
        <v>0</v>
      </c>
      <c r="AU307" t="n">
        <v>0</v>
      </c>
      <c r="AV307" t="n">
        <v>0</v>
      </c>
      <c r="AW307" t="n">
        <v>0</v>
      </c>
      <c r="AY307" t="inlineStr">
        <is>
          <t>5/14/2024 12:00:00 AM</t>
        </is>
      </c>
      <c r="AZ307" t="n">
        <v>14203.35</v>
      </c>
      <c r="CJ307" t="inlineStr">
        <is>
          <t>JH-BP2</t>
        </is>
      </c>
      <c r="CK307" t="inlineStr">
        <is>
          <t>00322B0625</t>
        </is>
      </c>
      <c r="CP307" t="inlineStr">
        <is>
          <t>Standard</t>
        </is>
      </c>
      <c r="CV307">
        <f>FLEET7[[#This Row],[Category]]</f>
        <v/>
      </c>
      <c r="CW307">
        <f>TRIM(LEFT($C307, FIND("(", $C307 &amp; "(") - 1))</f>
        <v/>
      </c>
      <c r="CX307">
        <f>IFERROR(TRIM(MID(FLEET7[[#This Row],[Secondary Asset Identifier]], FIND(" - ", FLEET7[[#This Row],[Secondary Asset Identifier]]) + 3, LEN(FLEET7[[#This Row],[Secondary Asset Identifier]]))),FLEET7[[#This Row],[Emp ID]])</f>
        <v/>
      </c>
      <c r="CY307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307">
        <f>FLEET7[[#This Row],[Assigned]]</f>
        <v/>
      </c>
      <c r="DA307">
        <f>TRIM(LEFT($C307, FIND("(", $C307 &amp; "(") - 1))</f>
        <v/>
      </c>
    </row>
    <row r="308">
      <c r="A308" t="inlineStr">
        <is>
          <t>Ragle Inc.</t>
        </is>
      </c>
      <c r="B308" t="inlineStr">
        <is>
          <t>Ragle - Texas</t>
        </is>
      </c>
      <c r="C308" t="inlineStr">
        <is>
          <t>LP-116</t>
        </is>
      </c>
      <c r="D308" t="inlineStr">
        <is>
          <t>Other</t>
        </is>
      </c>
      <c r="E308" t="inlineStr">
        <is>
          <t>WANCO</t>
        </is>
      </c>
      <c r="F308" t="inlineStr">
        <is>
          <t>UNKNOWN</t>
        </is>
      </c>
      <c r="G308" t="n">
        <v>2023</v>
      </c>
      <c r="H308" t="inlineStr">
        <is>
          <t>Light Plant</t>
        </is>
      </c>
      <c r="K308" s="1" t="n">
        <v>45789.23703703703</v>
      </c>
      <c r="L308" t="inlineStr">
        <is>
          <t>Heartbeat</t>
        </is>
      </c>
      <c r="R308" t="inlineStr">
        <is>
          <t>2023-032 SH 345 BRIDGE REHABILITATION, US-75 N, Dallas, TX 75226</t>
        </is>
      </c>
      <c r="T308" t="inlineStr">
        <is>
          <t>True</t>
        </is>
      </c>
      <c r="U308" t="inlineStr">
        <is>
          <t>N/A</t>
        </is>
      </c>
      <c r="V308" t="n">
        <v>359</v>
      </c>
      <c r="W308" t="n">
        <v>0</v>
      </c>
      <c r="X308" t="n">
        <v>0</v>
      </c>
      <c r="Y308" t="n">
        <v>717</v>
      </c>
      <c r="Z308" t="n">
        <v>717</v>
      </c>
      <c r="AB308" t="inlineStr">
        <is>
          <t>5F13D1019P1007130</t>
        </is>
      </c>
      <c r="AO308" t="inlineStr">
        <is>
          <t>0.00</t>
        </is>
      </c>
      <c r="AQ308" t="n">
        <v>0</v>
      </c>
      <c r="AR308" t="n">
        <v>0</v>
      </c>
      <c r="AS308" t="inlineStr">
        <is>
          <t>lbs</t>
        </is>
      </c>
      <c r="AT308" t="n">
        <v>0</v>
      </c>
      <c r="AU308" t="n">
        <v>0</v>
      </c>
      <c r="AV308" t="n">
        <v>0</v>
      </c>
      <c r="AW308" t="n">
        <v>0</v>
      </c>
      <c r="CJ308" t="inlineStr">
        <is>
          <t>JH-BP2</t>
        </is>
      </c>
      <c r="CK308" t="inlineStr">
        <is>
          <t>00322B0163</t>
        </is>
      </c>
      <c r="CP308" t="inlineStr">
        <is>
          <t>Standard</t>
        </is>
      </c>
      <c r="CV308">
        <f>FLEET7[[#This Row],[Category]]</f>
        <v/>
      </c>
      <c r="CW308">
        <f>TRIM(LEFT($C308, FIND("(", $C308 &amp; "(") - 1))</f>
        <v/>
      </c>
      <c r="CX308">
        <f>IFERROR(TRIM(MID(FLEET7[[#This Row],[Secondary Asset Identifier]], FIND(" - ", FLEET7[[#This Row],[Secondary Asset Identifier]]) + 3, LEN(FLEET7[[#This Row],[Secondary Asset Identifier]]))),FLEET7[[#This Row],[Emp ID]])</f>
        <v/>
      </c>
      <c r="CY308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308">
        <f>FLEET7[[#This Row],[Assigned]]</f>
        <v/>
      </c>
      <c r="DA308">
        <f>TRIM(LEFT($C308, FIND("(", $C308 &amp; "(") - 1))</f>
        <v/>
      </c>
    </row>
    <row r="309">
      <c r="A309" t="inlineStr">
        <is>
          <t>Ragle Inc.</t>
        </is>
      </c>
      <c r="B309" t="inlineStr">
        <is>
          <t>Ragle - Texas</t>
        </is>
      </c>
      <c r="C309" t="inlineStr">
        <is>
          <t>LP-117</t>
        </is>
      </c>
      <c r="D309" t="inlineStr">
        <is>
          <t>Other</t>
        </is>
      </c>
      <c r="E309" t="inlineStr">
        <is>
          <t>WANCO</t>
        </is>
      </c>
      <c r="F309" t="inlineStr">
        <is>
          <t>UNKNOWN</t>
        </is>
      </c>
      <c r="H309" t="inlineStr">
        <is>
          <t>Light Plant</t>
        </is>
      </c>
      <c r="K309" s="1" t="n">
        <v>45786.73601851852</v>
      </c>
      <c r="L309" t="inlineStr">
        <is>
          <t>Heartbeat</t>
        </is>
      </c>
      <c r="R309" t="inlineStr">
        <is>
          <t>S Acres Dr, Houston, TX 77048</t>
        </is>
      </c>
      <c r="T309" t="inlineStr">
        <is>
          <t>True</t>
        </is>
      </c>
      <c r="U309" t="inlineStr">
        <is>
          <t>N/A</t>
        </is>
      </c>
      <c r="V309" t="n">
        <v>359</v>
      </c>
      <c r="W309" t="n">
        <v>0</v>
      </c>
      <c r="X309" t="n">
        <v>0</v>
      </c>
      <c r="Y309" t="n">
        <v>197</v>
      </c>
      <c r="Z309" t="n">
        <v>197</v>
      </c>
      <c r="AB309" t="inlineStr">
        <is>
          <t>5F13D1011P1007123</t>
        </is>
      </c>
      <c r="AO309" t="inlineStr">
        <is>
          <t>0.00</t>
        </is>
      </c>
      <c r="AQ309" t="n">
        <v>0</v>
      </c>
      <c r="AR309" t="n">
        <v>0</v>
      </c>
      <c r="AS309" t="inlineStr">
        <is>
          <t>lbs</t>
        </is>
      </c>
      <c r="AT309" t="n">
        <v>0</v>
      </c>
      <c r="AU309" t="n">
        <v>0</v>
      </c>
      <c r="AV309" t="n">
        <v>0</v>
      </c>
      <c r="AW309" t="n">
        <v>0</v>
      </c>
      <c r="CJ309" t="inlineStr">
        <is>
          <t>JH-BP2</t>
        </is>
      </c>
      <c r="CK309" t="inlineStr">
        <is>
          <t>00322B0588</t>
        </is>
      </c>
      <c r="CP309" t="inlineStr">
        <is>
          <t>Standard</t>
        </is>
      </c>
      <c r="CV309">
        <f>FLEET7[[#This Row],[Category]]</f>
        <v/>
      </c>
      <c r="CW309">
        <f>TRIM(LEFT($C309, FIND("(", $C309 &amp; "(") - 1))</f>
        <v/>
      </c>
      <c r="CX309">
        <f>IFERROR(TRIM(MID(FLEET7[[#This Row],[Secondary Asset Identifier]], FIND(" - ", FLEET7[[#This Row],[Secondary Asset Identifier]]) + 3, LEN(FLEET7[[#This Row],[Secondary Asset Identifier]]))),FLEET7[[#This Row],[Emp ID]])</f>
        <v/>
      </c>
      <c r="CY309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309">
        <f>FLEET7[[#This Row],[Assigned]]</f>
        <v/>
      </c>
      <c r="DA309">
        <f>TRIM(LEFT($C309, FIND("(", $C309 &amp; "(") - 1))</f>
        <v/>
      </c>
    </row>
    <row r="310">
      <c r="A310" t="inlineStr">
        <is>
          <t>Ragle Inc.</t>
        </is>
      </c>
      <c r="B310" t="inlineStr">
        <is>
          <t>Ragle - Texas</t>
        </is>
      </c>
      <c r="C310" t="inlineStr">
        <is>
          <t>LP-118</t>
        </is>
      </c>
      <c r="D310" t="inlineStr">
        <is>
          <t>Other</t>
        </is>
      </c>
      <c r="E310" t="inlineStr">
        <is>
          <t>MAGNUM</t>
        </is>
      </c>
      <c r="F310" t="inlineStr">
        <is>
          <t>MLT3060M</t>
        </is>
      </c>
      <c r="H310" t="inlineStr">
        <is>
          <t>Light Plant</t>
        </is>
      </c>
      <c r="K310" s="1" t="n">
        <v>45789.23008101852</v>
      </c>
      <c r="L310" t="inlineStr">
        <is>
          <t>Heartbeat</t>
        </is>
      </c>
      <c r="R310" t="inlineStr">
        <is>
          <t>2024-012 Dal IH635 U-Turn Bridge, Interstate Highway 635, Coppell, TX 75063</t>
        </is>
      </c>
      <c r="T310" t="inlineStr">
        <is>
          <t>True</t>
        </is>
      </c>
      <c r="U310" t="inlineStr">
        <is>
          <t>N/A</t>
        </is>
      </c>
      <c r="V310" t="n">
        <v>466</v>
      </c>
      <c r="W310" t="n">
        <v>0</v>
      </c>
      <c r="X310" t="n">
        <v>0</v>
      </c>
      <c r="Y310" t="n">
        <v>5926</v>
      </c>
      <c r="Z310" t="n">
        <v>5926</v>
      </c>
      <c r="AA310" t="inlineStr">
        <is>
          <t>LP-118</t>
        </is>
      </c>
      <c r="AB310" t="inlineStr">
        <is>
          <t>1113060</t>
        </is>
      </c>
      <c r="AE310" t="inlineStr">
        <is>
          <t>TX</t>
        </is>
      </c>
      <c r="AO310" t="inlineStr">
        <is>
          <t>0.00</t>
        </is>
      </c>
      <c r="AQ310" t="n">
        <v>0</v>
      </c>
      <c r="AR310" t="n">
        <v>0</v>
      </c>
      <c r="AS310" t="inlineStr">
        <is>
          <t>lbs</t>
        </is>
      </c>
      <c r="AT310" t="n">
        <v>0</v>
      </c>
      <c r="AU310" t="n">
        <v>0</v>
      </c>
      <c r="AV310" t="n">
        <v>0</v>
      </c>
      <c r="AW310" t="n">
        <v>0</v>
      </c>
      <c r="AZ310" t="n">
        <v>0</v>
      </c>
      <c r="BA310" t="n">
        <v>0</v>
      </c>
      <c r="BB310" t="n">
        <v>0</v>
      </c>
      <c r="CJ310" t="inlineStr">
        <is>
          <t>JH-BP2</t>
        </is>
      </c>
      <c r="CK310" t="inlineStr">
        <is>
          <t>00322B0286</t>
        </is>
      </c>
      <c r="CP310" t="inlineStr">
        <is>
          <t>Import</t>
        </is>
      </c>
      <c r="CV310">
        <f>FLEET7[[#This Row],[Category]]</f>
        <v/>
      </c>
      <c r="CW310">
        <f>TRIM(LEFT($C310, FIND("(", $C310 &amp; "(") - 1))</f>
        <v/>
      </c>
      <c r="CX310">
        <f>IFERROR(TRIM(MID(FLEET7[[#This Row],[Secondary Asset Identifier]], FIND(" - ", FLEET7[[#This Row],[Secondary Asset Identifier]]) + 3, LEN(FLEET7[[#This Row],[Secondary Asset Identifier]]))),FLEET7[[#This Row],[Emp ID]])</f>
        <v/>
      </c>
      <c r="CY310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310">
        <f>FLEET7[[#This Row],[Assigned]]</f>
        <v/>
      </c>
      <c r="DA310">
        <f>TRIM(LEFT($C310, FIND("(", $C310 &amp; "(") - 1))</f>
        <v/>
      </c>
    </row>
    <row r="311">
      <c r="A311" t="inlineStr">
        <is>
          <t>Ragle Inc.</t>
        </is>
      </c>
      <c r="B311" t="inlineStr">
        <is>
          <t>Ragle - Texas</t>
        </is>
      </c>
      <c r="C311" t="inlineStr">
        <is>
          <t>MB-##?</t>
        </is>
      </c>
      <c r="D311" t="inlineStr">
        <is>
          <t>Trailer</t>
        </is>
      </c>
      <c r="E311" t="inlineStr">
        <is>
          <t>WANCO</t>
        </is>
      </c>
      <c r="F311" t="inlineStr">
        <is>
          <t>WTMMB</t>
        </is>
      </c>
      <c r="H311" t="inlineStr">
        <is>
          <t>Message Board</t>
        </is>
      </c>
      <c r="K311" s="1" t="n">
        <v>45789.23113425926</v>
      </c>
      <c r="L311" t="inlineStr">
        <is>
          <t>Heartbeat</t>
        </is>
      </c>
      <c r="R311" t="inlineStr">
        <is>
          <t>2024-025 LIBERTY FM 787 EMC BRIDGE, FM 787 Rd W, Liberty, TX 77327</t>
        </is>
      </c>
      <c r="T311" t="inlineStr">
        <is>
          <t>True</t>
        </is>
      </c>
      <c r="U311" t="inlineStr">
        <is>
          <t>N/A</t>
        </is>
      </c>
      <c r="V311" t="n">
        <v>459</v>
      </c>
      <c r="Y311" t="n">
        <v>0</v>
      </c>
      <c r="Z311" t="n">
        <v>0</v>
      </c>
      <c r="AB311" t="inlineStr">
        <is>
          <t>5F12S1610L1000859</t>
        </is>
      </c>
      <c r="AD311" t="inlineStr">
        <is>
          <t>L1000859</t>
        </is>
      </c>
      <c r="AE311" t="inlineStr">
        <is>
          <t>TX</t>
        </is>
      </c>
      <c r="AO311" t="inlineStr">
        <is>
          <t>0.00</t>
        </is>
      </c>
      <c r="AR311" t="n">
        <v>0</v>
      </c>
      <c r="AS311" t="inlineStr">
        <is>
          <t>lbs</t>
        </is>
      </c>
      <c r="AU311" t="n">
        <v>0</v>
      </c>
      <c r="AV311" t="n">
        <v>0</v>
      </c>
      <c r="AW311" t="n">
        <v>0</v>
      </c>
      <c r="AZ311" t="n">
        <v>0</v>
      </c>
      <c r="BA311" t="n">
        <v>0</v>
      </c>
      <c r="BB311" t="n">
        <v>0</v>
      </c>
      <c r="CJ311" t="inlineStr">
        <is>
          <t>JH-BP2</t>
        </is>
      </c>
      <c r="CK311" t="inlineStr">
        <is>
          <t>00322B0545</t>
        </is>
      </c>
      <c r="CP311" t="inlineStr">
        <is>
          <t>Import</t>
        </is>
      </c>
      <c r="CV311">
        <f>FLEET7[[#This Row],[Category]]</f>
        <v/>
      </c>
      <c r="CW311">
        <f>TRIM(LEFT($C311, FIND("(", $C311 &amp; "(") - 1))</f>
        <v/>
      </c>
      <c r="CX311">
        <f>IFERROR(TRIM(MID(FLEET7[[#This Row],[Secondary Asset Identifier]], FIND(" - ", FLEET7[[#This Row],[Secondary Asset Identifier]]) + 3, LEN(FLEET7[[#This Row],[Secondary Asset Identifier]]))),FLEET7[[#This Row],[Emp ID]])</f>
        <v/>
      </c>
      <c r="CY311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311">
        <f>FLEET7[[#This Row],[Assigned]]</f>
        <v/>
      </c>
      <c r="DA311">
        <f>TRIM(LEFT($C311, FIND("(", $C311 &amp; "(") - 1))</f>
        <v/>
      </c>
    </row>
    <row r="312">
      <c r="A312" t="inlineStr">
        <is>
          <t>Ragle Inc.</t>
        </is>
      </c>
      <c r="B312" t="inlineStr">
        <is>
          <t>Ragle - Texas</t>
        </is>
      </c>
      <c r="C312" t="inlineStr">
        <is>
          <t>MB-??</t>
        </is>
      </c>
      <c r="D312" t="inlineStr">
        <is>
          <t>Trailer</t>
        </is>
      </c>
      <c r="E312" t="inlineStr">
        <is>
          <t>WANCO</t>
        </is>
      </c>
      <c r="F312" t="inlineStr">
        <is>
          <t>UNKNOWN</t>
        </is>
      </c>
      <c r="H312" t="inlineStr">
        <is>
          <t>Message Board</t>
        </is>
      </c>
      <c r="K312" s="1" t="n">
        <v>45789.23189814815</v>
      </c>
      <c r="L312" t="inlineStr">
        <is>
          <t>Heartbeat</t>
        </is>
      </c>
      <c r="R312" t="inlineStr">
        <is>
          <t>2023-032 SH 345 BRIDGE REHABILITATION, E R.L. Thornton Fwy, Dallas, TX 75223</t>
        </is>
      </c>
      <c r="T312" t="inlineStr">
        <is>
          <t>True</t>
        </is>
      </c>
      <c r="U312" t="inlineStr">
        <is>
          <t>N/A</t>
        </is>
      </c>
      <c r="V312" t="n">
        <v>452</v>
      </c>
      <c r="Y312" t="n">
        <v>0</v>
      </c>
      <c r="Z312" t="n">
        <v>0</v>
      </c>
      <c r="AB312" t="inlineStr">
        <is>
          <t>4GM2M1519E1412076</t>
        </is>
      </c>
      <c r="AO312" t="inlineStr">
        <is>
          <t>0.00</t>
        </is>
      </c>
      <c r="AR312" t="n">
        <v>0</v>
      </c>
      <c r="AS312" t="inlineStr">
        <is>
          <t>lbs</t>
        </is>
      </c>
      <c r="AU312" t="n">
        <v>0</v>
      </c>
      <c r="AV312" t="n">
        <v>0</v>
      </c>
      <c r="AW312" t="n">
        <v>0</v>
      </c>
      <c r="AZ312" t="n">
        <v>0</v>
      </c>
      <c r="BA312" t="n">
        <v>0</v>
      </c>
      <c r="BB312" t="n">
        <v>0</v>
      </c>
      <c r="CJ312" t="inlineStr">
        <is>
          <t>JH-BP2</t>
        </is>
      </c>
      <c r="CK312" t="inlineStr">
        <is>
          <t>00322B0365</t>
        </is>
      </c>
      <c r="CP312" t="inlineStr">
        <is>
          <t>Import</t>
        </is>
      </c>
      <c r="CV312">
        <f>FLEET7[[#This Row],[Category]]</f>
        <v/>
      </c>
      <c r="CW312">
        <f>TRIM(LEFT($C312, FIND("(", $C312 &amp; "(") - 1))</f>
        <v/>
      </c>
      <c r="CX312">
        <f>IFERROR(TRIM(MID(FLEET7[[#This Row],[Secondary Asset Identifier]], FIND(" - ", FLEET7[[#This Row],[Secondary Asset Identifier]]) + 3, LEN(FLEET7[[#This Row],[Secondary Asset Identifier]]))),FLEET7[[#This Row],[Emp ID]])</f>
        <v/>
      </c>
      <c r="CY312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312">
        <f>FLEET7[[#This Row],[Assigned]]</f>
        <v/>
      </c>
      <c r="DA312">
        <f>TRIM(LEFT($C312, FIND("(", $C312 &amp; "(") - 1))</f>
        <v/>
      </c>
    </row>
    <row r="313">
      <c r="A313" t="inlineStr">
        <is>
          <t>Ragle Inc.</t>
        </is>
      </c>
      <c r="B313" t="inlineStr">
        <is>
          <t>Ragle - Texas</t>
        </is>
      </c>
      <c r="C313" t="inlineStr">
        <is>
          <t>MB-????????</t>
        </is>
      </c>
      <c r="D313" t="inlineStr">
        <is>
          <t>Trailer</t>
        </is>
      </c>
      <c r="E313" t="inlineStr">
        <is>
          <t>SOLAR TECH</t>
        </is>
      </c>
      <c r="F313" t="inlineStr">
        <is>
          <t>SILENT MESSENGER</t>
        </is>
      </c>
      <c r="H313" t="inlineStr">
        <is>
          <t>Message Board</t>
        </is>
      </c>
      <c r="K313" s="1" t="n">
        <v>45789.22859953704</v>
      </c>
      <c r="L313" t="inlineStr">
        <is>
          <t>Heartbeat</t>
        </is>
      </c>
      <c r="R313" t="inlineStr">
        <is>
          <t>DFW Yard, Oak Grove Rd, Fort Worth, TX 76140</t>
        </is>
      </c>
      <c r="T313" t="inlineStr">
        <is>
          <t>True</t>
        </is>
      </c>
      <c r="U313" t="inlineStr">
        <is>
          <t>N/A</t>
        </is>
      </c>
      <c r="V313" t="n">
        <v>160</v>
      </c>
      <c r="Y313" t="n">
        <v>0</v>
      </c>
      <c r="Z313" t="n">
        <v>0</v>
      </c>
      <c r="AB313" t="inlineStr">
        <is>
          <t xml:space="preserve">4GM2M1515E1412088 </t>
        </is>
      </c>
      <c r="AO313" t="inlineStr">
        <is>
          <t>0.00</t>
        </is>
      </c>
      <c r="AQ313" t="n">
        <v>0</v>
      </c>
      <c r="AR313" t="n">
        <v>0</v>
      </c>
      <c r="AS313" t="inlineStr">
        <is>
          <t>lbs</t>
        </is>
      </c>
      <c r="AT313" t="n">
        <v>0</v>
      </c>
      <c r="AU313" t="n">
        <v>0</v>
      </c>
      <c r="AV313" t="n">
        <v>0</v>
      </c>
      <c r="AW313" t="n">
        <v>0</v>
      </c>
      <c r="CJ313" t="inlineStr">
        <is>
          <t>JH-BP2</t>
        </is>
      </c>
      <c r="CK313" t="inlineStr">
        <is>
          <t>00322B0849</t>
        </is>
      </c>
      <c r="CP313" t="inlineStr">
        <is>
          <t>Standard</t>
        </is>
      </c>
      <c r="CV313">
        <f>FLEET7[[#This Row],[Category]]</f>
        <v/>
      </c>
      <c r="CW313">
        <f>TRIM(LEFT($C313, FIND("(", $C313 &amp; "(") - 1))</f>
        <v/>
      </c>
      <c r="CX313">
        <f>IFERROR(TRIM(MID(FLEET7[[#This Row],[Secondary Asset Identifier]], FIND(" - ", FLEET7[[#This Row],[Secondary Asset Identifier]]) + 3, LEN(FLEET7[[#This Row],[Secondary Asset Identifier]]))),FLEET7[[#This Row],[Emp ID]])</f>
        <v/>
      </c>
      <c r="CY313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313">
        <f>FLEET7[[#This Row],[Assigned]]</f>
        <v/>
      </c>
      <c r="DA313">
        <f>TRIM(LEFT($C313, FIND("(", $C313 &amp; "(") - 1))</f>
        <v/>
      </c>
    </row>
    <row r="314">
      <c r="A314" t="inlineStr">
        <is>
          <t>Ragle Inc.</t>
        </is>
      </c>
      <c r="B314" t="inlineStr">
        <is>
          <t>Ragle - Texas</t>
        </is>
      </c>
      <c r="C314" t="inlineStr">
        <is>
          <t>MB-008</t>
        </is>
      </c>
      <c r="D314" t="inlineStr">
        <is>
          <t>Trailer</t>
        </is>
      </c>
      <c r="E314" t="inlineStr">
        <is>
          <t>WANCO</t>
        </is>
      </c>
      <c r="F314" t="inlineStr">
        <is>
          <t>UNKNOWN</t>
        </is>
      </c>
      <c r="H314" t="inlineStr">
        <is>
          <t>Message Board</t>
        </is>
      </c>
      <c r="K314" s="1" t="n">
        <v>45789.23460648148</v>
      </c>
      <c r="L314" t="inlineStr">
        <is>
          <t>Heartbeat</t>
        </is>
      </c>
      <c r="R314" t="inlineStr">
        <is>
          <t>2024-030 Matagorda SH 35 Bridge Replacement, 7th St, Bay City, TX 77414</t>
        </is>
      </c>
      <c r="T314" t="inlineStr">
        <is>
          <t>True</t>
        </is>
      </c>
      <c r="U314" t="inlineStr">
        <is>
          <t>N/A</t>
        </is>
      </c>
      <c r="V314" t="n">
        <v>466</v>
      </c>
      <c r="Y314" t="n">
        <v>0</v>
      </c>
      <c r="Z314" t="n">
        <v>0</v>
      </c>
      <c r="AA314" t="inlineStr">
        <is>
          <t>RTX-MB008</t>
        </is>
      </c>
      <c r="AB314" t="inlineStr">
        <is>
          <t>5F12S1619F1003232</t>
        </is>
      </c>
      <c r="AE314" t="inlineStr">
        <is>
          <t>TX</t>
        </is>
      </c>
      <c r="AO314" t="inlineStr">
        <is>
          <t>0.00</t>
        </is>
      </c>
      <c r="AR314" t="n">
        <v>0</v>
      </c>
      <c r="AS314" t="inlineStr">
        <is>
          <t>lbs</t>
        </is>
      </c>
      <c r="AU314" t="n">
        <v>0</v>
      </c>
      <c r="AV314" t="n">
        <v>0</v>
      </c>
      <c r="AW314" t="n">
        <v>0</v>
      </c>
      <c r="AZ314" t="n">
        <v>0</v>
      </c>
      <c r="BA314" t="n">
        <v>0</v>
      </c>
      <c r="BB314" t="n">
        <v>0</v>
      </c>
      <c r="CJ314" t="inlineStr">
        <is>
          <t>JH-BP2</t>
        </is>
      </c>
      <c r="CK314" t="inlineStr">
        <is>
          <t>00322B0435</t>
        </is>
      </c>
      <c r="CP314" t="inlineStr">
        <is>
          <t>Import</t>
        </is>
      </c>
      <c r="CV314">
        <f>FLEET7[[#This Row],[Category]]</f>
        <v/>
      </c>
      <c r="CW314">
        <f>TRIM(LEFT($C314, FIND("(", $C314 &amp; "(") - 1))</f>
        <v/>
      </c>
      <c r="CX314">
        <f>IFERROR(TRIM(MID(FLEET7[[#This Row],[Secondary Asset Identifier]], FIND(" - ", FLEET7[[#This Row],[Secondary Asset Identifier]]) + 3, LEN(FLEET7[[#This Row],[Secondary Asset Identifier]]))),FLEET7[[#This Row],[Emp ID]])</f>
        <v/>
      </c>
      <c r="CY314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314">
        <f>FLEET7[[#This Row],[Assigned]]</f>
        <v/>
      </c>
      <c r="DA314">
        <f>TRIM(LEFT($C314, FIND("(", $C314 &amp; "(") - 1))</f>
        <v/>
      </c>
    </row>
    <row r="315">
      <c r="A315" t="inlineStr">
        <is>
          <t>Ragle Inc.</t>
        </is>
      </c>
      <c r="B315" t="inlineStr">
        <is>
          <t>Ragle - Texas</t>
        </is>
      </c>
      <c r="C315" t="inlineStr">
        <is>
          <t>MB-01</t>
        </is>
      </c>
      <c r="D315" t="inlineStr">
        <is>
          <t>Trailer</t>
        </is>
      </c>
      <c r="E315" t="inlineStr">
        <is>
          <t>SOLAR TECH</t>
        </is>
      </c>
      <c r="F315" t="inlineStr">
        <is>
          <t>SILENT MESSENGER</t>
        </is>
      </c>
      <c r="H315" t="inlineStr">
        <is>
          <t>Message Board</t>
        </is>
      </c>
      <c r="K315" s="1" t="n">
        <v>45772.91574074074</v>
      </c>
      <c r="L315" t="inlineStr">
        <is>
          <t>Heartbeat</t>
        </is>
      </c>
      <c r="R315" t="inlineStr">
        <is>
          <t>DFW Yard, Oak Grove Rd, Fort Worth, TX 76140</t>
        </is>
      </c>
      <c r="T315" t="inlineStr">
        <is>
          <t>True</t>
        </is>
      </c>
      <c r="U315" t="inlineStr">
        <is>
          <t>N/A</t>
        </is>
      </c>
      <c r="V315" t="n">
        <v>474</v>
      </c>
      <c r="Y315" t="n">
        <v>0</v>
      </c>
      <c r="Z315" t="n">
        <v>0</v>
      </c>
      <c r="AA315" t="inlineStr">
        <is>
          <t>STMB-01</t>
        </is>
      </c>
      <c r="AB315" t="inlineStr">
        <is>
          <t>4GM2M1513M1416686</t>
        </is>
      </c>
      <c r="AO315" t="inlineStr">
        <is>
          <t>0.00</t>
        </is>
      </c>
      <c r="AQ315" t="n">
        <v>0</v>
      </c>
      <c r="AR315" t="n">
        <v>0</v>
      </c>
      <c r="AS315" t="inlineStr">
        <is>
          <t>lbs</t>
        </is>
      </c>
      <c r="AT315" t="n">
        <v>0</v>
      </c>
      <c r="AU315" t="n">
        <v>0</v>
      </c>
      <c r="AV315" t="n">
        <v>0</v>
      </c>
      <c r="AW315" t="n">
        <v>0</v>
      </c>
      <c r="CJ315" t="inlineStr">
        <is>
          <t>JH-BP2</t>
        </is>
      </c>
      <c r="CK315" t="inlineStr">
        <is>
          <t>00322B0402</t>
        </is>
      </c>
      <c r="CP315" t="inlineStr">
        <is>
          <t>Standard</t>
        </is>
      </c>
      <c r="CV315">
        <f>FLEET7[[#This Row],[Category]]</f>
        <v/>
      </c>
      <c r="CW315">
        <f>TRIM(LEFT($C315, FIND("(", $C315 &amp; "(") - 1))</f>
        <v/>
      </c>
      <c r="CX315">
        <f>IFERROR(TRIM(MID(FLEET7[[#This Row],[Secondary Asset Identifier]], FIND(" - ", FLEET7[[#This Row],[Secondary Asset Identifier]]) + 3, LEN(FLEET7[[#This Row],[Secondary Asset Identifier]]))),FLEET7[[#This Row],[Emp ID]])</f>
        <v/>
      </c>
      <c r="CY315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315">
        <f>FLEET7[[#This Row],[Assigned]]</f>
        <v/>
      </c>
      <c r="DA315">
        <f>TRIM(LEFT($C315, FIND("(", $C315 &amp; "(") - 1))</f>
        <v/>
      </c>
    </row>
    <row r="316">
      <c r="A316" t="inlineStr">
        <is>
          <t>Ragle Inc.</t>
        </is>
      </c>
      <c r="B316" t="inlineStr">
        <is>
          <t>Ragle - Texas</t>
        </is>
      </c>
      <c r="C316" t="inlineStr">
        <is>
          <t>MB-011</t>
        </is>
      </c>
      <c r="D316" t="inlineStr">
        <is>
          <t>Trailer</t>
        </is>
      </c>
      <c r="E316" t="inlineStr">
        <is>
          <t>WANCO</t>
        </is>
      </c>
      <c r="F316" t="inlineStr">
        <is>
          <t>UNKNOWN</t>
        </is>
      </c>
      <c r="H316" t="inlineStr">
        <is>
          <t>Message Board</t>
        </is>
      </c>
      <c r="K316" s="1" t="n">
        <v>45789.23127314815</v>
      </c>
      <c r="L316" t="inlineStr">
        <is>
          <t>Heartbeat</t>
        </is>
      </c>
      <c r="R316" t="inlineStr">
        <is>
          <t>DFW Yard, Oak Grove Rd, Fort Worth, TX 76140</t>
        </is>
      </c>
      <c r="T316" t="inlineStr">
        <is>
          <t>True</t>
        </is>
      </c>
      <c r="U316" t="inlineStr">
        <is>
          <t>N/A</t>
        </is>
      </c>
      <c r="V316" t="n">
        <v>466</v>
      </c>
      <c r="Y316" t="n">
        <v>0</v>
      </c>
      <c r="Z316" t="n">
        <v>0</v>
      </c>
      <c r="AA316" t="inlineStr">
        <is>
          <t>RTX-MB011</t>
        </is>
      </c>
      <c r="AB316" t="inlineStr">
        <is>
          <t>5F12S1612D1002419</t>
        </is>
      </c>
      <c r="AE316" t="inlineStr">
        <is>
          <t>TX</t>
        </is>
      </c>
      <c r="AO316" t="inlineStr">
        <is>
          <t>0.00</t>
        </is>
      </c>
      <c r="AR316" t="n">
        <v>0</v>
      </c>
      <c r="AS316" t="inlineStr">
        <is>
          <t>lbs</t>
        </is>
      </c>
      <c r="AU316" t="n">
        <v>0</v>
      </c>
      <c r="AV316" t="n">
        <v>0</v>
      </c>
      <c r="AW316" t="n">
        <v>0</v>
      </c>
      <c r="AZ316" t="n">
        <v>0</v>
      </c>
      <c r="BA316" t="n">
        <v>0</v>
      </c>
      <c r="BB316" t="n">
        <v>0</v>
      </c>
      <c r="CJ316" t="inlineStr">
        <is>
          <t>JH-BP2</t>
        </is>
      </c>
      <c r="CK316" t="inlineStr">
        <is>
          <t>00322B0249</t>
        </is>
      </c>
      <c r="CP316" t="inlineStr">
        <is>
          <t>Import</t>
        </is>
      </c>
      <c r="CV316">
        <f>FLEET7[[#This Row],[Category]]</f>
        <v/>
      </c>
      <c r="CW316">
        <f>TRIM(LEFT($C316, FIND("(", $C316 &amp; "(") - 1))</f>
        <v/>
      </c>
      <c r="CX316">
        <f>IFERROR(TRIM(MID(FLEET7[[#This Row],[Secondary Asset Identifier]], FIND(" - ", FLEET7[[#This Row],[Secondary Asset Identifier]]) + 3, LEN(FLEET7[[#This Row],[Secondary Asset Identifier]]))),FLEET7[[#This Row],[Emp ID]])</f>
        <v/>
      </c>
      <c r="CY316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316">
        <f>FLEET7[[#This Row],[Assigned]]</f>
        <v/>
      </c>
      <c r="DA316">
        <f>TRIM(LEFT($C316, FIND("(", $C316 &amp; "(") - 1))</f>
        <v/>
      </c>
    </row>
    <row r="317">
      <c r="A317" t="inlineStr">
        <is>
          <t>Ragle Inc.</t>
        </is>
      </c>
      <c r="B317" t="inlineStr">
        <is>
          <t>Ragle - Texas</t>
        </is>
      </c>
      <c r="C317" t="inlineStr">
        <is>
          <t>MB-016</t>
        </is>
      </c>
      <c r="D317" t="inlineStr">
        <is>
          <t>Trailer</t>
        </is>
      </c>
      <c r="E317" t="inlineStr">
        <is>
          <t>WANCO</t>
        </is>
      </c>
      <c r="F317" t="inlineStr">
        <is>
          <t>UNKNOWN</t>
        </is>
      </c>
      <c r="H317" t="inlineStr">
        <is>
          <t>Message Board</t>
        </is>
      </c>
      <c r="K317" s="1" t="n">
        <v>45789.23496527778</v>
      </c>
      <c r="L317" t="inlineStr">
        <is>
          <t>Heartbeat</t>
        </is>
      </c>
      <c r="R317" t="inlineStr">
        <is>
          <t>EQUIP HOU, S Acres Dr, Houston, TX 77048</t>
        </is>
      </c>
      <c r="T317" t="inlineStr">
        <is>
          <t>True</t>
        </is>
      </c>
      <c r="U317" t="inlineStr">
        <is>
          <t>N/A</t>
        </is>
      </c>
      <c r="V317" t="n">
        <v>466</v>
      </c>
      <c r="Y317" t="n">
        <v>0</v>
      </c>
      <c r="Z317" t="n">
        <v>0</v>
      </c>
      <c r="AA317" t="inlineStr">
        <is>
          <t>RTX-MB016</t>
        </is>
      </c>
      <c r="AB317" t="inlineStr">
        <is>
          <t>5F12S1617D1002819</t>
        </is>
      </c>
      <c r="AE317" t="inlineStr">
        <is>
          <t>TX</t>
        </is>
      </c>
      <c r="AO317" t="inlineStr">
        <is>
          <t>0.00</t>
        </is>
      </c>
      <c r="AR317" t="n">
        <v>0</v>
      </c>
      <c r="AS317" t="inlineStr">
        <is>
          <t>lbs</t>
        </is>
      </c>
      <c r="AU317" t="n">
        <v>0</v>
      </c>
      <c r="AV317" t="n">
        <v>0</v>
      </c>
      <c r="AW317" t="n">
        <v>0</v>
      </c>
      <c r="AZ317" t="n">
        <v>0</v>
      </c>
      <c r="BA317" t="n">
        <v>0</v>
      </c>
      <c r="BB317" t="n">
        <v>0</v>
      </c>
      <c r="CJ317" t="inlineStr">
        <is>
          <t>JH-BP2</t>
        </is>
      </c>
      <c r="CK317" t="inlineStr">
        <is>
          <t>00322B0389</t>
        </is>
      </c>
      <c r="CP317" t="inlineStr">
        <is>
          <t>Import</t>
        </is>
      </c>
      <c r="CV317">
        <f>FLEET7[[#This Row],[Category]]</f>
        <v/>
      </c>
      <c r="CW317">
        <f>TRIM(LEFT($C317, FIND("(", $C317 &amp; "(") - 1))</f>
        <v/>
      </c>
      <c r="CX317">
        <f>IFERROR(TRIM(MID(FLEET7[[#This Row],[Secondary Asset Identifier]], FIND(" - ", FLEET7[[#This Row],[Secondary Asset Identifier]]) + 3, LEN(FLEET7[[#This Row],[Secondary Asset Identifier]]))),FLEET7[[#This Row],[Emp ID]])</f>
        <v/>
      </c>
      <c r="CY317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317">
        <f>FLEET7[[#This Row],[Assigned]]</f>
        <v/>
      </c>
      <c r="DA317">
        <f>TRIM(LEFT($C317, FIND("(", $C317 &amp; "(") - 1))</f>
        <v/>
      </c>
    </row>
    <row r="318">
      <c r="A318" t="inlineStr">
        <is>
          <t>Ragle Inc.</t>
        </is>
      </c>
      <c r="B318" t="inlineStr">
        <is>
          <t>Ragle - Texas</t>
        </is>
      </c>
      <c r="C318" t="inlineStr">
        <is>
          <t>MB-01S</t>
        </is>
      </c>
      <c r="D318" t="inlineStr">
        <is>
          <t>Trailer</t>
        </is>
      </c>
      <c r="E318" t="inlineStr">
        <is>
          <t>VER-MAC</t>
        </is>
      </c>
      <c r="F318" t="inlineStr">
        <is>
          <t>PCMS-1500LP G3</t>
        </is>
      </c>
      <c r="G318" t="n">
        <v>2023</v>
      </c>
      <c r="H318" t="inlineStr">
        <is>
          <t>Message Board</t>
        </is>
      </c>
      <c r="K318" s="1" t="n">
        <v>45789.23113425926</v>
      </c>
      <c r="L318" t="inlineStr">
        <is>
          <t>Heartbeat</t>
        </is>
      </c>
      <c r="R318" t="inlineStr">
        <is>
          <t>I-10 E, Houston, TX 77520</t>
        </is>
      </c>
      <c r="T318" t="inlineStr">
        <is>
          <t>True</t>
        </is>
      </c>
      <c r="U318" t="inlineStr">
        <is>
          <t>N/A</t>
        </is>
      </c>
      <c r="V318" t="n">
        <v>578</v>
      </c>
      <c r="Y318" t="n">
        <v>0</v>
      </c>
      <c r="Z318" t="n">
        <v>0</v>
      </c>
      <c r="AB318" t="inlineStr">
        <is>
          <t>1V9US4119PH223787</t>
        </is>
      </c>
      <c r="AO318" t="inlineStr">
        <is>
          <t>0.00</t>
        </is>
      </c>
      <c r="AP318" t="inlineStr">
        <is>
          <t>CuYds</t>
        </is>
      </c>
      <c r="AR318" t="n">
        <v>0</v>
      </c>
      <c r="AS318" t="inlineStr">
        <is>
          <t>lbs</t>
        </is>
      </c>
      <c r="AU318" t="n">
        <v>0</v>
      </c>
      <c r="AV318" t="n">
        <v>0</v>
      </c>
      <c r="AW318" t="n">
        <v>0</v>
      </c>
      <c r="CJ318" t="inlineStr">
        <is>
          <t>JH-BP2</t>
        </is>
      </c>
      <c r="CK318" t="inlineStr">
        <is>
          <t>00322B0174</t>
        </is>
      </c>
      <c r="CP318" t="inlineStr">
        <is>
          <t>Standard</t>
        </is>
      </c>
      <c r="CV318">
        <f>FLEET7[[#This Row],[Category]]</f>
        <v/>
      </c>
      <c r="CW318">
        <f>TRIM(LEFT($C318, FIND("(", $C318 &amp; "(") - 1))</f>
        <v/>
      </c>
      <c r="CX318">
        <f>IFERROR(TRIM(MID(FLEET7[[#This Row],[Secondary Asset Identifier]], FIND(" - ", FLEET7[[#This Row],[Secondary Asset Identifier]]) + 3, LEN(FLEET7[[#This Row],[Secondary Asset Identifier]]))),FLEET7[[#This Row],[Emp ID]])</f>
        <v/>
      </c>
      <c r="CY318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318">
        <f>FLEET7[[#This Row],[Assigned]]</f>
        <v/>
      </c>
      <c r="DA318">
        <f>TRIM(LEFT($C318, FIND("(", $C318 &amp; "(") - 1))</f>
        <v/>
      </c>
    </row>
    <row r="319">
      <c r="A319" t="inlineStr">
        <is>
          <t>Ragle Inc.</t>
        </is>
      </c>
      <c r="B319" t="inlineStr">
        <is>
          <t>Ragle - Texas</t>
        </is>
      </c>
      <c r="C319" t="inlineStr">
        <is>
          <t>MB-02</t>
        </is>
      </c>
      <c r="D319" t="inlineStr">
        <is>
          <t>Trailer</t>
        </is>
      </c>
      <c r="E319" t="inlineStr">
        <is>
          <t>SOLAR TECH</t>
        </is>
      </c>
      <c r="F319" t="inlineStr">
        <is>
          <t>SILENT MESSENGER</t>
        </is>
      </c>
      <c r="H319" t="inlineStr">
        <is>
          <t>Message Board</t>
        </is>
      </c>
      <c r="K319" s="1" t="n">
        <v>45748.49212962963</v>
      </c>
      <c r="L319" t="inlineStr">
        <is>
          <t>Heartbeat</t>
        </is>
      </c>
      <c r="R319" t="inlineStr">
        <is>
          <t>2023-019 (1) MARTIN SH 176 ROADWAY IMPROVEMENTS, I-20 Bus E, Pecos, TX 79772</t>
        </is>
      </c>
      <c r="T319" t="inlineStr">
        <is>
          <t>True</t>
        </is>
      </c>
      <c r="U319" t="inlineStr">
        <is>
          <t>N/A</t>
        </is>
      </c>
      <c r="V319" t="n">
        <v>474</v>
      </c>
      <c r="Y319" t="n">
        <v>0</v>
      </c>
      <c r="Z319" t="n">
        <v>0</v>
      </c>
      <c r="AA319" t="inlineStr">
        <is>
          <t>STMB-02</t>
        </is>
      </c>
      <c r="AB319" t="inlineStr">
        <is>
          <t>4GM2M1516F1412618</t>
        </is>
      </c>
      <c r="AD319" t="inlineStr">
        <is>
          <t>412618</t>
        </is>
      </c>
      <c r="AE319" t="inlineStr">
        <is>
          <t>TX</t>
        </is>
      </c>
      <c r="AO319" t="inlineStr">
        <is>
          <t>0.00</t>
        </is>
      </c>
      <c r="AQ319" t="n">
        <v>0</v>
      </c>
      <c r="AR319" t="n">
        <v>0</v>
      </c>
      <c r="AS319" t="inlineStr">
        <is>
          <t>lbs</t>
        </is>
      </c>
      <c r="AT319" t="n">
        <v>0</v>
      </c>
      <c r="AU319" t="n">
        <v>0</v>
      </c>
      <c r="AV319" t="n">
        <v>0</v>
      </c>
      <c r="AW319" t="n">
        <v>0</v>
      </c>
      <c r="CJ319" t="inlineStr">
        <is>
          <t>JH-BP2</t>
        </is>
      </c>
      <c r="CK319" t="inlineStr">
        <is>
          <t>00322B0220</t>
        </is>
      </c>
      <c r="CP319" t="inlineStr">
        <is>
          <t>Standard</t>
        </is>
      </c>
      <c r="CV319">
        <f>FLEET7[[#This Row],[Category]]</f>
        <v/>
      </c>
      <c r="CW319">
        <f>TRIM(LEFT($C319, FIND("(", $C319 &amp; "(") - 1))</f>
        <v/>
      </c>
      <c r="CX319">
        <f>IFERROR(TRIM(MID(FLEET7[[#This Row],[Secondary Asset Identifier]], FIND(" - ", FLEET7[[#This Row],[Secondary Asset Identifier]]) + 3, LEN(FLEET7[[#This Row],[Secondary Asset Identifier]]))),FLEET7[[#This Row],[Emp ID]])</f>
        <v/>
      </c>
      <c r="CY319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319">
        <f>FLEET7[[#This Row],[Assigned]]</f>
        <v/>
      </c>
      <c r="DA319">
        <f>TRIM(LEFT($C319, FIND("(", $C319 &amp; "(") - 1))</f>
        <v/>
      </c>
    </row>
    <row r="320">
      <c r="A320" t="inlineStr">
        <is>
          <t>Ragle Inc.</t>
        </is>
      </c>
      <c r="B320" t="inlineStr">
        <is>
          <t>Ragle - Texas</t>
        </is>
      </c>
      <c r="C320" t="inlineStr">
        <is>
          <t>MB-02S</t>
        </is>
      </c>
      <c r="D320" t="inlineStr">
        <is>
          <t>Trailer</t>
        </is>
      </c>
      <c r="E320" t="inlineStr">
        <is>
          <t>VER-MAC</t>
        </is>
      </c>
      <c r="F320" t="inlineStr">
        <is>
          <t>PCMS-1500LP G3</t>
        </is>
      </c>
      <c r="G320" t="n">
        <v>2023</v>
      </c>
      <c r="H320" t="inlineStr">
        <is>
          <t>Message Board</t>
        </is>
      </c>
      <c r="K320" s="1" t="n">
        <v>45789.23645833333</v>
      </c>
      <c r="L320" t="inlineStr">
        <is>
          <t>Heartbeat</t>
        </is>
      </c>
      <c r="R320" t="inlineStr">
        <is>
          <t>Decker Dr, Baytown, TX 77520</t>
        </is>
      </c>
      <c r="T320" t="inlineStr">
        <is>
          <t>True</t>
        </is>
      </c>
      <c r="U320" t="inlineStr">
        <is>
          <t>N/A</t>
        </is>
      </c>
      <c r="V320" t="n">
        <v>578</v>
      </c>
      <c r="Y320" t="n">
        <v>0</v>
      </c>
      <c r="Z320" t="n">
        <v>0</v>
      </c>
      <c r="AB320" t="inlineStr">
        <is>
          <t>1V9US411XPH223779</t>
        </is>
      </c>
      <c r="AO320" t="inlineStr">
        <is>
          <t>0.00</t>
        </is>
      </c>
      <c r="AP320" t="inlineStr">
        <is>
          <t>CuYds</t>
        </is>
      </c>
      <c r="AR320" t="n">
        <v>0</v>
      </c>
      <c r="AS320" t="inlineStr">
        <is>
          <t>lbs</t>
        </is>
      </c>
      <c r="AU320" t="n">
        <v>0</v>
      </c>
      <c r="AV320" t="n">
        <v>0</v>
      </c>
      <c r="AW320" t="n">
        <v>0</v>
      </c>
      <c r="CJ320" t="inlineStr">
        <is>
          <t>JH-BP2</t>
        </is>
      </c>
      <c r="CK320" t="inlineStr">
        <is>
          <t>00322B0169</t>
        </is>
      </c>
      <c r="CP320" t="inlineStr">
        <is>
          <t>Standard</t>
        </is>
      </c>
      <c r="CV320">
        <f>FLEET7[[#This Row],[Category]]</f>
        <v/>
      </c>
      <c r="CW320">
        <f>TRIM(LEFT($C320, FIND("(", $C320 &amp; "(") - 1))</f>
        <v/>
      </c>
      <c r="CX320">
        <f>IFERROR(TRIM(MID(FLEET7[[#This Row],[Secondary Asset Identifier]], FIND(" - ", FLEET7[[#This Row],[Secondary Asset Identifier]]) + 3, LEN(FLEET7[[#This Row],[Secondary Asset Identifier]]))),FLEET7[[#This Row],[Emp ID]])</f>
        <v/>
      </c>
      <c r="CY320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320">
        <f>FLEET7[[#This Row],[Assigned]]</f>
        <v/>
      </c>
      <c r="DA320">
        <f>TRIM(LEFT($C320, FIND("(", $C320 &amp; "(") - 1))</f>
        <v/>
      </c>
    </row>
    <row r="321">
      <c r="A321" t="inlineStr">
        <is>
          <t>Ragle Inc.</t>
        </is>
      </c>
      <c r="B321" t="inlineStr">
        <is>
          <t>Ragle - Texas</t>
        </is>
      </c>
      <c r="C321" t="inlineStr">
        <is>
          <t>MB-03</t>
        </is>
      </c>
      <c r="D321" t="inlineStr">
        <is>
          <t>Trailer</t>
        </is>
      </c>
      <c r="E321" t="inlineStr">
        <is>
          <t>SOLAR TECH</t>
        </is>
      </c>
      <c r="F321" t="inlineStr">
        <is>
          <t>SILENT MESSENGER</t>
        </is>
      </c>
      <c r="H321" t="inlineStr">
        <is>
          <t>Message Board</t>
        </is>
      </c>
      <c r="K321" s="1" t="n">
        <v>45789.22884259259</v>
      </c>
      <c r="L321" t="inlineStr">
        <is>
          <t>Heartbeat</t>
        </is>
      </c>
      <c r="R321" t="inlineStr">
        <is>
          <t>WTX YARD (2), W County Road 117, Midland, TX 79706</t>
        </is>
      </c>
      <c r="T321" t="inlineStr">
        <is>
          <t>True</t>
        </is>
      </c>
      <c r="U321" t="inlineStr">
        <is>
          <t>N/A</t>
        </is>
      </c>
      <c r="V321" t="n">
        <v>473</v>
      </c>
      <c r="Y321" t="n">
        <v>0</v>
      </c>
      <c r="Z321" t="n">
        <v>0</v>
      </c>
      <c r="AA321" t="inlineStr">
        <is>
          <t>STMB-03</t>
        </is>
      </c>
      <c r="AD321" t="inlineStr">
        <is>
          <t>412085</t>
        </is>
      </c>
      <c r="AE321" t="inlineStr">
        <is>
          <t>TX</t>
        </is>
      </c>
      <c r="AO321" t="inlineStr">
        <is>
          <t>0.00</t>
        </is>
      </c>
      <c r="AQ321" t="n">
        <v>0</v>
      </c>
      <c r="AR321" t="n">
        <v>0</v>
      </c>
      <c r="AS321" t="inlineStr">
        <is>
          <t>lbs</t>
        </is>
      </c>
      <c r="AT321" t="n">
        <v>0</v>
      </c>
      <c r="AU321" t="n">
        <v>0</v>
      </c>
      <c r="AV321" t="n">
        <v>0</v>
      </c>
      <c r="AW321" t="n">
        <v>0</v>
      </c>
      <c r="CJ321" t="inlineStr">
        <is>
          <t>JH-BP2</t>
        </is>
      </c>
      <c r="CK321" t="inlineStr">
        <is>
          <t>00322B0432</t>
        </is>
      </c>
      <c r="CP321" t="inlineStr">
        <is>
          <t>Standard</t>
        </is>
      </c>
      <c r="CV321">
        <f>FLEET7[[#This Row],[Category]]</f>
        <v/>
      </c>
      <c r="CW321">
        <f>TRIM(LEFT($C321, FIND("(", $C321 &amp; "(") - 1))</f>
        <v/>
      </c>
      <c r="CX321">
        <f>IFERROR(TRIM(MID(FLEET7[[#This Row],[Secondary Asset Identifier]], FIND(" - ", FLEET7[[#This Row],[Secondary Asset Identifier]]) + 3, LEN(FLEET7[[#This Row],[Secondary Asset Identifier]]))),FLEET7[[#This Row],[Emp ID]])</f>
        <v/>
      </c>
      <c r="CY321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321">
        <f>FLEET7[[#This Row],[Assigned]]</f>
        <v/>
      </c>
      <c r="DA321">
        <f>TRIM(LEFT($C321, FIND("(", $C321 &amp; "(") - 1))</f>
        <v/>
      </c>
    </row>
    <row r="322">
      <c r="A322" t="inlineStr">
        <is>
          <t>Ragle Inc.</t>
        </is>
      </c>
      <c r="B322" t="inlineStr">
        <is>
          <t>Ragle - Texas</t>
        </is>
      </c>
      <c r="C322" t="inlineStr">
        <is>
          <t>MB-03S</t>
        </is>
      </c>
      <c r="D322" t="inlineStr">
        <is>
          <t>Trailer</t>
        </is>
      </c>
      <c r="E322" t="inlineStr">
        <is>
          <t>VER-MAC</t>
        </is>
      </c>
      <c r="F322" t="inlineStr">
        <is>
          <t>PCMS-1500LP G3</t>
        </is>
      </c>
      <c r="G322" t="n">
        <v>2023</v>
      </c>
      <c r="H322" t="inlineStr">
        <is>
          <t>Message Board</t>
        </is>
      </c>
      <c r="K322" s="1" t="n">
        <v>45785.34434027778</v>
      </c>
      <c r="L322" t="inlineStr">
        <is>
          <t>Heartbeat</t>
        </is>
      </c>
      <c r="R322" t="inlineStr">
        <is>
          <t>EQUIP HOU, S Acres Dr, Houston, TX 77048</t>
        </is>
      </c>
      <c r="T322" t="inlineStr">
        <is>
          <t>True</t>
        </is>
      </c>
      <c r="U322" t="inlineStr">
        <is>
          <t>N/A</t>
        </is>
      </c>
      <c r="V322" t="n">
        <v>578</v>
      </c>
      <c r="Y322" t="n">
        <v>0</v>
      </c>
      <c r="Z322" t="n">
        <v>0</v>
      </c>
      <c r="AB322" t="inlineStr">
        <is>
          <t>1V9US411XPH223782</t>
        </is>
      </c>
      <c r="AO322" t="inlineStr">
        <is>
          <t>0.00</t>
        </is>
      </c>
      <c r="AP322" t="inlineStr">
        <is>
          <t>CuYds</t>
        </is>
      </c>
      <c r="AR322" t="n">
        <v>0</v>
      </c>
      <c r="AS322" t="inlineStr">
        <is>
          <t>lbs</t>
        </is>
      </c>
      <c r="AU322" t="n">
        <v>0</v>
      </c>
      <c r="AV322" t="n">
        <v>0</v>
      </c>
      <c r="AW322" t="n">
        <v>0</v>
      </c>
      <c r="CJ322" t="inlineStr">
        <is>
          <t>JH-BP2</t>
        </is>
      </c>
      <c r="CK322" t="inlineStr">
        <is>
          <t>00322B0208</t>
        </is>
      </c>
      <c r="CP322" t="inlineStr">
        <is>
          <t>Standard</t>
        </is>
      </c>
      <c r="CV322">
        <f>FLEET7[[#This Row],[Category]]</f>
        <v/>
      </c>
      <c r="CW322">
        <f>TRIM(LEFT($C322, FIND("(", $C322 &amp; "(") - 1))</f>
        <v/>
      </c>
      <c r="CX322">
        <f>IFERROR(TRIM(MID(FLEET7[[#This Row],[Secondary Asset Identifier]], FIND(" - ", FLEET7[[#This Row],[Secondary Asset Identifier]]) + 3, LEN(FLEET7[[#This Row],[Secondary Asset Identifier]]))),FLEET7[[#This Row],[Emp ID]])</f>
        <v/>
      </c>
      <c r="CY322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322">
        <f>FLEET7[[#This Row],[Assigned]]</f>
        <v/>
      </c>
      <c r="DA322">
        <f>TRIM(LEFT($C322, FIND("(", $C322 &amp; "(") - 1))</f>
        <v/>
      </c>
    </row>
    <row r="323">
      <c r="A323" t="inlineStr">
        <is>
          <t>Ragle Inc.</t>
        </is>
      </c>
      <c r="B323" t="inlineStr">
        <is>
          <t>Ragle - Texas</t>
        </is>
      </c>
      <c r="C323" t="inlineStr">
        <is>
          <t>MB-04</t>
        </is>
      </c>
      <c r="D323" t="inlineStr">
        <is>
          <t>Trailer</t>
        </is>
      </c>
      <c r="E323" t="inlineStr">
        <is>
          <t>SOLAR TECH</t>
        </is>
      </c>
      <c r="F323" t="inlineStr">
        <is>
          <t>SILENT MESSENGER</t>
        </is>
      </c>
      <c r="H323" t="inlineStr">
        <is>
          <t>Message Board</t>
        </is>
      </c>
      <c r="K323" s="1" t="n">
        <v>45789.23113425926</v>
      </c>
      <c r="L323" t="inlineStr">
        <is>
          <t>Heartbeat</t>
        </is>
      </c>
      <c r="R323" t="inlineStr">
        <is>
          <t>WTX YARD (2), W County Road 117, Midland, TX 79706</t>
        </is>
      </c>
      <c r="T323" t="inlineStr">
        <is>
          <t>True</t>
        </is>
      </c>
      <c r="U323" t="inlineStr">
        <is>
          <t>N/A</t>
        </is>
      </c>
      <c r="V323" t="n">
        <v>473</v>
      </c>
      <c r="Y323" t="n">
        <v>0</v>
      </c>
      <c r="Z323" t="n">
        <v>0</v>
      </c>
      <c r="AA323" t="inlineStr">
        <is>
          <t>STMB-04</t>
        </is>
      </c>
      <c r="AB323" t="inlineStr">
        <is>
          <t>4GM2M1512M1416517</t>
        </is>
      </c>
      <c r="AO323" t="inlineStr">
        <is>
          <t>0.00</t>
        </is>
      </c>
      <c r="AQ323" t="n">
        <v>0</v>
      </c>
      <c r="AR323" t="n">
        <v>0</v>
      </c>
      <c r="AS323" t="inlineStr">
        <is>
          <t>lbs</t>
        </is>
      </c>
      <c r="AT323" t="n">
        <v>0</v>
      </c>
      <c r="AU323" t="n">
        <v>0</v>
      </c>
      <c r="AV323" t="n">
        <v>0</v>
      </c>
      <c r="AW323" t="n">
        <v>0</v>
      </c>
      <c r="CJ323" t="inlineStr">
        <is>
          <t>JH-BP2</t>
        </is>
      </c>
      <c r="CK323" t="inlineStr">
        <is>
          <t>00322B0406</t>
        </is>
      </c>
      <c r="CP323" t="inlineStr">
        <is>
          <t>Standard</t>
        </is>
      </c>
      <c r="CV323">
        <f>FLEET7[[#This Row],[Category]]</f>
        <v/>
      </c>
      <c r="CW323">
        <f>TRIM(LEFT($C323, FIND("(", $C323 &amp; "(") - 1))</f>
        <v/>
      </c>
      <c r="CX323">
        <f>IFERROR(TRIM(MID(FLEET7[[#This Row],[Secondary Asset Identifier]], FIND(" - ", FLEET7[[#This Row],[Secondary Asset Identifier]]) + 3, LEN(FLEET7[[#This Row],[Secondary Asset Identifier]]))),FLEET7[[#This Row],[Emp ID]])</f>
        <v/>
      </c>
      <c r="CY323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323">
        <f>FLEET7[[#This Row],[Assigned]]</f>
        <v/>
      </c>
      <c r="DA323">
        <f>TRIM(LEFT($C323, FIND("(", $C323 &amp; "(") - 1))</f>
        <v/>
      </c>
    </row>
    <row r="324">
      <c r="A324" t="inlineStr">
        <is>
          <t>Ragle Inc.</t>
        </is>
      </c>
      <c r="B324" t="inlineStr">
        <is>
          <t>Ragle - Texas</t>
        </is>
      </c>
      <c r="C324" t="inlineStr">
        <is>
          <t>MB-04S</t>
        </is>
      </c>
      <c r="D324" t="inlineStr">
        <is>
          <t>Trailer</t>
        </is>
      </c>
      <c r="E324" t="inlineStr">
        <is>
          <t>VER-MAC</t>
        </is>
      </c>
      <c r="F324" t="inlineStr">
        <is>
          <t>PCMS-1500LP G3</t>
        </is>
      </c>
      <c r="G324" t="n">
        <v>2023</v>
      </c>
      <c r="H324" t="inlineStr">
        <is>
          <t>Message Board</t>
        </is>
      </c>
      <c r="K324" s="1" t="n">
        <v>45789.23231481481</v>
      </c>
      <c r="L324" t="inlineStr">
        <is>
          <t>Heartbeat</t>
        </is>
      </c>
      <c r="R324" t="inlineStr">
        <is>
          <t>TX-146 S, Baytown, TX 77520</t>
        </is>
      </c>
      <c r="T324" t="inlineStr">
        <is>
          <t>True</t>
        </is>
      </c>
      <c r="U324" t="inlineStr">
        <is>
          <t>N/A</t>
        </is>
      </c>
      <c r="V324" t="n">
        <v>578</v>
      </c>
      <c r="Y324" t="n">
        <v>0</v>
      </c>
      <c r="Z324" t="n">
        <v>0</v>
      </c>
      <c r="AB324" t="inlineStr">
        <is>
          <t>1V9US4110PH223788</t>
        </is>
      </c>
      <c r="AO324" t="inlineStr">
        <is>
          <t>0.00</t>
        </is>
      </c>
      <c r="AP324" t="inlineStr">
        <is>
          <t>CuYds</t>
        </is>
      </c>
      <c r="AR324" t="n">
        <v>0</v>
      </c>
      <c r="AS324" t="inlineStr">
        <is>
          <t>lbs</t>
        </is>
      </c>
      <c r="AU324" t="n">
        <v>0</v>
      </c>
      <c r="AV324" t="n">
        <v>0</v>
      </c>
      <c r="AW324" t="n">
        <v>0</v>
      </c>
      <c r="CJ324" t="inlineStr">
        <is>
          <t>JH-BP2</t>
        </is>
      </c>
      <c r="CK324" t="inlineStr">
        <is>
          <t>00322B0157</t>
        </is>
      </c>
      <c r="CP324" t="inlineStr">
        <is>
          <t>Standard</t>
        </is>
      </c>
      <c r="CV324">
        <f>FLEET7[[#This Row],[Category]]</f>
        <v/>
      </c>
      <c r="CW324">
        <f>TRIM(LEFT($C324, FIND("(", $C324 &amp; "(") - 1))</f>
        <v/>
      </c>
      <c r="CX324">
        <f>IFERROR(TRIM(MID(FLEET7[[#This Row],[Secondary Asset Identifier]], FIND(" - ", FLEET7[[#This Row],[Secondary Asset Identifier]]) + 3, LEN(FLEET7[[#This Row],[Secondary Asset Identifier]]))),FLEET7[[#This Row],[Emp ID]])</f>
        <v/>
      </c>
      <c r="CY324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324">
        <f>FLEET7[[#This Row],[Assigned]]</f>
        <v/>
      </c>
      <c r="DA324">
        <f>TRIM(LEFT($C324, FIND("(", $C324 &amp; "(") - 1))</f>
        <v/>
      </c>
    </row>
    <row r="325">
      <c r="A325" t="inlineStr">
        <is>
          <t>Ragle Inc.</t>
        </is>
      </c>
      <c r="B325" t="inlineStr">
        <is>
          <t>Ragle - Texas</t>
        </is>
      </c>
      <c r="C325" t="inlineStr">
        <is>
          <t>MB-05</t>
        </is>
      </c>
      <c r="D325" t="inlineStr">
        <is>
          <t>Trailer</t>
        </is>
      </c>
      <c r="E325" t="inlineStr">
        <is>
          <t>SOLAR TECH</t>
        </is>
      </c>
      <c r="F325" t="inlineStr">
        <is>
          <t>SILENT MESSENGER</t>
        </is>
      </c>
      <c r="H325" t="inlineStr">
        <is>
          <t>Message Board</t>
        </is>
      </c>
      <c r="K325" s="1" t="n">
        <v>45789.23164351852</v>
      </c>
      <c r="L325" t="inlineStr">
        <is>
          <t>Heartbeat</t>
        </is>
      </c>
      <c r="R325" t="inlineStr">
        <is>
          <t>2023-019 (1) MARTIN SH 176 ROADWAY IMPROVEMENTS, W F St, Pecos, TX 79772</t>
        </is>
      </c>
      <c r="T325" t="inlineStr">
        <is>
          <t>True</t>
        </is>
      </c>
      <c r="U325" t="inlineStr">
        <is>
          <t>N/A</t>
        </is>
      </c>
      <c r="V325" t="n">
        <v>473</v>
      </c>
      <c r="Y325" t="n">
        <v>0</v>
      </c>
      <c r="Z325" t="n">
        <v>0</v>
      </c>
      <c r="AA325" t="inlineStr">
        <is>
          <t>STMB-05</t>
        </is>
      </c>
      <c r="AB325" t="inlineStr">
        <is>
          <t>4GM2M1514M1416518</t>
        </is>
      </c>
      <c r="AD325" t="inlineStr">
        <is>
          <t>416518</t>
        </is>
      </c>
      <c r="AE325" t="inlineStr">
        <is>
          <t>TX</t>
        </is>
      </c>
      <c r="AO325" t="inlineStr">
        <is>
          <t>0.00</t>
        </is>
      </c>
      <c r="AQ325" t="n">
        <v>0</v>
      </c>
      <c r="AR325" t="n">
        <v>0</v>
      </c>
      <c r="AS325" t="inlineStr">
        <is>
          <t>lbs</t>
        </is>
      </c>
      <c r="AT325" t="n">
        <v>0</v>
      </c>
      <c r="AU325" t="n">
        <v>0</v>
      </c>
      <c r="AV325" t="n">
        <v>0</v>
      </c>
      <c r="AW325" t="n">
        <v>0</v>
      </c>
      <c r="CJ325" t="inlineStr">
        <is>
          <t>JH-BP2</t>
        </is>
      </c>
      <c r="CK325" t="inlineStr">
        <is>
          <t>00322B0291</t>
        </is>
      </c>
      <c r="CP325" t="inlineStr">
        <is>
          <t>Standard</t>
        </is>
      </c>
      <c r="CV325">
        <f>FLEET7[[#This Row],[Category]]</f>
        <v/>
      </c>
      <c r="CW325">
        <f>TRIM(LEFT($C325, FIND("(", $C325 &amp; "(") - 1))</f>
        <v/>
      </c>
      <c r="CX325">
        <f>IFERROR(TRIM(MID(FLEET7[[#This Row],[Secondary Asset Identifier]], FIND(" - ", FLEET7[[#This Row],[Secondary Asset Identifier]]) + 3, LEN(FLEET7[[#This Row],[Secondary Asset Identifier]]))),FLEET7[[#This Row],[Emp ID]])</f>
        <v/>
      </c>
      <c r="CY325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325">
        <f>FLEET7[[#This Row],[Assigned]]</f>
        <v/>
      </c>
      <c r="DA325">
        <f>TRIM(LEFT($C325, FIND("(", $C325 &amp; "(") - 1))</f>
        <v/>
      </c>
    </row>
    <row r="326">
      <c r="A326" t="inlineStr">
        <is>
          <t>Ragle Inc.</t>
        </is>
      </c>
      <c r="B326" t="inlineStr">
        <is>
          <t>Ragle - Texas</t>
        </is>
      </c>
      <c r="C326" t="inlineStr">
        <is>
          <t>MB-05S (411774)</t>
        </is>
      </c>
      <c r="D326" t="inlineStr">
        <is>
          <t>Trailer</t>
        </is>
      </c>
      <c r="E326" t="inlineStr">
        <is>
          <t>SOLAR TECH</t>
        </is>
      </c>
      <c r="F326" t="inlineStr">
        <is>
          <t>SILENT MESSENGER</t>
        </is>
      </c>
      <c r="G326" t="n">
        <v>2013</v>
      </c>
      <c r="H326" t="inlineStr">
        <is>
          <t>Message Board</t>
        </is>
      </c>
      <c r="K326" s="1" t="n">
        <v>45789.23336805555</v>
      </c>
      <c r="L326" t="inlineStr">
        <is>
          <t>Heartbeat</t>
        </is>
      </c>
      <c r="R326" t="inlineStr">
        <is>
          <t>EQUIP HOU, S Acres Dr, Houston, TX 77048</t>
        </is>
      </c>
      <c r="T326" t="inlineStr">
        <is>
          <t>True</t>
        </is>
      </c>
      <c r="U326" t="inlineStr">
        <is>
          <t>N/A</t>
        </is>
      </c>
      <c r="V326" t="n">
        <v>233</v>
      </c>
      <c r="Y326" t="n">
        <v>0</v>
      </c>
      <c r="Z326" t="n">
        <v>0</v>
      </c>
      <c r="AB326" t="inlineStr">
        <is>
          <t>4GM2M1518D1411774</t>
        </is>
      </c>
      <c r="AO326" t="inlineStr">
        <is>
          <t>0.00</t>
        </is>
      </c>
      <c r="AQ326" t="n">
        <v>0</v>
      </c>
      <c r="AR326" t="n">
        <v>0</v>
      </c>
      <c r="AS326" t="inlineStr">
        <is>
          <t>lbs</t>
        </is>
      </c>
      <c r="AT326" t="n">
        <v>0</v>
      </c>
      <c r="AU326" t="n">
        <v>0</v>
      </c>
      <c r="AV326" t="n">
        <v>0</v>
      </c>
      <c r="AW326" t="n">
        <v>0</v>
      </c>
      <c r="BF326" t="inlineStr">
        <is>
          <t>SM - SELECT MAINTENANCE, TC - TRAFFIC CONTROL</t>
        </is>
      </c>
      <c r="CJ326" t="inlineStr">
        <is>
          <t>JH-BP2</t>
        </is>
      </c>
      <c r="CK326" t="inlineStr">
        <is>
          <t>00322B0759</t>
        </is>
      </c>
      <c r="CP326" t="inlineStr">
        <is>
          <t>Standard</t>
        </is>
      </c>
      <c r="CV326">
        <f>FLEET7[[#This Row],[Category]]</f>
        <v/>
      </c>
      <c r="CW326">
        <f>TRIM(LEFT($C326, FIND("(", $C326 &amp; "(") - 1))</f>
        <v/>
      </c>
      <c r="CX326">
        <f>IFERROR(TRIM(MID(FLEET7[[#This Row],[Secondary Asset Identifier]], FIND(" - ", FLEET7[[#This Row],[Secondary Asset Identifier]]) + 3, LEN(FLEET7[[#This Row],[Secondary Asset Identifier]]))),FLEET7[[#This Row],[Emp ID]])</f>
        <v/>
      </c>
      <c r="CY326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326">
        <f>FLEET7[[#This Row],[Assigned]]</f>
        <v/>
      </c>
      <c r="DA326">
        <f>TRIM(LEFT($C326, FIND("(", $C326 &amp; "(") - 1))</f>
        <v/>
      </c>
    </row>
    <row r="327">
      <c r="A327" t="inlineStr">
        <is>
          <t>Ragle Inc.</t>
        </is>
      </c>
      <c r="B327" t="inlineStr">
        <is>
          <t>Ragle - Texas</t>
        </is>
      </c>
      <c r="C327" t="inlineStr">
        <is>
          <t>MB-06</t>
        </is>
      </c>
      <c r="D327" t="inlineStr">
        <is>
          <t>Trailer</t>
        </is>
      </c>
      <c r="E327" t="inlineStr">
        <is>
          <t>SOLAR TECH</t>
        </is>
      </c>
      <c r="F327" t="inlineStr">
        <is>
          <t>SILENT MESSENGER</t>
        </is>
      </c>
      <c r="H327" t="inlineStr">
        <is>
          <t>Message Board</t>
        </is>
      </c>
      <c r="K327" s="1" t="n">
        <v>45789.23370370371</v>
      </c>
      <c r="L327" t="inlineStr">
        <is>
          <t>Heartbeat</t>
        </is>
      </c>
      <c r="R327" t="inlineStr">
        <is>
          <t>2023-007 Ector BI 20E Rehab Roadway, W Highway 80 E, Midland, TX 79765</t>
        </is>
      </c>
      <c r="T327" t="inlineStr">
        <is>
          <t>True</t>
        </is>
      </c>
      <c r="U327" t="inlineStr">
        <is>
          <t>N/A</t>
        </is>
      </c>
      <c r="V327" t="n">
        <v>473</v>
      </c>
      <c r="Y327" t="n">
        <v>0</v>
      </c>
      <c r="Z327" t="n">
        <v>0</v>
      </c>
      <c r="AA327" t="inlineStr">
        <is>
          <t>STMB-06</t>
        </is>
      </c>
      <c r="AB327" t="inlineStr">
        <is>
          <t>4GM2M1510M1416841</t>
        </is>
      </c>
      <c r="AD327" t="inlineStr">
        <is>
          <t>416841</t>
        </is>
      </c>
      <c r="AE327" t="inlineStr">
        <is>
          <t>TX</t>
        </is>
      </c>
      <c r="AO327" t="inlineStr">
        <is>
          <t>0.00</t>
        </is>
      </c>
      <c r="AQ327" t="n">
        <v>0</v>
      </c>
      <c r="AR327" t="n">
        <v>0</v>
      </c>
      <c r="AS327" t="inlineStr">
        <is>
          <t>lbs</t>
        </is>
      </c>
      <c r="AT327" t="n">
        <v>0</v>
      </c>
      <c r="AU327" t="n">
        <v>0</v>
      </c>
      <c r="AV327" t="n">
        <v>0</v>
      </c>
      <c r="AW327" t="n">
        <v>0</v>
      </c>
      <c r="CJ327" t="inlineStr">
        <is>
          <t>JH-BP2</t>
        </is>
      </c>
      <c r="CK327" t="inlineStr">
        <is>
          <t>00322B0418</t>
        </is>
      </c>
      <c r="CP327" t="inlineStr">
        <is>
          <t>Standard</t>
        </is>
      </c>
      <c r="CV327">
        <f>FLEET7[[#This Row],[Category]]</f>
        <v/>
      </c>
      <c r="CW327">
        <f>TRIM(LEFT($C327, FIND("(", $C327 &amp; "(") - 1))</f>
        <v/>
      </c>
      <c r="CX327">
        <f>IFERROR(TRIM(MID(FLEET7[[#This Row],[Secondary Asset Identifier]], FIND(" - ", FLEET7[[#This Row],[Secondary Asset Identifier]]) + 3, LEN(FLEET7[[#This Row],[Secondary Asset Identifier]]))),FLEET7[[#This Row],[Emp ID]])</f>
        <v/>
      </c>
      <c r="CY327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327">
        <f>FLEET7[[#This Row],[Assigned]]</f>
        <v/>
      </c>
      <c r="DA327">
        <f>TRIM(LEFT($C327, FIND("(", $C327 &amp; "(") - 1))</f>
        <v/>
      </c>
    </row>
    <row r="328">
      <c r="A328" t="inlineStr">
        <is>
          <t>Ragle Inc.</t>
        </is>
      </c>
      <c r="B328" t="inlineStr">
        <is>
          <t>Ragle - Texas</t>
        </is>
      </c>
      <c r="C328" t="inlineStr">
        <is>
          <t>MB-07</t>
        </is>
      </c>
      <c r="D328" t="inlineStr">
        <is>
          <t>Trailer</t>
        </is>
      </c>
      <c r="E328" t="inlineStr">
        <is>
          <t>SOLAR TECH</t>
        </is>
      </c>
      <c r="F328" t="inlineStr">
        <is>
          <t>SILENT MESSENGER</t>
        </is>
      </c>
      <c r="H328" t="inlineStr">
        <is>
          <t>Message Board</t>
        </is>
      </c>
      <c r="K328" s="1" t="n">
        <v>45789.23068287037</v>
      </c>
      <c r="L328" t="inlineStr">
        <is>
          <t>Heartbeat</t>
        </is>
      </c>
      <c r="R328" t="inlineStr">
        <is>
          <t>WTX YARD (2), W County Road 117, Midland, TX 79706</t>
        </is>
      </c>
      <c r="T328" t="inlineStr">
        <is>
          <t>True</t>
        </is>
      </c>
      <c r="U328" t="inlineStr">
        <is>
          <t>N/A</t>
        </is>
      </c>
      <c r="V328" t="n">
        <v>473</v>
      </c>
      <c r="Y328" t="n">
        <v>0</v>
      </c>
      <c r="Z328" t="n">
        <v>0</v>
      </c>
      <c r="AA328" t="inlineStr">
        <is>
          <t>STMB-07</t>
        </is>
      </c>
      <c r="AB328" t="inlineStr">
        <is>
          <t>4GM2M1512M1416842</t>
        </is>
      </c>
      <c r="AD328" t="inlineStr">
        <is>
          <t>416842</t>
        </is>
      </c>
      <c r="AE328" t="inlineStr">
        <is>
          <t>TX</t>
        </is>
      </c>
      <c r="AO328" t="inlineStr">
        <is>
          <t>0.00</t>
        </is>
      </c>
      <c r="AQ328" t="n">
        <v>0</v>
      </c>
      <c r="AR328" t="n">
        <v>0</v>
      </c>
      <c r="AS328" t="inlineStr">
        <is>
          <t>lbs</t>
        </is>
      </c>
      <c r="AT328" t="n">
        <v>0</v>
      </c>
      <c r="AU328" t="n">
        <v>0</v>
      </c>
      <c r="AV328" t="n">
        <v>0</v>
      </c>
      <c r="AW328" t="n">
        <v>0</v>
      </c>
      <c r="CJ328" t="inlineStr">
        <is>
          <t>JH-BP2</t>
        </is>
      </c>
      <c r="CK328" t="inlineStr">
        <is>
          <t>00322B0431</t>
        </is>
      </c>
      <c r="CP328" t="inlineStr">
        <is>
          <t>Standard</t>
        </is>
      </c>
      <c r="CV328">
        <f>FLEET7[[#This Row],[Category]]</f>
        <v/>
      </c>
      <c r="CW328">
        <f>TRIM(LEFT($C328, FIND("(", $C328 &amp; "(") - 1))</f>
        <v/>
      </c>
      <c r="CX328">
        <f>IFERROR(TRIM(MID(FLEET7[[#This Row],[Secondary Asset Identifier]], FIND(" - ", FLEET7[[#This Row],[Secondary Asset Identifier]]) + 3, LEN(FLEET7[[#This Row],[Secondary Asset Identifier]]))),FLEET7[[#This Row],[Emp ID]])</f>
        <v/>
      </c>
      <c r="CY328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328">
        <f>FLEET7[[#This Row],[Assigned]]</f>
        <v/>
      </c>
      <c r="DA328">
        <f>TRIM(LEFT($C328, FIND("(", $C328 &amp; "(") - 1))</f>
        <v/>
      </c>
    </row>
    <row r="329">
      <c r="A329" t="inlineStr">
        <is>
          <t>Ragle Inc.</t>
        </is>
      </c>
      <c r="B329" t="inlineStr">
        <is>
          <t>Ragle - Texas</t>
        </is>
      </c>
      <c r="C329" t="inlineStr">
        <is>
          <t>MB-07S</t>
        </is>
      </c>
      <c r="D329" t="inlineStr">
        <is>
          <t>Trailer</t>
        </is>
      </c>
      <c r="E329" t="inlineStr">
        <is>
          <t>VER-MAC</t>
        </is>
      </c>
      <c r="F329" t="inlineStr">
        <is>
          <t>UNKNOWN</t>
        </is>
      </c>
      <c r="H329" t="inlineStr">
        <is>
          <t>Message Board</t>
        </is>
      </c>
      <c r="K329" s="1" t="n">
        <v>45789.23171296297</v>
      </c>
      <c r="L329" t="inlineStr">
        <is>
          <t>Heartbeat</t>
        </is>
      </c>
      <c r="R329" t="inlineStr">
        <is>
          <t>EQUIP HOU, S Acres Dr, Houston, TX 77048</t>
        </is>
      </c>
      <c r="T329" t="inlineStr">
        <is>
          <t>True</t>
        </is>
      </c>
      <c r="U329" t="inlineStr">
        <is>
          <t>N/A</t>
        </is>
      </c>
      <c r="V329" t="n">
        <v>425</v>
      </c>
      <c r="Y329" t="n">
        <v>0</v>
      </c>
      <c r="Z329" t="n">
        <v>0</v>
      </c>
      <c r="AB329" t="inlineStr">
        <is>
          <t>7XEUS4111RH000117</t>
        </is>
      </c>
      <c r="AD329" t="inlineStr">
        <is>
          <t>26958</t>
        </is>
      </c>
      <c r="AO329" t="inlineStr">
        <is>
          <t>0.00</t>
        </is>
      </c>
      <c r="AR329" t="n">
        <v>0</v>
      </c>
      <c r="AS329" t="inlineStr">
        <is>
          <t>lbs</t>
        </is>
      </c>
      <c r="AU329" t="n">
        <v>0</v>
      </c>
      <c r="AV329" t="n">
        <v>0</v>
      </c>
      <c r="AW329" t="n">
        <v>0</v>
      </c>
      <c r="AZ329" t="n">
        <v>0</v>
      </c>
      <c r="BA329" t="n">
        <v>0</v>
      </c>
      <c r="BB329" t="n">
        <v>0</v>
      </c>
      <c r="CJ329" t="inlineStr">
        <is>
          <t>JH-BP2</t>
        </is>
      </c>
      <c r="CK329" t="inlineStr">
        <is>
          <t>00322B0341</t>
        </is>
      </c>
      <c r="CP329" t="inlineStr">
        <is>
          <t>Import</t>
        </is>
      </c>
      <c r="CV329">
        <f>FLEET7[[#This Row],[Category]]</f>
        <v/>
      </c>
      <c r="CW329">
        <f>TRIM(LEFT($C329, FIND("(", $C329 &amp; "(") - 1))</f>
        <v/>
      </c>
      <c r="CX329">
        <f>IFERROR(TRIM(MID(FLEET7[[#This Row],[Secondary Asset Identifier]], FIND(" - ", FLEET7[[#This Row],[Secondary Asset Identifier]]) + 3, LEN(FLEET7[[#This Row],[Secondary Asset Identifier]]))),FLEET7[[#This Row],[Emp ID]])</f>
        <v/>
      </c>
      <c r="CY329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329">
        <f>FLEET7[[#This Row],[Assigned]]</f>
        <v/>
      </c>
      <c r="DA329">
        <f>TRIM(LEFT($C329, FIND("(", $C329 &amp; "(") - 1))</f>
        <v/>
      </c>
    </row>
    <row r="330">
      <c r="A330" t="inlineStr">
        <is>
          <t>Ragle Inc.</t>
        </is>
      </c>
      <c r="B330" t="inlineStr">
        <is>
          <t>Ragle - Texas</t>
        </is>
      </c>
      <c r="C330" t="inlineStr">
        <is>
          <t>MB-08S</t>
        </is>
      </c>
      <c r="D330" t="inlineStr">
        <is>
          <t>Trailer</t>
        </is>
      </c>
      <c r="E330" t="inlineStr">
        <is>
          <t>VER-MAC</t>
        </is>
      </c>
      <c r="F330" t="inlineStr">
        <is>
          <t>UNKNOWN</t>
        </is>
      </c>
      <c r="H330" t="inlineStr">
        <is>
          <t>Message Board</t>
        </is>
      </c>
      <c r="K330" s="1" t="n">
        <v>45789.23127314815</v>
      </c>
      <c r="L330" t="inlineStr">
        <is>
          <t>Heartbeat</t>
        </is>
      </c>
      <c r="R330" t="inlineStr">
        <is>
          <t>EQUIP HOU, S Acres Dr, Houston, TX 77048</t>
        </is>
      </c>
      <c r="T330" t="inlineStr">
        <is>
          <t>True</t>
        </is>
      </c>
      <c r="U330" t="inlineStr">
        <is>
          <t>N/A</t>
        </is>
      </c>
      <c r="V330" t="n">
        <v>425</v>
      </c>
      <c r="Y330" t="n">
        <v>0</v>
      </c>
      <c r="Z330" t="n">
        <v>0</v>
      </c>
      <c r="AB330" t="inlineStr">
        <is>
          <t>7XEUS4110RH000125</t>
        </is>
      </c>
      <c r="AD330" t="inlineStr">
        <is>
          <t>26956</t>
        </is>
      </c>
      <c r="AO330" t="inlineStr">
        <is>
          <t>0.00</t>
        </is>
      </c>
      <c r="AR330" t="n">
        <v>0</v>
      </c>
      <c r="AS330" t="inlineStr">
        <is>
          <t>lbs</t>
        </is>
      </c>
      <c r="AU330" t="n">
        <v>0</v>
      </c>
      <c r="AV330" t="n">
        <v>0</v>
      </c>
      <c r="AW330" t="n">
        <v>0</v>
      </c>
      <c r="AZ330" t="n">
        <v>0</v>
      </c>
      <c r="BA330" t="n">
        <v>0</v>
      </c>
      <c r="BB330" t="n">
        <v>0</v>
      </c>
      <c r="CJ330" t="inlineStr">
        <is>
          <t>JH-BP2</t>
        </is>
      </c>
      <c r="CK330" t="inlineStr">
        <is>
          <t>00322B0551</t>
        </is>
      </c>
      <c r="CP330" t="inlineStr">
        <is>
          <t>Import</t>
        </is>
      </c>
      <c r="CV330">
        <f>FLEET7[[#This Row],[Category]]</f>
        <v/>
      </c>
      <c r="CW330">
        <f>TRIM(LEFT($C330, FIND("(", $C330 &amp; "(") - 1))</f>
        <v/>
      </c>
      <c r="CX330">
        <f>IFERROR(TRIM(MID(FLEET7[[#This Row],[Secondary Asset Identifier]], FIND(" - ", FLEET7[[#This Row],[Secondary Asset Identifier]]) + 3, LEN(FLEET7[[#This Row],[Secondary Asset Identifier]]))),FLEET7[[#This Row],[Emp ID]])</f>
        <v/>
      </c>
      <c r="CY330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330">
        <f>FLEET7[[#This Row],[Assigned]]</f>
        <v/>
      </c>
      <c r="DA330">
        <f>TRIM(LEFT($C330, FIND("(", $C330 &amp; "(") - 1))</f>
        <v/>
      </c>
    </row>
    <row r="331">
      <c r="A331" t="inlineStr">
        <is>
          <t>Ragle Inc.</t>
        </is>
      </c>
      <c r="B331" t="inlineStr">
        <is>
          <t>Ragle - Texas</t>
        </is>
      </c>
      <c r="C331" t="inlineStr">
        <is>
          <t>MB-09S</t>
        </is>
      </c>
      <c r="D331" t="inlineStr">
        <is>
          <t>Trailer</t>
        </is>
      </c>
      <c r="E331" t="inlineStr">
        <is>
          <t>VER-MAC</t>
        </is>
      </c>
      <c r="F331" t="inlineStr">
        <is>
          <t>UNKNOWN</t>
        </is>
      </c>
      <c r="H331" t="inlineStr">
        <is>
          <t>Message Board</t>
        </is>
      </c>
      <c r="K331" s="1" t="n">
        <v>45789.23253472222</v>
      </c>
      <c r="L331" t="inlineStr">
        <is>
          <t>Heartbeat</t>
        </is>
      </c>
      <c r="R331" t="inlineStr">
        <is>
          <t>EQUIP HOU, S Acres Dr, Houston, TX 77048</t>
        </is>
      </c>
      <c r="T331" t="inlineStr">
        <is>
          <t>True</t>
        </is>
      </c>
      <c r="U331" t="inlineStr">
        <is>
          <t>N/A</t>
        </is>
      </c>
      <c r="V331" t="n">
        <v>425</v>
      </c>
      <c r="Y331" t="n">
        <v>0</v>
      </c>
      <c r="Z331" t="n">
        <v>0</v>
      </c>
      <c r="AB331" t="inlineStr">
        <is>
          <t>7XEUS4118RH000129</t>
        </is>
      </c>
      <c r="AD331" t="inlineStr">
        <is>
          <t>26916</t>
        </is>
      </c>
      <c r="AO331" t="inlineStr">
        <is>
          <t>0.00</t>
        </is>
      </c>
      <c r="AR331" t="n">
        <v>0</v>
      </c>
      <c r="AS331" t="inlineStr">
        <is>
          <t>lbs</t>
        </is>
      </c>
      <c r="AU331" t="n">
        <v>0</v>
      </c>
      <c r="AV331" t="n">
        <v>0</v>
      </c>
      <c r="AW331" t="n">
        <v>0</v>
      </c>
      <c r="AZ331" t="n">
        <v>0</v>
      </c>
      <c r="BA331" t="n">
        <v>0</v>
      </c>
      <c r="BB331" t="n">
        <v>0</v>
      </c>
      <c r="CJ331" t="inlineStr">
        <is>
          <t>JH-BP2</t>
        </is>
      </c>
      <c r="CK331" t="inlineStr">
        <is>
          <t>00322B0460</t>
        </is>
      </c>
      <c r="CP331" t="inlineStr">
        <is>
          <t>Import</t>
        </is>
      </c>
      <c r="CV331">
        <f>FLEET7[[#This Row],[Category]]</f>
        <v/>
      </c>
      <c r="CW331">
        <f>TRIM(LEFT($C331, FIND("(", $C331 &amp; "(") - 1))</f>
        <v/>
      </c>
      <c r="CX331">
        <f>IFERROR(TRIM(MID(FLEET7[[#This Row],[Secondary Asset Identifier]], FIND(" - ", FLEET7[[#This Row],[Secondary Asset Identifier]]) + 3, LEN(FLEET7[[#This Row],[Secondary Asset Identifier]]))),FLEET7[[#This Row],[Emp ID]])</f>
        <v/>
      </c>
      <c r="CY331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331">
        <f>FLEET7[[#This Row],[Assigned]]</f>
        <v/>
      </c>
      <c r="DA331">
        <f>TRIM(LEFT($C331, FIND("(", $C331 &amp; "(") - 1))</f>
        <v/>
      </c>
    </row>
    <row r="332">
      <c r="A332" t="inlineStr">
        <is>
          <t>Ragle Inc.</t>
        </is>
      </c>
      <c r="B332" t="inlineStr">
        <is>
          <t>Ragle - Texas</t>
        </is>
      </c>
      <c r="C332" t="inlineStr">
        <is>
          <t>MB-1004707</t>
        </is>
      </c>
      <c r="D332" t="inlineStr">
        <is>
          <t>Trailer</t>
        </is>
      </c>
      <c r="E332" t="inlineStr">
        <is>
          <t>WANCO</t>
        </is>
      </c>
      <c r="F332" t="inlineStr">
        <is>
          <t>UNKNOWN</t>
        </is>
      </c>
      <c r="G332" t="n">
        <v>2014</v>
      </c>
      <c r="H332" t="inlineStr">
        <is>
          <t>Message Board</t>
        </is>
      </c>
      <c r="K332" s="1" t="n">
        <v>45789.23075231481</v>
      </c>
      <c r="L332" t="inlineStr">
        <is>
          <t>Heartbeat</t>
        </is>
      </c>
      <c r="R332" t="inlineStr">
        <is>
          <t>2024-023 TARRANT RIVERSIDE BRIDGE REHAB, Bomar Ave, Fort Worth, TX 76103</t>
        </is>
      </c>
      <c r="T332" t="inlineStr">
        <is>
          <t>True</t>
        </is>
      </c>
      <c r="U332" t="inlineStr">
        <is>
          <t>N/A</t>
        </is>
      </c>
      <c r="V332" t="n">
        <v>244</v>
      </c>
      <c r="Y332" t="n">
        <v>0</v>
      </c>
      <c r="Z332" t="n">
        <v>0</v>
      </c>
      <c r="AB332" t="inlineStr">
        <is>
          <t>5F12S1614E1004707</t>
        </is>
      </c>
      <c r="AO332" t="inlineStr">
        <is>
          <t>0.00</t>
        </is>
      </c>
      <c r="AQ332" t="n">
        <v>0</v>
      </c>
      <c r="AR332" t="n">
        <v>0</v>
      </c>
      <c r="AS332" t="inlineStr">
        <is>
          <t>lbs</t>
        </is>
      </c>
      <c r="AT332" t="n">
        <v>0</v>
      </c>
      <c r="AU332" t="n">
        <v>0</v>
      </c>
      <c r="AV332" t="n">
        <v>0</v>
      </c>
      <c r="AW332" t="n">
        <v>0</v>
      </c>
      <c r="CJ332" t="inlineStr">
        <is>
          <t>JH-BP2</t>
        </is>
      </c>
      <c r="CK332" t="inlineStr">
        <is>
          <t>00322B0773</t>
        </is>
      </c>
      <c r="CP332" t="inlineStr">
        <is>
          <t>Standard</t>
        </is>
      </c>
      <c r="CV332">
        <f>FLEET7[[#This Row],[Category]]</f>
        <v/>
      </c>
      <c r="CW332">
        <f>TRIM(LEFT($C332, FIND("(", $C332 &amp; "(") - 1))</f>
        <v/>
      </c>
      <c r="CX332">
        <f>IFERROR(TRIM(MID(FLEET7[[#This Row],[Secondary Asset Identifier]], FIND(" - ", FLEET7[[#This Row],[Secondary Asset Identifier]]) + 3, LEN(FLEET7[[#This Row],[Secondary Asset Identifier]]))),FLEET7[[#This Row],[Emp ID]])</f>
        <v/>
      </c>
      <c r="CY332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332">
        <f>FLEET7[[#This Row],[Assigned]]</f>
        <v/>
      </c>
      <c r="DA332">
        <f>TRIM(LEFT($C332, FIND("(", $C332 &amp; "(") - 1))</f>
        <v/>
      </c>
    </row>
    <row r="333">
      <c r="A333" t="inlineStr">
        <is>
          <t>Ragle Inc.</t>
        </is>
      </c>
      <c r="B333" t="inlineStr">
        <is>
          <t>Ragle - Texas</t>
        </is>
      </c>
      <c r="C333" t="inlineStr">
        <is>
          <t>MB-10S</t>
        </is>
      </c>
      <c r="D333" t="inlineStr">
        <is>
          <t>Trailer</t>
        </is>
      </c>
      <c r="E333" t="inlineStr">
        <is>
          <t>VER-MAC</t>
        </is>
      </c>
      <c r="F333" t="inlineStr">
        <is>
          <t>UNKNOWN</t>
        </is>
      </c>
      <c r="H333" t="inlineStr">
        <is>
          <t>Message Board</t>
        </is>
      </c>
      <c r="K333" s="1" t="n">
        <v>45789.23466435185</v>
      </c>
      <c r="L333" t="inlineStr">
        <is>
          <t>Heartbeat</t>
        </is>
      </c>
      <c r="R333" t="inlineStr">
        <is>
          <t>24-04 DALLAS SH 310 INTERSECTION IMPROV, S Central Expy, Dallas, TX 75241</t>
        </is>
      </c>
      <c r="T333" t="inlineStr">
        <is>
          <t>True</t>
        </is>
      </c>
      <c r="U333" t="inlineStr">
        <is>
          <t>N/A</t>
        </is>
      </c>
      <c r="V333" t="n">
        <v>426</v>
      </c>
      <c r="Y333" t="n">
        <v>0</v>
      </c>
      <c r="Z333" t="n">
        <v>0</v>
      </c>
      <c r="AB333" t="inlineStr">
        <is>
          <t>7XEUS4118RH000132</t>
        </is>
      </c>
      <c r="AD333" t="inlineStr">
        <is>
          <t>26914</t>
        </is>
      </c>
      <c r="AO333" t="inlineStr">
        <is>
          <t>0.00</t>
        </is>
      </c>
      <c r="AR333" t="n">
        <v>0</v>
      </c>
      <c r="AS333" t="inlineStr">
        <is>
          <t>lbs</t>
        </is>
      </c>
      <c r="AU333" t="n">
        <v>0</v>
      </c>
      <c r="AV333" t="n">
        <v>0</v>
      </c>
      <c r="AW333" t="n">
        <v>0</v>
      </c>
      <c r="AZ333" t="n">
        <v>0</v>
      </c>
      <c r="BA333" t="n">
        <v>0</v>
      </c>
      <c r="BB333" t="n">
        <v>0</v>
      </c>
      <c r="CJ333" t="inlineStr">
        <is>
          <t>JH-BP2</t>
        </is>
      </c>
      <c r="CK333" t="inlineStr">
        <is>
          <t>00322B0518</t>
        </is>
      </c>
      <c r="CP333" t="inlineStr">
        <is>
          <t>Import</t>
        </is>
      </c>
      <c r="CV333">
        <f>FLEET7[[#This Row],[Category]]</f>
        <v/>
      </c>
      <c r="CW333">
        <f>TRIM(LEFT($C333, FIND("(", $C333 &amp; "(") - 1))</f>
        <v/>
      </c>
      <c r="CX333">
        <f>IFERROR(TRIM(MID(FLEET7[[#This Row],[Secondary Asset Identifier]], FIND(" - ", FLEET7[[#This Row],[Secondary Asset Identifier]]) + 3, LEN(FLEET7[[#This Row],[Secondary Asset Identifier]]))),FLEET7[[#This Row],[Emp ID]])</f>
        <v/>
      </c>
      <c r="CY333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333">
        <f>FLEET7[[#This Row],[Assigned]]</f>
        <v/>
      </c>
      <c r="DA333">
        <f>TRIM(LEFT($C333, FIND("(", $C333 &amp; "(") - 1))</f>
        <v/>
      </c>
    </row>
    <row r="334">
      <c r="A334" t="inlineStr">
        <is>
          <t>Ragle Inc.</t>
        </is>
      </c>
      <c r="B334" t="inlineStr">
        <is>
          <t>Ragle - Texas</t>
        </is>
      </c>
      <c r="C334" t="inlineStr">
        <is>
          <t>MB-11s</t>
        </is>
      </c>
      <c r="D334" t="inlineStr">
        <is>
          <t>Trailer</t>
        </is>
      </c>
      <c r="E334" t="inlineStr">
        <is>
          <t>HILL AND SMITH</t>
        </is>
      </c>
      <c r="F334" t="inlineStr">
        <is>
          <t>UNKNOWN</t>
        </is>
      </c>
      <c r="H334" t="inlineStr">
        <is>
          <t>Message Board</t>
        </is>
      </c>
      <c r="K334" s="1" t="n">
        <v>45789.23460648148</v>
      </c>
      <c r="L334" t="inlineStr">
        <is>
          <t>Heartbeat</t>
        </is>
      </c>
      <c r="R334" t="inlineStr">
        <is>
          <t>Woodall Rodgers Fwy, Dallas, TX 75201</t>
        </is>
      </c>
      <c r="T334" t="inlineStr">
        <is>
          <t>True</t>
        </is>
      </c>
      <c r="U334" t="inlineStr">
        <is>
          <t>N/A</t>
        </is>
      </c>
      <c r="V334" t="n">
        <v>35</v>
      </c>
      <c r="Y334" t="n">
        <v>0</v>
      </c>
      <c r="Z334" t="n">
        <v>0</v>
      </c>
      <c r="AB334" t="inlineStr">
        <is>
          <t>LHF-STF-0489</t>
        </is>
      </c>
      <c r="AC334" t="inlineStr">
        <is>
          <t>7L31CA215SG000108</t>
        </is>
      </c>
      <c r="AO334" t="inlineStr">
        <is>
          <t>0.00</t>
        </is>
      </c>
      <c r="AQ334" t="n">
        <v>0</v>
      </c>
      <c r="AR334" t="n">
        <v>0</v>
      </c>
      <c r="AS334" t="inlineStr">
        <is>
          <t>lbs</t>
        </is>
      </c>
      <c r="AT334" t="n">
        <v>0</v>
      </c>
      <c r="AU334" t="n">
        <v>0</v>
      </c>
      <c r="AV334" t="n">
        <v>0</v>
      </c>
      <c r="AW334" t="n">
        <v>0</v>
      </c>
      <c r="CJ334" t="inlineStr">
        <is>
          <t>JH-BP2</t>
        </is>
      </c>
      <c r="CK334" t="inlineStr">
        <is>
          <t>00322D0087</t>
        </is>
      </c>
      <c r="CP334" t="inlineStr">
        <is>
          <t>Standard</t>
        </is>
      </c>
      <c r="CV334">
        <f>FLEET7[[#This Row],[Category]]</f>
        <v/>
      </c>
      <c r="CW334">
        <f>TRIM(LEFT($C334, FIND("(", $C334 &amp; "(") - 1))</f>
        <v/>
      </c>
      <c r="CX334">
        <f>IFERROR(TRIM(MID(FLEET7[[#This Row],[Secondary Asset Identifier]], FIND(" - ", FLEET7[[#This Row],[Secondary Asset Identifier]]) + 3, LEN(FLEET7[[#This Row],[Secondary Asset Identifier]]))),FLEET7[[#This Row],[Emp ID]])</f>
        <v/>
      </c>
      <c r="CY334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334">
        <f>FLEET7[[#This Row],[Assigned]]</f>
        <v/>
      </c>
      <c r="DA334">
        <f>TRIM(LEFT($C334, FIND("(", $C334 &amp; "(") - 1))</f>
        <v/>
      </c>
    </row>
    <row r="335">
      <c r="A335" t="inlineStr">
        <is>
          <t>Ragle Inc.</t>
        </is>
      </c>
      <c r="B335" t="inlineStr">
        <is>
          <t>Ragle - Texas</t>
        </is>
      </c>
      <c r="C335" t="inlineStr">
        <is>
          <t>MB-12s</t>
        </is>
      </c>
      <c r="D335" t="inlineStr">
        <is>
          <t>Trailer</t>
        </is>
      </c>
      <c r="E335" t="inlineStr">
        <is>
          <t>HILL AND SMITH</t>
        </is>
      </c>
      <c r="F335" t="inlineStr">
        <is>
          <t>UNKNOWN</t>
        </is>
      </c>
      <c r="H335" t="inlineStr">
        <is>
          <t>Message Board</t>
        </is>
      </c>
      <c r="K335" s="1" t="n">
        <v>45789.2374537037</v>
      </c>
      <c r="L335" t="inlineStr">
        <is>
          <t>Heartbeat</t>
        </is>
      </c>
      <c r="R335" t="inlineStr">
        <is>
          <t>Dallas Pkwy, Dallas, TX 75287</t>
        </is>
      </c>
      <c r="T335" t="inlineStr">
        <is>
          <t>True</t>
        </is>
      </c>
      <c r="U335" t="inlineStr">
        <is>
          <t>N/A</t>
        </is>
      </c>
      <c r="V335" t="n">
        <v>37</v>
      </c>
      <c r="Y335" t="n">
        <v>0</v>
      </c>
      <c r="Z335" t="n">
        <v>0</v>
      </c>
      <c r="AB335" t="inlineStr">
        <is>
          <t xml:space="preserve">LHF-STF-0504 </t>
        </is>
      </c>
      <c r="AC335" t="inlineStr">
        <is>
          <t>7L31CA214SG000133</t>
        </is>
      </c>
      <c r="AO335" t="inlineStr">
        <is>
          <t>0.00</t>
        </is>
      </c>
      <c r="AQ335" t="n">
        <v>0</v>
      </c>
      <c r="AR335" t="n">
        <v>0</v>
      </c>
      <c r="AS335" t="inlineStr">
        <is>
          <t>lbs</t>
        </is>
      </c>
      <c r="AT335" t="n">
        <v>0</v>
      </c>
      <c r="AU335" t="n">
        <v>0</v>
      </c>
      <c r="AV335" t="n">
        <v>0</v>
      </c>
      <c r="AW335" t="n">
        <v>0</v>
      </c>
      <c r="CJ335" t="inlineStr">
        <is>
          <t>JH-BP2</t>
        </is>
      </c>
      <c r="CK335" t="inlineStr">
        <is>
          <t>00322B0992</t>
        </is>
      </c>
      <c r="CP335" t="inlineStr">
        <is>
          <t>Standard</t>
        </is>
      </c>
      <c r="CV335">
        <f>FLEET7[[#This Row],[Category]]</f>
        <v/>
      </c>
      <c r="CW335">
        <f>TRIM(LEFT($C335, FIND("(", $C335 &amp; "(") - 1))</f>
        <v/>
      </c>
      <c r="CX335">
        <f>IFERROR(TRIM(MID(FLEET7[[#This Row],[Secondary Asset Identifier]], FIND(" - ", FLEET7[[#This Row],[Secondary Asset Identifier]]) + 3, LEN(FLEET7[[#This Row],[Secondary Asset Identifier]]))),FLEET7[[#This Row],[Emp ID]])</f>
        <v/>
      </c>
      <c r="CY335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335">
        <f>FLEET7[[#This Row],[Assigned]]</f>
        <v/>
      </c>
      <c r="DA335">
        <f>TRIM(LEFT($C335, FIND("(", $C335 &amp; "(") - 1))</f>
        <v/>
      </c>
    </row>
    <row r="336">
      <c r="A336" t="inlineStr">
        <is>
          <t>Ragle Inc.</t>
        </is>
      </c>
      <c r="B336" t="inlineStr">
        <is>
          <t>Ragle - Texas</t>
        </is>
      </c>
      <c r="C336" t="inlineStr">
        <is>
          <t>MB-13s</t>
        </is>
      </c>
      <c r="D336" t="inlineStr">
        <is>
          <t>Trailer</t>
        </is>
      </c>
      <c r="E336" t="inlineStr">
        <is>
          <t>HILL AND SMITH</t>
        </is>
      </c>
      <c r="F336" t="inlineStr">
        <is>
          <t>UNKNOWN</t>
        </is>
      </c>
      <c r="G336" t="n">
        <v>2025</v>
      </c>
      <c r="H336" t="inlineStr">
        <is>
          <t>Message Board</t>
        </is>
      </c>
      <c r="K336" s="1" t="n">
        <v>45789.23203703704</v>
      </c>
      <c r="L336" t="inlineStr">
        <is>
          <t>Heartbeat</t>
        </is>
      </c>
      <c r="R336" t="inlineStr">
        <is>
          <t>Dallas North Tollway N, Dallas, TX 75287</t>
        </is>
      </c>
      <c r="T336" t="inlineStr">
        <is>
          <t>True</t>
        </is>
      </c>
      <c r="U336" t="inlineStr">
        <is>
          <t>N/A</t>
        </is>
      </c>
      <c r="V336" t="n">
        <v>29</v>
      </c>
      <c r="Y336" t="n">
        <v>0</v>
      </c>
      <c r="Z336" t="n">
        <v>0</v>
      </c>
      <c r="AB336" t="inlineStr">
        <is>
          <t>LHF-STF-0508</t>
        </is>
      </c>
      <c r="AC336" t="inlineStr">
        <is>
          <t>7L31CA21SG000115</t>
        </is>
      </c>
      <c r="AO336" t="inlineStr">
        <is>
          <t>0.00</t>
        </is>
      </c>
      <c r="AQ336" t="n">
        <v>0</v>
      </c>
      <c r="AR336" t="n">
        <v>0</v>
      </c>
      <c r="AS336" t="inlineStr">
        <is>
          <t>lbs</t>
        </is>
      </c>
      <c r="AT336" t="n">
        <v>0</v>
      </c>
      <c r="AU336" t="n">
        <v>0</v>
      </c>
      <c r="AV336" t="n">
        <v>0</v>
      </c>
      <c r="AW336" t="n">
        <v>0</v>
      </c>
      <c r="CJ336" t="inlineStr">
        <is>
          <t>JH-BP2</t>
        </is>
      </c>
      <c r="CK336" t="inlineStr">
        <is>
          <t>00322B0889</t>
        </is>
      </c>
      <c r="CP336" t="inlineStr">
        <is>
          <t>Standard</t>
        </is>
      </c>
      <c r="CV336">
        <f>FLEET7[[#This Row],[Category]]</f>
        <v/>
      </c>
      <c r="CW336">
        <f>TRIM(LEFT($C336, FIND("(", $C336 &amp; "(") - 1))</f>
        <v/>
      </c>
      <c r="CX336">
        <f>IFERROR(TRIM(MID(FLEET7[[#This Row],[Secondary Asset Identifier]], FIND(" - ", FLEET7[[#This Row],[Secondary Asset Identifier]]) + 3, LEN(FLEET7[[#This Row],[Secondary Asset Identifier]]))),FLEET7[[#This Row],[Emp ID]])</f>
        <v/>
      </c>
      <c r="CY336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336">
        <f>FLEET7[[#This Row],[Assigned]]</f>
        <v/>
      </c>
      <c r="DA336">
        <f>TRIM(LEFT($C336, FIND("(", $C336 &amp; "(") - 1))</f>
        <v/>
      </c>
    </row>
    <row r="337">
      <c r="A337" t="inlineStr">
        <is>
          <t>Ragle Inc.</t>
        </is>
      </c>
      <c r="B337" t="inlineStr">
        <is>
          <t>Ragle - Texas</t>
        </is>
      </c>
      <c r="C337" t="inlineStr">
        <is>
          <t>MB-14S</t>
        </is>
      </c>
      <c r="D337" t="inlineStr">
        <is>
          <t>Trailer</t>
        </is>
      </c>
      <c r="E337" t="inlineStr">
        <is>
          <t>HILL AND SMITH</t>
        </is>
      </c>
      <c r="F337" t="inlineStr">
        <is>
          <t>UNKNOWN</t>
        </is>
      </c>
      <c r="G337" t="n">
        <v>2025</v>
      </c>
      <c r="H337" t="inlineStr">
        <is>
          <t>Message Board</t>
        </is>
      </c>
      <c r="K337" s="1" t="n">
        <v>45789.23010416667</v>
      </c>
      <c r="L337" t="inlineStr">
        <is>
          <t>Heartbeat</t>
        </is>
      </c>
      <c r="R337" t="inlineStr">
        <is>
          <t>S Belt Line Rd, Coppell, TX 75019</t>
        </is>
      </c>
      <c r="T337" t="inlineStr">
        <is>
          <t>True</t>
        </is>
      </c>
      <c r="U337" t="inlineStr">
        <is>
          <t>N/A</t>
        </is>
      </c>
      <c r="V337" t="n">
        <v>30</v>
      </c>
      <c r="Y337" t="n">
        <v>0</v>
      </c>
      <c r="Z337" t="n">
        <v>0</v>
      </c>
      <c r="AB337" t="inlineStr">
        <is>
          <t>LHF-STF-0486</t>
        </is>
      </c>
      <c r="AC337" t="inlineStr">
        <is>
          <t>7L31CA21XSG000105</t>
        </is>
      </c>
      <c r="AO337" t="inlineStr">
        <is>
          <t>0.00</t>
        </is>
      </c>
      <c r="AQ337" t="n">
        <v>0</v>
      </c>
      <c r="AR337" t="n">
        <v>0</v>
      </c>
      <c r="AS337" t="inlineStr">
        <is>
          <t>lbs</t>
        </is>
      </c>
      <c r="AT337" t="n">
        <v>0</v>
      </c>
      <c r="AU337" t="n">
        <v>0</v>
      </c>
      <c r="AV337" t="n">
        <v>0</v>
      </c>
      <c r="AW337" t="n">
        <v>0</v>
      </c>
      <c r="CJ337" t="inlineStr">
        <is>
          <t>JH-BP2</t>
        </is>
      </c>
      <c r="CK337" t="inlineStr">
        <is>
          <t>00322D0034</t>
        </is>
      </c>
      <c r="CP337" t="inlineStr">
        <is>
          <t>Standard</t>
        </is>
      </c>
      <c r="CV337">
        <f>FLEET7[[#This Row],[Category]]</f>
        <v/>
      </c>
      <c r="CW337">
        <f>TRIM(LEFT($C337, FIND("(", $C337 &amp; "(") - 1))</f>
        <v/>
      </c>
      <c r="CX337">
        <f>IFERROR(TRIM(MID(FLEET7[[#This Row],[Secondary Asset Identifier]], FIND(" - ", FLEET7[[#This Row],[Secondary Asset Identifier]]) + 3, LEN(FLEET7[[#This Row],[Secondary Asset Identifier]]))),FLEET7[[#This Row],[Emp ID]])</f>
        <v/>
      </c>
      <c r="CY337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337">
        <f>FLEET7[[#This Row],[Assigned]]</f>
        <v/>
      </c>
      <c r="DA337">
        <f>TRIM(LEFT($C337, FIND("(", $C337 &amp; "(") - 1))</f>
        <v/>
      </c>
    </row>
    <row r="338">
      <c r="A338" t="inlineStr">
        <is>
          <t>Ragle Inc.</t>
        </is>
      </c>
      <c r="B338" t="inlineStr">
        <is>
          <t>Ragle - Texas</t>
        </is>
      </c>
      <c r="C338" t="inlineStr">
        <is>
          <t>MB-15S</t>
        </is>
      </c>
      <c r="D338" t="inlineStr">
        <is>
          <t>Trailer</t>
        </is>
      </c>
      <c r="E338" t="inlineStr">
        <is>
          <t>HILL AND SMITH</t>
        </is>
      </c>
      <c r="F338" t="inlineStr">
        <is>
          <t>UNKNOWN</t>
        </is>
      </c>
      <c r="G338" t="n">
        <v>2025</v>
      </c>
      <c r="H338" t="inlineStr">
        <is>
          <t>Message Board</t>
        </is>
      </c>
      <c r="K338" s="1" t="n">
        <v>45789.22974537037</v>
      </c>
      <c r="L338" t="inlineStr">
        <is>
          <t>Heartbeat</t>
        </is>
      </c>
      <c r="R338" t="inlineStr">
        <is>
          <t>N Belt Line Rd, Irving, TX 75063</t>
        </is>
      </c>
      <c r="T338" t="inlineStr">
        <is>
          <t>True</t>
        </is>
      </c>
      <c r="U338" t="inlineStr">
        <is>
          <t>N/A</t>
        </is>
      </c>
      <c r="V338" t="n">
        <v>30</v>
      </c>
      <c r="Y338" t="n">
        <v>0</v>
      </c>
      <c r="Z338" t="n">
        <v>0</v>
      </c>
      <c r="AB338" t="inlineStr">
        <is>
          <t>LHF-STF-0513</t>
        </is>
      </c>
      <c r="AC338" t="inlineStr">
        <is>
          <t>7L31CA211SG000320</t>
        </is>
      </c>
      <c r="AO338" t="inlineStr">
        <is>
          <t>0.00</t>
        </is>
      </c>
      <c r="AQ338" t="n">
        <v>0</v>
      </c>
      <c r="AR338" t="n">
        <v>0</v>
      </c>
      <c r="AS338" t="inlineStr">
        <is>
          <t>lbs</t>
        </is>
      </c>
      <c r="AT338" t="n">
        <v>0</v>
      </c>
      <c r="AU338" t="n">
        <v>0</v>
      </c>
      <c r="AV338" t="n">
        <v>0</v>
      </c>
      <c r="AW338" t="n">
        <v>0</v>
      </c>
      <c r="CJ338" t="inlineStr">
        <is>
          <t>JH-BP2</t>
        </is>
      </c>
      <c r="CK338" t="inlineStr">
        <is>
          <t>00322D0002</t>
        </is>
      </c>
      <c r="CP338" t="inlineStr">
        <is>
          <t>Standard</t>
        </is>
      </c>
      <c r="CV338">
        <f>FLEET7[[#This Row],[Category]]</f>
        <v/>
      </c>
      <c r="CW338">
        <f>TRIM(LEFT($C338, FIND("(", $C338 &amp; "(") - 1))</f>
        <v/>
      </c>
      <c r="CX338">
        <f>IFERROR(TRIM(MID(FLEET7[[#This Row],[Secondary Asset Identifier]], FIND(" - ", FLEET7[[#This Row],[Secondary Asset Identifier]]) + 3, LEN(FLEET7[[#This Row],[Secondary Asset Identifier]]))),FLEET7[[#This Row],[Emp ID]])</f>
        <v/>
      </c>
      <c r="CY338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338">
        <f>FLEET7[[#This Row],[Assigned]]</f>
        <v/>
      </c>
      <c r="DA338">
        <f>TRIM(LEFT($C338, FIND("(", $C338 &amp; "(") - 1))</f>
        <v/>
      </c>
    </row>
    <row r="339">
      <c r="A339" t="inlineStr">
        <is>
          <t>Ragle Inc.</t>
        </is>
      </c>
      <c r="B339" t="inlineStr">
        <is>
          <t>Ragle - Texas</t>
        </is>
      </c>
      <c r="C339" t="inlineStr">
        <is>
          <t>MB-L1003321</t>
        </is>
      </c>
      <c r="D339" t="inlineStr">
        <is>
          <t>Trailer</t>
        </is>
      </c>
      <c r="E339" t="inlineStr">
        <is>
          <t>WANCO</t>
        </is>
      </c>
      <c r="F339" t="inlineStr">
        <is>
          <t>WTMMB</t>
        </is>
      </c>
      <c r="G339" t="n">
        <v>2020</v>
      </c>
      <c r="H339" t="inlineStr">
        <is>
          <t>Message Board</t>
        </is>
      </c>
      <c r="K339" s="1" t="n">
        <v>45789.23837962963</v>
      </c>
      <c r="L339" t="inlineStr">
        <is>
          <t>Heartbeat</t>
        </is>
      </c>
      <c r="R339" t="inlineStr">
        <is>
          <t>2023-035 (5) HARRIS VA BRIDGE REHAB, E Loop Fwy, Houston, TX 77029</t>
        </is>
      </c>
      <c r="T339" t="inlineStr">
        <is>
          <t>True</t>
        </is>
      </c>
      <c r="U339" t="inlineStr">
        <is>
          <t>N/A</t>
        </is>
      </c>
      <c r="V339" t="n">
        <v>339</v>
      </c>
      <c r="Y339" t="n">
        <v>0</v>
      </c>
      <c r="Z339" t="n">
        <v>0</v>
      </c>
      <c r="AA339" t="inlineStr">
        <is>
          <t>06.06.2024 (2022-008)</t>
        </is>
      </c>
      <c r="AB339" t="inlineStr">
        <is>
          <t>5F12S1613L1003321</t>
        </is>
      </c>
      <c r="AD339" t="inlineStr">
        <is>
          <t>L1003321</t>
        </is>
      </c>
      <c r="AE339" t="inlineStr">
        <is>
          <t>TX</t>
        </is>
      </c>
      <c r="AH339" t="inlineStr">
        <is>
          <t>2020 WANCO WTMBB MESSAGE BOARD</t>
        </is>
      </c>
      <c r="AO339" t="inlineStr">
        <is>
          <t>0.00</t>
        </is>
      </c>
      <c r="AQ339" t="n">
        <v>0</v>
      </c>
      <c r="AR339" t="n">
        <v>0</v>
      </c>
      <c r="AS339" t="inlineStr">
        <is>
          <t>lbs</t>
        </is>
      </c>
      <c r="AT339" t="n">
        <v>0</v>
      </c>
      <c r="AU339" t="n">
        <v>0</v>
      </c>
      <c r="AV339" t="n">
        <v>0</v>
      </c>
      <c r="AW339" t="n">
        <v>0</v>
      </c>
      <c r="BF339" t="inlineStr">
        <is>
          <t>TC - TRAFFIC CONTROL</t>
        </is>
      </c>
      <c r="CJ339" t="inlineStr">
        <is>
          <t>JH-BP2</t>
        </is>
      </c>
      <c r="CK339" t="inlineStr">
        <is>
          <t>00422A0219</t>
        </is>
      </c>
      <c r="CP339" t="inlineStr">
        <is>
          <t>Standard</t>
        </is>
      </c>
      <c r="CV339">
        <f>FLEET7[[#This Row],[Category]]</f>
        <v/>
      </c>
      <c r="CW339">
        <f>TRIM(LEFT($C339, FIND("(", $C339 &amp; "(") - 1))</f>
        <v/>
      </c>
      <c r="CX339">
        <f>IFERROR(TRIM(MID(FLEET7[[#This Row],[Secondary Asset Identifier]], FIND(" - ", FLEET7[[#This Row],[Secondary Asset Identifier]]) + 3, LEN(FLEET7[[#This Row],[Secondary Asset Identifier]]))),FLEET7[[#This Row],[Emp ID]])</f>
        <v/>
      </c>
      <c r="CY339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339">
        <f>FLEET7[[#This Row],[Assigned]]</f>
        <v/>
      </c>
      <c r="DA339">
        <f>TRIM(LEFT($C339, FIND("(", $C339 &amp; "(") - 1))</f>
        <v/>
      </c>
    </row>
    <row r="340">
      <c r="A340" t="inlineStr">
        <is>
          <t>Ragle Inc.</t>
        </is>
      </c>
      <c r="B340" t="inlineStr">
        <is>
          <t>Ragle - Texas</t>
        </is>
      </c>
      <c r="C340" t="inlineStr">
        <is>
          <t>ME-31</t>
        </is>
      </c>
      <c r="D340" t="inlineStr">
        <is>
          <t>Trailer</t>
        </is>
      </c>
      <c r="E340" t="inlineStr">
        <is>
          <t>WANCO</t>
        </is>
      </c>
      <c r="F340" t="inlineStr">
        <is>
          <t>UNKNOWN</t>
        </is>
      </c>
      <c r="H340" t="inlineStr">
        <is>
          <t>Message Board</t>
        </is>
      </c>
      <c r="K340" s="1" t="n">
        <v>45789.23569444445</v>
      </c>
      <c r="L340" t="inlineStr">
        <is>
          <t>Heartbeat</t>
        </is>
      </c>
      <c r="R340" t="inlineStr">
        <is>
          <t>2023-032 SH 345 BRIDGE REHABILITATION, I-30 E, Dallas, TX 75215</t>
        </is>
      </c>
      <c r="T340" t="inlineStr">
        <is>
          <t>True</t>
        </is>
      </c>
      <c r="U340" t="inlineStr">
        <is>
          <t>N/A</t>
        </is>
      </c>
      <c r="V340" t="n">
        <v>416</v>
      </c>
      <c r="Y340" t="n">
        <v>0</v>
      </c>
      <c r="Z340" t="n">
        <v>0</v>
      </c>
      <c r="AB340" t="inlineStr">
        <is>
          <t>5F12S1611P1005008</t>
        </is>
      </c>
      <c r="AE340" t="inlineStr">
        <is>
          <t>TX</t>
        </is>
      </c>
      <c r="AO340" t="inlineStr">
        <is>
          <t>0.00</t>
        </is>
      </c>
      <c r="AQ340" t="n">
        <v>0</v>
      </c>
      <c r="AR340" t="n">
        <v>0</v>
      </c>
      <c r="AS340" t="inlineStr">
        <is>
          <t>lbs</t>
        </is>
      </c>
      <c r="AT340" t="n">
        <v>0</v>
      </c>
      <c r="AU340" t="n">
        <v>0</v>
      </c>
      <c r="AV340" t="n">
        <v>0</v>
      </c>
      <c r="AW340" t="n">
        <v>0</v>
      </c>
      <c r="CJ340" t="inlineStr">
        <is>
          <t>JH-BP2</t>
        </is>
      </c>
      <c r="CK340" t="inlineStr">
        <is>
          <t>00322B0378</t>
        </is>
      </c>
      <c r="CP340" t="inlineStr">
        <is>
          <t>Standard</t>
        </is>
      </c>
      <c r="CV340">
        <f>FLEET7[[#This Row],[Category]]</f>
        <v/>
      </c>
      <c r="CW340">
        <f>TRIM(LEFT($C340, FIND("(", $C340 &amp; "(") - 1))</f>
        <v/>
      </c>
      <c r="CX340">
        <f>IFERROR(TRIM(MID(FLEET7[[#This Row],[Secondary Asset Identifier]], FIND(" - ", FLEET7[[#This Row],[Secondary Asset Identifier]]) + 3, LEN(FLEET7[[#This Row],[Secondary Asset Identifier]]))),FLEET7[[#This Row],[Emp ID]])</f>
        <v/>
      </c>
      <c r="CY340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340">
        <f>FLEET7[[#This Row],[Assigned]]</f>
        <v/>
      </c>
      <c r="DA340">
        <f>TRIM(LEFT($C340, FIND("(", $C340 &amp; "(") - 1))</f>
        <v/>
      </c>
    </row>
    <row r="341">
      <c r="A341" t="inlineStr">
        <is>
          <t>Ragle Inc.</t>
        </is>
      </c>
      <c r="B341" t="inlineStr">
        <is>
          <t>Ragle - Texas</t>
        </is>
      </c>
      <c r="C341" t="inlineStr">
        <is>
          <t>ME-32</t>
        </is>
      </c>
      <c r="D341" t="inlineStr">
        <is>
          <t>Trailer</t>
        </is>
      </c>
      <c r="E341" t="inlineStr">
        <is>
          <t>WANCO</t>
        </is>
      </c>
      <c r="F341" t="inlineStr">
        <is>
          <t>UNKNOWN</t>
        </is>
      </c>
      <c r="H341" t="inlineStr">
        <is>
          <t>Message Board</t>
        </is>
      </c>
      <c r="K341" s="1" t="n">
        <v>45789.2328587963</v>
      </c>
      <c r="L341" t="inlineStr">
        <is>
          <t>Heartbeat</t>
        </is>
      </c>
      <c r="R341" t="inlineStr">
        <is>
          <t>2023-032 SH 345 BRIDGE REHABILITATION, Eureka St, Dallas, TX 75226</t>
        </is>
      </c>
      <c r="T341" t="inlineStr">
        <is>
          <t>True</t>
        </is>
      </c>
      <c r="U341" t="inlineStr">
        <is>
          <t>N/A</t>
        </is>
      </c>
      <c r="V341" t="n">
        <v>431</v>
      </c>
      <c r="Y341" t="n">
        <v>0</v>
      </c>
      <c r="Z341" t="n">
        <v>0</v>
      </c>
      <c r="AB341" t="inlineStr">
        <is>
          <t>5F12S1613P1005009</t>
        </is>
      </c>
      <c r="AO341" t="inlineStr">
        <is>
          <t>0.00</t>
        </is>
      </c>
      <c r="AR341" t="n">
        <v>0</v>
      </c>
      <c r="AS341" t="inlineStr">
        <is>
          <t>lbs</t>
        </is>
      </c>
      <c r="AU341" t="n">
        <v>0</v>
      </c>
      <c r="AV341" t="n">
        <v>0</v>
      </c>
      <c r="AW341" t="n">
        <v>0</v>
      </c>
      <c r="AZ341" t="n">
        <v>0</v>
      </c>
      <c r="BA341" t="n">
        <v>0</v>
      </c>
      <c r="BB341" t="n">
        <v>0</v>
      </c>
      <c r="CJ341" t="inlineStr">
        <is>
          <t>JH-BP2</t>
        </is>
      </c>
      <c r="CK341" t="inlineStr">
        <is>
          <t>00322B0536</t>
        </is>
      </c>
      <c r="CP341" t="inlineStr">
        <is>
          <t>Import</t>
        </is>
      </c>
      <c r="CV341">
        <f>FLEET7[[#This Row],[Category]]</f>
        <v/>
      </c>
      <c r="CW341">
        <f>TRIM(LEFT($C341, FIND("(", $C341 &amp; "(") - 1))</f>
        <v/>
      </c>
      <c r="CX341">
        <f>IFERROR(TRIM(MID(FLEET7[[#This Row],[Secondary Asset Identifier]], FIND(" - ", FLEET7[[#This Row],[Secondary Asset Identifier]]) + 3, LEN(FLEET7[[#This Row],[Secondary Asset Identifier]]))),FLEET7[[#This Row],[Emp ID]])</f>
        <v/>
      </c>
      <c r="CY341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341">
        <f>FLEET7[[#This Row],[Assigned]]</f>
        <v/>
      </c>
      <c r="DA341">
        <f>TRIM(LEFT($C341, FIND("(", $C341 &amp; "(") - 1))</f>
        <v/>
      </c>
    </row>
    <row r="342">
      <c r="A342" t="inlineStr">
        <is>
          <t>Ragle Inc.</t>
        </is>
      </c>
      <c r="B342" t="inlineStr">
        <is>
          <t>Ragle - Texas</t>
        </is>
      </c>
      <c r="C342" t="inlineStr">
        <is>
          <t>ME-33</t>
        </is>
      </c>
      <c r="D342" t="inlineStr">
        <is>
          <t>Trailer</t>
        </is>
      </c>
      <c r="E342" t="inlineStr">
        <is>
          <t>WANCO</t>
        </is>
      </c>
      <c r="F342" t="inlineStr">
        <is>
          <t>UNKNOWN</t>
        </is>
      </c>
      <c r="H342" t="inlineStr">
        <is>
          <t>Message Board</t>
        </is>
      </c>
      <c r="K342" s="1" t="n">
        <v>45789.23572916666</v>
      </c>
      <c r="L342" t="inlineStr">
        <is>
          <t>Heartbeat</t>
        </is>
      </c>
      <c r="R342" t="inlineStr">
        <is>
          <t>2024-023 TARRANT RIVERSIDE BRIDGE REHAB, Riverside Dr, Fort Worth, TX 76111</t>
        </is>
      </c>
      <c r="T342" t="inlineStr">
        <is>
          <t>True</t>
        </is>
      </c>
      <c r="U342" t="inlineStr">
        <is>
          <t>N/A</t>
        </is>
      </c>
      <c r="V342" t="n">
        <v>290</v>
      </c>
      <c r="Y342" t="n">
        <v>0</v>
      </c>
      <c r="Z342" t="n">
        <v>0</v>
      </c>
      <c r="AB342" t="inlineStr">
        <is>
          <t>5F12S161XP1005010</t>
        </is>
      </c>
      <c r="AO342" t="inlineStr">
        <is>
          <t>0.00</t>
        </is>
      </c>
      <c r="AQ342" t="n">
        <v>0</v>
      </c>
      <c r="AR342" t="n">
        <v>0</v>
      </c>
      <c r="AS342" t="inlineStr">
        <is>
          <t>lbs</t>
        </is>
      </c>
      <c r="AT342" t="n">
        <v>0</v>
      </c>
      <c r="AU342" t="n">
        <v>0</v>
      </c>
      <c r="AV342" t="n">
        <v>0</v>
      </c>
      <c r="AW342" t="n">
        <v>0</v>
      </c>
      <c r="CJ342" t="inlineStr">
        <is>
          <t>JH-BP2</t>
        </is>
      </c>
      <c r="CK342" t="inlineStr">
        <is>
          <t>00322B0280</t>
        </is>
      </c>
      <c r="CP342" t="inlineStr">
        <is>
          <t>Standard</t>
        </is>
      </c>
      <c r="CV342">
        <f>FLEET7[[#This Row],[Category]]</f>
        <v/>
      </c>
      <c r="CW342">
        <f>TRIM(LEFT($C342, FIND("(", $C342 &amp; "(") - 1))</f>
        <v/>
      </c>
      <c r="CX342">
        <f>IFERROR(TRIM(MID(FLEET7[[#This Row],[Secondary Asset Identifier]], FIND(" - ", FLEET7[[#This Row],[Secondary Asset Identifier]]) + 3, LEN(FLEET7[[#This Row],[Secondary Asset Identifier]]))),FLEET7[[#This Row],[Emp ID]])</f>
        <v/>
      </c>
      <c r="CY342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342">
        <f>FLEET7[[#This Row],[Assigned]]</f>
        <v/>
      </c>
      <c r="DA342">
        <f>TRIM(LEFT($C342, FIND("(", $C342 &amp; "(") - 1))</f>
        <v/>
      </c>
    </row>
    <row r="343">
      <c r="A343" t="inlineStr">
        <is>
          <t>Ragle Inc.</t>
        </is>
      </c>
      <c r="B343" t="inlineStr">
        <is>
          <t>Ragle - Texas</t>
        </is>
      </c>
      <c r="C343" t="inlineStr">
        <is>
          <t>ME-34</t>
        </is>
      </c>
      <c r="D343" t="inlineStr">
        <is>
          <t>Trailer</t>
        </is>
      </c>
      <c r="E343" t="inlineStr">
        <is>
          <t>WANCO</t>
        </is>
      </c>
      <c r="F343" t="inlineStr">
        <is>
          <t>UNKNOWN</t>
        </is>
      </c>
      <c r="H343" t="inlineStr">
        <is>
          <t>Message Board</t>
        </is>
      </c>
      <c r="K343" s="1" t="n">
        <v>45789.23391203704</v>
      </c>
      <c r="L343" t="inlineStr">
        <is>
          <t>Heartbeat</t>
        </is>
      </c>
      <c r="R343" t="inlineStr">
        <is>
          <t>2023-006 Tarrant SH 183 Bridge Replacement, NE 28th St, Fort Worth, TX 76106</t>
        </is>
      </c>
      <c r="T343" t="inlineStr">
        <is>
          <t>True</t>
        </is>
      </c>
      <c r="U343" t="inlineStr">
        <is>
          <t>N/A</t>
        </is>
      </c>
      <c r="V343" t="n">
        <v>452</v>
      </c>
      <c r="Y343" t="n">
        <v>0</v>
      </c>
      <c r="Z343" t="n">
        <v>0</v>
      </c>
      <c r="AB343" t="inlineStr">
        <is>
          <t>5F12S1611P1005011</t>
        </is>
      </c>
      <c r="AO343" t="inlineStr">
        <is>
          <t>0.00</t>
        </is>
      </c>
      <c r="AR343" t="n">
        <v>0</v>
      </c>
      <c r="AS343" t="inlineStr">
        <is>
          <t>lbs</t>
        </is>
      </c>
      <c r="AU343" t="n">
        <v>0</v>
      </c>
      <c r="AV343" t="n">
        <v>0</v>
      </c>
      <c r="AW343" t="n">
        <v>0</v>
      </c>
      <c r="AZ343" t="n">
        <v>0</v>
      </c>
      <c r="BA343" t="n">
        <v>0</v>
      </c>
      <c r="BB343" t="n">
        <v>0</v>
      </c>
      <c r="CJ343" t="inlineStr">
        <is>
          <t>JH-BP2</t>
        </is>
      </c>
      <c r="CK343" t="inlineStr">
        <is>
          <t>00322B0546</t>
        </is>
      </c>
      <c r="CP343" t="inlineStr">
        <is>
          <t>Import</t>
        </is>
      </c>
      <c r="CV343">
        <f>FLEET7[[#This Row],[Category]]</f>
        <v/>
      </c>
      <c r="CW343">
        <f>TRIM(LEFT($C343, FIND("(", $C343 &amp; "(") - 1))</f>
        <v/>
      </c>
      <c r="CX343">
        <f>IFERROR(TRIM(MID(FLEET7[[#This Row],[Secondary Asset Identifier]], FIND(" - ", FLEET7[[#This Row],[Secondary Asset Identifier]]) + 3, LEN(FLEET7[[#This Row],[Secondary Asset Identifier]]))),FLEET7[[#This Row],[Emp ID]])</f>
        <v/>
      </c>
      <c r="CY343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343">
        <f>FLEET7[[#This Row],[Assigned]]</f>
        <v/>
      </c>
      <c r="DA343">
        <f>TRIM(LEFT($C343, FIND("(", $C343 &amp; "(") - 1))</f>
        <v/>
      </c>
    </row>
    <row r="344">
      <c r="A344" t="inlineStr">
        <is>
          <t>Ragle Inc.</t>
        </is>
      </c>
      <c r="B344" t="inlineStr">
        <is>
          <t>Ragle - Texas</t>
        </is>
      </c>
      <c r="C344" t="inlineStr">
        <is>
          <t>ME-35</t>
        </is>
      </c>
      <c r="D344" t="inlineStr">
        <is>
          <t>Trailer</t>
        </is>
      </c>
      <c r="E344" t="inlineStr">
        <is>
          <t>WANCO</t>
        </is>
      </c>
      <c r="F344" t="inlineStr">
        <is>
          <t>UNKNOWN</t>
        </is>
      </c>
      <c r="H344" t="inlineStr">
        <is>
          <t>Message Board</t>
        </is>
      </c>
      <c r="K344" s="1" t="n">
        <v>45789.23114583334</v>
      </c>
      <c r="L344" t="inlineStr">
        <is>
          <t>Heartbeat</t>
        </is>
      </c>
      <c r="R344" t="inlineStr">
        <is>
          <t>2023-006 Tarrant SH 183 Bridge Replacement, NE 28th St, Fort Worth, TX 76106</t>
        </is>
      </c>
      <c r="T344" t="inlineStr">
        <is>
          <t>True</t>
        </is>
      </c>
      <c r="U344" t="inlineStr">
        <is>
          <t>N/A</t>
        </is>
      </c>
      <c r="V344" t="n">
        <v>460</v>
      </c>
      <c r="Y344" t="n">
        <v>0</v>
      </c>
      <c r="Z344" t="n">
        <v>0</v>
      </c>
      <c r="AB344" t="inlineStr">
        <is>
          <t>5F121613P1005012</t>
        </is>
      </c>
      <c r="AO344" t="inlineStr">
        <is>
          <t>0.00</t>
        </is>
      </c>
      <c r="AQ344" t="n">
        <v>0</v>
      </c>
      <c r="AR344" t="n">
        <v>0</v>
      </c>
      <c r="AS344" t="inlineStr">
        <is>
          <t>lbs</t>
        </is>
      </c>
      <c r="AT344" t="n">
        <v>0</v>
      </c>
      <c r="AU344" t="n">
        <v>0</v>
      </c>
      <c r="AV344" t="n">
        <v>0</v>
      </c>
      <c r="AW344" t="n">
        <v>0</v>
      </c>
      <c r="CJ344" t="inlineStr">
        <is>
          <t>JH-BP2</t>
        </is>
      </c>
      <c r="CK344" t="inlineStr">
        <is>
          <t>00322B0566</t>
        </is>
      </c>
      <c r="CP344" t="inlineStr">
        <is>
          <t>Standard</t>
        </is>
      </c>
      <c r="CV344">
        <f>FLEET7[[#This Row],[Category]]</f>
        <v/>
      </c>
      <c r="CW344">
        <f>TRIM(LEFT($C344, FIND("(", $C344 &amp; "(") - 1))</f>
        <v/>
      </c>
      <c r="CX344">
        <f>IFERROR(TRIM(MID(FLEET7[[#This Row],[Secondary Asset Identifier]], FIND(" - ", FLEET7[[#This Row],[Secondary Asset Identifier]]) + 3, LEN(FLEET7[[#This Row],[Secondary Asset Identifier]]))),FLEET7[[#This Row],[Emp ID]])</f>
        <v/>
      </c>
      <c r="CY344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344">
        <f>FLEET7[[#This Row],[Assigned]]</f>
        <v/>
      </c>
      <c r="DA344">
        <f>TRIM(LEFT($C344, FIND("(", $C344 &amp; "(") - 1))</f>
        <v/>
      </c>
    </row>
    <row r="345">
      <c r="A345" t="inlineStr">
        <is>
          <t>Ragle Inc.</t>
        </is>
      </c>
      <c r="B345" t="inlineStr">
        <is>
          <t>Ragle - Texas</t>
        </is>
      </c>
      <c r="C345" t="inlineStr">
        <is>
          <t>ME-36</t>
        </is>
      </c>
      <c r="D345" t="inlineStr">
        <is>
          <t>Trailer</t>
        </is>
      </c>
      <c r="E345" t="inlineStr">
        <is>
          <t>WANCO</t>
        </is>
      </c>
      <c r="F345" t="inlineStr">
        <is>
          <t>UNKNOWN</t>
        </is>
      </c>
      <c r="H345" t="inlineStr">
        <is>
          <t>Arrow Board</t>
        </is>
      </c>
      <c r="K345" s="1" t="n">
        <v>45789.23322916667</v>
      </c>
      <c r="L345" t="inlineStr">
        <is>
          <t>Heartbeat</t>
        </is>
      </c>
      <c r="R345" t="inlineStr">
        <is>
          <t>TRAFFIC WALNUT HILL YARD, Composite Dr, Dallas, TX 75220</t>
        </is>
      </c>
      <c r="T345" t="inlineStr">
        <is>
          <t>True</t>
        </is>
      </c>
      <c r="U345" t="inlineStr">
        <is>
          <t>N/A</t>
        </is>
      </c>
      <c r="V345" t="n">
        <v>467</v>
      </c>
      <c r="Y345" t="n">
        <v>0</v>
      </c>
      <c r="Z345" t="n">
        <v>0</v>
      </c>
      <c r="AA345" t="inlineStr">
        <is>
          <t>ME-36</t>
        </is>
      </c>
      <c r="AE345" t="inlineStr">
        <is>
          <t>TX</t>
        </is>
      </c>
      <c r="AO345" t="inlineStr">
        <is>
          <t>0.00</t>
        </is>
      </c>
      <c r="AR345" t="n">
        <v>0</v>
      </c>
      <c r="AS345" t="inlineStr">
        <is>
          <t>lbs</t>
        </is>
      </c>
      <c r="AU345" t="n">
        <v>0</v>
      </c>
      <c r="AV345" t="n">
        <v>0</v>
      </c>
      <c r="AW345" t="n">
        <v>0</v>
      </c>
      <c r="AZ345" t="n">
        <v>0</v>
      </c>
      <c r="BA345" t="n">
        <v>0</v>
      </c>
      <c r="BB345" t="n">
        <v>0</v>
      </c>
      <c r="CJ345" t="inlineStr">
        <is>
          <t>JH-BP2</t>
        </is>
      </c>
      <c r="CK345" t="inlineStr">
        <is>
          <t>00322B0253</t>
        </is>
      </c>
      <c r="CP345" t="inlineStr">
        <is>
          <t>Import</t>
        </is>
      </c>
      <c r="CV345">
        <f>FLEET7[[#This Row],[Category]]</f>
        <v/>
      </c>
      <c r="CW345">
        <f>TRIM(LEFT($C345, FIND("(", $C345 &amp; "(") - 1))</f>
        <v/>
      </c>
      <c r="CX345">
        <f>IFERROR(TRIM(MID(FLEET7[[#This Row],[Secondary Asset Identifier]], FIND(" - ", FLEET7[[#This Row],[Secondary Asset Identifier]]) + 3, LEN(FLEET7[[#This Row],[Secondary Asset Identifier]]))),FLEET7[[#This Row],[Emp ID]])</f>
        <v/>
      </c>
      <c r="CY345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345">
        <f>FLEET7[[#This Row],[Assigned]]</f>
        <v/>
      </c>
      <c r="DA345">
        <f>TRIM(LEFT($C345, FIND("(", $C345 &amp; "(") - 1))</f>
        <v/>
      </c>
    </row>
    <row r="346">
      <c r="A346" t="inlineStr">
        <is>
          <t>Ragle Inc.</t>
        </is>
      </c>
      <c r="B346" t="inlineStr">
        <is>
          <t>Ragle - Texas</t>
        </is>
      </c>
      <c r="C346" t="inlineStr">
        <is>
          <t>ME-37</t>
        </is>
      </c>
      <c r="D346" t="inlineStr">
        <is>
          <t>Trailer</t>
        </is>
      </c>
      <c r="E346" t="inlineStr">
        <is>
          <t>WANCO</t>
        </is>
      </c>
      <c r="F346" t="inlineStr">
        <is>
          <t>UNKNOWN</t>
        </is>
      </c>
      <c r="G346" t="n">
        <v>2023</v>
      </c>
      <c r="H346" t="inlineStr">
        <is>
          <t>Message Board</t>
        </is>
      </c>
      <c r="K346" s="1" t="n">
        <v>45789.23528935185</v>
      </c>
      <c r="L346" t="inlineStr">
        <is>
          <t>Heartbeat</t>
        </is>
      </c>
      <c r="R346" t="inlineStr">
        <is>
          <t>2024-012 Dal IH635 U-Turn Bridge, Interstate Highway 635, Coppell, TX 75063</t>
        </is>
      </c>
      <c r="T346" t="inlineStr">
        <is>
          <t>True</t>
        </is>
      </c>
      <c r="U346" t="inlineStr">
        <is>
          <t>N/A</t>
        </is>
      </c>
      <c r="V346" t="n">
        <v>381</v>
      </c>
      <c r="Y346" t="n">
        <v>0</v>
      </c>
      <c r="Z346" t="n">
        <v>0</v>
      </c>
      <c r="AB346" t="inlineStr">
        <is>
          <t>5F11S1016P1005266</t>
        </is>
      </c>
      <c r="AO346" t="inlineStr">
        <is>
          <t>0.00</t>
        </is>
      </c>
      <c r="AQ346" t="n">
        <v>0</v>
      </c>
      <c r="AR346" t="n">
        <v>0</v>
      </c>
      <c r="AS346" t="inlineStr">
        <is>
          <t>lbs</t>
        </is>
      </c>
      <c r="AT346" t="n">
        <v>0</v>
      </c>
      <c r="AU346" t="n">
        <v>0</v>
      </c>
      <c r="AV346" t="n">
        <v>0</v>
      </c>
      <c r="AW346" t="n">
        <v>0</v>
      </c>
      <c r="CJ346" t="inlineStr">
        <is>
          <t>JH-BP2</t>
        </is>
      </c>
      <c r="CK346" t="inlineStr">
        <is>
          <t>00322A0369</t>
        </is>
      </c>
      <c r="CP346" t="inlineStr">
        <is>
          <t>Standard</t>
        </is>
      </c>
      <c r="CV346">
        <f>FLEET7[[#This Row],[Category]]</f>
        <v/>
      </c>
      <c r="CW346">
        <f>TRIM(LEFT($C346, FIND("(", $C346 &amp; "(") - 1))</f>
        <v/>
      </c>
      <c r="CX346">
        <f>IFERROR(TRIM(MID(FLEET7[[#This Row],[Secondary Asset Identifier]], FIND(" - ", FLEET7[[#This Row],[Secondary Asset Identifier]]) + 3, LEN(FLEET7[[#This Row],[Secondary Asset Identifier]]))),FLEET7[[#This Row],[Emp ID]])</f>
        <v/>
      </c>
      <c r="CY346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346">
        <f>FLEET7[[#This Row],[Assigned]]</f>
        <v/>
      </c>
      <c r="DA346">
        <f>TRIM(LEFT($C346, FIND("(", $C346 &amp; "(") - 1))</f>
        <v/>
      </c>
    </row>
    <row r="347">
      <c r="A347" t="inlineStr">
        <is>
          <t>Ragle Inc.</t>
        </is>
      </c>
      <c r="B347" t="inlineStr">
        <is>
          <t>Ragle - Texas</t>
        </is>
      </c>
      <c r="C347" t="inlineStr">
        <is>
          <t>ME-38</t>
        </is>
      </c>
      <c r="D347" t="inlineStr">
        <is>
          <t>Trailer</t>
        </is>
      </c>
      <c r="E347" t="inlineStr">
        <is>
          <t>WANCO</t>
        </is>
      </c>
      <c r="F347" t="inlineStr">
        <is>
          <t>UNKNOWN</t>
        </is>
      </c>
      <c r="H347" t="inlineStr">
        <is>
          <t>Arrow Board</t>
        </is>
      </c>
      <c r="K347" s="1" t="n">
        <v>45789.23310185185</v>
      </c>
      <c r="L347" t="inlineStr">
        <is>
          <t>Heartbeat</t>
        </is>
      </c>
      <c r="R347" t="inlineStr">
        <is>
          <t>2024-024 (1) TARRANT CS INTERSECTION IMPROV, N Beach St, Fort Worth, TX 76137</t>
        </is>
      </c>
      <c r="T347" t="inlineStr">
        <is>
          <t>True</t>
        </is>
      </c>
      <c r="U347" t="inlineStr">
        <is>
          <t>N/A</t>
        </is>
      </c>
      <c r="V347" t="n">
        <v>431</v>
      </c>
      <c r="Y347" t="n">
        <v>0</v>
      </c>
      <c r="Z347" t="n">
        <v>0</v>
      </c>
      <c r="AB347" t="inlineStr">
        <is>
          <t>5F11S1011P1005269</t>
        </is>
      </c>
      <c r="AO347" t="inlineStr">
        <is>
          <t>0.00</t>
        </is>
      </c>
      <c r="AR347" t="n">
        <v>0</v>
      </c>
      <c r="AS347" t="inlineStr">
        <is>
          <t>lbs</t>
        </is>
      </c>
      <c r="AU347" t="n">
        <v>0</v>
      </c>
      <c r="AV347" t="n">
        <v>0</v>
      </c>
      <c r="AW347" t="n">
        <v>0</v>
      </c>
      <c r="AZ347" t="n">
        <v>0</v>
      </c>
      <c r="BA347" t="n">
        <v>0</v>
      </c>
      <c r="BB347" t="n">
        <v>0</v>
      </c>
      <c r="CJ347" t="inlineStr">
        <is>
          <t>JH-BP2</t>
        </is>
      </c>
      <c r="CK347" t="inlineStr">
        <is>
          <t>00322B0489</t>
        </is>
      </c>
      <c r="CP347" t="inlineStr">
        <is>
          <t>Import</t>
        </is>
      </c>
      <c r="CV347">
        <f>FLEET7[[#This Row],[Category]]</f>
        <v/>
      </c>
      <c r="CW347">
        <f>TRIM(LEFT($C347, FIND("(", $C347 &amp; "(") - 1))</f>
        <v/>
      </c>
      <c r="CX347">
        <f>IFERROR(TRIM(MID(FLEET7[[#This Row],[Secondary Asset Identifier]], FIND(" - ", FLEET7[[#This Row],[Secondary Asset Identifier]]) + 3, LEN(FLEET7[[#This Row],[Secondary Asset Identifier]]))),FLEET7[[#This Row],[Emp ID]])</f>
        <v/>
      </c>
      <c r="CY347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347">
        <f>FLEET7[[#This Row],[Assigned]]</f>
        <v/>
      </c>
      <c r="DA347">
        <f>TRIM(LEFT($C347, FIND("(", $C347 &amp; "(") - 1))</f>
        <v/>
      </c>
    </row>
    <row r="348">
      <c r="A348" t="inlineStr">
        <is>
          <t>Ragle Inc.</t>
        </is>
      </c>
      <c r="B348" t="inlineStr">
        <is>
          <t>Ragle - Texas</t>
        </is>
      </c>
      <c r="C348" t="inlineStr">
        <is>
          <t>ME-39</t>
        </is>
      </c>
      <c r="D348" t="inlineStr">
        <is>
          <t>Trailer</t>
        </is>
      </c>
      <c r="E348" t="inlineStr">
        <is>
          <t>WANCO</t>
        </is>
      </c>
      <c r="F348" t="inlineStr">
        <is>
          <t>UNKNOWN</t>
        </is>
      </c>
      <c r="G348" t="n">
        <v>2023</v>
      </c>
      <c r="H348" t="inlineStr">
        <is>
          <t>Message Board</t>
        </is>
      </c>
      <c r="K348" s="1" t="n">
        <v>45789.22895833333</v>
      </c>
      <c r="L348" t="inlineStr">
        <is>
          <t>Heartbeat</t>
        </is>
      </c>
      <c r="R348" t="inlineStr">
        <is>
          <t>2023-032 SH 345 BRIDGE REHABILITATION, Julius Schepps Fwy, Dallas, TX 75226</t>
        </is>
      </c>
      <c r="T348" t="inlineStr">
        <is>
          <t>True</t>
        </is>
      </c>
      <c r="U348" t="inlineStr">
        <is>
          <t>N/A</t>
        </is>
      </c>
      <c r="V348" t="n">
        <v>380</v>
      </c>
      <c r="Y348" t="n">
        <v>0</v>
      </c>
      <c r="Z348" t="n">
        <v>0</v>
      </c>
      <c r="AB348" t="inlineStr">
        <is>
          <t>5F11S101XP1005268</t>
        </is>
      </c>
      <c r="AO348" t="inlineStr">
        <is>
          <t>0.00</t>
        </is>
      </c>
      <c r="AQ348" t="n">
        <v>0</v>
      </c>
      <c r="AR348" t="n">
        <v>0</v>
      </c>
      <c r="AS348" t="inlineStr">
        <is>
          <t>lbs</t>
        </is>
      </c>
      <c r="AT348" t="n">
        <v>0</v>
      </c>
      <c r="AU348" t="n">
        <v>0</v>
      </c>
      <c r="AV348" t="n">
        <v>0</v>
      </c>
      <c r="AW348" t="n">
        <v>0</v>
      </c>
      <c r="CJ348" t="inlineStr">
        <is>
          <t>JH-BP2</t>
        </is>
      </c>
      <c r="CK348" t="inlineStr">
        <is>
          <t>00322B0493</t>
        </is>
      </c>
      <c r="CP348" t="inlineStr">
        <is>
          <t>Standard</t>
        </is>
      </c>
      <c r="CV348">
        <f>FLEET7[[#This Row],[Category]]</f>
        <v/>
      </c>
      <c r="CW348">
        <f>TRIM(LEFT($C348, FIND("(", $C348 &amp; "(") - 1))</f>
        <v/>
      </c>
      <c r="CX348">
        <f>IFERROR(TRIM(MID(FLEET7[[#This Row],[Secondary Asset Identifier]], FIND(" - ", FLEET7[[#This Row],[Secondary Asset Identifier]]) + 3, LEN(FLEET7[[#This Row],[Secondary Asset Identifier]]))),FLEET7[[#This Row],[Emp ID]])</f>
        <v/>
      </c>
      <c r="CY348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348">
        <f>FLEET7[[#This Row],[Assigned]]</f>
        <v/>
      </c>
      <c r="DA348">
        <f>TRIM(LEFT($C348, FIND("(", $C348 &amp; "(") - 1))</f>
        <v/>
      </c>
    </row>
    <row r="349">
      <c r="A349" t="inlineStr">
        <is>
          <t>Ragle Inc.</t>
        </is>
      </c>
      <c r="B349" t="inlineStr">
        <is>
          <t>Ragle - Texas</t>
        </is>
      </c>
      <c r="C349" t="inlineStr">
        <is>
          <t>ME-40</t>
        </is>
      </c>
      <c r="D349" t="inlineStr">
        <is>
          <t>Trailer</t>
        </is>
      </c>
      <c r="E349" t="inlineStr">
        <is>
          <t>VER-MAC</t>
        </is>
      </c>
      <c r="F349" t="inlineStr">
        <is>
          <t>PCMS-1500LP G3</t>
        </is>
      </c>
      <c r="G349" t="n">
        <v>2023</v>
      </c>
      <c r="H349" t="inlineStr">
        <is>
          <t>Message Board</t>
        </is>
      </c>
      <c r="K349" s="1" t="n">
        <v>45789.23613425926</v>
      </c>
      <c r="L349" t="inlineStr">
        <is>
          <t>Heartbeat</t>
        </is>
      </c>
      <c r="R349" t="inlineStr">
        <is>
          <t>State Highway 35 S, Bay City, TX 77414</t>
        </is>
      </c>
      <c r="T349" t="inlineStr">
        <is>
          <t>True</t>
        </is>
      </c>
      <c r="U349" t="inlineStr">
        <is>
          <t>N/A</t>
        </is>
      </c>
      <c r="V349" t="n">
        <v>581</v>
      </c>
      <c r="Y349" t="n">
        <v>0</v>
      </c>
      <c r="Z349" t="n">
        <v>0</v>
      </c>
      <c r="AB349" t="inlineStr">
        <is>
          <t>1V9US4116PH223780</t>
        </is>
      </c>
      <c r="AO349" t="inlineStr">
        <is>
          <t>0.00</t>
        </is>
      </c>
      <c r="AP349" t="inlineStr">
        <is>
          <t>CuYds</t>
        </is>
      </c>
      <c r="AR349" t="n">
        <v>0</v>
      </c>
      <c r="AS349" t="inlineStr">
        <is>
          <t>lbs</t>
        </is>
      </c>
      <c r="AU349" t="n">
        <v>0</v>
      </c>
      <c r="AV349" t="n">
        <v>0</v>
      </c>
      <c r="AW349" t="n">
        <v>0</v>
      </c>
      <c r="CJ349" t="inlineStr">
        <is>
          <t>JH-BP2</t>
        </is>
      </c>
      <c r="CK349" t="inlineStr">
        <is>
          <t>00322B0177</t>
        </is>
      </c>
      <c r="CP349" t="inlineStr">
        <is>
          <t>Standard</t>
        </is>
      </c>
      <c r="CV349">
        <f>FLEET7[[#This Row],[Category]]</f>
        <v/>
      </c>
      <c r="CW349">
        <f>TRIM(LEFT($C349, FIND("(", $C349 &amp; "(") - 1))</f>
        <v/>
      </c>
      <c r="CX349">
        <f>IFERROR(TRIM(MID(FLEET7[[#This Row],[Secondary Asset Identifier]], FIND(" - ", FLEET7[[#This Row],[Secondary Asset Identifier]]) + 3, LEN(FLEET7[[#This Row],[Secondary Asset Identifier]]))),FLEET7[[#This Row],[Emp ID]])</f>
        <v/>
      </c>
      <c r="CY349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349">
        <f>FLEET7[[#This Row],[Assigned]]</f>
        <v/>
      </c>
      <c r="DA349">
        <f>TRIM(LEFT($C349, FIND("(", $C349 &amp; "(") - 1))</f>
        <v/>
      </c>
    </row>
    <row r="350">
      <c r="A350" t="inlineStr">
        <is>
          <t>Ragle Inc.</t>
        </is>
      </c>
      <c r="B350" t="inlineStr">
        <is>
          <t>Ragle - Texas</t>
        </is>
      </c>
      <c r="C350" t="inlineStr">
        <is>
          <t>ME-41</t>
        </is>
      </c>
      <c r="D350" t="inlineStr">
        <is>
          <t>Trailer</t>
        </is>
      </c>
      <c r="E350" t="inlineStr">
        <is>
          <t>VER-MAC</t>
        </is>
      </c>
      <c r="F350" t="inlineStr">
        <is>
          <t>PCMS-1500LP G3</t>
        </is>
      </c>
      <c r="G350" t="n">
        <v>2023</v>
      </c>
      <c r="H350" t="inlineStr">
        <is>
          <t>Message Board</t>
        </is>
      </c>
      <c r="K350" s="1" t="n">
        <v>45789.23787037037</v>
      </c>
      <c r="L350" t="inlineStr">
        <is>
          <t>Heartbeat</t>
        </is>
      </c>
      <c r="R350" t="inlineStr">
        <is>
          <t>2024-023 TARRANT RIVERSIDE BRIDGE REHAB, Riverside Dr, Fort Worth, TX 76111</t>
        </is>
      </c>
      <c r="T350" t="inlineStr">
        <is>
          <t>True</t>
        </is>
      </c>
      <c r="U350" t="inlineStr">
        <is>
          <t>N/A</t>
        </is>
      </c>
      <c r="V350" t="n">
        <v>581</v>
      </c>
      <c r="Y350" t="n">
        <v>0</v>
      </c>
      <c r="Z350" t="n">
        <v>0</v>
      </c>
      <c r="AB350" t="inlineStr">
        <is>
          <t>1V9US4117PH223769</t>
        </is>
      </c>
      <c r="AO350" t="inlineStr">
        <is>
          <t>0.00</t>
        </is>
      </c>
      <c r="AP350" t="inlineStr">
        <is>
          <t>CuYds</t>
        </is>
      </c>
      <c r="AR350" t="n">
        <v>0</v>
      </c>
      <c r="AS350" t="inlineStr">
        <is>
          <t>lbs</t>
        </is>
      </c>
      <c r="AU350" t="n">
        <v>0</v>
      </c>
      <c r="AV350" t="n">
        <v>0</v>
      </c>
      <c r="AW350" t="n">
        <v>0</v>
      </c>
      <c r="CJ350" t="inlineStr">
        <is>
          <t>JH-BP2</t>
        </is>
      </c>
      <c r="CK350" t="inlineStr">
        <is>
          <t>00322B0154</t>
        </is>
      </c>
      <c r="CP350" t="inlineStr">
        <is>
          <t>Standard</t>
        </is>
      </c>
      <c r="CV350">
        <f>FLEET7[[#This Row],[Category]]</f>
        <v/>
      </c>
      <c r="CW350">
        <f>TRIM(LEFT($C350, FIND("(", $C350 &amp; "(") - 1))</f>
        <v/>
      </c>
      <c r="CX350">
        <f>IFERROR(TRIM(MID(FLEET7[[#This Row],[Secondary Asset Identifier]], FIND(" - ", FLEET7[[#This Row],[Secondary Asset Identifier]]) + 3, LEN(FLEET7[[#This Row],[Secondary Asset Identifier]]))),FLEET7[[#This Row],[Emp ID]])</f>
        <v/>
      </c>
      <c r="CY350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350">
        <f>FLEET7[[#This Row],[Assigned]]</f>
        <v/>
      </c>
      <c r="DA350">
        <f>TRIM(LEFT($C350, FIND("(", $C350 &amp; "(") - 1))</f>
        <v/>
      </c>
    </row>
    <row r="351">
      <c r="A351" t="inlineStr">
        <is>
          <t>Ragle Inc.</t>
        </is>
      </c>
      <c r="B351" t="inlineStr">
        <is>
          <t>Ragle - Texas</t>
        </is>
      </c>
      <c r="C351" t="inlineStr">
        <is>
          <t>ME-42</t>
        </is>
      </c>
      <c r="D351" t="inlineStr">
        <is>
          <t>Trailer</t>
        </is>
      </c>
      <c r="E351" t="inlineStr">
        <is>
          <t>VER-MAC</t>
        </is>
      </c>
      <c r="F351" t="inlineStr">
        <is>
          <t>PCMS-1500LP G3</t>
        </is>
      </c>
      <c r="G351" t="n">
        <v>2023</v>
      </c>
      <c r="H351" t="inlineStr">
        <is>
          <t>Message Board</t>
        </is>
      </c>
      <c r="K351" s="1" t="n">
        <v>45789.23221064815</v>
      </c>
      <c r="L351" t="inlineStr">
        <is>
          <t>Heartbeat</t>
        </is>
      </c>
      <c r="R351" t="inlineStr">
        <is>
          <t>2023-035 (5) HARRIS VA BRIDGE REHAB, 92nd St, Houston, TX 77012</t>
        </is>
      </c>
      <c r="T351" t="inlineStr">
        <is>
          <t>True</t>
        </is>
      </c>
      <c r="U351" t="inlineStr">
        <is>
          <t>N/A</t>
        </is>
      </c>
      <c r="V351" t="n">
        <v>581</v>
      </c>
      <c r="Y351" t="n">
        <v>0</v>
      </c>
      <c r="Z351" t="n">
        <v>0</v>
      </c>
      <c r="AB351" t="inlineStr">
        <is>
          <t>1V9US4118PH223781</t>
        </is>
      </c>
      <c r="AO351" t="inlineStr">
        <is>
          <t>0.00</t>
        </is>
      </c>
      <c r="AP351" t="inlineStr">
        <is>
          <t>CuYds</t>
        </is>
      </c>
      <c r="AR351" t="n">
        <v>0</v>
      </c>
      <c r="AS351" t="inlineStr">
        <is>
          <t>lbs</t>
        </is>
      </c>
      <c r="AU351" t="n">
        <v>0</v>
      </c>
      <c r="AV351" t="n">
        <v>0</v>
      </c>
      <c r="AW351" t="n">
        <v>0</v>
      </c>
      <c r="CJ351" t="inlineStr">
        <is>
          <t>JH-BP2</t>
        </is>
      </c>
      <c r="CK351" t="inlineStr">
        <is>
          <t>00322B0213</t>
        </is>
      </c>
      <c r="CP351" t="inlineStr">
        <is>
          <t>Standard</t>
        </is>
      </c>
      <c r="CV351">
        <f>FLEET7[[#This Row],[Category]]</f>
        <v/>
      </c>
      <c r="CW351">
        <f>TRIM(LEFT($C351, FIND("(", $C351 &amp; "(") - 1))</f>
        <v/>
      </c>
      <c r="CX351">
        <f>IFERROR(TRIM(MID(FLEET7[[#This Row],[Secondary Asset Identifier]], FIND(" - ", FLEET7[[#This Row],[Secondary Asset Identifier]]) + 3, LEN(FLEET7[[#This Row],[Secondary Asset Identifier]]))),FLEET7[[#This Row],[Emp ID]])</f>
        <v/>
      </c>
      <c r="CY351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351">
        <f>FLEET7[[#This Row],[Assigned]]</f>
        <v/>
      </c>
      <c r="DA351">
        <f>TRIM(LEFT($C351, FIND("(", $C351 &amp; "(") - 1))</f>
        <v/>
      </c>
    </row>
    <row r="352">
      <c r="A352" t="inlineStr">
        <is>
          <t>Ragle Inc.</t>
        </is>
      </c>
      <c r="B352" t="inlineStr">
        <is>
          <t>Ragle - Texas</t>
        </is>
      </c>
      <c r="C352" t="inlineStr">
        <is>
          <t>ME-43</t>
        </is>
      </c>
      <c r="D352" t="inlineStr">
        <is>
          <t>Trailer</t>
        </is>
      </c>
      <c r="E352" t="inlineStr">
        <is>
          <t>VER-MAC</t>
        </is>
      </c>
      <c r="F352" t="inlineStr">
        <is>
          <t>PCMS-1500LP G3</t>
        </is>
      </c>
      <c r="G352" t="n">
        <v>2023</v>
      </c>
      <c r="H352" t="inlineStr">
        <is>
          <t>Message Board</t>
        </is>
      </c>
      <c r="K352" s="1" t="n">
        <v>45789.22982638889</v>
      </c>
      <c r="L352" t="inlineStr">
        <is>
          <t>Heartbeat</t>
        </is>
      </c>
      <c r="R352" t="inlineStr">
        <is>
          <t>2023-032 SH 345 BRIDGE REHABILITATION, Eureka St, Dallas, TX 75226</t>
        </is>
      </c>
      <c r="T352" t="inlineStr">
        <is>
          <t>True</t>
        </is>
      </c>
      <c r="U352" t="inlineStr">
        <is>
          <t>N/A</t>
        </is>
      </c>
      <c r="V352" t="n">
        <v>581</v>
      </c>
      <c r="Y352" t="n">
        <v>0</v>
      </c>
      <c r="Z352" t="n">
        <v>0</v>
      </c>
      <c r="AB352" t="inlineStr">
        <is>
          <t>1V9US4117PH223772</t>
        </is>
      </c>
      <c r="AO352" t="inlineStr">
        <is>
          <t>0.00</t>
        </is>
      </c>
      <c r="AP352" t="inlineStr">
        <is>
          <t>CuYds</t>
        </is>
      </c>
      <c r="AR352" t="n">
        <v>0</v>
      </c>
      <c r="AS352" t="inlineStr">
        <is>
          <t>lbs</t>
        </is>
      </c>
      <c r="AU352" t="n">
        <v>0</v>
      </c>
      <c r="AV352" t="n">
        <v>0</v>
      </c>
      <c r="AW352" t="n">
        <v>0</v>
      </c>
      <c r="CJ352" t="inlineStr">
        <is>
          <t>JH-BP2</t>
        </is>
      </c>
      <c r="CK352" t="inlineStr">
        <is>
          <t>00322B0182</t>
        </is>
      </c>
      <c r="CP352" t="inlineStr">
        <is>
          <t>Standard</t>
        </is>
      </c>
      <c r="CV352">
        <f>FLEET7[[#This Row],[Category]]</f>
        <v/>
      </c>
      <c r="CW352">
        <f>TRIM(LEFT($C352, FIND("(", $C352 &amp; "(") - 1))</f>
        <v/>
      </c>
      <c r="CX352">
        <f>IFERROR(TRIM(MID(FLEET7[[#This Row],[Secondary Asset Identifier]], FIND(" - ", FLEET7[[#This Row],[Secondary Asset Identifier]]) + 3, LEN(FLEET7[[#This Row],[Secondary Asset Identifier]]))),FLEET7[[#This Row],[Emp ID]])</f>
        <v/>
      </c>
      <c r="CY352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352">
        <f>FLEET7[[#This Row],[Assigned]]</f>
        <v/>
      </c>
      <c r="DA352">
        <f>TRIM(LEFT($C352, FIND("(", $C352 &amp; "(") - 1))</f>
        <v/>
      </c>
    </row>
    <row r="353">
      <c r="A353" t="inlineStr">
        <is>
          <t>Ragle Inc.</t>
        </is>
      </c>
      <c r="B353" t="inlineStr">
        <is>
          <t>Ragle - Texas</t>
        </is>
      </c>
      <c r="C353" t="inlineStr">
        <is>
          <t>ME-44</t>
        </is>
      </c>
      <c r="D353" t="inlineStr">
        <is>
          <t>Trailer</t>
        </is>
      </c>
      <c r="E353" t="inlineStr">
        <is>
          <t>VER-MAC</t>
        </is>
      </c>
      <c r="F353" t="inlineStr">
        <is>
          <t>PCMS-1500LP G3</t>
        </is>
      </c>
      <c r="G353" t="n">
        <v>2023</v>
      </c>
      <c r="H353" t="inlineStr">
        <is>
          <t>Message Board</t>
        </is>
      </c>
      <c r="K353" s="1" t="n">
        <v>45789.23775462963</v>
      </c>
      <c r="L353" t="inlineStr">
        <is>
          <t>Heartbeat</t>
        </is>
      </c>
      <c r="R353" t="inlineStr">
        <is>
          <t>DFW Yard, Oak Grove Rd, Fort Worth, TX 76140</t>
        </is>
      </c>
      <c r="T353" t="inlineStr">
        <is>
          <t>True</t>
        </is>
      </c>
      <c r="U353" t="inlineStr">
        <is>
          <t>N/A</t>
        </is>
      </c>
      <c r="V353" t="n">
        <v>581</v>
      </c>
      <c r="Y353" t="n">
        <v>0</v>
      </c>
      <c r="Z353" t="n">
        <v>0</v>
      </c>
      <c r="AB353" t="inlineStr">
        <is>
          <t>1V9US4118PH223778</t>
        </is>
      </c>
      <c r="AO353" t="inlineStr">
        <is>
          <t>0.00</t>
        </is>
      </c>
      <c r="AP353" t="inlineStr">
        <is>
          <t>CuYds</t>
        </is>
      </c>
      <c r="AR353" t="n">
        <v>0</v>
      </c>
      <c r="AS353" t="inlineStr">
        <is>
          <t>lbs</t>
        </is>
      </c>
      <c r="AU353" t="n">
        <v>0</v>
      </c>
      <c r="AV353" t="n">
        <v>0</v>
      </c>
      <c r="AW353" t="n">
        <v>0</v>
      </c>
      <c r="CJ353" t="inlineStr">
        <is>
          <t>JH-BP2</t>
        </is>
      </c>
      <c r="CK353" t="inlineStr">
        <is>
          <t>00322B0231</t>
        </is>
      </c>
      <c r="CP353" t="inlineStr">
        <is>
          <t>Standard</t>
        </is>
      </c>
      <c r="CV353">
        <f>FLEET7[[#This Row],[Category]]</f>
        <v/>
      </c>
      <c r="CW353">
        <f>TRIM(LEFT($C353, FIND("(", $C353 &amp; "(") - 1))</f>
        <v/>
      </c>
      <c r="CX353">
        <f>IFERROR(TRIM(MID(FLEET7[[#This Row],[Secondary Asset Identifier]], FIND(" - ", FLEET7[[#This Row],[Secondary Asset Identifier]]) + 3, LEN(FLEET7[[#This Row],[Secondary Asset Identifier]]))),FLEET7[[#This Row],[Emp ID]])</f>
        <v/>
      </c>
      <c r="CY353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353">
        <f>FLEET7[[#This Row],[Assigned]]</f>
        <v/>
      </c>
      <c r="DA353">
        <f>TRIM(LEFT($C353, FIND("(", $C353 &amp; "(") - 1))</f>
        <v/>
      </c>
    </row>
    <row r="354">
      <c r="A354" t="inlineStr">
        <is>
          <t>Ragle Inc.</t>
        </is>
      </c>
      <c r="B354" t="inlineStr">
        <is>
          <t>Ragle - Texas</t>
        </is>
      </c>
      <c r="C354" t="inlineStr">
        <is>
          <t>ME-45</t>
        </is>
      </c>
      <c r="D354" t="inlineStr">
        <is>
          <t>Trailer</t>
        </is>
      </c>
      <c r="E354" t="inlineStr">
        <is>
          <t>VER-MAC</t>
        </is>
      </c>
      <c r="F354" t="inlineStr">
        <is>
          <t>PCMS-1500LP G3</t>
        </is>
      </c>
      <c r="G354" t="n">
        <v>2023</v>
      </c>
      <c r="H354" t="inlineStr">
        <is>
          <t>Message Board</t>
        </is>
      </c>
      <c r="K354" s="1" t="n">
        <v>45789.23473379629</v>
      </c>
      <c r="L354" t="inlineStr">
        <is>
          <t>Heartbeat</t>
        </is>
      </c>
      <c r="R354" t="inlineStr">
        <is>
          <t>WTX YARD (2), W County Road 117, Midland, TX 79706</t>
        </is>
      </c>
      <c r="T354" t="inlineStr">
        <is>
          <t>True</t>
        </is>
      </c>
      <c r="U354" t="inlineStr">
        <is>
          <t>N/A</t>
        </is>
      </c>
      <c r="V354" t="n">
        <v>581</v>
      </c>
      <c r="Y354" t="n">
        <v>0</v>
      </c>
      <c r="Z354" t="n">
        <v>0</v>
      </c>
      <c r="AB354" t="inlineStr">
        <is>
          <t>1V9US4119PH223790</t>
        </is>
      </c>
      <c r="AO354" t="inlineStr">
        <is>
          <t>0.00</t>
        </is>
      </c>
      <c r="AP354" t="inlineStr">
        <is>
          <t>CuYds</t>
        </is>
      </c>
      <c r="AR354" t="n">
        <v>0</v>
      </c>
      <c r="AS354" t="inlineStr">
        <is>
          <t>lbs</t>
        </is>
      </c>
      <c r="AU354" t="n">
        <v>0</v>
      </c>
      <c r="AV354" t="n">
        <v>0</v>
      </c>
      <c r="AW354" t="n">
        <v>0</v>
      </c>
      <c r="CJ354" t="inlineStr">
        <is>
          <t>JH-BP2</t>
        </is>
      </c>
      <c r="CK354" t="inlineStr">
        <is>
          <t>00322B0230</t>
        </is>
      </c>
      <c r="CP354" t="inlineStr">
        <is>
          <t>Standard</t>
        </is>
      </c>
      <c r="CV354">
        <f>FLEET7[[#This Row],[Category]]</f>
        <v/>
      </c>
      <c r="CW354">
        <f>TRIM(LEFT($C354, FIND("(", $C354 &amp; "(") - 1))</f>
        <v/>
      </c>
      <c r="CX354">
        <f>IFERROR(TRIM(MID(FLEET7[[#This Row],[Secondary Asset Identifier]], FIND(" - ", FLEET7[[#This Row],[Secondary Asset Identifier]]) + 3, LEN(FLEET7[[#This Row],[Secondary Asset Identifier]]))),FLEET7[[#This Row],[Emp ID]])</f>
        <v/>
      </c>
      <c r="CY354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354">
        <f>FLEET7[[#This Row],[Assigned]]</f>
        <v/>
      </c>
      <c r="DA354">
        <f>TRIM(LEFT($C354, FIND("(", $C354 &amp; "(") - 1))</f>
        <v/>
      </c>
    </row>
    <row r="355">
      <c r="A355" t="inlineStr">
        <is>
          <t>Ragle Inc.</t>
        </is>
      </c>
      <c r="B355" t="inlineStr">
        <is>
          <t>Ragle - Texas</t>
        </is>
      </c>
      <c r="C355" t="inlineStr">
        <is>
          <t>ME-46</t>
        </is>
      </c>
      <c r="D355" t="inlineStr">
        <is>
          <t>Trailer</t>
        </is>
      </c>
      <c r="E355" t="inlineStr">
        <is>
          <t>VER-MAC</t>
        </is>
      </c>
      <c r="F355" t="inlineStr">
        <is>
          <t>PCMS-1500LP G3</t>
        </is>
      </c>
      <c r="G355" t="n">
        <v>2023</v>
      </c>
      <c r="H355" t="inlineStr">
        <is>
          <t>Message Board</t>
        </is>
      </c>
      <c r="K355" s="1" t="n">
        <v>45789.23311342593</v>
      </c>
      <c r="L355" t="inlineStr">
        <is>
          <t>Heartbeat</t>
        </is>
      </c>
      <c r="R355" t="inlineStr">
        <is>
          <t>2023-032 SH 345 BRIDGE REHABILITATION, S Good Latimer Expy, Dallas, TX 75226</t>
        </is>
      </c>
      <c r="T355" t="inlineStr">
        <is>
          <t>True</t>
        </is>
      </c>
      <c r="U355" t="inlineStr">
        <is>
          <t>N/A</t>
        </is>
      </c>
      <c r="V355" t="n">
        <v>581</v>
      </c>
      <c r="Y355" t="n">
        <v>0</v>
      </c>
      <c r="Z355" t="n">
        <v>0</v>
      </c>
      <c r="AB355" t="inlineStr">
        <is>
          <t>1V9US4118PH223795</t>
        </is>
      </c>
      <c r="AO355" t="inlineStr">
        <is>
          <t>0.00</t>
        </is>
      </c>
      <c r="AP355" t="inlineStr">
        <is>
          <t>CuYds</t>
        </is>
      </c>
      <c r="AR355" t="n">
        <v>0</v>
      </c>
      <c r="AS355" t="inlineStr">
        <is>
          <t>lbs</t>
        </is>
      </c>
      <c r="AU355" t="n">
        <v>0</v>
      </c>
      <c r="AV355" t="n">
        <v>0</v>
      </c>
      <c r="AW355" t="n">
        <v>0</v>
      </c>
      <c r="CJ355" t="inlineStr">
        <is>
          <t>JH-BP2</t>
        </is>
      </c>
      <c r="CK355" t="inlineStr">
        <is>
          <t>00322B0107</t>
        </is>
      </c>
      <c r="CP355" t="inlineStr">
        <is>
          <t>Standard</t>
        </is>
      </c>
      <c r="CV355">
        <f>FLEET7[[#This Row],[Category]]</f>
        <v/>
      </c>
      <c r="CW355">
        <f>TRIM(LEFT($C355, FIND("(", $C355 &amp; "(") - 1))</f>
        <v/>
      </c>
      <c r="CX355">
        <f>IFERROR(TRIM(MID(FLEET7[[#This Row],[Secondary Asset Identifier]], FIND(" - ", FLEET7[[#This Row],[Secondary Asset Identifier]]) + 3, LEN(FLEET7[[#This Row],[Secondary Asset Identifier]]))),FLEET7[[#This Row],[Emp ID]])</f>
        <v/>
      </c>
      <c r="CY355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355">
        <f>FLEET7[[#This Row],[Assigned]]</f>
        <v/>
      </c>
      <c r="DA355">
        <f>TRIM(LEFT($C355, FIND("(", $C355 &amp; "(") - 1))</f>
        <v/>
      </c>
    </row>
    <row r="356">
      <c r="A356" t="inlineStr">
        <is>
          <t>Ragle Inc.</t>
        </is>
      </c>
      <c r="B356" t="inlineStr">
        <is>
          <t>Ragle - Texas</t>
        </is>
      </c>
      <c r="C356" t="inlineStr">
        <is>
          <t>ME-47</t>
        </is>
      </c>
      <c r="D356" t="inlineStr">
        <is>
          <t>Trailer</t>
        </is>
      </c>
      <c r="E356" t="inlineStr">
        <is>
          <t>VER-MAC</t>
        </is>
      </c>
      <c r="F356" t="inlineStr">
        <is>
          <t>PCMS-1500LP G3</t>
        </is>
      </c>
      <c r="G356" t="n">
        <v>2023</v>
      </c>
      <c r="H356" t="inlineStr">
        <is>
          <t>Message Board</t>
        </is>
      </c>
      <c r="K356" s="1" t="n">
        <v>45789.23222222222</v>
      </c>
      <c r="L356" t="inlineStr">
        <is>
          <t>Heartbeat</t>
        </is>
      </c>
      <c r="R356" t="inlineStr">
        <is>
          <t>WTX YARD (2), W County Road 117, Midland, TX 79706</t>
        </is>
      </c>
      <c r="T356" t="inlineStr">
        <is>
          <t>True</t>
        </is>
      </c>
      <c r="U356" t="inlineStr">
        <is>
          <t>N/A</t>
        </is>
      </c>
      <c r="V356" t="n">
        <v>581</v>
      </c>
      <c r="Y356" t="n">
        <v>0</v>
      </c>
      <c r="Z356" t="n">
        <v>0</v>
      </c>
      <c r="AB356" t="inlineStr">
        <is>
          <t>1V9US4119PH223773</t>
        </is>
      </c>
      <c r="AO356" t="inlineStr">
        <is>
          <t>0.00</t>
        </is>
      </c>
      <c r="AP356" t="inlineStr">
        <is>
          <t>CuYds</t>
        </is>
      </c>
      <c r="AR356" t="n">
        <v>0</v>
      </c>
      <c r="AS356" t="inlineStr">
        <is>
          <t>lbs</t>
        </is>
      </c>
      <c r="AU356" t="n">
        <v>0</v>
      </c>
      <c r="AV356" t="n">
        <v>0</v>
      </c>
      <c r="AW356" t="n">
        <v>0</v>
      </c>
      <c r="CJ356" t="inlineStr">
        <is>
          <t>JH-BP2</t>
        </is>
      </c>
      <c r="CK356" t="inlineStr">
        <is>
          <t>00322B0143</t>
        </is>
      </c>
      <c r="CP356" t="inlineStr">
        <is>
          <t>Standard</t>
        </is>
      </c>
      <c r="CV356">
        <f>FLEET7[[#This Row],[Category]]</f>
        <v/>
      </c>
      <c r="CW356">
        <f>TRIM(LEFT($C356, FIND("(", $C356 &amp; "(") - 1))</f>
        <v/>
      </c>
      <c r="CX356">
        <f>IFERROR(TRIM(MID(FLEET7[[#This Row],[Secondary Asset Identifier]], FIND(" - ", FLEET7[[#This Row],[Secondary Asset Identifier]]) + 3, LEN(FLEET7[[#This Row],[Secondary Asset Identifier]]))),FLEET7[[#This Row],[Emp ID]])</f>
        <v/>
      </c>
      <c r="CY356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356">
        <f>FLEET7[[#This Row],[Assigned]]</f>
        <v/>
      </c>
      <c r="DA356">
        <f>TRIM(LEFT($C356, FIND("(", $C356 &amp; "(") - 1))</f>
        <v/>
      </c>
    </row>
    <row r="357">
      <c r="A357" t="inlineStr">
        <is>
          <t>Ragle Inc.</t>
        </is>
      </c>
      <c r="B357" t="inlineStr">
        <is>
          <t>Ragle - Texas</t>
        </is>
      </c>
      <c r="C357" t="inlineStr">
        <is>
          <t>ME-48</t>
        </is>
      </c>
      <c r="D357" t="inlineStr">
        <is>
          <t>Trailer</t>
        </is>
      </c>
      <c r="E357" t="inlineStr">
        <is>
          <t>VER-MAC</t>
        </is>
      </c>
      <c r="F357" t="inlineStr">
        <is>
          <t>UNKNOWN</t>
        </is>
      </c>
      <c r="H357" t="inlineStr">
        <is>
          <t>Message Board</t>
        </is>
      </c>
      <c r="K357" s="1" t="n">
        <v>45789.23127314815</v>
      </c>
      <c r="L357" t="inlineStr">
        <is>
          <t>Heartbeat</t>
        </is>
      </c>
      <c r="R357" t="inlineStr">
        <is>
          <t>2023-032 SH 345 BRIDGE REHABILITATION, Julius Schepps Fwy, Dallas, TX 75204</t>
        </is>
      </c>
      <c r="T357" t="inlineStr">
        <is>
          <t>True</t>
        </is>
      </c>
      <c r="U357" t="inlineStr">
        <is>
          <t>N/A</t>
        </is>
      </c>
      <c r="V357" t="n">
        <v>383</v>
      </c>
      <c r="Y357" t="n">
        <v>0</v>
      </c>
      <c r="Z357" t="n">
        <v>0</v>
      </c>
      <c r="AB357" t="inlineStr">
        <is>
          <t>7XEUS4110RH000139</t>
        </is>
      </c>
      <c r="AO357" t="inlineStr">
        <is>
          <t>0.00</t>
        </is>
      </c>
      <c r="AQ357" t="n">
        <v>0</v>
      </c>
      <c r="AR357" t="n">
        <v>0</v>
      </c>
      <c r="AS357" t="inlineStr">
        <is>
          <t>lbs</t>
        </is>
      </c>
      <c r="AT357" t="n">
        <v>0</v>
      </c>
      <c r="AU357" t="n">
        <v>0</v>
      </c>
      <c r="AV357" t="n">
        <v>0</v>
      </c>
      <c r="AW357" t="n">
        <v>0</v>
      </c>
      <c r="CJ357" t="inlineStr">
        <is>
          <t>JH-BP2</t>
        </is>
      </c>
      <c r="CK357" t="inlineStr">
        <is>
          <t>00322B0142</t>
        </is>
      </c>
      <c r="CP357" t="inlineStr">
        <is>
          <t>Standard</t>
        </is>
      </c>
      <c r="CV357">
        <f>FLEET7[[#This Row],[Category]]</f>
        <v/>
      </c>
      <c r="CW357">
        <f>TRIM(LEFT($C357, FIND("(", $C357 &amp; "(") - 1))</f>
        <v/>
      </c>
      <c r="CX357">
        <f>IFERROR(TRIM(MID(FLEET7[[#This Row],[Secondary Asset Identifier]], FIND(" - ", FLEET7[[#This Row],[Secondary Asset Identifier]]) + 3, LEN(FLEET7[[#This Row],[Secondary Asset Identifier]]))),FLEET7[[#This Row],[Emp ID]])</f>
        <v/>
      </c>
      <c r="CY357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357">
        <f>FLEET7[[#This Row],[Assigned]]</f>
        <v/>
      </c>
      <c r="DA357">
        <f>TRIM(LEFT($C357, FIND("(", $C357 &amp; "(") - 1))</f>
        <v/>
      </c>
    </row>
    <row r="358">
      <c r="A358" t="inlineStr">
        <is>
          <t>Ragle Inc.</t>
        </is>
      </c>
      <c r="B358" t="inlineStr">
        <is>
          <t>Ragle - Texas</t>
        </is>
      </c>
      <c r="C358" t="inlineStr">
        <is>
          <t>ME-49</t>
        </is>
      </c>
      <c r="D358" t="inlineStr">
        <is>
          <t>Trailer</t>
        </is>
      </c>
      <c r="E358" t="inlineStr">
        <is>
          <t>VER-MAC</t>
        </is>
      </c>
      <c r="F358" t="inlineStr">
        <is>
          <t>UNKNOWN</t>
        </is>
      </c>
      <c r="H358" t="inlineStr">
        <is>
          <t>Message Board</t>
        </is>
      </c>
      <c r="K358" s="1" t="n">
        <v>45789.2325</v>
      </c>
      <c r="L358" t="inlineStr">
        <is>
          <t>Heartbeat</t>
        </is>
      </c>
      <c r="R358" t="inlineStr">
        <is>
          <t>2024-012 Dal IH635 U-Turn Bridge, I-635 E, Coppell, TX 75063</t>
        </is>
      </c>
      <c r="T358" t="inlineStr">
        <is>
          <t>True</t>
        </is>
      </c>
      <c r="U358" t="inlineStr">
        <is>
          <t>N/A</t>
        </is>
      </c>
      <c r="V358" t="n">
        <v>392</v>
      </c>
      <c r="Y358" t="n">
        <v>0</v>
      </c>
      <c r="Z358" t="n">
        <v>0</v>
      </c>
      <c r="AB358" t="inlineStr">
        <is>
          <t xml:space="preserve">7XEUS4113RH000135 </t>
        </is>
      </c>
      <c r="AO358" t="inlineStr">
        <is>
          <t>0.00</t>
        </is>
      </c>
      <c r="AQ358" t="n">
        <v>0</v>
      </c>
      <c r="AR358" t="n">
        <v>0</v>
      </c>
      <c r="AS358" t="inlineStr">
        <is>
          <t>lbs</t>
        </is>
      </c>
      <c r="AT358" t="n">
        <v>0</v>
      </c>
      <c r="AU358" t="n">
        <v>0</v>
      </c>
      <c r="AV358" t="n">
        <v>0</v>
      </c>
      <c r="AW358" t="n">
        <v>0</v>
      </c>
      <c r="CJ358" t="inlineStr">
        <is>
          <t>JH-BP2</t>
        </is>
      </c>
      <c r="CK358" t="inlineStr">
        <is>
          <t>00322B0531</t>
        </is>
      </c>
      <c r="CP358" t="inlineStr">
        <is>
          <t>Standard</t>
        </is>
      </c>
      <c r="CV358">
        <f>FLEET7[[#This Row],[Category]]</f>
        <v/>
      </c>
      <c r="CW358">
        <f>TRIM(LEFT($C358, FIND("(", $C358 &amp; "(") - 1))</f>
        <v/>
      </c>
      <c r="CX358">
        <f>IFERROR(TRIM(MID(FLEET7[[#This Row],[Secondary Asset Identifier]], FIND(" - ", FLEET7[[#This Row],[Secondary Asset Identifier]]) + 3, LEN(FLEET7[[#This Row],[Secondary Asset Identifier]]))),FLEET7[[#This Row],[Emp ID]])</f>
        <v/>
      </c>
      <c r="CY358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358">
        <f>FLEET7[[#This Row],[Assigned]]</f>
        <v/>
      </c>
      <c r="DA358">
        <f>TRIM(LEFT($C358, FIND("(", $C358 &amp; "(") - 1))</f>
        <v/>
      </c>
    </row>
    <row r="359">
      <c r="A359" t="inlineStr">
        <is>
          <t>Ragle Inc.</t>
        </is>
      </c>
      <c r="B359" t="inlineStr">
        <is>
          <t>Ragle - Texas</t>
        </is>
      </c>
      <c r="C359" t="inlineStr">
        <is>
          <t>ME-50</t>
        </is>
      </c>
      <c r="D359" t="inlineStr">
        <is>
          <t>Trailer</t>
        </is>
      </c>
      <c r="E359" t="inlineStr">
        <is>
          <t>VER-MAC</t>
        </is>
      </c>
      <c r="F359" t="inlineStr">
        <is>
          <t>UNKNOWN</t>
        </is>
      </c>
      <c r="H359" t="inlineStr">
        <is>
          <t>Message Board</t>
        </is>
      </c>
      <c r="K359" s="1" t="n">
        <v>45514.97488425926</v>
      </c>
      <c r="L359" t="inlineStr">
        <is>
          <t>Heartbeat</t>
        </is>
      </c>
      <c r="R359" t="inlineStr">
        <is>
          <t>2023-034 DALLAS IH 45 BRIDGE MAINTENANCE, US-175 W, Dallas, TX 75215</t>
        </is>
      </c>
      <c r="T359" t="inlineStr">
        <is>
          <t>True</t>
        </is>
      </c>
      <c r="U359" t="inlineStr">
        <is>
          <t>N/A</t>
        </is>
      </c>
      <c r="Y359" t="n">
        <v>0</v>
      </c>
      <c r="Z359" t="n">
        <v>0</v>
      </c>
      <c r="AB359" t="inlineStr">
        <is>
          <t>7XEUS4116PH000966</t>
        </is>
      </c>
      <c r="AO359" t="inlineStr">
        <is>
          <t>0.00</t>
        </is>
      </c>
      <c r="AQ359" t="n">
        <v>0</v>
      </c>
      <c r="AR359" t="n">
        <v>0</v>
      </c>
      <c r="AS359" t="inlineStr">
        <is>
          <t>lbs</t>
        </is>
      </c>
      <c r="AT359" t="n">
        <v>0</v>
      </c>
      <c r="AU359" t="n">
        <v>0</v>
      </c>
      <c r="AV359" t="n">
        <v>0</v>
      </c>
      <c r="AW359" t="n">
        <v>0</v>
      </c>
      <c r="CP359" t="inlineStr">
        <is>
          <t>Standard</t>
        </is>
      </c>
      <c r="CV359">
        <f>FLEET7[[#This Row],[Category]]</f>
        <v/>
      </c>
      <c r="CW359">
        <f>TRIM(LEFT($C359, FIND("(", $C359 &amp; "(") - 1))</f>
        <v/>
      </c>
      <c r="CX359">
        <f>IFERROR(TRIM(MID(FLEET7[[#This Row],[Secondary Asset Identifier]], FIND(" - ", FLEET7[[#This Row],[Secondary Asset Identifier]]) + 3, LEN(FLEET7[[#This Row],[Secondary Asset Identifier]]))),FLEET7[[#This Row],[Emp ID]])</f>
        <v/>
      </c>
      <c r="CY359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359">
        <f>FLEET7[[#This Row],[Assigned]]</f>
        <v/>
      </c>
      <c r="DA359">
        <f>TRIM(LEFT($C359, FIND("(", $C359 &amp; "(") - 1))</f>
        <v/>
      </c>
    </row>
    <row r="360">
      <c r="A360" t="inlineStr">
        <is>
          <t>Ragle Inc.</t>
        </is>
      </c>
      <c r="B360" t="inlineStr">
        <is>
          <t>Ragle - Texas</t>
        </is>
      </c>
      <c r="C360" t="inlineStr">
        <is>
          <t>ME-51</t>
        </is>
      </c>
      <c r="D360" t="inlineStr">
        <is>
          <t>Trailer</t>
        </is>
      </c>
      <c r="E360" t="inlineStr">
        <is>
          <t>VER-MAC</t>
        </is>
      </c>
      <c r="F360" t="inlineStr">
        <is>
          <t>UNKNOWN</t>
        </is>
      </c>
      <c r="H360" t="inlineStr">
        <is>
          <t>Message Board</t>
        </is>
      </c>
      <c r="K360" s="1" t="n">
        <v>45789.23265046296</v>
      </c>
      <c r="L360" t="inlineStr">
        <is>
          <t>Heartbeat</t>
        </is>
      </c>
      <c r="R360" t="inlineStr">
        <is>
          <t>2023-006 Tarrant SH 183 Bridge Replacement, NE 28th St, Fort Worth, TX 76106</t>
        </is>
      </c>
      <c r="T360" t="inlineStr">
        <is>
          <t>True</t>
        </is>
      </c>
      <c r="U360" t="inlineStr">
        <is>
          <t>N/A</t>
        </is>
      </c>
      <c r="V360" t="n">
        <v>392</v>
      </c>
      <c r="Y360" t="n">
        <v>0</v>
      </c>
      <c r="Z360" t="n">
        <v>0</v>
      </c>
      <c r="AB360" t="inlineStr">
        <is>
          <t xml:space="preserve">7XEUS4119PH000976 </t>
        </is>
      </c>
      <c r="AO360" t="inlineStr">
        <is>
          <t>0.00</t>
        </is>
      </c>
      <c r="AQ360" t="n">
        <v>0</v>
      </c>
      <c r="AR360" t="n">
        <v>0</v>
      </c>
      <c r="AS360" t="inlineStr">
        <is>
          <t>lbs</t>
        </is>
      </c>
      <c r="AT360" t="n">
        <v>0</v>
      </c>
      <c r="AU360" t="n">
        <v>0</v>
      </c>
      <c r="AV360" t="n">
        <v>0</v>
      </c>
      <c r="AW360" t="n">
        <v>0</v>
      </c>
      <c r="CJ360" t="inlineStr">
        <is>
          <t>JH-BP2</t>
        </is>
      </c>
      <c r="CK360" t="inlineStr">
        <is>
          <t>00322B0368</t>
        </is>
      </c>
      <c r="CP360" t="inlineStr">
        <is>
          <t>Standard</t>
        </is>
      </c>
      <c r="CV360">
        <f>FLEET7[[#This Row],[Category]]</f>
        <v/>
      </c>
      <c r="CW360">
        <f>TRIM(LEFT($C360, FIND("(", $C360 &amp; "(") - 1))</f>
        <v/>
      </c>
      <c r="CX360">
        <f>IFERROR(TRIM(MID(FLEET7[[#This Row],[Secondary Asset Identifier]], FIND(" - ", FLEET7[[#This Row],[Secondary Asset Identifier]]) + 3, LEN(FLEET7[[#This Row],[Secondary Asset Identifier]]))),FLEET7[[#This Row],[Emp ID]])</f>
        <v/>
      </c>
      <c r="CY360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360">
        <f>FLEET7[[#This Row],[Assigned]]</f>
        <v/>
      </c>
      <c r="DA360">
        <f>TRIM(LEFT($C360, FIND("(", $C360 &amp; "(") - 1))</f>
        <v/>
      </c>
    </row>
    <row r="361">
      <c r="A361" t="inlineStr">
        <is>
          <t>Ragle Inc.</t>
        </is>
      </c>
      <c r="B361" t="inlineStr">
        <is>
          <t>Ragle - Texas</t>
        </is>
      </c>
      <c r="C361" t="inlineStr">
        <is>
          <t>ME-53</t>
        </is>
      </c>
      <c r="D361" t="inlineStr">
        <is>
          <t>Trailer</t>
        </is>
      </c>
      <c r="E361" t="inlineStr">
        <is>
          <t>WANCO</t>
        </is>
      </c>
      <c r="F361" t="inlineStr">
        <is>
          <t>WTSP</t>
        </is>
      </c>
      <c r="G361" t="n">
        <v>2024</v>
      </c>
      <c r="H361" t="inlineStr">
        <is>
          <t>Arrow Board</t>
        </is>
      </c>
      <c r="K361" s="1" t="n">
        <v>45789.23300925926</v>
      </c>
      <c r="L361" t="inlineStr">
        <is>
          <t>Heartbeat</t>
        </is>
      </c>
      <c r="R361" t="inlineStr">
        <is>
          <t>2024-024 (1) TARRANT CS INTERSECTION IMPROV, Western Center Blvd, Fort Worth, TX 76137</t>
        </is>
      </c>
      <c r="T361" t="inlineStr">
        <is>
          <t>True</t>
        </is>
      </c>
      <c r="U361" t="inlineStr">
        <is>
          <t>N/A</t>
        </is>
      </c>
      <c r="V361" t="n">
        <v>238</v>
      </c>
      <c r="Y361" t="n">
        <v>0</v>
      </c>
      <c r="Z361" t="n">
        <v>0</v>
      </c>
      <c r="AA361" t="inlineStr">
        <is>
          <t>ME-53</t>
        </is>
      </c>
      <c r="AB361" t="inlineStr">
        <is>
          <t>5F11S1014R1007052</t>
        </is>
      </c>
      <c r="AO361" t="inlineStr">
        <is>
          <t>0.00</t>
        </is>
      </c>
      <c r="AQ361" t="n">
        <v>0</v>
      </c>
      <c r="AR361" t="n">
        <v>0</v>
      </c>
      <c r="AS361" t="inlineStr">
        <is>
          <t>lbs</t>
        </is>
      </c>
      <c r="AT361" t="n">
        <v>0</v>
      </c>
      <c r="AU361" t="n">
        <v>0</v>
      </c>
      <c r="AV361" t="n">
        <v>0</v>
      </c>
      <c r="AW361" t="n">
        <v>0</v>
      </c>
      <c r="CJ361" t="inlineStr">
        <is>
          <t>JH-BP2</t>
        </is>
      </c>
      <c r="CK361" t="inlineStr">
        <is>
          <t>00322B0749</t>
        </is>
      </c>
      <c r="CP361" t="inlineStr">
        <is>
          <t>Standard</t>
        </is>
      </c>
      <c r="CV361">
        <f>FLEET7[[#This Row],[Category]]</f>
        <v/>
      </c>
      <c r="CW361">
        <f>TRIM(LEFT($C361, FIND("(", $C361 &amp; "(") - 1))</f>
        <v/>
      </c>
      <c r="CX361">
        <f>IFERROR(TRIM(MID(FLEET7[[#This Row],[Secondary Asset Identifier]], FIND(" - ", FLEET7[[#This Row],[Secondary Asset Identifier]]) + 3, LEN(FLEET7[[#This Row],[Secondary Asset Identifier]]))),FLEET7[[#This Row],[Emp ID]])</f>
        <v/>
      </c>
      <c r="CY361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361">
        <f>FLEET7[[#This Row],[Assigned]]</f>
        <v/>
      </c>
      <c r="DA361">
        <f>TRIM(LEFT($C361, FIND("(", $C361 &amp; "(") - 1))</f>
        <v/>
      </c>
    </row>
    <row r="362">
      <c r="A362" t="inlineStr">
        <is>
          <t>Ragle Inc.</t>
        </is>
      </c>
      <c r="B362" t="inlineStr">
        <is>
          <t>Ragle - Texas</t>
        </is>
      </c>
      <c r="C362" t="inlineStr">
        <is>
          <t>ME-54</t>
        </is>
      </c>
      <c r="D362" t="inlineStr">
        <is>
          <t>Trailer</t>
        </is>
      </c>
      <c r="E362" t="inlineStr">
        <is>
          <t>WANCO</t>
        </is>
      </c>
      <c r="F362" t="inlineStr">
        <is>
          <t>WTSP</t>
        </is>
      </c>
      <c r="G362" t="n">
        <v>2024</v>
      </c>
      <c r="H362" t="inlineStr">
        <is>
          <t>Arrow Board</t>
        </is>
      </c>
      <c r="K362" s="1" t="n">
        <v>45789.23538194445</v>
      </c>
      <c r="L362" t="inlineStr">
        <is>
          <t>Heartbeat</t>
        </is>
      </c>
      <c r="R362" t="inlineStr">
        <is>
          <t>2024-012 Dal IH635 U-Turn Bridge, I-635 W, Irving, TX 75063</t>
        </is>
      </c>
      <c r="T362" t="inlineStr">
        <is>
          <t>True</t>
        </is>
      </c>
      <c r="U362" t="inlineStr">
        <is>
          <t>N/A</t>
        </is>
      </c>
      <c r="V362" t="n">
        <v>240</v>
      </c>
      <c r="Y362" t="n">
        <v>0</v>
      </c>
      <c r="Z362" t="n">
        <v>0</v>
      </c>
      <c r="AB362" t="inlineStr">
        <is>
          <t>5F11S1015R1006721</t>
        </is>
      </c>
      <c r="AO362" t="inlineStr">
        <is>
          <t>0.00</t>
        </is>
      </c>
      <c r="AR362" t="n">
        <v>0</v>
      </c>
      <c r="AS362" t="inlineStr">
        <is>
          <t>lbs</t>
        </is>
      </c>
      <c r="AU362" t="n">
        <v>0</v>
      </c>
      <c r="AV362" t="n">
        <v>0</v>
      </c>
      <c r="AW362" t="n">
        <v>0</v>
      </c>
      <c r="AZ362" t="n">
        <v>0</v>
      </c>
      <c r="BA362" t="n">
        <v>0</v>
      </c>
      <c r="BB362" t="n">
        <v>0</v>
      </c>
      <c r="CJ362" t="inlineStr">
        <is>
          <t>JH-BP2</t>
        </is>
      </c>
      <c r="CK362" t="inlineStr">
        <is>
          <t>00322B0765</t>
        </is>
      </c>
      <c r="CP362" t="inlineStr">
        <is>
          <t>Import</t>
        </is>
      </c>
      <c r="CV362">
        <f>FLEET7[[#This Row],[Category]]</f>
        <v/>
      </c>
      <c r="CW362">
        <f>TRIM(LEFT($C362, FIND("(", $C362 &amp; "(") - 1))</f>
        <v/>
      </c>
      <c r="CX362">
        <f>IFERROR(TRIM(MID(FLEET7[[#This Row],[Secondary Asset Identifier]], FIND(" - ", FLEET7[[#This Row],[Secondary Asset Identifier]]) + 3, LEN(FLEET7[[#This Row],[Secondary Asset Identifier]]))),FLEET7[[#This Row],[Emp ID]])</f>
        <v/>
      </c>
      <c r="CY362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362">
        <f>FLEET7[[#This Row],[Assigned]]</f>
        <v/>
      </c>
      <c r="DA362">
        <f>TRIM(LEFT($C362, FIND("(", $C362 &amp; "(") - 1))</f>
        <v/>
      </c>
    </row>
    <row r="363">
      <c r="A363" t="inlineStr">
        <is>
          <t>Ragle Inc.</t>
        </is>
      </c>
      <c r="B363" t="inlineStr">
        <is>
          <t>Ragle - Texas</t>
        </is>
      </c>
      <c r="C363" t="inlineStr">
        <is>
          <t>ME-55</t>
        </is>
      </c>
      <c r="D363" t="inlineStr">
        <is>
          <t>Trailer</t>
        </is>
      </c>
      <c r="E363" t="inlineStr">
        <is>
          <t>WANCO</t>
        </is>
      </c>
      <c r="F363" t="inlineStr">
        <is>
          <t>WTSP</t>
        </is>
      </c>
      <c r="G363" t="n">
        <v>2024</v>
      </c>
      <c r="H363" t="inlineStr">
        <is>
          <t>Arrow Board</t>
        </is>
      </c>
      <c r="K363" s="1" t="n">
        <v>45789.23530092592</v>
      </c>
      <c r="L363" t="inlineStr">
        <is>
          <t>Heartbeat</t>
        </is>
      </c>
      <c r="R363" t="inlineStr">
        <is>
          <t>2023-032 SH 345 BRIDGE REHABILITATION, Julius Schepps Fwy, Dallas, TX 75226</t>
        </is>
      </c>
      <c r="T363" t="inlineStr">
        <is>
          <t>True</t>
        </is>
      </c>
      <c r="U363" t="inlineStr">
        <is>
          <t>N/A</t>
        </is>
      </c>
      <c r="V363" t="n">
        <v>240</v>
      </c>
      <c r="Y363" t="n">
        <v>0</v>
      </c>
      <c r="Z363" t="n">
        <v>0</v>
      </c>
      <c r="AB363" t="inlineStr">
        <is>
          <t>5F11S1014R1007049</t>
        </is>
      </c>
      <c r="AO363" t="inlineStr">
        <is>
          <t>0.00</t>
        </is>
      </c>
      <c r="AR363" t="n">
        <v>0</v>
      </c>
      <c r="AS363" t="inlineStr">
        <is>
          <t>lbs</t>
        </is>
      </c>
      <c r="AU363" t="n">
        <v>0</v>
      </c>
      <c r="AV363" t="n">
        <v>0</v>
      </c>
      <c r="AW363" t="n">
        <v>0</v>
      </c>
      <c r="AZ363" t="n">
        <v>0</v>
      </c>
      <c r="BA363" t="n">
        <v>0</v>
      </c>
      <c r="BB363" t="n">
        <v>0</v>
      </c>
      <c r="CJ363" t="inlineStr">
        <is>
          <t>JH-BP2</t>
        </is>
      </c>
      <c r="CK363" t="inlineStr">
        <is>
          <t>00422B0115</t>
        </is>
      </c>
      <c r="CP363" t="inlineStr">
        <is>
          <t>Import</t>
        </is>
      </c>
      <c r="CV363">
        <f>FLEET7[[#This Row],[Category]]</f>
        <v/>
      </c>
      <c r="CW363">
        <f>TRIM(LEFT($C363, FIND("(", $C363 &amp; "(") - 1))</f>
        <v/>
      </c>
      <c r="CX363">
        <f>IFERROR(TRIM(MID(FLEET7[[#This Row],[Secondary Asset Identifier]], FIND(" - ", FLEET7[[#This Row],[Secondary Asset Identifier]]) + 3, LEN(FLEET7[[#This Row],[Secondary Asset Identifier]]))),FLEET7[[#This Row],[Emp ID]])</f>
        <v/>
      </c>
      <c r="CY363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363">
        <f>FLEET7[[#This Row],[Assigned]]</f>
        <v/>
      </c>
      <c r="DA363">
        <f>TRIM(LEFT($C363, FIND("(", $C363 &amp; "(") - 1))</f>
        <v/>
      </c>
    </row>
    <row r="364">
      <c r="A364" t="inlineStr">
        <is>
          <t>Ragle Inc.</t>
        </is>
      </c>
      <c r="B364" t="inlineStr">
        <is>
          <t>Ragle - Texas</t>
        </is>
      </c>
      <c r="C364" t="inlineStr">
        <is>
          <t>ME-56</t>
        </is>
      </c>
      <c r="D364" t="inlineStr">
        <is>
          <t>Trailer</t>
        </is>
      </c>
      <c r="E364" t="inlineStr">
        <is>
          <t>WANCO</t>
        </is>
      </c>
      <c r="F364" t="inlineStr">
        <is>
          <t>WTSP</t>
        </is>
      </c>
      <c r="G364" t="n">
        <v>2024</v>
      </c>
      <c r="H364" t="inlineStr">
        <is>
          <t>Arrow Board</t>
        </is>
      </c>
      <c r="K364" s="1" t="n">
        <v>45789.23530092592</v>
      </c>
      <c r="L364" t="inlineStr">
        <is>
          <t>Heartbeat</t>
        </is>
      </c>
      <c r="R364" t="inlineStr">
        <is>
          <t>2023-032 SH 345 BRIDGE REHABILITATION, Julius Schepps Fwy, Dallas, TX 75226</t>
        </is>
      </c>
      <c r="T364" t="inlineStr">
        <is>
          <t>True</t>
        </is>
      </c>
      <c r="U364" t="inlineStr">
        <is>
          <t>N/A</t>
        </is>
      </c>
      <c r="V364" t="n">
        <v>239</v>
      </c>
      <c r="Y364" t="n">
        <v>0</v>
      </c>
      <c r="Z364" t="n">
        <v>0</v>
      </c>
      <c r="AB364" t="inlineStr">
        <is>
          <t xml:space="preserve">5F11S1011R1006716 </t>
        </is>
      </c>
      <c r="AO364" t="inlineStr">
        <is>
          <t>0.00</t>
        </is>
      </c>
      <c r="AR364" t="n">
        <v>0</v>
      </c>
      <c r="AS364" t="inlineStr">
        <is>
          <t>lbs</t>
        </is>
      </c>
      <c r="AU364" t="n">
        <v>0</v>
      </c>
      <c r="AV364" t="n">
        <v>0</v>
      </c>
      <c r="AW364" t="n">
        <v>0</v>
      </c>
      <c r="AZ364" t="n">
        <v>0</v>
      </c>
      <c r="BA364" t="n">
        <v>0</v>
      </c>
      <c r="BB364" t="n">
        <v>0</v>
      </c>
      <c r="CJ364" t="inlineStr">
        <is>
          <t>JH-BP2</t>
        </is>
      </c>
      <c r="CK364" t="inlineStr">
        <is>
          <t>00322B0045</t>
        </is>
      </c>
      <c r="CP364" t="inlineStr">
        <is>
          <t>Import</t>
        </is>
      </c>
      <c r="CV364">
        <f>FLEET7[[#This Row],[Category]]</f>
        <v/>
      </c>
      <c r="CW364">
        <f>TRIM(LEFT($C364, FIND("(", $C364 &amp; "(") - 1))</f>
        <v/>
      </c>
      <c r="CX364">
        <f>IFERROR(TRIM(MID(FLEET7[[#This Row],[Secondary Asset Identifier]], FIND(" - ", FLEET7[[#This Row],[Secondary Asset Identifier]]) + 3, LEN(FLEET7[[#This Row],[Secondary Asset Identifier]]))),FLEET7[[#This Row],[Emp ID]])</f>
        <v/>
      </c>
      <c r="CY364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364">
        <f>FLEET7[[#This Row],[Assigned]]</f>
        <v/>
      </c>
      <c r="DA364">
        <f>TRIM(LEFT($C364, FIND("(", $C364 &amp; "(") - 1))</f>
        <v/>
      </c>
    </row>
    <row r="365">
      <c r="A365" t="inlineStr">
        <is>
          <t>Ragle Inc.</t>
        </is>
      </c>
      <c r="B365" t="inlineStr">
        <is>
          <t>Ragle - Texas</t>
        </is>
      </c>
      <c r="C365" t="inlineStr">
        <is>
          <t>ME-57</t>
        </is>
      </c>
      <c r="D365" t="inlineStr">
        <is>
          <t>Trailer</t>
        </is>
      </c>
      <c r="E365" t="inlineStr">
        <is>
          <t>WANCO</t>
        </is>
      </c>
      <c r="F365" t="inlineStr">
        <is>
          <t>WTSP</t>
        </is>
      </c>
      <c r="G365" t="n">
        <v>2024</v>
      </c>
      <c r="H365" t="inlineStr">
        <is>
          <t>Arrow Board</t>
        </is>
      </c>
      <c r="K365" s="1" t="n">
        <v>45789.23310185185</v>
      </c>
      <c r="L365" t="inlineStr">
        <is>
          <t>Heartbeat</t>
        </is>
      </c>
      <c r="R365" t="inlineStr">
        <is>
          <t>Composite Dr, Dallas, TX 75220</t>
        </is>
      </c>
      <c r="T365" t="inlineStr">
        <is>
          <t>True</t>
        </is>
      </c>
      <c r="U365" t="inlineStr">
        <is>
          <t>N/A</t>
        </is>
      </c>
      <c r="V365" t="n">
        <v>240</v>
      </c>
      <c r="Y365" t="n">
        <v>0</v>
      </c>
      <c r="Z365" t="n">
        <v>0</v>
      </c>
      <c r="AB365" t="inlineStr">
        <is>
          <t xml:space="preserve">511S101XR1006715 </t>
        </is>
      </c>
      <c r="AO365" t="inlineStr">
        <is>
          <t>0.00</t>
        </is>
      </c>
      <c r="AR365" t="n">
        <v>0</v>
      </c>
      <c r="AS365" t="inlineStr">
        <is>
          <t>lbs</t>
        </is>
      </c>
      <c r="AU365" t="n">
        <v>0</v>
      </c>
      <c r="AV365" t="n">
        <v>0</v>
      </c>
      <c r="AW365" t="n">
        <v>0</v>
      </c>
      <c r="AZ365" t="n">
        <v>0</v>
      </c>
      <c r="BA365" t="n">
        <v>0</v>
      </c>
      <c r="BB365" t="n">
        <v>0</v>
      </c>
      <c r="CJ365" t="inlineStr">
        <is>
          <t>JH-BP2</t>
        </is>
      </c>
      <c r="CK365" t="inlineStr">
        <is>
          <t>00322B0867</t>
        </is>
      </c>
      <c r="CP365" t="inlineStr">
        <is>
          <t>Import</t>
        </is>
      </c>
      <c r="CV365">
        <f>FLEET7[[#This Row],[Category]]</f>
        <v/>
      </c>
      <c r="CW365">
        <f>TRIM(LEFT($C365, FIND("(", $C365 &amp; "(") - 1))</f>
        <v/>
      </c>
      <c r="CX365">
        <f>IFERROR(TRIM(MID(FLEET7[[#This Row],[Secondary Asset Identifier]], FIND(" - ", FLEET7[[#This Row],[Secondary Asset Identifier]]) + 3, LEN(FLEET7[[#This Row],[Secondary Asset Identifier]]))),FLEET7[[#This Row],[Emp ID]])</f>
        <v/>
      </c>
      <c r="CY365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365">
        <f>FLEET7[[#This Row],[Assigned]]</f>
        <v/>
      </c>
      <c r="DA365">
        <f>TRIM(LEFT($C365, FIND("(", $C365 &amp; "(") - 1))</f>
        <v/>
      </c>
    </row>
    <row r="366">
      <c r="A366" t="inlineStr">
        <is>
          <t>Ragle Inc.</t>
        </is>
      </c>
      <c r="B366" t="inlineStr">
        <is>
          <t>Ragle - Texas</t>
        </is>
      </c>
      <c r="C366" t="inlineStr">
        <is>
          <t>ME-58</t>
        </is>
      </c>
      <c r="D366" t="inlineStr">
        <is>
          <t>Trailer</t>
        </is>
      </c>
      <c r="E366" t="inlineStr">
        <is>
          <t>WANCO</t>
        </is>
      </c>
      <c r="F366" t="inlineStr">
        <is>
          <t>WTSP</t>
        </is>
      </c>
      <c r="G366" t="n">
        <v>2024</v>
      </c>
      <c r="H366" t="inlineStr">
        <is>
          <t>Arrow Board</t>
        </is>
      </c>
      <c r="K366" s="1" t="n">
        <v>45789.23111111111</v>
      </c>
      <c r="L366" t="inlineStr">
        <is>
          <t>Heartbeat</t>
        </is>
      </c>
      <c r="R366" t="inlineStr">
        <is>
          <t>2023-032 SH 345 BRIDGE REHABILITATION, Julius Schepps Fwy, Dallas, TX 75226</t>
        </is>
      </c>
      <c r="T366" t="inlineStr">
        <is>
          <t>True</t>
        </is>
      </c>
      <c r="U366" t="inlineStr">
        <is>
          <t>N/A</t>
        </is>
      </c>
      <c r="V366" t="n">
        <v>240</v>
      </c>
      <c r="Y366" t="n">
        <v>0</v>
      </c>
      <c r="Z366" t="n">
        <v>0</v>
      </c>
      <c r="AB366" t="inlineStr">
        <is>
          <t>5F11S1016R1007053</t>
        </is>
      </c>
      <c r="AO366" t="inlineStr">
        <is>
          <t>0.00</t>
        </is>
      </c>
      <c r="AR366" t="n">
        <v>0</v>
      </c>
      <c r="AS366" t="inlineStr">
        <is>
          <t>lbs</t>
        </is>
      </c>
      <c r="AU366" t="n">
        <v>0</v>
      </c>
      <c r="AV366" t="n">
        <v>0</v>
      </c>
      <c r="AW366" t="n">
        <v>0</v>
      </c>
      <c r="AZ366" t="n">
        <v>0</v>
      </c>
      <c r="BA366" t="n">
        <v>0</v>
      </c>
      <c r="BB366" t="n">
        <v>0</v>
      </c>
      <c r="CJ366" t="inlineStr">
        <is>
          <t>JH-BP2</t>
        </is>
      </c>
      <c r="CK366" t="inlineStr">
        <is>
          <t>00322B0797</t>
        </is>
      </c>
      <c r="CP366" t="inlineStr">
        <is>
          <t>Import</t>
        </is>
      </c>
      <c r="CV366">
        <f>FLEET7[[#This Row],[Category]]</f>
        <v/>
      </c>
      <c r="CW366">
        <f>TRIM(LEFT($C366, FIND("(", $C366 &amp; "(") - 1))</f>
        <v/>
      </c>
      <c r="CX366">
        <f>IFERROR(TRIM(MID(FLEET7[[#This Row],[Secondary Asset Identifier]], FIND(" - ", FLEET7[[#This Row],[Secondary Asset Identifier]]) + 3, LEN(FLEET7[[#This Row],[Secondary Asset Identifier]]))),FLEET7[[#This Row],[Emp ID]])</f>
        <v/>
      </c>
      <c r="CY366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366">
        <f>FLEET7[[#This Row],[Assigned]]</f>
        <v/>
      </c>
      <c r="DA366">
        <f>TRIM(LEFT($C366, FIND("(", $C366 &amp; "(") - 1))</f>
        <v/>
      </c>
    </row>
    <row r="367">
      <c r="A367" t="inlineStr">
        <is>
          <t>Ragle Inc.</t>
        </is>
      </c>
      <c r="B367" t="inlineStr">
        <is>
          <t>Ragle - Texas</t>
        </is>
      </c>
      <c r="C367" t="inlineStr">
        <is>
          <t>ME-59</t>
        </is>
      </c>
      <c r="D367" t="inlineStr">
        <is>
          <t>Trailer</t>
        </is>
      </c>
      <c r="E367" t="inlineStr">
        <is>
          <t>WANCO</t>
        </is>
      </c>
      <c r="F367" t="inlineStr">
        <is>
          <t>WTSP</t>
        </is>
      </c>
      <c r="G367" t="n">
        <v>2024</v>
      </c>
      <c r="H367" t="inlineStr">
        <is>
          <t>Arrow Board</t>
        </is>
      </c>
      <c r="K367" s="1" t="n">
        <v>45789.23275462963</v>
      </c>
      <c r="L367" t="inlineStr">
        <is>
          <t>Heartbeat</t>
        </is>
      </c>
      <c r="R367" t="inlineStr">
        <is>
          <t>2023-032 SH 345 BRIDGE REHABILITATION, Julius Schepps Fwy, Dallas, TX 75226</t>
        </is>
      </c>
      <c r="T367" t="inlineStr">
        <is>
          <t>True</t>
        </is>
      </c>
      <c r="U367" t="inlineStr">
        <is>
          <t>N/A</t>
        </is>
      </c>
      <c r="V367" t="n">
        <v>239</v>
      </c>
      <c r="Y367" t="n">
        <v>0</v>
      </c>
      <c r="Z367" t="n">
        <v>0</v>
      </c>
      <c r="AB367" t="inlineStr">
        <is>
          <t xml:space="preserve">5F11S101XR1007055 </t>
        </is>
      </c>
      <c r="AO367" t="inlineStr">
        <is>
          <t>0.00</t>
        </is>
      </c>
      <c r="AR367" t="n">
        <v>0</v>
      </c>
      <c r="AS367" t="inlineStr">
        <is>
          <t>lbs</t>
        </is>
      </c>
      <c r="AU367" t="n">
        <v>0</v>
      </c>
      <c r="AV367" t="n">
        <v>0</v>
      </c>
      <c r="AW367" t="n">
        <v>0</v>
      </c>
      <c r="AZ367" t="n">
        <v>0</v>
      </c>
      <c r="BA367" t="n">
        <v>0</v>
      </c>
      <c r="BB367" t="n">
        <v>0</v>
      </c>
      <c r="CJ367" t="inlineStr">
        <is>
          <t>JH-BP2</t>
        </is>
      </c>
      <c r="CK367" t="inlineStr">
        <is>
          <t>00322B0764</t>
        </is>
      </c>
      <c r="CP367" t="inlineStr">
        <is>
          <t>Import</t>
        </is>
      </c>
      <c r="CV367">
        <f>FLEET7[[#This Row],[Category]]</f>
        <v/>
      </c>
      <c r="CW367">
        <f>TRIM(LEFT($C367, FIND("(", $C367 &amp; "(") - 1))</f>
        <v/>
      </c>
      <c r="CX367">
        <f>IFERROR(TRIM(MID(FLEET7[[#This Row],[Secondary Asset Identifier]], FIND(" - ", FLEET7[[#This Row],[Secondary Asset Identifier]]) + 3, LEN(FLEET7[[#This Row],[Secondary Asset Identifier]]))),FLEET7[[#This Row],[Emp ID]])</f>
        <v/>
      </c>
      <c r="CY367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367">
        <f>FLEET7[[#This Row],[Assigned]]</f>
        <v/>
      </c>
      <c r="DA367">
        <f>TRIM(LEFT($C367, FIND("(", $C367 &amp; "(") - 1))</f>
        <v/>
      </c>
    </row>
    <row r="368">
      <c r="A368" t="inlineStr">
        <is>
          <t>Ragle Inc.</t>
        </is>
      </c>
      <c r="B368" t="inlineStr">
        <is>
          <t>Ragle - Texas</t>
        </is>
      </c>
      <c r="C368" t="inlineStr">
        <is>
          <t>ME-60 (R1006827)</t>
        </is>
      </c>
      <c r="D368" t="inlineStr">
        <is>
          <t>Trailer</t>
        </is>
      </c>
      <c r="E368" t="inlineStr">
        <is>
          <t>WANCO</t>
        </is>
      </c>
      <c r="F368" t="inlineStr">
        <is>
          <t>WTMMB</t>
        </is>
      </c>
      <c r="G368" t="n">
        <v>2024</v>
      </c>
      <c r="H368" t="inlineStr">
        <is>
          <t>Message Board</t>
        </is>
      </c>
      <c r="K368" s="1" t="n">
        <v>45789.23597222222</v>
      </c>
      <c r="L368" t="inlineStr">
        <is>
          <t>Heartbeat</t>
        </is>
      </c>
      <c r="R368" t="inlineStr">
        <is>
          <t>E Highway 67, Keene, TX 76031</t>
        </is>
      </c>
      <c r="T368" t="inlineStr">
        <is>
          <t>True</t>
        </is>
      </c>
      <c r="U368" t="inlineStr">
        <is>
          <t>N/A</t>
        </is>
      </c>
      <c r="V368" t="n">
        <v>233</v>
      </c>
      <c r="Y368" t="n">
        <v>0</v>
      </c>
      <c r="Z368" t="n">
        <v>0</v>
      </c>
      <c r="AB368" t="inlineStr">
        <is>
          <t>5F12S1615R1006827</t>
        </is>
      </c>
      <c r="AE368" t="inlineStr">
        <is>
          <t>TX</t>
        </is>
      </c>
      <c r="AH368" t="inlineStr">
        <is>
          <t xml:space="preserve">2024 WANCO WTMMB MATRIX MESSAGE BOARD </t>
        </is>
      </c>
      <c r="AO368" t="inlineStr">
        <is>
          <t>0.00</t>
        </is>
      </c>
      <c r="AQ368" t="n">
        <v>0</v>
      </c>
      <c r="AR368" t="n">
        <v>0</v>
      </c>
      <c r="AS368" t="inlineStr">
        <is>
          <t>lbs</t>
        </is>
      </c>
      <c r="AT368" t="n">
        <v>0</v>
      </c>
      <c r="AU368" t="n">
        <v>0</v>
      </c>
      <c r="AV368" t="n">
        <v>0</v>
      </c>
      <c r="AW368" t="n">
        <v>0</v>
      </c>
      <c r="AY368" t="inlineStr">
        <is>
          <t>9/18/2024 12:00:00 AM</t>
        </is>
      </c>
      <c r="BF368" t="inlineStr">
        <is>
          <t>TC - TRAFFIC CONTROL</t>
        </is>
      </c>
      <c r="CJ368" t="inlineStr">
        <is>
          <t>JH-BP2</t>
        </is>
      </c>
      <c r="CK368" t="inlineStr">
        <is>
          <t>00322B0906</t>
        </is>
      </c>
      <c r="CP368" t="inlineStr">
        <is>
          <t>Standard</t>
        </is>
      </c>
      <c r="CV368">
        <f>FLEET7[[#This Row],[Category]]</f>
        <v/>
      </c>
      <c r="CW368">
        <f>TRIM(LEFT($C368, FIND("(", $C368 &amp; "(") - 1))</f>
        <v/>
      </c>
      <c r="CX368">
        <f>IFERROR(TRIM(MID(FLEET7[[#This Row],[Secondary Asset Identifier]], FIND(" - ", FLEET7[[#This Row],[Secondary Asset Identifier]]) + 3, LEN(FLEET7[[#This Row],[Secondary Asset Identifier]]))),FLEET7[[#This Row],[Emp ID]])</f>
        <v/>
      </c>
      <c r="CY368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368">
        <f>FLEET7[[#This Row],[Assigned]]</f>
        <v/>
      </c>
      <c r="DA368">
        <f>TRIM(LEFT($C368, FIND("(", $C368 &amp; "(") - 1))</f>
        <v/>
      </c>
    </row>
    <row r="369">
      <c r="A369" t="inlineStr">
        <is>
          <t>Ragle Inc.</t>
        </is>
      </c>
      <c r="B369" t="inlineStr">
        <is>
          <t>Ragle - Texas</t>
        </is>
      </c>
      <c r="C369" t="inlineStr">
        <is>
          <t>ME-61 (R1006828)</t>
        </is>
      </c>
      <c r="D369" t="inlineStr">
        <is>
          <t>Trailer</t>
        </is>
      </c>
      <c r="E369" t="inlineStr">
        <is>
          <t>WANCO</t>
        </is>
      </c>
      <c r="F369" t="inlineStr">
        <is>
          <t>WTMMB</t>
        </is>
      </c>
      <c r="G369" t="n">
        <v>2024</v>
      </c>
      <c r="H369" t="inlineStr">
        <is>
          <t>Message Board</t>
        </is>
      </c>
      <c r="K369" s="1" t="n">
        <v>45789.23599537037</v>
      </c>
      <c r="L369" t="inlineStr">
        <is>
          <t>Heartbeat</t>
        </is>
      </c>
      <c r="R369" t="inlineStr">
        <is>
          <t>2024-025 LIBERTY FM 787 EMC BRIDGE, FM 787 Rd W, Liberty, TX 77327</t>
        </is>
      </c>
      <c r="T369" t="inlineStr">
        <is>
          <t>True</t>
        </is>
      </c>
      <c r="U369" t="inlineStr">
        <is>
          <t>N/A</t>
        </is>
      </c>
      <c r="V369" t="n">
        <v>233</v>
      </c>
      <c r="Y369" t="n">
        <v>0</v>
      </c>
      <c r="Z369" t="n">
        <v>0</v>
      </c>
      <c r="AB369" t="inlineStr">
        <is>
          <t>5F12S1617R1006828</t>
        </is>
      </c>
      <c r="AE369" t="inlineStr">
        <is>
          <t>TX</t>
        </is>
      </c>
      <c r="AH369" t="inlineStr">
        <is>
          <t>2024 WANCO WTMMB MATRIX MESSAGE BOARD</t>
        </is>
      </c>
      <c r="AO369" t="inlineStr">
        <is>
          <t>0.00</t>
        </is>
      </c>
      <c r="AQ369" t="n">
        <v>0</v>
      </c>
      <c r="AR369" t="n">
        <v>0</v>
      </c>
      <c r="AS369" t="inlineStr">
        <is>
          <t>lbs</t>
        </is>
      </c>
      <c r="AT369" t="n">
        <v>0</v>
      </c>
      <c r="AU369" t="n">
        <v>0</v>
      </c>
      <c r="AV369" t="n">
        <v>0</v>
      </c>
      <c r="AW369" t="n">
        <v>0</v>
      </c>
      <c r="AY369" t="inlineStr">
        <is>
          <t>9/18/2024 12:00:00 AM</t>
        </is>
      </c>
      <c r="BF369" t="inlineStr">
        <is>
          <t>TC - TRAFFIC CONTROL</t>
        </is>
      </c>
      <c r="CJ369" t="inlineStr">
        <is>
          <t>JH-BP2</t>
        </is>
      </c>
      <c r="CK369" t="inlineStr">
        <is>
          <t>00322B0650</t>
        </is>
      </c>
      <c r="CP369" t="inlineStr">
        <is>
          <t>Standard</t>
        </is>
      </c>
      <c r="CV369">
        <f>FLEET7[[#This Row],[Category]]</f>
        <v/>
      </c>
      <c r="CW369">
        <f>TRIM(LEFT($C369, FIND("(", $C369 &amp; "(") - 1))</f>
        <v/>
      </c>
      <c r="CX369">
        <f>IFERROR(TRIM(MID(FLEET7[[#This Row],[Secondary Asset Identifier]], FIND(" - ", FLEET7[[#This Row],[Secondary Asset Identifier]]) + 3, LEN(FLEET7[[#This Row],[Secondary Asset Identifier]]))),FLEET7[[#This Row],[Emp ID]])</f>
        <v/>
      </c>
      <c r="CY369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369">
        <f>FLEET7[[#This Row],[Assigned]]</f>
        <v/>
      </c>
      <c r="DA369">
        <f>TRIM(LEFT($C369, FIND("(", $C369 &amp; "(") - 1))</f>
        <v/>
      </c>
    </row>
    <row r="370">
      <c r="A370" t="inlineStr">
        <is>
          <t>Ragle Inc.</t>
        </is>
      </c>
      <c r="B370" t="inlineStr">
        <is>
          <t>Ragle - Texas</t>
        </is>
      </c>
      <c r="C370" t="inlineStr">
        <is>
          <t>ML-03</t>
        </is>
      </c>
      <c r="D370" t="inlineStr">
        <is>
          <t>Off-Road</t>
        </is>
      </c>
      <c r="E370" t="inlineStr">
        <is>
          <t>GENIE</t>
        </is>
      </c>
      <c r="F370" t="inlineStr">
        <is>
          <t>S60X</t>
        </is>
      </c>
      <c r="G370" t="n">
        <v>2011</v>
      </c>
      <c r="H370" t="inlineStr">
        <is>
          <t>Man Lift</t>
        </is>
      </c>
      <c r="K370" s="1" t="n">
        <v>45786.03421296296</v>
      </c>
      <c r="L370" t="inlineStr">
        <is>
          <t>Last Gasp</t>
        </is>
      </c>
      <c r="R370" t="inlineStr">
        <is>
          <t>2023-032 SH 345 BRIDGE REHABILITATION, Live Oak St, Dallas, TX 75204</t>
        </is>
      </c>
      <c r="T370" t="inlineStr">
        <is>
          <t>True</t>
        </is>
      </c>
      <c r="U370" t="inlineStr">
        <is>
          <t>20</t>
        </is>
      </c>
      <c r="V370" t="n">
        <v>1006</v>
      </c>
      <c r="W370" t="n">
        <v>85.09999999999999</v>
      </c>
      <c r="X370" t="n">
        <v>85.09999999999999</v>
      </c>
      <c r="Y370" t="n">
        <v>6181</v>
      </c>
      <c r="Z370" t="n">
        <v>6181</v>
      </c>
      <c r="AA370" t="inlineStr">
        <is>
          <t>RTX-ML01</t>
        </is>
      </c>
      <c r="AB370" t="inlineStr">
        <is>
          <t>S60X11-21953</t>
        </is>
      </c>
      <c r="AO370" t="inlineStr">
        <is>
          <t>0.00</t>
        </is>
      </c>
      <c r="AP370" t="inlineStr">
        <is>
          <t>CuYds</t>
        </is>
      </c>
      <c r="AR370" t="n">
        <v>0</v>
      </c>
      <c r="AS370" t="inlineStr">
        <is>
          <t>lbs</t>
        </is>
      </c>
      <c r="AU370" t="n">
        <v>0</v>
      </c>
      <c r="AV370" t="n">
        <v>0</v>
      </c>
      <c r="AW370" t="n">
        <v>0</v>
      </c>
      <c r="AY370" t="inlineStr">
        <is>
          <t>1/1/2016 12:00:00 AM</t>
        </is>
      </c>
      <c r="AZ370" t="n">
        <v>31186.2</v>
      </c>
      <c r="BA370" t="n">
        <v>0</v>
      </c>
      <c r="BB370" t="n">
        <v>0</v>
      </c>
      <c r="CJ370" t="inlineStr">
        <is>
          <t>GT-4769B</t>
        </is>
      </c>
      <c r="CK370" t="inlineStr">
        <is>
          <t>221020730</t>
        </is>
      </c>
      <c r="CP370" t="inlineStr">
        <is>
          <t>Import</t>
        </is>
      </c>
      <c r="CV370">
        <f>FLEET7[[#This Row],[Category]]</f>
        <v/>
      </c>
      <c r="CW370">
        <f>TRIM(LEFT($C370, FIND("(", $C370 &amp; "(") - 1))</f>
        <v/>
      </c>
      <c r="CX370">
        <f>IFERROR(TRIM(MID(FLEET7[[#This Row],[Secondary Asset Identifier]], FIND(" - ", FLEET7[[#This Row],[Secondary Asset Identifier]]) + 3, LEN(FLEET7[[#This Row],[Secondary Asset Identifier]]))),FLEET7[[#This Row],[Emp ID]])</f>
        <v/>
      </c>
      <c r="CY370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370">
        <f>FLEET7[[#This Row],[Assigned]]</f>
        <v/>
      </c>
      <c r="DA370">
        <f>TRIM(LEFT($C370, FIND("(", $C370 &amp; "(") - 1))</f>
        <v/>
      </c>
    </row>
    <row r="371">
      <c r="A371" t="inlineStr">
        <is>
          <t>Ragle Inc.</t>
        </is>
      </c>
      <c r="B371" t="inlineStr">
        <is>
          <t>Ragle - Texas</t>
        </is>
      </c>
      <c r="C371" t="inlineStr">
        <is>
          <t>ML-05</t>
        </is>
      </c>
      <c r="D371" t="inlineStr">
        <is>
          <t>Off-Road</t>
        </is>
      </c>
      <c r="E371" t="inlineStr">
        <is>
          <t>GENIE</t>
        </is>
      </c>
      <c r="F371" t="inlineStr">
        <is>
          <t>S-80X</t>
        </is>
      </c>
      <c r="G371" t="n">
        <v>2015</v>
      </c>
      <c r="H371" t="inlineStr">
        <is>
          <t>Man Lift</t>
        </is>
      </c>
      <c r="K371" s="1" t="n">
        <v>45788.66990740741</v>
      </c>
      <c r="L371" t="inlineStr">
        <is>
          <t>Heartbeat</t>
        </is>
      </c>
      <c r="R371" t="inlineStr">
        <is>
          <t>DFW Yard, Oak Grove Rd, Fort Worth, TX 76140</t>
        </is>
      </c>
      <c r="T371" t="inlineStr">
        <is>
          <t>True</t>
        </is>
      </c>
      <c r="U371" t="inlineStr">
        <is>
          <t>42</t>
        </is>
      </c>
      <c r="V371" t="n">
        <v>401</v>
      </c>
      <c r="W371" t="n">
        <v>400</v>
      </c>
      <c r="X371" t="n">
        <v>400</v>
      </c>
      <c r="Y371" t="n">
        <v>2796</v>
      </c>
      <c r="Z371" t="n">
        <v>2796</v>
      </c>
      <c r="AB371" t="inlineStr">
        <is>
          <t>S80X1512798</t>
        </is>
      </c>
      <c r="AO371" t="inlineStr">
        <is>
          <t>0.00</t>
        </is>
      </c>
      <c r="AQ371" t="n">
        <v>0</v>
      </c>
      <c r="AR371" t="n">
        <v>0</v>
      </c>
      <c r="AS371" t="inlineStr">
        <is>
          <t>lbs</t>
        </is>
      </c>
      <c r="AT371" t="n">
        <v>0</v>
      </c>
      <c r="AU371" t="n">
        <v>0</v>
      </c>
      <c r="AV371" t="n">
        <v>0</v>
      </c>
      <c r="AW371" t="n">
        <v>0</v>
      </c>
      <c r="CJ371" t="inlineStr">
        <is>
          <t>GT-4769B</t>
        </is>
      </c>
      <c r="CK371" t="inlineStr">
        <is>
          <t>221020233</t>
        </is>
      </c>
      <c r="CP371" t="inlineStr">
        <is>
          <t>Standard</t>
        </is>
      </c>
      <c r="CV371">
        <f>FLEET7[[#This Row],[Category]]</f>
        <v/>
      </c>
      <c r="CW371">
        <f>TRIM(LEFT($C371, FIND("(", $C371 &amp; "(") - 1))</f>
        <v/>
      </c>
      <c r="CX371">
        <f>IFERROR(TRIM(MID(FLEET7[[#This Row],[Secondary Asset Identifier]], FIND(" - ", FLEET7[[#This Row],[Secondary Asset Identifier]]) + 3, LEN(FLEET7[[#This Row],[Secondary Asset Identifier]]))),FLEET7[[#This Row],[Emp ID]])</f>
        <v/>
      </c>
      <c r="CY371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371">
        <f>FLEET7[[#This Row],[Assigned]]</f>
        <v/>
      </c>
      <c r="DA371">
        <f>TRIM(LEFT($C371, FIND("(", $C371 &amp; "(") - 1))</f>
        <v/>
      </c>
    </row>
    <row r="372">
      <c r="A372" t="inlineStr">
        <is>
          <t>Ragle Inc.</t>
        </is>
      </c>
      <c r="B372" t="inlineStr">
        <is>
          <t>Ragle - Texas</t>
        </is>
      </c>
      <c r="C372" t="inlineStr">
        <is>
          <t>ML-06</t>
        </is>
      </c>
      <c r="D372" t="inlineStr">
        <is>
          <t>Off-Road</t>
        </is>
      </c>
      <c r="E372" t="inlineStr">
        <is>
          <t>GENIE</t>
        </is>
      </c>
      <c r="F372" t="inlineStr">
        <is>
          <t>S-45</t>
        </is>
      </c>
      <c r="G372" t="n">
        <v>2016</v>
      </c>
      <c r="H372" t="inlineStr">
        <is>
          <t>Man Lift</t>
        </is>
      </c>
      <c r="K372" s="1" t="n">
        <v>45788.60075231481</v>
      </c>
      <c r="L372" t="inlineStr">
        <is>
          <t>Heartbeat</t>
        </is>
      </c>
      <c r="R372" t="inlineStr">
        <is>
          <t>2023-032 SH 345 BRIDGE REHABILITATION, N Good Latimer Expy, Dallas, TX 75226</t>
        </is>
      </c>
      <c r="T372" t="inlineStr">
        <is>
          <t>True</t>
        </is>
      </c>
      <c r="U372" t="inlineStr">
        <is>
          <t>9</t>
        </is>
      </c>
      <c r="V372" t="n">
        <v>327</v>
      </c>
      <c r="W372" t="n">
        <v>681.5</v>
      </c>
      <c r="X372" t="n">
        <v>681.5</v>
      </c>
      <c r="Y372" t="n">
        <v>2844</v>
      </c>
      <c r="Z372" t="n">
        <v>2844</v>
      </c>
      <c r="AB372" t="inlineStr">
        <is>
          <t>S4516H-22865</t>
        </is>
      </c>
      <c r="AO372" t="inlineStr">
        <is>
          <t>0.00</t>
        </is>
      </c>
      <c r="AQ372" t="n">
        <v>0</v>
      </c>
      <c r="AR372" t="n">
        <v>0</v>
      </c>
      <c r="AS372" t="inlineStr">
        <is>
          <t>lbs</t>
        </is>
      </c>
      <c r="AT372" t="n">
        <v>0</v>
      </c>
      <c r="AU372" t="n">
        <v>0</v>
      </c>
      <c r="AV372" t="n">
        <v>0</v>
      </c>
      <c r="AW372" t="n">
        <v>0</v>
      </c>
      <c r="CJ372" t="inlineStr">
        <is>
          <t>GT-4769B</t>
        </is>
      </c>
      <c r="CK372" t="inlineStr">
        <is>
          <t>221020555</t>
        </is>
      </c>
      <c r="CP372" t="inlineStr">
        <is>
          <t>Standard</t>
        </is>
      </c>
      <c r="CV372">
        <f>FLEET7[[#This Row],[Category]]</f>
        <v/>
      </c>
      <c r="CW372">
        <f>TRIM(LEFT($C372, FIND("(", $C372 &amp; "(") - 1))</f>
        <v/>
      </c>
      <c r="CX372">
        <f>IFERROR(TRIM(MID(FLEET7[[#This Row],[Secondary Asset Identifier]], FIND(" - ", FLEET7[[#This Row],[Secondary Asset Identifier]]) + 3, LEN(FLEET7[[#This Row],[Secondary Asset Identifier]]))),FLEET7[[#This Row],[Emp ID]])</f>
        <v/>
      </c>
      <c r="CY372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372">
        <f>FLEET7[[#This Row],[Assigned]]</f>
        <v/>
      </c>
      <c r="DA372">
        <f>TRIM(LEFT($C372, FIND("(", $C372 &amp; "(") - 1))</f>
        <v/>
      </c>
    </row>
    <row r="373">
      <c r="A373" t="inlineStr">
        <is>
          <t>Ragle Inc.</t>
        </is>
      </c>
      <c r="B373" t="inlineStr">
        <is>
          <t>Ragle - Texas</t>
        </is>
      </c>
      <c r="C373" t="inlineStr">
        <is>
          <t>ML-07</t>
        </is>
      </c>
      <c r="D373" t="inlineStr">
        <is>
          <t>Off-Road</t>
        </is>
      </c>
      <c r="E373" t="inlineStr">
        <is>
          <t>GENIE</t>
        </is>
      </c>
      <c r="F373" t="inlineStr">
        <is>
          <t>S-45</t>
        </is>
      </c>
      <c r="G373" t="n">
        <v>2016</v>
      </c>
      <c r="H373" t="inlineStr">
        <is>
          <t>Man Lift</t>
        </is>
      </c>
      <c r="K373" s="1" t="n">
        <v>45789.39556712963</v>
      </c>
      <c r="L373" t="inlineStr">
        <is>
          <t>Periodic Message</t>
        </is>
      </c>
      <c r="R373" t="inlineStr">
        <is>
          <t>2023-032 SH 345 BRIDGE REHABILITATION, US-75 N, Dallas, TX 75226</t>
        </is>
      </c>
      <c r="T373" t="inlineStr">
        <is>
          <t>True</t>
        </is>
      </c>
      <c r="U373" t="inlineStr">
        <is>
          <t>0</t>
        </is>
      </c>
      <c r="V373" t="n">
        <v>244</v>
      </c>
      <c r="W373" t="n">
        <v>75.40000000000001</v>
      </c>
      <c r="X373" t="n">
        <v>75.40000000000001</v>
      </c>
      <c r="Y373" t="n">
        <v>2066</v>
      </c>
      <c r="Z373" t="n">
        <v>2066</v>
      </c>
      <c r="AB373" t="inlineStr">
        <is>
          <t>S4516H-22776</t>
        </is>
      </c>
      <c r="AO373" t="inlineStr">
        <is>
          <t>0.00</t>
        </is>
      </c>
      <c r="AQ373" t="n">
        <v>0</v>
      </c>
      <c r="AR373" t="n">
        <v>0</v>
      </c>
      <c r="AS373" t="inlineStr">
        <is>
          <t>lbs</t>
        </is>
      </c>
      <c r="AT373" t="n">
        <v>0</v>
      </c>
      <c r="AU373" t="n">
        <v>0</v>
      </c>
      <c r="AV373" t="n">
        <v>0</v>
      </c>
      <c r="AW373" t="n">
        <v>0</v>
      </c>
      <c r="CJ373" t="inlineStr">
        <is>
          <t>GT-4769B</t>
        </is>
      </c>
      <c r="CK373" t="inlineStr">
        <is>
          <t>232402007</t>
        </is>
      </c>
      <c r="CP373" t="inlineStr">
        <is>
          <t>Standard</t>
        </is>
      </c>
      <c r="CV373">
        <f>FLEET7[[#This Row],[Category]]</f>
        <v/>
      </c>
      <c r="CW373">
        <f>TRIM(LEFT($C373, FIND("(", $C373 &amp; "(") - 1))</f>
        <v/>
      </c>
      <c r="CX373">
        <f>IFERROR(TRIM(MID(FLEET7[[#This Row],[Secondary Asset Identifier]], FIND(" - ", FLEET7[[#This Row],[Secondary Asset Identifier]]) + 3, LEN(FLEET7[[#This Row],[Secondary Asset Identifier]]))),FLEET7[[#This Row],[Emp ID]])</f>
        <v/>
      </c>
      <c r="CY373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373">
        <f>FLEET7[[#This Row],[Assigned]]</f>
        <v/>
      </c>
      <c r="DA373">
        <f>TRIM(LEFT($C373, FIND("(", $C373 &amp; "(") - 1))</f>
        <v/>
      </c>
    </row>
    <row r="374">
      <c r="A374" t="inlineStr">
        <is>
          <t>Ragle Inc.</t>
        </is>
      </c>
      <c r="B374" t="inlineStr">
        <is>
          <t>Ragle - Texas</t>
        </is>
      </c>
      <c r="C374" t="inlineStr">
        <is>
          <t>ML-08</t>
        </is>
      </c>
      <c r="D374" t="inlineStr">
        <is>
          <t>Off-Road</t>
        </is>
      </c>
      <c r="E374" t="inlineStr">
        <is>
          <t>JLG</t>
        </is>
      </c>
      <c r="F374" t="inlineStr">
        <is>
          <t>400S</t>
        </is>
      </c>
      <c r="G374" t="n">
        <v>2013</v>
      </c>
      <c r="H374" t="inlineStr">
        <is>
          <t>Man Lift</t>
        </is>
      </c>
      <c r="K374" s="1" t="n">
        <v>45788.4965625</v>
      </c>
      <c r="L374" t="inlineStr">
        <is>
          <t>Heartbeat</t>
        </is>
      </c>
      <c r="R374" t="inlineStr">
        <is>
          <t>2023-032 SH 345 BRIDGE REHABILITATION, I-30 E, Dallas, TX 75226</t>
        </is>
      </c>
      <c r="T374" t="inlineStr">
        <is>
          <t>True</t>
        </is>
      </c>
      <c r="U374" t="inlineStr">
        <is>
          <t>3</t>
        </is>
      </c>
      <c r="V374" t="n">
        <v>523</v>
      </c>
      <c r="W374" t="n">
        <v>892.5</v>
      </c>
      <c r="X374" t="n">
        <v>892.5</v>
      </c>
      <c r="Y374" t="n">
        <v>3334</v>
      </c>
      <c r="Z374" t="n">
        <v>3334</v>
      </c>
      <c r="AB374" t="inlineStr">
        <is>
          <t>0300173900</t>
        </is>
      </c>
      <c r="AO374" t="inlineStr">
        <is>
          <t>0.00</t>
        </is>
      </c>
      <c r="AQ374" t="n">
        <v>0</v>
      </c>
      <c r="AR374" t="n">
        <v>0</v>
      </c>
      <c r="AS374" t="inlineStr">
        <is>
          <t>lbs</t>
        </is>
      </c>
      <c r="AT374" t="n">
        <v>0</v>
      </c>
      <c r="AU374" t="n">
        <v>0</v>
      </c>
      <c r="AV374" t="n">
        <v>0</v>
      </c>
      <c r="AW374" t="n">
        <v>0</v>
      </c>
      <c r="CJ374" t="inlineStr">
        <is>
          <t>GT-4769B</t>
        </is>
      </c>
      <c r="CK374" t="inlineStr">
        <is>
          <t>232402050</t>
        </is>
      </c>
      <c r="CP374" t="inlineStr">
        <is>
          <t>Standard</t>
        </is>
      </c>
      <c r="CV374">
        <f>FLEET7[[#This Row],[Category]]</f>
        <v/>
      </c>
      <c r="CW374">
        <f>TRIM(LEFT($C374, FIND("(", $C374 &amp; "(") - 1))</f>
        <v/>
      </c>
      <c r="CX374">
        <f>IFERROR(TRIM(MID(FLEET7[[#This Row],[Secondary Asset Identifier]], FIND(" - ", FLEET7[[#This Row],[Secondary Asset Identifier]]) + 3, LEN(FLEET7[[#This Row],[Secondary Asset Identifier]]))),FLEET7[[#This Row],[Emp ID]])</f>
        <v/>
      </c>
      <c r="CY374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374">
        <f>FLEET7[[#This Row],[Assigned]]</f>
        <v/>
      </c>
      <c r="DA374">
        <f>TRIM(LEFT($C374, FIND("(", $C374 &amp; "(") - 1))</f>
        <v/>
      </c>
    </row>
    <row r="375">
      <c r="A375" t="inlineStr">
        <is>
          <t>Ragle Inc.</t>
        </is>
      </c>
      <c r="B375" t="inlineStr">
        <is>
          <t>Ragle - Texas</t>
        </is>
      </c>
      <c r="C375" t="inlineStr">
        <is>
          <t>ML-09</t>
        </is>
      </c>
      <c r="D375" t="inlineStr">
        <is>
          <t>Off-Road</t>
        </is>
      </c>
      <c r="E375" t="inlineStr">
        <is>
          <t>JLG</t>
        </is>
      </c>
      <c r="F375" t="inlineStr">
        <is>
          <t>400S</t>
        </is>
      </c>
      <c r="G375" t="n">
        <v>2014</v>
      </c>
      <c r="H375" t="inlineStr">
        <is>
          <t>Man Lift</t>
        </is>
      </c>
      <c r="K375" s="1" t="n">
        <v>45788.79934027778</v>
      </c>
      <c r="L375" t="inlineStr">
        <is>
          <t>Heartbeat</t>
        </is>
      </c>
      <c r="R375" t="inlineStr">
        <is>
          <t>2023-032 SH 345 BRIDGE REHABILITATION, Canton St, Dallas, TX 75201</t>
        </is>
      </c>
      <c r="T375" t="inlineStr">
        <is>
          <t>True</t>
        </is>
      </c>
      <c r="U375" t="inlineStr">
        <is>
          <t>3</t>
        </is>
      </c>
      <c r="V375" t="n">
        <v>234</v>
      </c>
      <c r="W375" t="n">
        <v>97.59999999999999</v>
      </c>
      <c r="X375" t="n">
        <v>97.59999999999999</v>
      </c>
      <c r="Y375" t="n">
        <v>3278</v>
      </c>
      <c r="Z375" t="n">
        <v>3278</v>
      </c>
      <c r="AB375" t="inlineStr">
        <is>
          <t>0300186890</t>
        </is>
      </c>
      <c r="AO375" t="inlineStr">
        <is>
          <t>0.00</t>
        </is>
      </c>
      <c r="AQ375" t="n">
        <v>0</v>
      </c>
      <c r="AR375" t="n">
        <v>0</v>
      </c>
      <c r="AS375" t="inlineStr">
        <is>
          <t>lbs</t>
        </is>
      </c>
      <c r="AT375" t="n">
        <v>0</v>
      </c>
      <c r="AU375" t="n">
        <v>0</v>
      </c>
      <c r="AV375" t="n">
        <v>0</v>
      </c>
      <c r="AW375" t="n">
        <v>0</v>
      </c>
      <c r="CJ375" t="inlineStr">
        <is>
          <t>GT-4769B</t>
        </is>
      </c>
      <c r="CK375" t="inlineStr">
        <is>
          <t>225206157</t>
        </is>
      </c>
      <c r="CP375" t="inlineStr">
        <is>
          <t>Standard</t>
        </is>
      </c>
      <c r="CV375">
        <f>FLEET7[[#This Row],[Category]]</f>
        <v/>
      </c>
      <c r="CW375">
        <f>TRIM(LEFT($C375, FIND("(", $C375 &amp; "(") - 1))</f>
        <v/>
      </c>
      <c r="CX375">
        <f>IFERROR(TRIM(MID(FLEET7[[#This Row],[Secondary Asset Identifier]], FIND(" - ", FLEET7[[#This Row],[Secondary Asset Identifier]]) + 3, LEN(FLEET7[[#This Row],[Secondary Asset Identifier]]))),FLEET7[[#This Row],[Emp ID]])</f>
        <v/>
      </c>
      <c r="CY375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375">
        <f>FLEET7[[#This Row],[Assigned]]</f>
        <v/>
      </c>
      <c r="DA375">
        <f>TRIM(LEFT($C375, FIND("(", $C375 &amp; "(") - 1))</f>
        <v/>
      </c>
    </row>
    <row r="376">
      <c r="A376" t="inlineStr">
        <is>
          <t>Ragle Inc.</t>
        </is>
      </c>
      <c r="B376" t="inlineStr">
        <is>
          <t>Ragle - Texas</t>
        </is>
      </c>
      <c r="C376" t="inlineStr">
        <is>
          <t xml:space="preserve">mower attachment (Mower King) </t>
        </is>
      </c>
      <c r="D376" t="inlineStr">
        <is>
          <t>Other</t>
        </is>
      </c>
      <c r="E376" t="inlineStr">
        <is>
          <t>KING</t>
        </is>
      </c>
      <c r="F376" t="inlineStr">
        <is>
          <t>UNKNOWN</t>
        </is>
      </c>
      <c r="H376" t="inlineStr">
        <is>
          <t>Attachment</t>
        </is>
      </c>
      <c r="K376" s="1" t="n">
        <v>45377.6833449074</v>
      </c>
      <c r="L376" t="inlineStr">
        <is>
          <t>Manual Entry</t>
        </is>
      </c>
      <c r="R376" t="inlineStr">
        <is>
          <t>2020-027 DENTON CO US 377</t>
        </is>
      </c>
      <c r="T376" t="inlineStr">
        <is>
          <t>True</t>
        </is>
      </c>
      <c r="U376" t="inlineStr">
        <is>
          <t>N/A</t>
        </is>
      </c>
      <c r="W376" t="n">
        <v>0</v>
      </c>
      <c r="X376" t="n">
        <v>0</v>
      </c>
      <c r="Y376" t="n">
        <v>0</v>
      </c>
      <c r="Z376" t="n">
        <v>0</v>
      </c>
      <c r="AH376" t="inlineStr">
        <is>
          <t xml:space="preserve">Mower King brand RC72, no serial number </t>
        </is>
      </c>
      <c r="AO376" t="inlineStr">
        <is>
          <t>0.00</t>
        </is>
      </c>
      <c r="AP376" t="inlineStr">
        <is>
          <t>CuYds</t>
        </is>
      </c>
      <c r="AR376" t="n">
        <v>0</v>
      </c>
      <c r="AS376" t="inlineStr">
        <is>
          <t>lbs</t>
        </is>
      </c>
      <c r="AU376" t="n">
        <v>0</v>
      </c>
      <c r="AV376" t="n">
        <v>0</v>
      </c>
      <c r="AW376" t="n">
        <v>0</v>
      </c>
      <c r="CP376" t="inlineStr">
        <is>
          <t>Standard</t>
        </is>
      </c>
      <c r="CV376">
        <f>FLEET7[[#This Row],[Category]]</f>
        <v/>
      </c>
      <c r="CW376">
        <f>TRIM(LEFT($C376, FIND("(", $C376 &amp; "(") - 1))</f>
        <v/>
      </c>
      <c r="CX376">
        <f>IFERROR(TRIM(MID(FLEET7[[#This Row],[Secondary Asset Identifier]], FIND(" - ", FLEET7[[#This Row],[Secondary Asset Identifier]]) + 3, LEN(FLEET7[[#This Row],[Secondary Asset Identifier]]))),FLEET7[[#This Row],[Emp ID]])</f>
        <v/>
      </c>
      <c r="CY376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376">
        <f>FLEET7[[#This Row],[Assigned]]</f>
        <v/>
      </c>
      <c r="DA376">
        <f>TRIM(LEFT($C376, FIND("(", $C376 &amp; "(") - 1))</f>
        <v/>
      </c>
    </row>
    <row r="377">
      <c r="A377" t="inlineStr">
        <is>
          <t>Ragle Inc.</t>
        </is>
      </c>
      <c r="B377" t="inlineStr">
        <is>
          <t>Ragle - Texas</t>
        </is>
      </c>
      <c r="C377" t="inlineStr">
        <is>
          <t xml:space="preserve">Mower attachment Cat </t>
        </is>
      </c>
      <c r="D377" t="inlineStr">
        <is>
          <t>Other</t>
        </is>
      </c>
      <c r="E377" t="inlineStr">
        <is>
          <t>CAT</t>
        </is>
      </c>
      <c r="F377" t="inlineStr">
        <is>
          <t>BR172</t>
        </is>
      </c>
      <c r="H377" t="inlineStr">
        <is>
          <t>Attachment</t>
        </is>
      </c>
      <c r="T377" t="inlineStr">
        <is>
          <t>True</t>
        </is>
      </c>
      <c r="U377" t="inlineStr">
        <is>
          <t>N/A</t>
        </is>
      </c>
      <c r="AB377" t="inlineStr">
        <is>
          <t>DLY00453</t>
        </is>
      </c>
      <c r="AH377" t="inlineStr">
        <is>
          <t>This is a BR272, no option on model but BR172</t>
        </is>
      </c>
      <c r="AO377" t="inlineStr">
        <is>
          <t>0.00</t>
        </is>
      </c>
      <c r="AP377" t="inlineStr">
        <is>
          <t>CuYds</t>
        </is>
      </c>
      <c r="AR377" t="n">
        <v>0</v>
      </c>
      <c r="AS377" t="inlineStr">
        <is>
          <t>lbs</t>
        </is>
      </c>
      <c r="AU377" t="n">
        <v>0</v>
      </c>
      <c r="AV377" t="n">
        <v>0</v>
      </c>
      <c r="AW377" t="n">
        <v>0</v>
      </c>
      <c r="CP377" t="inlineStr">
        <is>
          <t>Standard</t>
        </is>
      </c>
      <c r="CV377">
        <f>FLEET7[[#This Row],[Category]]</f>
        <v/>
      </c>
      <c r="CW377">
        <f>TRIM(LEFT($C377, FIND("(", $C377 &amp; "(") - 1))</f>
        <v/>
      </c>
      <c r="CX377">
        <f>IFERROR(TRIM(MID(FLEET7[[#This Row],[Secondary Asset Identifier]], FIND(" - ", FLEET7[[#This Row],[Secondary Asset Identifier]]) + 3, LEN(FLEET7[[#This Row],[Secondary Asset Identifier]]))),FLEET7[[#This Row],[Emp ID]])</f>
        <v/>
      </c>
      <c r="CY377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377">
        <f>FLEET7[[#This Row],[Assigned]]</f>
        <v/>
      </c>
      <c r="DA377">
        <f>TRIM(LEFT($C377, FIND("(", $C377 &amp; "(") - 1))</f>
        <v/>
      </c>
    </row>
    <row r="378">
      <c r="A378" t="inlineStr">
        <is>
          <t>Ragle Inc.</t>
        </is>
      </c>
      <c r="B378" t="inlineStr">
        <is>
          <t>Ragle - Texas</t>
        </is>
      </c>
      <c r="C378" t="inlineStr">
        <is>
          <t>MT-07 (TMA)</t>
        </is>
      </c>
      <c r="D378" t="inlineStr">
        <is>
          <t>On-Road</t>
        </is>
      </c>
      <c r="E378" t="inlineStr">
        <is>
          <t>FORD</t>
        </is>
      </c>
      <c r="F378" t="inlineStr">
        <is>
          <t>F750</t>
        </is>
      </c>
      <c r="G378" t="n">
        <v>2017</v>
      </c>
      <c r="H378" t="inlineStr">
        <is>
          <t>Truck Mounted Attenuator (TMA)</t>
        </is>
      </c>
      <c r="K378" s="1" t="n">
        <v>45789.31554398148</v>
      </c>
      <c r="L378" t="inlineStr">
        <is>
          <t>Key Off</t>
        </is>
      </c>
      <c r="R378" t="inlineStr">
        <is>
          <t>TRAFFIC WALNUT HILL YARD, Composite Dr, Dallas, TX 75220</t>
        </is>
      </c>
      <c r="T378" t="inlineStr">
        <is>
          <t>True</t>
        </is>
      </c>
      <c r="U378" t="inlineStr">
        <is>
          <t>0</t>
        </is>
      </c>
      <c r="V378" t="n">
        <v>374</v>
      </c>
      <c r="W378" t="n">
        <v>67161.7</v>
      </c>
      <c r="X378" t="n">
        <v>67161.7</v>
      </c>
      <c r="Y378" t="n">
        <v>5231</v>
      </c>
      <c r="Z378" t="n">
        <v>5231</v>
      </c>
      <c r="AA378" t="inlineStr">
        <is>
          <t>MT-07 (TMA)</t>
        </is>
      </c>
      <c r="AB378" t="inlineStr">
        <is>
          <t>1FDWF7DCXHDB12651</t>
        </is>
      </c>
      <c r="AC378" t="inlineStr">
        <is>
          <t>LMM8457 OLD PLATE</t>
        </is>
      </c>
      <c r="AD378" t="inlineStr">
        <is>
          <t>TXL 1332</t>
        </is>
      </c>
      <c r="AE378" t="inlineStr">
        <is>
          <t>TX</t>
        </is>
      </c>
      <c r="AH378" t="inlineStr">
        <is>
          <t xml:space="preserve">Base Regular Cab Base
</t>
        </is>
      </c>
      <c r="AO378" t="inlineStr">
        <is>
          <t>0.00</t>
        </is>
      </c>
      <c r="AP378" t="inlineStr">
        <is>
          <t>CuYds</t>
        </is>
      </c>
      <c r="AQ378" t="n">
        <v>0</v>
      </c>
      <c r="AR378" t="n">
        <v>0</v>
      </c>
      <c r="AS378" t="inlineStr">
        <is>
          <t>lbs</t>
        </is>
      </c>
      <c r="AT378" t="n">
        <v>0</v>
      </c>
      <c r="AU378" t="n">
        <v>0</v>
      </c>
      <c r="AV378" t="n">
        <v>0</v>
      </c>
      <c r="AW378" t="n">
        <v>0</v>
      </c>
      <c r="AY378" t="inlineStr">
        <is>
          <t>1/1/2017 12:00:00 AM</t>
        </is>
      </c>
      <c r="AZ378" t="n">
        <v>0</v>
      </c>
      <c r="BA378" t="n">
        <v>0</v>
      </c>
      <c r="BB378" t="n">
        <v>0</v>
      </c>
      <c r="BF378" t="inlineStr">
        <is>
          <t>2 - DFW, TC - TRAFFIC CONTROL</t>
        </is>
      </c>
      <c r="CJ378" t="inlineStr">
        <is>
          <t>GT-6379AB</t>
        </is>
      </c>
      <c r="CK378" t="inlineStr">
        <is>
          <t>221413807</t>
        </is>
      </c>
      <c r="CO378" s="1" t="n">
        <v>45777</v>
      </c>
      <c r="CP378" t="inlineStr">
        <is>
          <t>Import</t>
        </is>
      </c>
      <c r="CV378">
        <f>FLEET7[[#This Row],[Category]]</f>
        <v/>
      </c>
      <c r="CW378">
        <f>TRIM(LEFT($C378, FIND("(", $C378 &amp; "(") - 1))</f>
        <v/>
      </c>
      <c r="CX378">
        <f>IFERROR(TRIM(MID(FLEET7[[#This Row],[Secondary Asset Identifier]], FIND(" - ", FLEET7[[#This Row],[Secondary Asset Identifier]]) + 3, LEN(FLEET7[[#This Row],[Secondary Asset Identifier]]))),FLEET7[[#This Row],[Emp ID]])</f>
        <v/>
      </c>
      <c r="CY378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378">
        <f>FLEET7[[#This Row],[Assigned]]</f>
        <v/>
      </c>
      <c r="DA378">
        <f>TRIM(LEFT($C378, FIND("(", $C378 &amp; "(") - 1))</f>
        <v/>
      </c>
    </row>
    <row r="379">
      <c r="A379" t="inlineStr">
        <is>
          <t>Ragle Inc.</t>
        </is>
      </c>
      <c r="B379" t="inlineStr">
        <is>
          <t>Ragle - Texas</t>
        </is>
      </c>
      <c r="C379" t="inlineStr">
        <is>
          <t>MT-09 (LORENZO APARICIO)</t>
        </is>
      </c>
      <c r="D379" t="inlineStr">
        <is>
          <t>On-Road</t>
        </is>
      </c>
      <c r="E379" t="inlineStr">
        <is>
          <t>FORD</t>
        </is>
      </c>
      <c r="F379" t="inlineStr">
        <is>
          <t>F550</t>
        </is>
      </c>
      <c r="G379" t="n">
        <v>2019</v>
      </c>
      <c r="H379" t="inlineStr">
        <is>
          <t>Medium Truck</t>
        </is>
      </c>
      <c r="I379" t="inlineStr">
        <is>
          <t>Service Body w/Crane</t>
        </is>
      </c>
      <c r="K379" s="1" t="n">
        <v>45789.42800925926</v>
      </c>
      <c r="L379" t="inlineStr">
        <is>
          <t>Periodic Message</t>
        </is>
      </c>
      <c r="R379" t="inlineStr">
        <is>
          <t>2025-004 NTTA PGBT HMA Shoulder Rehab, N Central Expy, Plano, TX 75075</t>
        </is>
      </c>
      <c r="S379" t="inlineStr">
        <is>
          <t>LORENZO APARICIO (230017)</t>
        </is>
      </c>
      <c r="T379" t="inlineStr">
        <is>
          <t>True</t>
        </is>
      </c>
      <c r="U379" t="inlineStr">
        <is>
          <t>0</t>
        </is>
      </c>
      <c r="V379" t="n">
        <v>1013</v>
      </c>
      <c r="W379" t="n">
        <v>189086.8</v>
      </c>
      <c r="X379" t="n">
        <v>189086.8</v>
      </c>
      <c r="Y379" t="n">
        <v>8340</v>
      </c>
      <c r="Z379" t="n">
        <v>8340</v>
      </c>
      <c r="AA379" t="inlineStr">
        <is>
          <t>230017 - Aparicio, Lorenzo</t>
        </is>
      </c>
      <c r="AB379" t="inlineStr">
        <is>
          <t>1FD0X5GT1KEE24362</t>
        </is>
      </c>
      <c r="AD379" t="inlineStr">
        <is>
          <t>MLS1189</t>
        </is>
      </c>
      <c r="AE379" t="inlineStr">
        <is>
          <t>TX</t>
        </is>
      </c>
      <c r="AH379" t="inlineStr">
        <is>
          <t xml:space="preserve">Driver - Ivan Torres XL 4x2 SD Super Cab 168 in. WB DRW
</t>
        </is>
      </c>
      <c r="AO379" t="inlineStr">
        <is>
          <t>0.00</t>
        </is>
      </c>
      <c r="AP379" t="inlineStr">
        <is>
          <t>CuYds</t>
        </is>
      </c>
      <c r="AQ379" t="n">
        <v>0</v>
      </c>
      <c r="AR379" t="n">
        <v>0</v>
      </c>
      <c r="AS379" t="inlineStr">
        <is>
          <t>lbs</t>
        </is>
      </c>
      <c r="AT379" t="n">
        <v>0</v>
      </c>
      <c r="AU379" t="n">
        <v>0</v>
      </c>
      <c r="AV379" t="n">
        <v>0</v>
      </c>
      <c r="AW379" t="n">
        <v>0</v>
      </c>
      <c r="AX379" t="inlineStr">
        <is>
          <t>DFW.06477425</t>
        </is>
      </c>
      <c r="AZ379" t="n">
        <v>0</v>
      </c>
      <c r="BA379" t="n">
        <v>0</v>
      </c>
      <c r="BB379" t="n">
        <v>0</v>
      </c>
      <c r="BF379" t="inlineStr">
        <is>
          <t>2 - DFW, MECH - MECHANIC</t>
        </is>
      </c>
      <c r="CJ379" t="inlineStr">
        <is>
          <t>GT-6379AB</t>
        </is>
      </c>
      <c r="CK379" t="inlineStr">
        <is>
          <t>220707743</t>
        </is>
      </c>
      <c r="CO379" s="1" t="n">
        <v>45991</v>
      </c>
      <c r="CP379" t="inlineStr">
        <is>
          <t>Import</t>
        </is>
      </c>
      <c r="CV379">
        <f>FLEET7[[#This Row],[Category]]</f>
        <v/>
      </c>
      <c r="CW379">
        <f>TRIM(LEFT($C379, FIND("(", $C379 &amp; "(") - 1))</f>
        <v/>
      </c>
      <c r="CX379">
        <f>IFERROR(TRIM(MID(FLEET7[[#This Row],[Secondary Asset Identifier]], FIND(" - ", FLEET7[[#This Row],[Secondary Asset Identifier]]) + 3, LEN(FLEET7[[#This Row],[Secondary Asset Identifier]]))),FLEET7[[#This Row],[Emp ID]])</f>
        <v/>
      </c>
      <c r="CY379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379">
        <f>FLEET7[[#This Row],[Assigned]]</f>
        <v/>
      </c>
      <c r="DA379">
        <f>TRIM(LEFT($C379, FIND("(", $C379 &amp; "(") - 1))</f>
        <v/>
      </c>
    </row>
    <row r="380">
      <c r="A380" t="inlineStr">
        <is>
          <t>Ragle Inc.</t>
        </is>
      </c>
      <c r="B380" t="inlineStr">
        <is>
          <t>Ragle - Texas</t>
        </is>
      </c>
      <c r="C380" t="inlineStr">
        <is>
          <t>MT-11 (OPEN)</t>
        </is>
      </c>
      <c r="D380" t="inlineStr">
        <is>
          <t>On-Road</t>
        </is>
      </c>
      <c r="E380" t="inlineStr">
        <is>
          <t>FORD</t>
        </is>
      </c>
      <c r="F380" t="inlineStr">
        <is>
          <t>F550</t>
        </is>
      </c>
      <c r="G380" t="n">
        <v>2018</v>
      </c>
      <c r="H380" t="inlineStr">
        <is>
          <t>Medium Truck</t>
        </is>
      </c>
      <c r="I380" t="inlineStr">
        <is>
          <t>Service Body MT</t>
        </is>
      </c>
      <c r="K380" s="1" t="n">
        <v>45788.69030092593</v>
      </c>
      <c r="L380" t="inlineStr">
        <is>
          <t>Heartbeat</t>
        </is>
      </c>
      <c r="R380" t="inlineStr">
        <is>
          <t>DFW Yard, Oak Grove Rd, Fort Worth, TX 76140</t>
        </is>
      </c>
      <c r="S380" t="inlineStr">
        <is>
          <t>Korbin Gee</t>
        </is>
      </c>
      <c r="T380" t="inlineStr">
        <is>
          <t>True</t>
        </is>
      </c>
      <c r="U380" t="inlineStr">
        <is>
          <t>5</t>
        </is>
      </c>
      <c r="V380" t="n">
        <v>1007</v>
      </c>
      <c r="W380" t="n">
        <v>163354.3</v>
      </c>
      <c r="X380" t="n">
        <v>163354.3</v>
      </c>
      <c r="Y380" t="n">
        <v>7513</v>
      </c>
      <c r="Z380" t="n">
        <v>7513</v>
      </c>
      <c r="AB380" t="inlineStr">
        <is>
          <t>1FD0W5HT3JEB69567</t>
        </is>
      </c>
      <c r="AD380" t="inlineStr">
        <is>
          <t>RRF3448</t>
        </is>
      </c>
      <c r="AE380" t="inlineStr">
        <is>
          <t>TX</t>
        </is>
      </c>
      <c r="AH380" t="inlineStr">
        <is>
          <t>Driver -  XL 4x4 SD Crew Cab 179 in. WB DRW
230019 - Gee, Korbin E - OUT 1/31 | IN MT-15 1/31</t>
        </is>
      </c>
      <c r="AO380" t="inlineStr">
        <is>
          <t>0.00</t>
        </is>
      </c>
      <c r="AP380" t="inlineStr">
        <is>
          <t>CuYds</t>
        </is>
      </c>
      <c r="AQ380" t="n">
        <v>0</v>
      </c>
      <c r="AR380" t="n">
        <v>0</v>
      </c>
      <c r="AS380" t="inlineStr">
        <is>
          <t>lbs</t>
        </is>
      </c>
      <c r="AT380" t="n">
        <v>0</v>
      </c>
      <c r="AU380" t="n">
        <v>0</v>
      </c>
      <c r="AV380" t="n">
        <v>0</v>
      </c>
      <c r="AW380" t="n">
        <v>0</v>
      </c>
      <c r="AX380" t="inlineStr">
        <is>
          <t>DFW.05706035</t>
        </is>
      </c>
      <c r="AZ380" t="n">
        <v>0</v>
      </c>
      <c r="BA380" t="n">
        <v>0</v>
      </c>
      <c r="BB380" t="n">
        <v>0</v>
      </c>
      <c r="BF380" t="inlineStr">
        <is>
          <t>2 - DFW, MECH - MECHANIC</t>
        </is>
      </c>
      <c r="CJ380" t="inlineStr">
        <is>
          <t>GT-6379AB</t>
        </is>
      </c>
      <c r="CK380" t="inlineStr">
        <is>
          <t>221402554</t>
        </is>
      </c>
      <c r="CO380" s="1" t="n">
        <v>46112</v>
      </c>
      <c r="CP380" t="inlineStr">
        <is>
          <t>Import</t>
        </is>
      </c>
      <c r="CV380">
        <f>FLEET7[[#This Row],[Category]]</f>
        <v/>
      </c>
      <c r="CW380">
        <f>TRIM(LEFT($C380, FIND("(", $C380 &amp; "(") - 1))</f>
        <v/>
      </c>
      <c r="CX380">
        <f>IFERROR(TRIM(MID(FLEET7[[#This Row],[Secondary Asset Identifier]], FIND(" - ", FLEET7[[#This Row],[Secondary Asset Identifier]]) + 3, LEN(FLEET7[[#This Row],[Secondary Asset Identifier]]))),FLEET7[[#This Row],[Emp ID]])</f>
        <v/>
      </c>
      <c r="CY380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380">
        <f>FLEET7[[#This Row],[Assigned]]</f>
        <v/>
      </c>
      <c r="DA380">
        <f>TRIM(LEFT($C380, FIND("(", $C380 &amp; "(") - 1))</f>
        <v/>
      </c>
    </row>
    <row r="381">
      <c r="A381" t="inlineStr">
        <is>
          <t>Ragle Inc.</t>
        </is>
      </c>
      <c r="B381" t="inlineStr">
        <is>
          <t>Ragle - Texas</t>
        </is>
      </c>
      <c r="C381" t="inlineStr">
        <is>
          <t>MT-13 (OPEN MECH TRUCK)</t>
        </is>
      </c>
      <c r="D381" t="inlineStr">
        <is>
          <t>On-Road</t>
        </is>
      </c>
      <c r="E381" t="inlineStr">
        <is>
          <t>FORD</t>
        </is>
      </c>
      <c r="F381" t="inlineStr">
        <is>
          <t>F550</t>
        </is>
      </c>
      <c r="G381" t="n">
        <v>2023</v>
      </c>
      <c r="H381" t="inlineStr">
        <is>
          <t>Medium Truck</t>
        </is>
      </c>
      <c r="I381" t="inlineStr">
        <is>
          <t>Service Body w/Crane</t>
        </is>
      </c>
      <c r="K381" s="1" t="n">
        <v>45788.52962962963</v>
      </c>
      <c r="L381" t="inlineStr">
        <is>
          <t>Heartbeat</t>
        </is>
      </c>
      <c r="R381" t="inlineStr">
        <is>
          <t>EQUIP HOU, S Acres Dr, Houston, TX 77048</t>
        </is>
      </c>
      <c r="S381" t="inlineStr">
        <is>
          <t>COREY TORGERSON (230016)</t>
        </is>
      </c>
      <c r="T381" t="inlineStr">
        <is>
          <t>True</t>
        </is>
      </c>
      <c r="U381" t="inlineStr">
        <is>
          <t>3</t>
        </is>
      </c>
      <c r="V381" t="n">
        <v>453</v>
      </c>
      <c r="W381" t="n">
        <v>36638.7</v>
      </c>
      <c r="X381" t="n">
        <v>36638.7</v>
      </c>
      <c r="Y381" t="n">
        <v>2254</v>
      </c>
      <c r="Z381" t="n">
        <v>2254</v>
      </c>
      <c r="AA381" t="inlineStr">
        <is>
          <t>OPEN MECH TRUCK</t>
        </is>
      </c>
      <c r="AB381" t="inlineStr">
        <is>
          <t>1FD0X5HT3PED53090</t>
        </is>
      </c>
      <c r="AD381" t="inlineStr">
        <is>
          <t>TWR3033</t>
        </is>
      </c>
      <c r="AE381" t="inlineStr">
        <is>
          <t>TX</t>
        </is>
      </c>
      <c r="AH381" t="inlineStr">
        <is>
          <t xml:space="preserve">
230020 - KOONCE III, LEROY - OUT ON 1/17/2025</t>
        </is>
      </c>
      <c r="AO381" t="inlineStr">
        <is>
          <t>0.00</t>
        </is>
      </c>
      <c r="AQ381" t="n">
        <v>0</v>
      </c>
      <c r="AR381" t="n">
        <v>0</v>
      </c>
      <c r="AS381" t="inlineStr">
        <is>
          <t>lbs</t>
        </is>
      </c>
      <c r="AT381" t="n">
        <v>0</v>
      </c>
      <c r="AU381" t="n">
        <v>0</v>
      </c>
      <c r="AV381" t="n">
        <v>0</v>
      </c>
      <c r="AW381" t="n">
        <v>0</v>
      </c>
      <c r="AX381" t="inlineStr">
        <is>
          <t>NTTA00112445</t>
        </is>
      </c>
      <c r="BF381" t="inlineStr">
        <is>
          <t>2 - DFW, MECH - MECHANIC</t>
        </is>
      </c>
      <c r="CJ381" t="inlineStr">
        <is>
          <t>GT-6379AB</t>
        </is>
      </c>
      <c r="CK381" t="inlineStr">
        <is>
          <t>220707824</t>
        </is>
      </c>
      <c r="CO381" s="1" t="n">
        <v>46053</v>
      </c>
      <c r="CP381" t="inlineStr">
        <is>
          <t>Standard</t>
        </is>
      </c>
      <c r="CV381">
        <f>FLEET7[[#This Row],[Category]]</f>
        <v/>
      </c>
      <c r="CW381">
        <f>TRIM(LEFT($C381, FIND("(", $C381 &amp; "(") - 1))</f>
        <v/>
      </c>
      <c r="CX381">
        <f>IFERROR(TRIM(MID(FLEET7[[#This Row],[Secondary Asset Identifier]], FIND(" - ", FLEET7[[#This Row],[Secondary Asset Identifier]]) + 3, LEN(FLEET7[[#This Row],[Secondary Asset Identifier]]))),FLEET7[[#This Row],[Emp ID]])</f>
        <v/>
      </c>
      <c r="CY381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381">
        <f>FLEET7[[#This Row],[Assigned]]</f>
        <v/>
      </c>
      <c r="DA381">
        <f>TRIM(LEFT($C381, FIND("(", $C381 &amp; "(") - 1))</f>
        <v/>
      </c>
    </row>
    <row r="382">
      <c r="A382" t="inlineStr">
        <is>
          <t>Ragle Inc.</t>
        </is>
      </c>
      <c r="B382" t="inlineStr">
        <is>
          <t>Ragle - Texas</t>
        </is>
      </c>
      <c r="C382" t="inlineStr">
        <is>
          <t>MT-14 (Ivan Torres)</t>
        </is>
      </c>
      <c r="D382" t="inlineStr">
        <is>
          <t>On-Road</t>
        </is>
      </c>
      <c r="E382" t="inlineStr">
        <is>
          <t>FORD</t>
        </is>
      </c>
      <c r="F382" t="inlineStr">
        <is>
          <t>F550</t>
        </is>
      </c>
      <c r="G382" t="n">
        <v>2023</v>
      </c>
      <c r="H382" t="inlineStr">
        <is>
          <t>Medium Truck</t>
        </is>
      </c>
      <c r="I382" t="inlineStr">
        <is>
          <t>Service Body MT</t>
        </is>
      </c>
      <c r="K382" s="1" t="n">
        <v>45789.42811342593</v>
      </c>
      <c r="L382" t="inlineStr">
        <is>
          <t>Periodic Message</t>
        </is>
      </c>
      <c r="R382" t="inlineStr">
        <is>
          <t>I-820 E, North Richland Hills, TX 76180</t>
        </is>
      </c>
      <c r="S382" t="inlineStr">
        <is>
          <t>Ivan Torres</t>
        </is>
      </c>
      <c r="T382" t="inlineStr">
        <is>
          <t>True</t>
        </is>
      </c>
      <c r="U382" t="inlineStr">
        <is>
          <t>0</t>
        </is>
      </c>
      <c r="V382" t="n">
        <v>314</v>
      </c>
      <c r="W382" t="n">
        <v>22558.8</v>
      </c>
      <c r="X382" t="n">
        <v>22558.8</v>
      </c>
      <c r="Y382" t="n">
        <v>1474</v>
      </c>
      <c r="Z382" t="n">
        <v>1474</v>
      </c>
      <c r="AA382" t="inlineStr">
        <is>
          <t>230015 - Torres, Ivan</t>
        </is>
      </c>
      <c r="AB382" t="inlineStr">
        <is>
          <t>1FDUF5HT9PED21569</t>
        </is>
      </c>
      <c r="AC382" t="inlineStr">
        <is>
          <t>5854C46-TEMP</t>
        </is>
      </c>
      <c r="AD382" t="inlineStr">
        <is>
          <t>VMR6840</t>
        </is>
      </c>
      <c r="AE382" t="inlineStr">
        <is>
          <t>TX</t>
        </is>
      </c>
      <c r="AH382" t="inlineStr">
        <is>
          <t>DFW Lube Truck IMT bed</t>
        </is>
      </c>
      <c r="AO382" t="inlineStr">
        <is>
          <t>0.00</t>
        </is>
      </c>
      <c r="AQ382" t="n">
        <v>0</v>
      </c>
      <c r="AR382" t="n">
        <v>0</v>
      </c>
      <c r="AS382" t="inlineStr">
        <is>
          <t>lbs</t>
        </is>
      </c>
      <c r="AT382" t="n">
        <v>0</v>
      </c>
      <c r="AU382" t="n">
        <v>0</v>
      </c>
      <c r="AV382" t="n">
        <v>0</v>
      </c>
      <c r="AW382" t="n">
        <v>0</v>
      </c>
      <c r="AX382" t="inlineStr">
        <is>
          <t>NTTA00826841</t>
        </is>
      </c>
      <c r="BF382" t="inlineStr">
        <is>
          <t>2 - DFW, MECH - MECHANIC</t>
        </is>
      </c>
      <c r="CJ382" t="inlineStr">
        <is>
          <t>GT-6379AB</t>
        </is>
      </c>
      <c r="CK382" t="inlineStr">
        <is>
          <t>221402034</t>
        </is>
      </c>
      <c r="CL382" t="n">
        <v>2</v>
      </c>
      <c r="CO382" s="1" t="n">
        <v>45869</v>
      </c>
      <c r="CP382" t="inlineStr">
        <is>
          <t>Standard</t>
        </is>
      </c>
      <c r="CV382">
        <f>FLEET7[[#This Row],[Category]]</f>
        <v/>
      </c>
      <c r="CW382">
        <f>TRIM(LEFT($C382, FIND("(", $C382 &amp; "(") - 1))</f>
        <v/>
      </c>
      <c r="CX382">
        <f>IFERROR(TRIM(MID(FLEET7[[#This Row],[Secondary Asset Identifier]], FIND(" - ", FLEET7[[#This Row],[Secondary Asset Identifier]]) + 3, LEN(FLEET7[[#This Row],[Secondary Asset Identifier]]))),FLEET7[[#This Row],[Emp ID]])</f>
        <v/>
      </c>
      <c r="CY382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382">
        <f>FLEET7[[#This Row],[Assigned]]</f>
        <v/>
      </c>
      <c r="DA382">
        <f>TRIM(LEFT($C382, FIND("(", $C382 &amp; "(") - 1))</f>
        <v/>
      </c>
    </row>
    <row r="383">
      <c r="A383" t="inlineStr">
        <is>
          <t>Ragle Inc.</t>
        </is>
      </c>
      <c r="B383" t="inlineStr">
        <is>
          <t>Ragle - Texas</t>
        </is>
      </c>
      <c r="C383" t="inlineStr">
        <is>
          <t>MT-15 (Korbin Gee)</t>
        </is>
      </c>
      <c r="D383" t="inlineStr">
        <is>
          <t>On-Road</t>
        </is>
      </c>
      <c r="E383" t="inlineStr">
        <is>
          <t>FORD</t>
        </is>
      </c>
      <c r="F383" t="inlineStr">
        <is>
          <t>F550</t>
        </is>
      </c>
      <c r="G383" t="n">
        <v>2024</v>
      </c>
      <c r="H383" t="inlineStr">
        <is>
          <t>Pickup Truck</t>
        </is>
      </c>
      <c r="K383" s="1" t="n">
        <v>45789.37829861111</v>
      </c>
      <c r="L383" t="inlineStr">
        <is>
          <t>Key Off</t>
        </is>
      </c>
      <c r="R383" t="inlineStr">
        <is>
          <t>Fall Creek Hwy, Granbury, TX 76049</t>
        </is>
      </c>
      <c r="T383" t="inlineStr">
        <is>
          <t>True</t>
        </is>
      </c>
      <c r="U383" t="inlineStr">
        <is>
          <t>0</t>
        </is>
      </c>
      <c r="V383" t="n">
        <v>901</v>
      </c>
      <c r="W383" t="n">
        <v>10290.4</v>
      </c>
      <c r="X383" t="n">
        <v>10290.4</v>
      </c>
      <c r="Y383" t="n">
        <v>615</v>
      </c>
      <c r="Z383" t="n">
        <v>615</v>
      </c>
      <c r="AA383" t="inlineStr">
        <is>
          <t>230019 - Gee, Korbin E</t>
        </is>
      </c>
      <c r="AB383" t="inlineStr">
        <is>
          <t>1FD0X5HT1REE60786</t>
        </is>
      </c>
      <c r="AD383" t="inlineStr">
        <is>
          <t>WCH5356</t>
        </is>
      </c>
      <c r="AE383" t="inlineStr">
        <is>
          <t>TX</t>
        </is>
      </c>
      <c r="AH383" t="inlineStr">
        <is>
          <t>2024 F550 MAINTENANCE TRUCK</t>
        </is>
      </c>
      <c r="AO383" t="inlineStr">
        <is>
          <t>0.00</t>
        </is>
      </c>
      <c r="AQ383" t="n">
        <v>0</v>
      </c>
      <c r="AR383" t="n">
        <v>0</v>
      </c>
      <c r="AS383" t="inlineStr">
        <is>
          <t>lbs</t>
        </is>
      </c>
      <c r="AT383" t="n">
        <v>0</v>
      </c>
      <c r="AU383" t="n">
        <v>0</v>
      </c>
      <c r="AV383" t="n">
        <v>0</v>
      </c>
      <c r="AW383" t="n">
        <v>0</v>
      </c>
      <c r="AX383" t="inlineStr">
        <is>
          <t>NTTA001441719</t>
        </is>
      </c>
      <c r="BF383" t="inlineStr">
        <is>
          <t>MECH - MECHANIC</t>
        </is>
      </c>
      <c r="CJ383" t="inlineStr">
        <is>
          <t>GT-6379AB</t>
        </is>
      </c>
      <c r="CK383" t="inlineStr">
        <is>
          <t>221413908</t>
        </is>
      </c>
      <c r="CL383" t="n">
        <v>2</v>
      </c>
      <c r="CO383" s="1" t="n">
        <v>46022</v>
      </c>
      <c r="CP383" t="inlineStr">
        <is>
          <t>Standard</t>
        </is>
      </c>
      <c r="CV383">
        <f>FLEET7[[#This Row],[Category]]</f>
        <v/>
      </c>
      <c r="CW383">
        <f>TRIM(LEFT($C383, FIND("(", $C383 &amp; "(") - 1))</f>
        <v/>
      </c>
      <c r="CX383">
        <f>IFERROR(TRIM(MID(FLEET7[[#This Row],[Secondary Asset Identifier]], FIND(" - ", FLEET7[[#This Row],[Secondary Asset Identifier]]) + 3, LEN(FLEET7[[#This Row],[Secondary Asset Identifier]]))),FLEET7[[#This Row],[Emp ID]])</f>
        <v/>
      </c>
      <c r="CY383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383">
        <f>FLEET7[[#This Row],[Assigned]]</f>
        <v/>
      </c>
      <c r="DA383">
        <f>TRIM(LEFT($C383, FIND("(", $C383 &amp; "(") - 1))</f>
        <v/>
      </c>
    </row>
    <row r="384">
      <c r="A384" t="inlineStr">
        <is>
          <t>Ragle Inc.</t>
        </is>
      </c>
      <c r="B384" t="inlineStr">
        <is>
          <t>Ragle - Texas</t>
        </is>
      </c>
      <c r="C384" t="inlineStr">
        <is>
          <t>MT-16 (LUBE TRUCK)</t>
        </is>
      </c>
      <c r="D384" t="inlineStr">
        <is>
          <t>On-Road</t>
        </is>
      </c>
      <c r="E384" t="inlineStr">
        <is>
          <t>KENWORTH</t>
        </is>
      </c>
      <c r="F384" t="inlineStr">
        <is>
          <t>T370</t>
        </is>
      </c>
      <c r="G384" t="n">
        <v>2013</v>
      </c>
      <c r="H384" t="inlineStr">
        <is>
          <t>Maintenance Truck - Lube</t>
        </is>
      </c>
      <c r="T384" t="inlineStr">
        <is>
          <t>True</t>
        </is>
      </c>
      <c r="U384" t="inlineStr">
        <is>
          <t>N/A</t>
        </is>
      </c>
      <c r="AA384" t="inlineStr">
        <is>
          <t>LUBE TRUCK</t>
        </is>
      </c>
      <c r="AB384" t="inlineStr">
        <is>
          <t>2NKHHM7X5DM362371</t>
        </is>
      </c>
      <c r="AD384" t="inlineStr">
        <is>
          <t>WJT2244</t>
        </is>
      </c>
      <c r="AE384" t="inlineStr">
        <is>
          <t>TX</t>
        </is>
      </c>
      <c r="AH384" t="inlineStr">
        <is>
          <t>2013</t>
        </is>
      </c>
      <c r="AO384" t="inlineStr">
        <is>
          <t>0.00</t>
        </is>
      </c>
      <c r="AQ384" t="n">
        <v>0</v>
      </c>
      <c r="AR384" t="n">
        <v>33000</v>
      </c>
      <c r="AS384" t="inlineStr">
        <is>
          <t>lbs</t>
        </is>
      </c>
      <c r="AT384" t="n">
        <v>9900</v>
      </c>
      <c r="AU384" t="n">
        <v>0</v>
      </c>
      <c r="AV384" t="n">
        <v>0</v>
      </c>
      <c r="AW384" t="n">
        <v>0</v>
      </c>
      <c r="AX384" t="inlineStr">
        <is>
          <t>NTTA0001783969</t>
        </is>
      </c>
      <c r="AY384" t="inlineStr">
        <is>
          <t>3/17/2025 12:00:00 AM</t>
        </is>
      </c>
      <c r="AZ384" t="n">
        <v>99860.63</v>
      </c>
      <c r="BF384" t="inlineStr">
        <is>
          <t>MECH - MECHANIC</t>
        </is>
      </c>
      <c r="CL384" t="n">
        <v>2</v>
      </c>
      <c r="CO384" s="1" t="n">
        <v>46081</v>
      </c>
      <c r="CP384" t="inlineStr">
        <is>
          <t>Standard</t>
        </is>
      </c>
      <c r="CV384">
        <f>FLEET7[[#This Row],[Category]]</f>
        <v/>
      </c>
      <c r="CW384">
        <f>TRIM(LEFT($C384, FIND("(", $C384 &amp; "(") - 1))</f>
        <v/>
      </c>
      <c r="CX384">
        <f>IFERROR(TRIM(MID(FLEET7[[#This Row],[Secondary Asset Identifier]], FIND(" - ", FLEET7[[#This Row],[Secondary Asset Identifier]]) + 3, LEN(FLEET7[[#This Row],[Secondary Asset Identifier]]))),FLEET7[[#This Row],[Emp ID]])</f>
        <v/>
      </c>
      <c r="CY384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384">
        <f>FLEET7[[#This Row],[Assigned]]</f>
        <v/>
      </c>
      <c r="DA384">
        <f>TRIM(LEFT($C384, FIND("(", $C384 &amp; "(") - 1))</f>
        <v/>
      </c>
    </row>
    <row r="385">
      <c r="A385" t="inlineStr">
        <is>
          <t>Ragle Inc.</t>
        </is>
      </c>
      <c r="B385" t="inlineStr">
        <is>
          <t>Ragle - Texas</t>
        </is>
      </c>
      <c r="C385" t="inlineStr">
        <is>
          <t xml:space="preserve">OV-01 (OFFICE VEHICLE) </t>
        </is>
      </c>
      <c r="D385" t="inlineStr">
        <is>
          <t>On-Road</t>
        </is>
      </c>
      <c r="E385" t="inlineStr">
        <is>
          <t>FORD</t>
        </is>
      </c>
      <c r="F385" t="inlineStr">
        <is>
          <t>FUSION</t>
        </is>
      </c>
      <c r="G385" t="n">
        <v>2019</v>
      </c>
      <c r="H385" t="inlineStr">
        <is>
          <t>Pickup Truck</t>
        </is>
      </c>
      <c r="K385" s="1" t="n">
        <v>45788.43638888889</v>
      </c>
      <c r="L385" t="inlineStr">
        <is>
          <t>Heartbeat</t>
        </is>
      </c>
      <c r="R385" t="inlineStr">
        <is>
          <t>TEXDIST, Two Thousand Oak Apartments, North Richland Hills, TX 76180</t>
        </is>
      </c>
      <c r="T385" t="inlineStr">
        <is>
          <t>True</t>
        </is>
      </c>
      <c r="U385" t="inlineStr">
        <is>
          <t>6</t>
        </is>
      </c>
      <c r="V385" t="n">
        <v>510</v>
      </c>
      <c r="W385" t="n">
        <v>47538.5</v>
      </c>
      <c r="X385" t="n">
        <v>47538.5</v>
      </c>
      <c r="Y385" t="n">
        <v>1154</v>
      </c>
      <c r="Z385" t="n">
        <v>1154</v>
      </c>
      <c r="AA385" t="inlineStr">
        <is>
          <t>OFFICE VEHICLE</t>
        </is>
      </c>
      <c r="AB385" t="inlineStr">
        <is>
          <t>3FA6P0G77KR282669</t>
        </is>
      </c>
      <c r="AD385" t="inlineStr">
        <is>
          <t>MYX6198</t>
        </is>
      </c>
      <c r="AE385" t="inlineStr">
        <is>
          <t>TX</t>
        </is>
      </c>
      <c r="AH385" t="inlineStr">
        <is>
          <t xml:space="preserve">S 4dr Front-Wheel Drive Sedan S 4dr Front-Wheel Drive Sedan
</t>
        </is>
      </c>
      <c r="AO385" t="inlineStr">
        <is>
          <t>0.00</t>
        </is>
      </c>
      <c r="AP385" t="inlineStr">
        <is>
          <t>CuYds</t>
        </is>
      </c>
      <c r="AQ385" t="n">
        <v>0</v>
      </c>
      <c r="AR385" t="n">
        <v>0</v>
      </c>
      <c r="AS385" t="inlineStr">
        <is>
          <t>lbs</t>
        </is>
      </c>
      <c r="AT385" t="n">
        <v>0</v>
      </c>
      <c r="AU385" t="n">
        <v>0</v>
      </c>
      <c r="AV385" t="n">
        <v>0</v>
      </c>
      <c r="AW385" t="n">
        <v>0</v>
      </c>
      <c r="AX385" t="inlineStr">
        <is>
          <t>DFW.04292544</t>
        </is>
      </c>
      <c r="BF385" t="inlineStr">
        <is>
          <t>8 - DISTRICT</t>
        </is>
      </c>
      <c r="CJ385" t="inlineStr">
        <is>
          <t>GT-2469</t>
        </is>
      </c>
      <c r="CK385" t="inlineStr">
        <is>
          <t>223701942</t>
        </is>
      </c>
      <c r="CL385" t="n">
        <v>2</v>
      </c>
      <c r="CO385" s="1" t="n">
        <v>46053</v>
      </c>
      <c r="CP385" t="inlineStr">
        <is>
          <t>Standard</t>
        </is>
      </c>
      <c r="CV385">
        <f>FLEET7[[#This Row],[Category]]</f>
        <v/>
      </c>
      <c r="CW385">
        <f>TRIM(LEFT($C385, FIND("(", $C385 &amp; "(") - 1))</f>
        <v/>
      </c>
      <c r="CX385">
        <f>IFERROR(TRIM(MID(FLEET7[[#This Row],[Secondary Asset Identifier]], FIND(" - ", FLEET7[[#This Row],[Secondary Asset Identifier]]) + 3, LEN(FLEET7[[#This Row],[Secondary Asset Identifier]]))),FLEET7[[#This Row],[Emp ID]])</f>
        <v/>
      </c>
      <c r="CY385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385">
        <f>FLEET7[[#This Row],[Assigned]]</f>
        <v/>
      </c>
      <c r="DA385">
        <f>TRIM(LEFT($C385, FIND("(", $C385 &amp; "(") - 1))</f>
        <v/>
      </c>
    </row>
    <row r="386">
      <c r="A386" t="inlineStr">
        <is>
          <t>Ragle Inc.</t>
        </is>
      </c>
      <c r="B386" t="inlineStr">
        <is>
          <t>Ragle - Texas</t>
        </is>
      </c>
      <c r="C386" t="inlineStr">
        <is>
          <t>PAV-02</t>
        </is>
      </c>
      <c r="D386" t="inlineStr">
        <is>
          <t>Off-Road</t>
        </is>
      </c>
      <c r="E386" t="inlineStr">
        <is>
          <t>LINCOLN</t>
        </is>
      </c>
      <c r="F386" t="inlineStr">
        <is>
          <t>660AXL</t>
        </is>
      </c>
      <c r="G386" t="n">
        <v>2011</v>
      </c>
      <c r="H386" t="inlineStr">
        <is>
          <t>Mixing System</t>
        </is>
      </c>
      <c r="K386" s="1" t="n">
        <v>45630.38322916667</v>
      </c>
      <c r="L386" t="inlineStr">
        <is>
          <t>Heartbeat</t>
        </is>
      </c>
      <c r="R386" t="inlineStr">
        <is>
          <t>2023-007 Ector BI 20E Rehab Roadway, E Highway 80, Odessa, TX 79762</t>
        </is>
      </c>
      <c r="T386" t="inlineStr">
        <is>
          <t>True</t>
        </is>
      </c>
      <c r="U386" t="inlineStr">
        <is>
          <t>208</t>
        </is>
      </c>
      <c r="V386" t="n">
        <v>566</v>
      </c>
      <c r="W386" t="n">
        <v>32.5</v>
      </c>
      <c r="X386" t="n">
        <v>32.5</v>
      </c>
      <c r="Y386" t="n">
        <v>924</v>
      </c>
      <c r="Z386" t="n">
        <v>924</v>
      </c>
      <c r="AB386" t="inlineStr">
        <is>
          <t>90000.11.6</t>
        </is>
      </c>
      <c r="AO386" t="inlineStr">
        <is>
          <t>0.00</t>
        </is>
      </c>
      <c r="AP386" t="inlineStr">
        <is>
          <t>CuYds</t>
        </is>
      </c>
      <c r="AR386" t="n">
        <v>0</v>
      </c>
      <c r="AS386" t="inlineStr">
        <is>
          <t>lbs</t>
        </is>
      </c>
      <c r="AU386" t="n">
        <v>0</v>
      </c>
      <c r="AV386" t="n">
        <v>0</v>
      </c>
      <c r="AW386" t="n">
        <v>0</v>
      </c>
      <c r="CJ386" t="inlineStr">
        <is>
          <t>GT-4769B</t>
        </is>
      </c>
      <c r="CK386" t="inlineStr">
        <is>
          <t>221019838</t>
        </is>
      </c>
      <c r="CP386" t="inlineStr">
        <is>
          <t>Standard</t>
        </is>
      </c>
      <c r="CV386">
        <f>FLEET7[[#This Row],[Category]]</f>
        <v/>
      </c>
      <c r="CW386">
        <f>TRIM(LEFT($C386, FIND("(", $C386 &amp; "(") - 1))</f>
        <v/>
      </c>
      <c r="CX386">
        <f>IFERROR(TRIM(MID(FLEET7[[#This Row],[Secondary Asset Identifier]], FIND(" - ", FLEET7[[#This Row],[Secondary Asset Identifier]]) + 3, LEN(FLEET7[[#This Row],[Secondary Asset Identifier]]))),FLEET7[[#This Row],[Emp ID]])</f>
        <v/>
      </c>
      <c r="CY386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386">
        <f>FLEET7[[#This Row],[Assigned]]</f>
        <v/>
      </c>
      <c r="DA386">
        <f>TRIM(LEFT($C386, FIND("(", $C386 &amp; "(") - 1))</f>
        <v/>
      </c>
    </row>
    <row r="387">
      <c r="A387" t="inlineStr">
        <is>
          <t>Ragle Inc.</t>
        </is>
      </c>
      <c r="B387" t="inlineStr">
        <is>
          <t>Ragle - Texas</t>
        </is>
      </c>
      <c r="C387" t="inlineStr">
        <is>
          <t>PAV-04</t>
        </is>
      </c>
      <c r="D387" t="inlineStr">
        <is>
          <t>Off-Road</t>
        </is>
      </c>
      <c r="E387" t="inlineStr">
        <is>
          <t>CAT</t>
        </is>
      </c>
      <c r="F387" t="inlineStr">
        <is>
          <t>AP-1055F</t>
        </is>
      </c>
      <c r="G387" t="n">
        <v>2016</v>
      </c>
      <c r="H387" t="inlineStr">
        <is>
          <t>Paver</t>
        </is>
      </c>
      <c r="K387" s="1" t="n">
        <v>45788.62024305556</v>
      </c>
      <c r="L387" t="inlineStr">
        <is>
          <t>Heartbeat</t>
        </is>
      </c>
      <c r="R387" t="inlineStr">
        <is>
          <t>2023-007 Ector BI 20E Rehab Roadway, W Highway 80 E, Midland, TX 79765</t>
        </is>
      </c>
      <c r="T387" t="inlineStr">
        <is>
          <t>True</t>
        </is>
      </c>
      <c r="U387" t="inlineStr">
        <is>
          <t>17</t>
        </is>
      </c>
      <c r="V387" t="n">
        <v>592</v>
      </c>
      <c r="W387" t="n">
        <v>144.9</v>
      </c>
      <c r="X387" t="n">
        <v>144.9</v>
      </c>
      <c r="Y387" t="n">
        <v>5218</v>
      </c>
      <c r="Z387" t="n">
        <v>5218</v>
      </c>
      <c r="AA387" t="inlineStr">
        <is>
          <t>ASPHALT</t>
        </is>
      </c>
      <c r="AB387" t="inlineStr">
        <is>
          <t>CATAP105LTJ500487</t>
        </is>
      </c>
      <c r="AO387" t="inlineStr">
        <is>
          <t>0.00</t>
        </is>
      </c>
      <c r="AP387" t="inlineStr">
        <is>
          <t>CuYds</t>
        </is>
      </c>
      <c r="AR387" t="n">
        <v>0</v>
      </c>
      <c r="AS387" t="inlineStr">
        <is>
          <t>lbs</t>
        </is>
      </c>
      <c r="AU387" t="n">
        <v>0</v>
      </c>
      <c r="AV387" t="n">
        <v>0</v>
      </c>
      <c r="AW387" t="n">
        <v>0</v>
      </c>
      <c r="CJ387" t="inlineStr">
        <is>
          <t>GT-4769B</t>
        </is>
      </c>
      <c r="CK387" t="inlineStr">
        <is>
          <t>221020718</t>
        </is>
      </c>
      <c r="CP387" t="inlineStr">
        <is>
          <t>Standard</t>
        </is>
      </c>
      <c r="CV387">
        <f>FLEET7[[#This Row],[Category]]</f>
        <v/>
      </c>
      <c r="CW387">
        <f>TRIM(LEFT($C387, FIND("(", $C387 &amp; "(") - 1))</f>
        <v/>
      </c>
      <c r="CX387">
        <f>IFERROR(TRIM(MID(FLEET7[[#This Row],[Secondary Asset Identifier]], FIND(" - ", FLEET7[[#This Row],[Secondary Asset Identifier]]) + 3, LEN(FLEET7[[#This Row],[Secondary Asset Identifier]]))),FLEET7[[#This Row],[Emp ID]])</f>
        <v/>
      </c>
      <c r="CY387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387">
        <f>FLEET7[[#This Row],[Assigned]]</f>
        <v/>
      </c>
      <c r="DA387">
        <f>TRIM(LEFT($C387, FIND("(", $C387 &amp; "(") - 1))</f>
        <v/>
      </c>
    </row>
    <row r="388">
      <c r="A388" t="inlineStr">
        <is>
          <t>Ragle Inc.</t>
        </is>
      </c>
      <c r="B388" t="inlineStr">
        <is>
          <t>Ragle - Texas</t>
        </is>
      </c>
      <c r="C388" t="inlineStr">
        <is>
          <t>PT-01S (open)</t>
        </is>
      </c>
      <c r="D388" t="inlineStr">
        <is>
          <t>On-Road</t>
        </is>
      </c>
      <c r="E388" t="inlineStr">
        <is>
          <t>FORD</t>
        </is>
      </c>
      <c r="F388" t="inlineStr">
        <is>
          <t>F150</t>
        </is>
      </c>
      <c r="G388" t="n">
        <v>2018</v>
      </c>
      <c r="H388" t="inlineStr">
        <is>
          <t>Pickup Truck</t>
        </is>
      </c>
      <c r="I388" t="inlineStr">
        <is>
          <t>1/2 Ton</t>
        </is>
      </c>
      <c r="K388" s="1" t="n">
        <v>45545.56577546296</v>
      </c>
      <c r="L388" t="inlineStr">
        <is>
          <t>Heartbeat</t>
        </is>
      </c>
      <c r="R388" t="inlineStr">
        <is>
          <t>DFW Yard, Oak Grove Rd, Fort Worth, TX 76140</t>
        </is>
      </c>
      <c r="T388" t="inlineStr">
        <is>
          <t>True</t>
        </is>
      </c>
      <c r="U388" t="inlineStr">
        <is>
          <t>251</t>
        </is>
      </c>
      <c r="V388" t="n">
        <v>620</v>
      </c>
      <c r="W388" t="n">
        <v>132194.6</v>
      </c>
      <c r="X388" t="n">
        <v>136012.6</v>
      </c>
      <c r="Y388" t="n">
        <v>4826</v>
      </c>
      <c r="Z388" t="n">
        <v>4826</v>
      </c>
      <c r="AA388" t="inlineStr">
        <is>
          <t>open</t>
        </is>
      </c>
      <c r="AB388" t="inlineStr">
        <is>
          <t>1FTMF1CB8JKD79922</t>
        </is>
      </c>
      <c r="AD388" t="inlineStr">
        <is>
          <t>LGK8184</t>
        </is>
      </c>
      <c r="AE388" t="inlineStr">
        <is>
          <t>TX</t>
        </is>
      </c>
      <c r="AH388" t="inlineStr">
        <is>
          <t>XL 4x2 Regular Cab Styleside 6.5 ft. box 122 in. WB</t>
        </is>
      </c>
      <c r="AO388" t="inlineStr">
        <is>
          <t>0.00</t>
        </is>
      </c>
      <c r="AP388" t="inlineStr">
        <is>
          <t>CuYds</t>
        </is>
      </c>
      <c r="AQ388" t="n">
        <v>0</v>
      </c>
      <c r="AR388" t="n">
        <v>0</v>
      </c>
      <c r="AS388" t="inlineStr">
        <is>
          <t>lbs</t>
        </is>
      </c>
      <c r="AT388" t="n">
        <v>0</v>
      </c>
      <c r="AU388" t="n">
        <v>0</v>
      </c>
      <c r="AV388" t="n">
        <v>0</v>
      </c>
      <c r="AW388" t="n">
        <v>0</v>
      </c>
      <c r="AX388" t="inlineStr">
        <is>
          <t>DFW.06201703</t>
        </is>
      </c>
      <c r="AZ388" t="n">
        <v>0</v>
      </c>
      <c r="BA388" t="n">
        <v>0</v>
      </c>
      <c r="BB388" t="n">
        <v>0</v>
      </c>
      <c r="BF388" t="inlineStr">
        <is>
          <t>SM - SELECT MAINTENANCE</t>
        </is>
      </c>
      <c r="CJ388" t="inlineStr">
        <is>
          <t>GT-2469</t>
        </is>
      </c>
      <c r="CK388" t="inlineStr">
        <is>
          <t>223702320</t>
        </is>
      </c>
      <c r="CL388" t="n">
        <v>2</v>
      </c>
      <c r="CO388" s="1" t="n">
        <v>45930</v>
      </c>
      <c r="CP388" t="inlineStr">
        <is>
          <t>Import</t>
        </is>
      </c>
      <c r="CV388">
        <f>FLEET7[[#This Row],[Category]]</f>
        <v/>
      </c>
      <c r="CW388">
        <f>TRIM(LEFT($C388, FIND("(", $C388 &amp; "(") - 1))</f>
        <v/>
      </c>
      <c r="CX388">
        <f>IFERROR(TRIM(MID(FLEET7[[#This Row],[Secondary Asset Identifier]], FIND(" - ", FLEET7[[#This Row],[Secondary Asset Identifier]]) + 3, LEN(FLEET7[[#This Row],[Secondary Asset Identifier]]))),FLEET7[[#This Row],[Emp ID]])</f>
        <v/>
      </c>
      <c r="CY388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388">
        <f>FLEET7[[#This Row],[Assigned]]</f>
        <v/>
      </c>
      <c r="DA388">
        <f>TRIM(LEFT($C388, FIND("(", $C388 &amp; "(") - 1))</f>
        <v/>
      </c>
    </row>
    <row r="389">
      <c r="A389" t="inlineStr">
        <is>
          <t>Ragle Inc.</t>
        </is>
      </c>
      <c r="B389" t="inlineStr">
        <is>
          <t>Ragle - Texas</t>
        </is>
      </c>
      <c r="C389" t="inlineStr">
        <is>
          <t>PT-06S (SELECT CREW TRUCK)</t>
        </is>
      </c>
      <c r="D389" t="inlineStr">
        <is>
          <t>On-Road</t>
        </is>
      </c>
      <c r="E389" t="inlineStr">
        <is>
          <t>FORD</t>
        </is>
      </c>
      <c r="F389" t="inlineStr">
        <is>
          <t>F350</t>
        </is>
      </c>
      <c r="G389" t="n">
        <v>2019</v>
      </c>
      <c r="H389" t="inlineStr">
        <is>
          <t>Pickup Truck</t>
        </is>
      </c>
      <c r="I389" t="inlineStr">
        <is>
          <t>1 Ton 4WD</t>
        </is>
      </c>
      <c r="K389" s="1" t="n">
        <v>45788.62092592593</v>
      </c>
      <c r="L389" t="inlineStr">
        <is>
          <t>Heartbeat</t>
        </is>
      </c>
      <c r="R389" t="inlineStr">
        <is>
          <t>County Road 99, Alvin, TX 77511</t>
        </is>
      </c>
      <c r="T389" t="inlineStr">
        <is>
          <t>True</t>
        </is>
      </c>
      <c r="U389" t="inlineStr">
        <is>
          <t>2</t>
        </is>
      </c>
      <c r="V389" t="n">
        <v>628</v>
      </c>
      <c r="W389" t="n">
        <v>143346.2</v>
      </c>
      <c r="X389" t="n">
        <v>143346.2</v>
      </c>
      <c r="Y389" t="n">
        <v>2914</v>
      </c>
      <c r="Z389" t="n">
        <v>2914</v>
      </c>
      <c r="AA389" t="inlineStr">
        <is>
          <t>SELECT CREW TRUCK</t>
        </is>
      </c>
      <c r="AB389" t="inlineStr">
        <is>
          <t>1FT8W3DT6KEC40649</t>
        </is>
      </c>
      <c r="AD389" t="inlineStr">
        <is>
          <t>PGC0398</t>
        </is>
      </c>
      <c r="AE389" t="inlineStr">
        <is>
          <t>TX</t>
        </is>
      </c>
      <c r="AH389" t="inlineStr">
        <is>
          <t>XL 4x4 SD Crew Cab 8 ft. box 176 in. WB DRW</t>
        </is>
      </c>
      <c r="AO389" t="inlineStr">
        <is>
          <t>0.00</t>
        </is>
      </c>
      <c r="AP389" t="inlineStr">
        <is>
          <t>CuYds</t>
        </is>
      </c>
      <c r="AQ389" t="n">
        <v>0</v>
      </c>
      <c r="AR389" t="n">
        <v>0</v>
      </c>
      <c r="AS389" t="inlineStr">
        <is>
          <t>lbs</t>
        </is>
      </c>
      <c r="AT389" t="n">
        <v>0</v>
      </c>
      <c r="AU389" t="n">
        <v>0</v>
      </c>
      <c r="AV389" t="n">
        <v>0</v>
      </c>
      <c r="AW389" t="n">
        <v>0</v>
      </c>
      <c r="AX389" t="inlineStr">
        <is>
          <t>DFW.03535689</t>
        </is>
      </c>
      <c r="AZ389" t="n">
        <v>0</v>
      </c>
      <c r="BA389" t="n">
        <v>0</v>
      </c>
      <c r="BB389" t="n">
        <v>0</v>
      </c>
      <c r="BF389" t="inlineStr">
        <is>
          <t>SM - SELECT MAINTENANCE</t>
        </is>
      </c>
      <c r="CJ389" t="inlineStr">
        <is>
          <t>GT-2469</t>
        </is>
      </c>
      <c r="CK389" t="inlineStr">
        <is>
          <t>223701962</t>
        </is>
      </c>
      <c r="CL389" t="n">
        <v>2</v>
      </c>
      <c r="CO389" s="1" t="n">
        <v>45716</v>
      </c>
      <c r="CP389" t="inlineStr">
        <is>
          <t>Import</t>
        </is>
      </c>
      <c r="CV389">
        <f>FLEET7[[#This Row],[Category]]</f>
        <v/>
      </c>
      <c r="CW389">
        <f>TRIM(LEFT($C389, FIND("(", $C389 &amp; "(") - 1))</f>
        <v/>
      </c>
      <c r="CX389">
        <f>IFERROR(TRIM(MID(FLEET7[[#This Row],[Secondary Asset Identifier]], FIND(" - ", FLEET7[[#This Row],[Secondary Asset Identifier]]) + 3, LEN(FLEET7[[#This Row],[Secondary Asset Identifier]]))),FLEET7[[#This Row],[Emp ID]])</f>
        <v/>
      </c>
      <c r="CY389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389">
        <f>FLEET7[[#This Row],[Assigned]]</f>
        <v/>
      </c>
      <c r="DA389">
        <f>TRIM(LEFT($C389, FIND("(", $C389 &amp; "(") - 1))</f>
        <v/>
      </c>
    </row>
    <row r="390">
      <c r="A390" t="inlineStr">
        <is>
          <t>Ragle Inc.</t>
        </is>
      </c>
      <c r="B390" t="inlineStr">
        <is>
          <t>Ragle - Texas</t>
        </is>
      </c>
      <c r="C390" t="inlineStr">
        <is>
          <t>PT-07S (ROGER DODDY)</t>
        </is>
      </c>
      <c r="D390" t="inlineStr">
        <is>
          <t>On-Road</t>
        </is>
      </c>
      <c r="E390" t="inlineStr">
        <is>
          <t>FORD</t>
        </is>
      </c>
      <c r="F390" t="inlineStr">
        <is>
          <t>F150</t>
        </is>
      </c>
      <c r="G390" t="n">
        <v>2021</v>
      </c>
      <c r="H390" t="inlineStr">
        <is>
          <t>Pickup Truck</t>
        </is>
      </c>
      <c r="I390" t="inlineStr">
        <is>
          <t>1/2 Ton</t>
        </is>
      </c>
      <c r="K390" s="1" t="n">
        <v>45788.71943287037</v>
      </c>
      <c r="L390" t="inlineStr">
        <is>
          <t>Heartbeat</t>
        </is>
      </c>
      <c r="R390" t="inlineStr">
        <is>
          <t>Sunny Meadow Ct, Dalworthington Gardens, TX 76016</t>
        </is>
      </c>
      <c r="S390" t="inlineStr">
        <is>
          <t>Roger Doddy (DODROG)</t>
        </is>
      </c>
      <c r="T390" t="inlineStr">
        <is>
          <t>True</t>
        </is>
      </c>
      <c r="U390" t="inlineStr">
        <is>
          <t>2</t>
        </is>
      </c>
      <c r="V390" t="n">
        <v>634</v>
      </c>
      <c r="W390" t="n">
        <v>70811.5</v>
      </c>
      <c r="X390" t="n">
        <v>70811.5</v>
      </c>
      <c r="Y390" t="n">
        <v>3388</v>
      </c>
      <c r="Z390" t="n">
        <v>3388</v>
      </c>
      <c r="AA390" t="inlineStr">
        <is>
          <t>DODROG - DODDY, ROGER W</t>
        </is>
      </c>
      <c r="AB390" t="inlineStr">
        <is>
          <t>1FTEW1C5XMKE11286</t>
        </is>
      </c>
      <c r="AD390" t="inlineStr">
        <is>
          <t>PYW3018</t>
        </is>
      </c>
      <c r="AE390" t="inlineStr">
        <is>
          <t>TX</t>
        </is>
      </c>
      <c r="AH390" t="inlineStr">
        <is>
          <t>XL 4x2 SuperCrew Cab Styleside 5.5 ft. box 145 in. WB</t>
        </is>
      </c>
      <c r="AO390" t="inlineStr">
        <is>
          <t>0.00</t>
        </is>
      </c>
      <c r="AP390" t="inlineStr">
        <is>
          <t>CuYds</t>
        </is>
      </c>
      <c r="AQ390" t="n">
        <v>0</v>
      </c>
      <c r="AR390" t="n">
        <v>0</v>
      </c>
      <c r="AS390" t="inlineStr">
        <is>
          <t>lbs</t>
        </is>
      </c>
      <c r="AT390" t="n">
        <v>0</v>
      </c>
      <c r="AU390" t="n">
        <v>0</v>
      </c>
      <c r="AV390" t="n">
        <v>0</v>
      </c>
      <c r="AW390" t="n">
        <v>0</v>
      </c>
      <c r="AX390" t="inlineStr">
        <is>
          <t>DFW.02810756</t>
        </is>
      </c>
      <c r="AZ390" t="n">
        <v>0</v>
      </c>
      <c r="BA390" t="n">
        <v>0</v>
      </c>
      <c r="BB390" t="n">
        <v>0</v>
      </c>
      <c r="BF390" t="inlineStr">
        <is>
          <t>SM - SELECT MAINTENANCE</t>
        </is>
      </c>
      <c r="CJ390" t="inlineStr">
        <is>
          <t>GT-2469</t>
        </is>
      </c>
      <c r="CK390" t="inlineStr">
        <is>
          <t>223702326</t>
        </is>
      </c>
      <c r="CL390" t="n">
        <v>2</v>
      </c>
      <c r="CO390" s="1" t="n">
        <v>45869</v>
      </c>
      <c r="CP390" t="inlineStr">
        <is>
          <t>Import</t>
        </is>
      </c>
      <c r="CV390">
        <f>FLEET7[[#This Row],[Category]]</f>
        <v/>
      </c>
      <c r="CW390">
        <f>TRIM(LEFT($C390, FIND("(", $C390 &amp; "(") - 1))</f>
        <v/>
      </c>
      <c r="CX390">
        <f>IFERROR(TRIM(MID(FLEET7[[#This Row],[Secondary Asset Identifier]], FIND(" - ", FLEET7[[#This Row],[Secondary Asset Identifier]]) + 3, LEN(FLEET7[[#This Row],[Secondary Asset Identifier]]))),FLEET7[[#This Row],[Emp ID]])</f>
        <v/>
      </c>
      <c r="CY390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390">
        <f>FLEET7[[#This Row],[Assigned]]</f>
        <v/>
      </c>
      <c r="DA390">
        <f>TRIM(LEFT($C390, FIND("(", $C390 &amp; "(") - 1))</f>
        <v/>
      </c>
    </row>
    <row r="391">
      <c r="A391" t="inlineStr">
        <is>
          <t>Ragle Inc.</t>
        </is>
      </c>
      <c r="B391" t="inlineStr">
        <is>
          <t>Ragle - Texas</t>
        </is>
      </c>
      <c r="C391" t="inlineStr">
        <is>
          <t>PT-08S (JAMES GABE)</t>
        </is>
      </c>
      <c r="D391" t="inlineStr">
        <is>
          <t>On-Road</t>
        </is>
      </c>
      <c r="E391" t="inlineStr">
        <is>
          <t>FORD</t>
        </is>
      </c>
      <c r="F391" t="inlineStr">
        <is>
          <t>F150</t>
        </is>
      </c>
      <c r="G391" t="n">
        <v>2022</v>
      </c>
      <c r="H391" t="inlineStr">
        <is>
          <t>Pickup Truck</t>
        </is>
      </c>
      <c r="I391" t="inlineStr">
        <is>
          <t>1/2 Ton</t>
        </is>
      </c>
      <c r="S391" t="inlineStr">
        <is>
          <t>James Gabe (GABJAM)</t>
        </is>
      </c>
      <c r="T391" t="inlineStr">
        <is>
          <t>True</t>
        </is>
      </c>
      <c r="U391" t="inlineStr">
        <is>
          <t>N/A</t>
        </is>
      </c>
      <c r="AA391" t="inlineStr">
        <is>
          <t>JAMES GABE</t>
        </is>
      </c>
      <c r="AB391" t="inlineStr">
        <is>
          <t>1FTFW1E88NKE97534</t>
        </is>
      </c>
      <c r="AD391" t="inlineStr">
        <is>
          <t>STN6031</t>
        </is>
      </c>
      <c r="AE391" t="inlineStr">
        <is>
          <t>TX</t>
        </is>
      </c>
      <c r="AO391" t="inlineStr">
        <is>
          <t>0.00</t>
        </is>
      </c>
      <c r="AQ391" t="n">
        <v>0</v>
      </c>
      <c r="AR391" t="n">
        <v>0</v>
      </c>
      <c r="AS391" t="inlineStr">
        <is>
          <t>lbs</t>
        </is>
      </c>
      <c r="AT391" t="n">
        <v>0</v>
      </c>
      <c r="AU391" t="n">
        <v>0</v>
      </c>
      <c r="AV391" t="n">
        <v>0</v>
      </c>
      <c r="AW391" t="n">
        <v>0</v>
      </c>
      <c r="AX391" t="inlineStr">
        <is>
          <t>DFW.05249347</t>
        </is>
      </c>
      <c r="BF391" t="inlineStr">
        <is>
          <t>SM - SELECT MAINTENANCE</t>
        </is>
      </c>
      <c r="CL391" t="n">
        <v>2</v>
      </c>
      <c r="CO391" s="1" t="n">
        <v>46053</v>
      </c>
      <c r="CP391" t="inlineStr">
        <is>
          <t>Standard</t>
        </is>
      </c>
      <c r="CV391">
        <f>FLEET7[[#This Row],[Category]]</f>
        <v/>
      </c>
      <c r="CW391">
        <f>TRIM(LEFT($C391, FIND("(", $C391 &amp; "(") - 1))</f>
        <v/>
      </c>
      <c r="CX391">
        <f>IFERROR(TRIM(MID(FLEET7[[#This Row],[Secondary Asset Identifier]], FIND(" - ", FLEET7[[#This Row],[Secondary Asset Identifier]]) + 3, LEN(FLEET7[[#This Row],[Secondary Asset Identifier]]))),FLEET7[[#This Row],[Emp ID]])</f>
        <v/>
      </c>
      <c r="CY391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391">
        <f>FLEET7[[#This Row],[Assigned]]</f>
        <v/>
      </c>
      <c r="DA391">
        <f>TRIM(LEFT($C391, FIND("(", $C391 &amp; "(") - 1))</f>
        <v/>
      </c>
    </row>
    <row r="392">
      <c r="A392" t="inlineStr">
        <is>
          <t>Ragle Inc.</t>
        </is>
      </c>
      <c r="B392" t="inlineStr">
        <is>
          <t>Ragle - Texas</t>
        </is>
      </c>
      <c r="C392" t="inlineStr">
        <is>
          <t>PT-09S (JOVAN ESPINOZA-CASILLAS)</t>
        </is>
      </c>
      <c r="D392" t="inlineStr">
        <is>
          <t>On-Road</t>
        </is>
      </c>
      <c r="E392" t="inlineStr">
        <is>
          <t>FORD</t>
        </is>
      </c>
      <c r="F392" t="inlineStr">
        <is>
          <t>F150</t>
        </is>
      </c>
      <c r="G392" t="n">
        <v>2022</v>
      </c>
      <c r="H392" t="inlineStr">
        <is>
          <t>Pickup Truck</t>
        </is>
      </c>
      <c r="I392" t="inlineStr">
        <is>
          <t>1/2 Ton</t>
        </is>
      </c>
      <c r="K392" s="1" t="n">
        <v>45789.42591435185</v>
      </c>
      <c r="L392" t="inlineStr">
        <is>
          <t>Idle Ended</t>
        </is>
      </c>
      <c r="R392" t="inlineStr">
        <is>
          <t>DFW Yard, Oak Grove Rd, Fort Worth, TX 76140</t>
        </is>
      </c>
      <c r="S392" t="inlineStr">
        <is>
          <t>JOVAN ESPINOZA-CASILLAS (ESPJOV)</t>
        </is>
      </c>
      <c r="T392" t="inlineStr">
        <is>
          <t>True</t>
        </is>
      </c>
      <c r="U392" t="inlineStr">
        <is>
          <t>0</t>
        </is>
      </c>
      <c r="V392" t="n">
        <v>623</v>
      </c>
      <c r="W392" t="n">
        <v>111989.7</v>
      </c>
      <c r="X392" t="n">
        <v>111989.7</v>
      </c>
      <c r="Y392" t="n">
        <v>5810</v>
      </c>
      <c r="Z392" t="n">
        <v>5810</v>
      </c>
      <c r="AA392" t="inlineStr">
        <is>
          <t>ESPJOV - Espinoza-Casillas, Jovan</t>
        </is>
      </c>
      <c r="AB392" t="inlineStr">
        <is>
          <t>1FTEW1CP3NKD01831</t>
        </is>
      </c>
      <c r="AD392" t="inlineStr">
        <is>
          <t>RMH0602</t>
        </is>
      </c>
      <c r="AE392" t="inlineStr">
        <is>
          <t>TX</t>
        </is>
      </c>
      <c r="AH392" t="inlineStr">
        <is>
          <t>XL 4x2 SuperCrew Cab 5.5 ft. box 145 in. WB</t>
        </is>
      </c>
      <c r="AO392" t="inlineStr">
        <is>
          <t>0.00</t>
        </is>
      </c>
      <c r="AP392" t="inlineStr">
        <is>
          <t>CuYds</t>
        </is>
      </c>
      <c r="AQ392" t="n">
        <v>0</v>
      </c>
      <c r="AR392" t="n">
        <v>0</v>
      </c>
      <c r="AS392" t="inlineStr">
        <is>
          <t>lbs</t>
        </is>
      </c>
      <c r="AT392" t="n">
        <v>0</v>
      </c>
      <c r="AU392" t="n">
        <v>0</v>
      </c>
      <c r="AV392" t="n">
        <v>0</v>
      </c>
      <c r="AW392" t="n">
        <v>0</v>
      </c>
      <c r="AX392" t="inlineStr">
        <is>
          <t>DFW.03847380</t>
        </is>
      </c>
      <c r="AZ392" t="n">
        <v>0</v>
      </c>
      <c r="BA392" t="n">
        <v>0</v>
      </c>
      <c r="BB392" t="n">
        <v>0</v>
      </c>
      <c r="BF392" t="inlineStr">
        <is>
          <t>SM - SELECT MAINTENANCE</t>
        </is>
      </c>
      <c r="CJ392" t="inlineStr">
        <is>
          <t>GT-2469</t>
        </is>
      </c>
      <c r="CK392" t="inlineStr">
        <is>
          <t>223702166</t>
        </is>
      </c>
      <c r="CL392" t="n">
        <v>2</v>
      </c>
      <c r="CO392" s="1" t="n">
        <v>46081</v>
      </c>
      <c r="CP392" t="inlineStr">
        <is>
          <t>Import</t>
        </is>
      </c>
      <c r="CV392">
        <f>FLEET7[[#This Row],[Category]]</f>
        <v/>
      </c>
      <c r="CW392">
        <f>TRIM(LEFT($C392, FIND("(", $C392 &amp; "(") - 1))</f>
        <v/>
      </c>
      <c r="CX392">
        <f>IFERROR(TRIM(MID(FLEET7[[#This Row],[Secondary Asset Identifier]], FIND(" - ", FLEET7[[#This Row],[Secondary Asset Identifier]]) + 3, LEN(FLEET7[[#This Row],[Secondary Asset Identifier]]))),FLEET7[[#This Row],[Emp ID]])</f>
        <v/>
      </c>
      <c r="CY392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392">
        <f>FLEET7[[#This Row],[Assigned]]</f>
        <v/>
      </c>
      <c r="DA392">
        <f>TRIM(LEFT($C392, FIND("(", $C392 &amp; "(") - 1))</f>
        <v/>
      </c>
    </row>
    <row r="393">
      <c r="A393" t="inlineStr">
        <is>
          <t>Ragle Inc.</t>
        </is>
      </c>
      <c r="B393" t="inlineStr">
        <is>
          <t>Ragle - Texas</t>
        </is>
      </c>
      <c r="C393" t="inlineStr">
        <is>
          <t>PT-104 (MARTIN ESCOBEDO JR)</t>
        </is>
      </c>
      <c r="D393" t="inlineStr">
        <is>
          <t>On-Road</t>
        </is>
      </c>
      <c r="E393" t="inlineStr">
        <is>
          <t>FORD</t>
        </is>
      </c>
      <c r="F393" t="inlineStr">
        <is>
          <t>F150</t>
        </is>
      </c>
      <c r="G393" t="n">
        <v>2017</v>
      </c>
      <c r="H393" t="inlineStr">
        <is>
          <t>Pickup Truck</t>
        </is>
      </c>
      <c r="I393" t="inlineStr">
        <is>
          <t>1/2 Ton</t>
        </is>
      </c>
      <c r="K393" s="1" t="n">
        <v>45789.28171296296</v>
      </c>
      <c r="L393" t="inlineStr">
        <is>
          <t>Key Off</t>
        </is>
      </c>
      <c r="R393" t="inlineStr">
        <is>
          <t>2022-023 Riverfront &amp; Cadiz Bridge Improvement, S Riverfront Blvd, Dallas, TX 75207</t>
        </is>
      </c>
      <c r="S393" t="inlineStr">
        <is>
          <t>Martin Escobedo (210051)</t>
        </is>
      </c>
      <c r="T393" t="inlineStr">
        <is>
          <t>True</t>
        </is>
      </c>
      <c r="U393" t="inlineStr">
        <is>
          <t>0</t>
        </is>
      </c>
      <c r="V393" t="n">
        <v>20</v>
      </c>
      <c r="W393" t="n">
        <v>154208.3</v>
      </c>
      <c r="X393" t="n">
        <v>155261.3</v>
      </c>
      <c r="Y393" t="n">
        <v>4898</v>
      </c>
      <c r="Z393" t="n">
        <v>4898</v>
      </c>
      <c r="AA393" t="inlineStr">
        <is>
          <t>210051 - Escobedo Jr, Martin</t>
        </is>
      </c>
      <c r="AB393" t="inlineStr">
        <is>
          <t>1FTEW1CP8HKE48666</t>
        </is>
      </c>
      <c r="AC393" t="inlineStr">
        <is>
          <t>DNT.14339830 OLD TOLL TAG  NTTA01107089</t>
        </is>
      </c>
      <c r="AD393" t="inlineStr">
        <is>
          <t>KMZ3594</t>
        </is>
      </c>
      <c r="AE393" t="inlineStr">
        <is>
          <t>TX</t>
        </is>
      </c>
      <c r="AH393" t="inlineStr">
        <is>
          <t>XL 4x2 SuperCrew Cab Styleside 5.5 ft. box 145 in. WB</t>
        </is>
      </c>
      <c r="AO393" t="inlineStr">
        <is>
          <t>0.00</t>
        </is>
      </c>
      <c r="AP393" t="inlineStr">
        <is>
          <t>CuYds</t>
        </is>
      </c>
      <c r="AQ393" t="n">
        <v>0</v>
      </c>
      <c r="AR393" t="n">
        <v>0</v>
      </c>
      <c r="AS393" t="inlineStr">
        <is>
          <t>lbs</t>
        </is>
      </c>
      <c r="AT393" t="n">
        <v>0</v>
      </c>
      <c r="AU393" t="n">
        <v>0</v>
      </c>
      <c r="AV393" t="n">
        <v>0</v>
      </c>
      <c r="AW393" t="n">
        <v>0</v>
      </c>
      <c r="AX393" t="inlineStr">
        <is>
          <t>NTTA01557460</t>
        </is>
      </c>
      <c r="AZ393" t="n">
        <v>0</v>
      </c>
      <c r="BA393" t="n">
        <v>0</v>
      </c>
      <c r="BB393" t="n">
        <v>0</v>
      </c>
      <c r="BF393" t="inlineStr">
        <is>
          <t>2 - DFW, PE - PROJECT ENGINEER</t>
        </is>
      </c>
      <c r="CJ393" t="inlineStr">
        <is>
          <t>GT-2469</t>
        </is>
      </c>
      <c r="CK393" t="inlineStr">
        <is>
          <t>201006876</t>
        </is>
      </c>
      <c r="CL393" t="n">
        <v>2</v>
      </c>
      <c r="CO393" s="1" t="n">
        <v>46053</v>
      </c>
      <c r="CP393" t="inlineStr">
        <is>
          <t>Import</t>
        </is>
      </c>
      <c r="CV393">
        <f>FLEET7[[#This Row],[Category]]</f>
        <v/>
      </c>
      <c r="CW393">
        <f>TRIM(LEFT($C393, FIND("(", $C393 &amp; "(") - 1))</f>
        <v/>
      </c>
      <c r="CX393">
        <f>IFERROR(TRIM(MID(FLEET7[[#This Row],[Secondary Asset Identifier]], FIND(" - ", FLEET7[[#This Row],[Secondary Asset Identifier]]) + 3, LEN(FLEET7[[#This Row],[Secondary Asset Identifier]]))),FLEET7[[#This Row],[Emp ID]])</f>
        <v/>
      </c>
      <c r="CY393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393">
        <f>FLEET7[[#This Row],[Assigned]]</f>
        <v/>
      </c>
      <c r="DA393">
        <f>TRIM(LEFT($C393, FIND("(", $C393 &amp; "(") - 1))</f>
        <v/>
      </c>
    </row>
    <row r="394">
      <c r="A394" t="inlineStr">
        <is>
          <t>Ragle Inc.</t>
        </is>
      </c>
      <c r="B394" t="inlineStr">
        <is>
          <t>Ragle - Texas</t>
        </is>
      </c>
      <c r="C394" t="inlineStr">
        <is>
          <t xml:space="preserve">PT-107 (DFW OFFICE TRUCK) </t>
        </is>
      </c>
      <c r="D394" t="inlineStr">
        <is>
          <t>On-Road</t>
        </is>
      </c>
      <c r="E394" t="inlineStr">
        <is>
          <t>FORD</t>
        </is>
      </c>
      <c r="F394" t="inlineStr">
        <is>
          <t>F150</t>
        </is>
      </c>
      <c r="G394" t="n">
        <v>2017</v>
      </c>
      <c r="H394" t="inlineStr">
        <is>
          <t>Pickup Truck</t>
        </is>
      </c>
      <c r="I394" t="inlineStr">
        <is>
          <t>1/2 Ton</t>
        </is>
      </c>
      <c r="K394" s="1" t="n">
        <v>45789.38141203704</v>
      </c>
      <c r="L394" t="inlineStr">
        <is>
          <t>Key Off</t>
        </is>
      </c>
      <c r="R394" t="inlineStr">
        <is>
          <t>DFW Yard, Oak Grove Rd, Fort Worth, TX 76140</t>
        </is>
      </c>
      <c r="S394" t="inlineStr">
        <is>
          <t>Chris Robertson</t>
        </is>
      </c>
      <c r="T394" t="inlineStr">
        <is>
          <t>True</t>
        </is>
      </c>
      <c r="U394" t="inlineStr">
        <is>
          <t>0</t>
        </is>
      </c>
      <c r="V394" t="n">
        <v>60</v>
      </c>
      <c r="W394" t="n">
        <v>160947.3</v>
      </c>
      <c r="X394" t="n">
        <v>160947.3</v>
      </c>
      <c r="Y394" t="n">
        <v>742</v>
      </c>
      <c r="Z394" t="n">
        <v>742</v>
      </c>
      <c r="AA394" t="inlineStr">
        <is>
          <t>DFW OFFICE TRUCK</t>
        </is>
      </c>
      <c r="AB394" t="inlineStr">
        <is>
          <t>1FTEW1CP7HKE48674</t>
        </is>
      </c>
      <c r="AD394" t="inlineStr">
        <is>
          <t>KMZ3599</t>
        </is>
      </c>
      <c r="AE394" t="inlineStr">
        <is>
          <t>TX</t>
        </is>
      </c>
      <c r="AH394" t="inlineStr">
        <is>
          <t>XL 4x2 SuperCrew Cab Styleside 5.5 ft. box 145 in. WB
DNT.14339831 - OLD TOLL TAG</t>
        </is>
      </c>
      <c r="AO394" t="inlineStr">
        <is>
          <t>0.00</t>
        </is>
      </c>
      <c r="AP394" t="inlineStr">
        <is>
          <t>CuYds</t>
        </is>
      </c>
      <c r="AQ394" t="n">
        <v>0</v>
      </c>
      <c r="AR394" t="n">
        <v>0</v>
      </c>
      <c r="AS394" t="inlineStr">
        <is>
          <t>lbs</t>
        </is>
      </c>
      <c r="AT394" t="n">
        <v>0</v>
      </c>
      <c r="AU394" t="n">
        <v>0</v>
      </c>
      <c r="AV394" t="n">
        <v>0</v>
      </c>
      <c r="AW394" t="n">
        <v>0</v>
      </c>
      <c r="AX394" t="inlineStr">
        <is>
          <t>NTTA01600130</t>
        </is>
      </c>
      <c r="BD394" t="inlineStr">
        <is>
          <t>GASOLINE</t>
        </is>
      </c>
      <c r="BF394" t="inlineStr">
        <is>
          <t>8 - DISTRICT</t>
        </is>
      </c>
      <c r="CJ394" t="inlineStr">
        <is>
          <t>GT-2469</t>
        </is>
      </c>
      <c r="CK394" t="inlineStr">
        <is>
          <t>223701879</t>
        </is>
      </c>
      <c r="CL394" t="n">
        <v>2</v>
      </c>
      <c r="CO394" s="1" t="n">
        <v>46053</v>
      </c>
      <c r="CP394" t="inlineStr">
        <is>
          <t>Standard</t>
        </is>
      </c>
      <c r="CV394">
        <f>FLEET7[[#This Row],[Category]]</f>
        <v/>
      </c>
      <c r="CW394">
        <f>TRIM(LEFT($C394, FIND("(", $C394 &amp; "(") - 1))</f>
        <v/>
      </c>
      <c r="CX394">
        <f>IFERROR(TRIM(MID(FLEET7[[#This Row],[Secondary Asset Identifier]], FIND(" - ", FLEET7[[#This Row],[Secondary Asset Identifier]]) + 3, LEN(FLEET7[[#This Row],[Secondary Asset Identifier]]))),FLEET7[[#This Row],[Emp ID]])</f>
        <v/>
      </c>
      <c r="CY394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394">
        <f>FLEET7[[#This Row],[Assigned]]</f>
        <v/>
      </c>
      <c r="DA394">
        <f>TRIM(LEFT($C394, FIND("(", $C394 &amp; "(") - 1))</f>
        <v/>
      </c>
    </row>
    <row r="395">
      <c r="A395" t="inlineStr">
        <is>
          <t>Ragle Inc.</t>
        </is>
      </c>
      <c r="B395" t="inlineStr">
        <is>
          <t>Ragle - Texas</t>
        </is>
      </c>
      <c r="C395" t="inlineStr">
        <is>
          <t>PT-108 (GERARDO BALDIO)</t>
        </is>
      </c>
      <c r="D395" t="inlineStr">
        <is>
          <t>On-Road</t>
        </is>
      </c>
      <c r="E395" t="inlineStr">
        <is>
          <t>FORD</t>
        </is>
      </c>
      <c r="F395" t="inlineStr">
        <is>
          <t>F150</t>
        </is>
      </c>
      <c r="G395" t="n">
        <v>2018</v>
      </c>
      <c r="H395" t="inlineStr">
        <is>
          <t>Pickup Truck</t>
        </is>
      </c>
      <c r="I395" t="inlineStr">
        <is>
          <t>1/2 Ton</t>
        </is>
      </c>
      <c r="K395" s="1" t="n">
        <v>45789.25192129629</v>
      </c>
      <c r="L395" t="inlineStr">
        <is>
          <t>Heartbeat</t>
        </is>
      </c>
      <c r="R395" t="inlineStr">
        <is>
          <t>W Cypress Forest Dr, Houston, TX 77070</t>
        </is>
      </c>
      <c r="T395" t="inlineStr">
        <is>
          <t>True</t>
        </is>
      </c>
      <c r="U395" t="inlineStr">
        <is>
          <t>55</t>
        </is>
      </c>
      <c r="V395" t="n">
        <v>207</v>
      </c>
      <c r="W395" t="n">
        <v>171880.2</v>
      </c>
      <c r="X395" t="n">
        <v>172885.2</v>
      </c>
      <c r="Y395" t="n">
        <v>6334</v>
      </c>
      <c r="Z395" t="n">
        <v>6334</v>
      </c>
      <c r="AA395" t="inlineStr">
        <is>
          <t>440285 - BADILLO, GERARDO J</t>
        </is>
      </c>
      <c r="AB395" t="inlineStr">
        <is>
          <t>1FTEX1CB7JKD31569</t>
        </is>
      </c>
      <c r="AD395" t="inlineStr">
        <is>
          <t>MRC5464</t>
        </is>
      </c>
      <c r="AE395" t="inlineStr">
        <is>
          <t>TX</t>
        </is>
      </c>
      <c r="AH395" t="inlineStr">
        <is>
          <t>XL 4x2 SuperCab Styleside 6.5 ft. box 145 in. WB</t>
        </is>
      </c>
      <c r="AO395" t="inlineStr">
        <is>
          <t>0.00</t>
        </is>
      </c>
      <c r="AP395" t="inlineStr">
        <is>
          <t>CuYds</t>
        </is>
      </c>
      <c r="AQ395" t="n">
        <v>0</v>
      </c>
      <c r="AR395" t="n">
        <v>0</v>
      </c>
      <c r="AS395" t="inlineStr">
        <is>
          <t>lbs</t>
        </is>
      </c>
      <c r="AT395" t="n">
        <v>0</v>
      </c>
      <c r="AU395" t="n">
        <v>0</v>
      </c>
      <c r="AV395" t="n">
        <v>0</v>
      </c>
      <c r="AW395" t="n">
        <v>0</v>
      </c>
      <c r="AX395" t="inlineStr">
        <is>
          <t>DFW.05963190</t>
        </is>
      </c>
      <c r="AZ395" t="n">
        <v>0</v>
      </c>
      <c r="BA395" t="n">
        <v>0</v>
      </c>
      <c r="BB395" t="n">
        <v>0</v>
      </c>
      <c r="BF395" t="inlineStr">
        <is>
          <t>4 - HOU, TC - TRAFFIC CONTROL</t>
        </is>
      </c>
      <c r="CJ395" t="inlineStr">
        <is>
          <t>GT-2469</t>
        </is>
      </c>
      <c r="CK395" t="inlineStr">
        <is>
          <t>201006733</t>
        </is>
      </c>
      <c r="CL395" t="n">
        <v>2</v>
      </c>
      <c r="CO395" s="1" t="n">
        <v>45688</v>
      </c>
      <c r="CP395" t="inlineStr">
        <is>
          <t>Import</t>
        </is>
      </c>
      <c r="CV395">
        <f>FLEET7[[#This Row],[Category]]</f>
        <v/>
      </c>
      <c r="CW395">
        <f>TRIM(LEFT($C395, FIND("(", $C395 &amp; "(") - 1))</f>
        <v/>
      </c>
      <c r="CX395">
        <f>IFERROR(TRIM(MID(FLEET7[[#This Row],[Secondary Asset Identifier]], FIND(" - ", FLEET7[[#This Row],[Secondary Asset Identifier]]) + 3, LEN(FLEET7[[#This Row],[Secondary Asset Identifier]]))),FLEET7[[#This Row],[Emp ID]])</f>
        <v/>
      </c>
      <c r="CY395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395">
        <f>FLEET7[[#This Row],[Assigned]]</f>
        <v/>
      </c>
      <c r="DA395">
        <f>TRIM(LEFT($C395, FIND("(", $C395 &amp; "(") - 1))</f>
        <v/>
      </c>
    </row>
    <row r="396">
      <c r="A396" t="inlineStr">
        <is>
          <t>Ragle Inc.</t>
        </is>
      </c>
      <c r="B396" t="inlineStr">
        <is>
          <t>Ragle - Texas</t>
        </is>
      </c>
      <c r="C396" t="inlineStr">
        <is>
          <t>PT-10S (ROBERT BERRYHILL)</t>
        </is>
      </c>
      <c r="D396" t="inlineStr">
        <is>
          <t>On-Road</t>
        </is>
      </c>
      <c r="E396" t="inlineStr">
        <is>
          <t>CHEVROLET</t>
        </is>
      </c>
      <c r="F396" t="inlineStr">
        <is>
          <t>2500HD</t>
        </is>
      </c>
      <c r="G396" t="n">
        <v>2022</v>
      </c>
      <c r="H396" t="inlineStr">
        <is>
          <t>Pickup Truck</t>
        </is>
      </c>
      <c r="I396" t="inlineStr">
        <is>
          <t>3/4 Ton 4WD</t>
        </is>
      </c>
      <c r="K396" s="1" t="n">
        <v>45789.42628472222</v>
      </c>
      <c r="L396" t="inlineStr">
        <is>
          <t>Idling</t>
        </is>
      </c>
      <c r="R396" t="inlineStr">
        <is>
          <t>EQUIP HOU, S Acres Dr, Houston, TX 77048</t>
        </is>
      </c>
      <c r="S396" t="inlineStr">
        <is>
          <t>ROBERT BERRYHILL (BERROB)</t>
        </is>
      </c>
      <c r="T396" t="inlineStr">
        <is>
          <t>True</t>
        </is>
      </c>
      <c r="U396" t="inlineStr">
        <is>
          <t>0</t>
        </is>
      </c>
      <c r="V396" t="n">
        <v>626</v>
      </c>
      <c r="W396" t="n">
        <v>105679.2</v>
      </c>
      <c r="X396" t="n">
        <v>105679.2</v>
      </c>
      <c r="Y396" t="n">
        <v>4833</v>
      </c>
      <c r="Z396" t="n">
        <v>4833</v>
      </c>
      <c r="AA396" t="inlineStr">
        <is>
          <t>BERROB - Berryhill, Robert P</t>
        </is>
      </c>
      <c r="AB396" t="inlineStr">
        <is>
          <t>1GB1YLE79NF251127</t>
        </is>
      </c>
      <c r="AD396" t="inlineStr">
        <is>
          <t>RVG9976</t>
        </is>
      </c>
      <c r="AE396" t="inlineStr">
        <is>
          <t>TX</t>
        </is>
      </c>
      <c r="AH396" t="inlineStr">
        <is>
          <t>Work Truck 4x4 Crew Cab 8 ft. box 172 in. WB</t>
        </is>
      </c>
      <c r="AO396" t="inlineStr">
        <is>
          <t>0.00</t>
        </is>
      </c>
      <c r="AP396" t="inlineStr">
        <is>
          <t>CuYds</t>
        </is>
      </c>
      <c r="AQ396" t="n">
        <v>0</v>
      </c>
      <c r="AR396" t="n">
        <v>0</v>
      </c>
      <c r="AS396" t="inlineStr">
        <is>
          <t>lbs</t>
        </is>
      </c>
      <c r="AT396" t="n">
        <v>0</v>
      </c>
      <c r="AU396" t="n">
        <v>0</v>
      </c>
      <c r="AV396" t="n">
        <v>0</v>
      </c>
      <c r="AW396" t="n">
        <v>0</v>
      </c>
      <c r="AX396" t="inlineStr">
        <is>
          <t>DFW.06165508</t>
        </is>
      </c>
      <c r="AZ396" t="n">
        <v>0</v>
      </c>
      <c r="BA396" t="n">
        <v>0</v>
      </c>
      <c r="BB396" t="n">
        <v>0</v>
      </c>
      <c r="BF396" t="inlineStr">
        <is>
          <t>SM - SELECT MAINTENANCE</t>
        </is>
      </c>
      <c r="CJ396" t="inlineStr">
        <is>
          <t>GT-2469</t>
        </is>
      </c>
      <c r="CK396" t="inlineStr">
        <is>
          <t>223701951</t>
        </is>
      </c>
      <c r="CL396" t="n">
        <v>2</v>
      </c>
      <c r="CO396" s="1" t="n">
        <v>46112</v>
      </c>
      <c r="CP396" t="inlineStr">
        <is>
          <t>Import</t>
        </is>
      </c>
      <c r="CV396">
        <f>FLEET7[[#This Row],[Category]]</f>
        <v/>
      </c>
      <c r="CW396">
        <f>TRIM(LEFT($C396, FIND("(", $C396 &amp; "(") - 1))</f>
        <v/>
      </c>
      <c r="CX396">
        <f>IFERROR(TRIM(MID(FLEET7[[#This Row],[Secondary Asset Identifier]], FIND(" - ", FLEET7[[#This Row],[Secondary Asset Identifier]]) + 3, LEN(FLEET7[[#This Row],[Secondary Asset Identifier]]))),FLEET7[[#This Row],[Emp ID]])</f>
        <v/>
      </c>
      <c r="CY396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396">
        <f>FLEET7[[#This Row],[Assigned]]</f>
        <v/>
      </c>
      <c r="DA396">
        <f>TRIM(LEFT($C396, FIND("(", $C396 &amp; "(") - 1))</f>
        <v/>
      </c>
    </row>
    <row r="397">
      <c r="A397" t="inlineStr">
        <is>
          <t>Ragle Inc.</t>
        </is>
      </c>
      <c r="B397" t="inlineStr">
        <is>
          <t>Ragle - Texas</t>
        </is>
      </c>
      <c r="C397" t="inlineStr">
        <is>
          <t>PT-111 (shop mech loaner)</t>
        </is>
      </c>
      <c r="D397" t="inlineStr">
        <is>
          <t>On-Road</t>
        </is>
      </c>
      <c r="E397" t="inlineStr">
        <is>
          <t>FORD</t>
        </is>
      </c>
      <c r="F397" t="inlineStr">
        <is>
          <t>F350</t>
        </is>
      </c>
      <c r="G397" t="n">
        <v>2017</v>
      </c>
      <c r="H397" t="inlineStr">
        <is>
          <t>Pickup Truck</t>
        </is>
      </c>
      <c r="I397" t="inlineStr">
        <is>
          <t>1 Ton</t>
        </is>
      </c>
      <c r="K397" s="1" t="n">
        <v>45788.63671296297</v>
      </c>
      <c r="L397" t="inlineStr">
        <is>
          <t>Heartbeat</t>
        </is>
      </c>
      <c r="R397" t="inlineStr">
        <is>
          <t>DFW Yard, Oak Grove Rd, Fort Worth, TX 76140</t>
        </is>
      </c>
      <c r="T397" t="inlineStr">
        <is>
          <t>True</t>
        </is>
      </c>
      <c r="U397" t="inlineStr">
        <is>
          <t>12</t>
        </is>
      </c>
      <c r="V397" t="n">
        <v>324</v>
      </c>
      <c r="W397" t="n">
        <v>151962</v>
      </c>
      <c r="X397" t="n">
        <v>151962</v>
      </c>
      <c r="Y397" t="n">
        <v>7039</v>
      </c>
      <c r="Z397" t="n">
        <v>7039</v>
      </c>
      <c r="AB397" t="inlineStr">
        <is>
          <t>1FD8W3G66HED88276</t>
        </is>
      </c>
      <c r="AD397" t="inlineStr">
        <is>
          <t>LGD2424</t>
        </is>
      </c>
      <c r="AE397" t="inlineStr">
        <is>
          <t>TX</t>
        </is>
      </c>
      <c r="AH397" t="inlineStr">
        <is>
          <t xml:space="preserve">
XL 4x2 SD Crew Cab 179 in. WB DRW</t>
        </is>
      </c>
      <c r="AO397" t="inlineStr">
        <is>
          <t>0.00</t>
        </is>
      </c>
      <c r="AP397" t="inlineStr">
        <is>
          <t>CuYds</t>
        </is>
      </c>
      <c r="AQ397" t="n">
        <v>0</v>
      </c>
      <c r="AR397" t="n">
        <v>0</v>
      </c>
      <c r="AS397" t="inlineStr">
        <is>
          <t>lbs</t>
        </is>
      </c>
      <c r="AT397" t="n">
        <v>0</v>
      </c>
      <c r="AU397" t="n">
        <v>0</v>
      </c>
      <c r="AV397" t="n">
        <v>0</v>
      </c>
      <c r="AW397" t="n">
        <v>0</v>
      </c>
      <c r="AX397" t="inlineStr">
        <is>
          <t>DFW.01201104</t>
        </is>
      </c>
      <c r="AZ397" t="n">
        <v>0</v>
      </c>
      <c r="BA397" t="n">
        <v>0</v>
      </c>
      <c r="BB397" t="n">
        <v>0</v>
      </c>
      <c r="BF397" t="inlineStr">
        <is>
          <t>MECH - MECHANIC, 2 - DFW</t>
        </is>
      </c>
      <c r="CJ397" t="inlineStr">
        <is>
          <t>GT-2469</t>
        </is>
      </c>
      <c r="CK397" t="inlineStr">
        <is>
          <t>223701858</t>
        </is>
      </c>
      <c r="CO397" s="1" t="n">
        <v>45900</v>
      </c>
      <c r="CP397" t="inlineStr">
        <is>
          <t>Import</t>
        </is>
      </c>
      <c r="CV397">
        <f>FLEET7[[#This Row],[Category]]</f>
        <v/>
      </c>
      <c r="CW397">
        <f>TRIM(LEFT($C397, FIND("(", $C397 &amp; "(") - 1))</f>
        <v/>
      </c>
      <c r="CX397">
        <f>IFERROR(TRIM(MID(FLEET7[[#This Row],[Secondary Asset Identifier]], FIND(" - ", FLEET7[[#This Row],[Secondary Asset Identifier]]) + 3, LEN(FLEET7[[#This Row],[Secondary Asset Identifier]]))),FLEET7[[#This Row],[Emp ID]])</f>
        <v/>
      </c>
      <c r="CY397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397">
        <f>FLEET7[[#This Row],[Assigned]]</f>
        <v/>
      </c>
      <c r="DA397">
        <f>TRIM(LEFT($C397, FIND("(", $C397 &amp; "(") - 1))</f>
        <v/>
      </c>
    </row>
    <row r="398">
      <c r="A398" t="inlineStr">
        <is>
          <t>Ragle Inc.</t>
        </is>
      </c>
      <c r="B398" t="inlineStr">
        <is>
          <t>Ragle - Texas</t>
        </is>
      </c>
      <c r="C398" t="inlineStr">
        <is>
          <t>PT-11S (RAFAEL MURATALLA-CEJA)</t>
        </is>
      </c>
      <c r="D398" t="inlineStr">
        <is>
          <t>On-Road</t>
        </is>
      </c>
      <c r="E398" t="inlineStr">
        <is>
          <t>CHEVROLET</t>
        </is>
      </c>
      <c r="F398" t="inlineStr">
        <is>
          <t>2500HD</t>
        </is>
      </c>
      <c r="G398" t="n">
        <v>2023</v>
      </c>
      <c r="H398" t="inlineStr">
        <is>
          <t>Pickup Truck</t>
        </is>
      </c>
      <c r="I398" t="inlineStr">
        <is>
          <t>3/4 Ton</t>
        </is>
      </c>
      <c r="K398" s="1" t="n">
        <v>45789.42275462963</v>
      </c>
      <c r="L398" t="inlineStr">
        <is>
          <t>Key Off</t>
        </is>
      </c>
      <c r="R398" t="inlineStr">
        <is>
          <t>24-04 DALLAS SH 310 INTERSECTION IMPROV, S Central Expy, Dallas, TX 75241</t>
        </is>
      </c>
      <c r="S398" t="inlineStr">
        <is>
          <t>RAFAEL MURATALLA (MURRAF)</t>
        </is>
      </c>
      <c r="T398" t="inlineStr">
        <is>
          <t>True</t>
        </is>
      </c>
      <c r="U398" t="inlineStr">
        <is>
          <t>0</t>
        </is>
      </c>
      <c r="V398" t="n">
        <v>628</v>
      </c>
      <c r="W398" t="n">
        <v>58698</v>
      </c>
      <c r="X398" t="n">
        <v>58698</v>
      </c>
      <c r="Y398" t="n">
        <v>2907</v>
      </c>
      <c r="Z398" t="n">
        <v>2907</v>
      </c>
      <c r="AA398" t="inlineStr">
        <is>
          <t>MURRAF - Muratalla-Ceja, Rafael</t>
        </is>
      </c>
      <c r="AB398" t="inlineStr">
        <is>
          <t>1GB4WLE75PF245038</t>
        </is>
      </c>
      <c r="AD398" t="inlineStr">
        <is>
          <t>TCG1001</t>
        </is>
      </c>
      <c r="AE398" t="inlineStr">
        <is>
          <t>TX</t>
        </is>
      </c>
      <c r="AH398" t="inlineStr">
        <is>
          <t>Work Truck 4x2 Crew Cab 8 ft. box 172 in. WB</t>
        </is>
      </c>
      <c r="AO398" t="inlineStr">
        <is>
          <t>0.00</t>
        </is>
      </c>
      <c r="AP398" t="inlineStr">
        <is>
          <t>CuYds</t>
        </is>
      </c>
      <c r="AQ398" t="n">
        <v>0</v>
      </c>
      <c r="AR398" t="n">
        <v>0</v>
      </c>
      <c r="AS398" t="inlineStr">
        <is>
          <t>lbs</t>
        </is>
      </c>
      <c r="AT398" t="n">
        <v>0</v>
      </c>
      <c r="AU398" t="n">
        <v>0</v>
      </c>
      <c r="AV398" t="n">
        <v>0</v>
      </c>
      <c r="AW398" t="n">
        <v>0</v>
      </c>
      <c r="AX398" t="inlineStr">
        <is>
          <t>DFW.05807505</t>
        </is>
      </c>
      <c r="AZ398" t="n">
        <v>0</v>
      </c>
      <c r="BA398" t="n">
        <v>0</v>
      </c>
      <c r="BB398" t="n">
        <v>0</v>
      </c>
      <c r="BF398" t="inlineStr">
        <is>
          <t>SM - SELECT MAINTENANCE</t>
        </is>
      </c>
      <c r="CJ398" t="inlineStr">
        <is>
          <t>GT-2469</t>
        </is>
      </c>
      <c r="CK398" t="inlineStr">
        <is>
          <t>223702110</t>
        </is>
      </c>
      <c r="CL398" t="n">
        <v>2</v>
      </c>
      <c r="CO398" s="1" t="n">
        <v>46142</v>
      </c>
      <c r="CP398" t="inlineStr">
        <is>
          <t>Import</t>
        </is>
      </c>
      <c r="CV398">
        <f>FLEET7[[#This Row],[Category]]</f>
        <v/>
      </c>
      <c r="CW398">
        <f>TRIM(LEFT($C398, FIND("(", $C398 &amp; "(") - 1))</f>
        <v/>
      </c>
      <c r="CX398">
        <f>IFERROR(TRIM(MID(FLEET7[[#This Row],[Secondary Asset Identifier]], FIND(" - ", FLEET7[[#This Row],[Secondary Asset Identifier]]) + 3, LEN(FLEET7[[#This Row],[Secondary Asset Identifier]]))),FLEET7[[#This Row],[Emp ID]])</f>
        <v/>
      </c>
      <c r="CY398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398">
        <f>FLEET7[[#This Row],[Assigned]]</f>
        <v/>
      </c>
      <c r="DA398">
        <f>TRIM(LEFT($C398, FIND("(", $C398 &amp; "(") - 1))</f>
        <v/>
      </c>
    </row>
    <row r="399">
      <c r="A399" t="inlineStr">
        <is>
          <t>Ragle Inc.</t>
        </is>
      </c>
      <c r="B399" t="inlineStr">
        <is>
          <t>Ragle - Texas</t>
        </is>
      </c>
      <c r="C399" t="inlineStr">
        <is>
          <t>PT-125 (PLANO JOBSITE TRUCK)</t>
        </is>
      </c>
      <c r="D399" t="inlineStr">
        <is>
          <t>On-Road</t>
        </is>
      </c>
      <c r="E399" t="inlineStr">
        <is>
          <t>FORD</t>
        </is>
      </c>
      <c r="F399" t="inlineStr">
        <is>
          <t>F150</t>
        </is>
      </c>
      <c r="G399" t="n">
        <v>2018</v>
      </c>
      <c r="H399" t="inlineStr">
        <is>
          <t>Pickup Truck</t>
        </is>
      </c>
      <c r="I399" t="inlineStr">
        <is>
          <t>1/2 Ton</t>
        </is>
      </c>
      <c r="K399" s="1" t="n">
        <v>45789.29859953704</v>
      </c>
      <c r="L399" t="inlineStr">
        <is>
          <t>Key Off</t>
        </is>
      </c>
      <c r="R399" t="inlineStr">
        <is>
          <t>DFW Yard, Oak Grove Rd, Fort Worth, TX 76140</t>
        </is>
      </c>
      <c r="T399" t="inlineStr">
        <is>
          <t>True</t>
        </is>
      </c>
      <c r="U399" t="inlineStr">
        <is>
          <t>0</t>
        </is>
      </c>
      <c r="V399" t="n">
        <v>276</v>
      </c>
      <c r="W399" t="n">
        <v>102417.6</v>
      </c>
      <c r="X399" t="n">
        <v>102417.6</v>
      </c>
      <c r="Y399" t="n">
        <v>1323</v>
      </c>
      <c r="Z399" t="n">
        <v>1323</v>
      </c>
      <c r="AA399" t="inlineStr">
        <is>
          <t xml:space="preserve">JOSE TURRUBIARTES OLD UNIT </t>
        </is>
      </c>
      <c r="AB399" t="inlineStr">
        <is>
          <t>1FTMF1CB1JKC08140</t>
        </is>
      </c>
      <c r="AD399" t="inlineStr">
        <is>
          <t>LCT5558</t>
        </is>
      </c>
      <c r="AE399" t="inlineStr">
        <is>
          <t>TX</t>
        </is>
      </c>
      <c r="AH399" t="inlineStr">
        <is>
          <t>XL 4x2 Regular Cab Styleside 6.5 ft. box 122 in. WB</t>
        </is>
      </c>
      <c r="AO399" t="inlineStr">
        <is>
          <t>0.00</t>
        </is>
      </c>
      <c r="AP399" t="inlineStr">
        <is>
          <t>CuYds</t>
        </is>
      </c>
      <c r="AQ399" t="n">
        <v>0</v>
      </c>
      <c r="AR399" t="n">
        <v>0</v>
      </c>
      <c r="AS399" t="inlineStr">
        <is>
          <t>lbs</t>
        </is>
      </c>
      <c r="AT399" t="n">
        <v>0</v>
      </c>
      <c r="AU399" t="n">
        <v>0</v>
      </c>
      <c r="AV399" t="n">
        <v>0</v>
      </c>
      <c r="AW399" t="n">
        <v>0</v>
      </c>
      <c r="AX399" t="inlineStr">
        <is>
          <t xml:space="preserve">DNT.15282756	</t>
        </is>
      </c>
      <c r="AZ399" t="n">
        <v>0</v>
      </c>
      <c r="BA399" t="n">
        <v>0</v>
      </c>
      <c r="BB399" t="n">
        <v>0</v>
      </c>
      <c r="BF399" t="inlineStr">
        <is>
          <t>O - OPEN, 2 - DFW</t>
        </is>
      </c>
      <c r="CJ399" t="inlineStr">
        <is>
          <t>GT-2469</t>
        </is>
      </c>
      <c r="CK399" t="inlineStr">
        <is>
          <t>223701960</t>
        </is>
      </c>
      <c r="CL399" t="n">
        <v>2</v>
      </c>
      <c r="CO399" s="1" t="n">
        <v>45016</v>
      </c>
      <c r="CP399" t="inlineStr">
        <is>
          <t>Import</t>
        </is>
      </c>
      <c r="CV399">
        <f>FLEET7[[#This Row],[Category]]</f>
        <v/>
      </c>
      <c r="CW399">
        <f>TRIM(LEFT($C399, FIND("(", $C399 &amp; "(") - 1))</f>
        <v/>
      </c>
      <c r="CX399">
        <f>IFERROR(TRIM(MID(FLEET7[[#This Row],[Secondary Asset Identifier]], FIND(" - ", FLEET7[[#This Row],[Secondary Asset Identifier]]) + 3, LEN(FLEET7[[#This Row],[Secondary Asset Identifier]]))),FLEET7[[#This Row],[Emp ID]])</f>
        <v/>
      </c>
      <c r="CY399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399">
        <f>FLEET7[[#This Row],[Assigned]]</f>
        <v/>
      </c>
      <c r="DA399">
        <f>TRIM(LEFT($C399, FIND("(", $C399 &amp; "(") - 1))</f>
        <v/>
      </c>
    </row>
    <row r="400">
      <c r="A400" t="inlineStr">
        <is>
          <t>Ragle Inc.</t>
        </is>
      </c>
      <c r="B400" t="inlineStr">
        <is>
          <t>Ragle - Texas</t>
        </is>
      </c>
      <c r="C400" t="inlineStr">
        <is>
          <t>PT-12S (OPEN)</t>
        </is>
      </c>
      <c r="D400" t="inlineStr">
        <is>
          <t>On-Road</t>
        </is>
      </c>
      <c r="E400" t="inlineStr">
        <is>
          <t>FORD</t>
        </is>
      </c>
      <c r="F400" t="inlineStr">
        <is>
          <t>F250</t>
        </is>
      </c>
      <c r="G400" t="n">
        <v>2023</v>
      </c>
      <c r="H400" t="inlineStr">
        <is>
          <t>Pickup Truck</t>
        </is>
      </c>
      <c r="I400" t="inlineStr">
        <is>
          <t>3/4 Ton</t>
        </is>
      </c>
      <c r="K400" s="1" t="n">
        <v>45788.95219907408</v>
      </c>
      <c r="L400" t="inlineStr">
        <is>
          <t>Heartbeat</t>
        </is>
      </c>
      <c r="R400" t="inlineStr">
        <is>
          <t>EQUIP HOU, S Acres Dr, Houston, TX 77048</t>
        </is>
      </c>
      <c r="S400" t="inlineStr">
        <is>
          <t>SEYMORE HUNT (440443)</t>
        </is>
      </c>
      <c r="T400" t="inlineStr">
        <is>
          <t>True</t>
        </is>
      </c>
      <c r="U400" t="inlineStr">
        <is>
          <t>19</t>
        </is>
      </c>
      <c r="V400" t="n">
        <v>258</v>
      </c>
      <c r="W400" t="n">
        <v>66355.8</v>
      </c>
      <c r="X400" t="n">
        <v>66355.8</v>
      </c>
      <c r="Y400" t="n">
        <v>3282</v>
      </c>
      <c r="Z400" t="n">
        <v>3282</v>
      </c>
      <c r="AA400" t="inlineStr">
        <is>
          <t>OPEN</t>
        </is>
      </c>
      <c r="AB400" t="inlineStr">
        <is>
          <t>1FT7W2AA5PEC76879</t>
        </is>
      </c>
      <c r="AD400" t="inlineStr">
        <is>
          <t>TCN8414</t>
        </is>
      </c>
      <c r="AE400" t="inlineStr">
        <is>
          <t>TX</t>
        </is>
      </c>
      <c r="AH400" t="inlineStr">
        <is>
          <t>XL 4x2 SD Crew Cab 6.75 ft. box 160 in. WB SRW</t>
        </is>
      </c>
      <c r="AO400" t="inlineStr">
        <is>
          <t>0.00</t>
        </is>
      </c>
      <c r="AP400" t="inlineStr">
        <is>
          <t>CuYds</t>
        </is>
      </c>
      <c r="AQ400" t="n">
        <v>0</v>
      </c>
      <c r="AR400" t="n">
        <v>0</v>
      </c>
      <c r="AS400" t="inlineStr">
        <is>
          <t>lbs</t>
        </is>
      </c>
      <c r="AT400" t="n">
        <v>0</v>
      </c>
      <c r="AU400" t="n">
        <v>0</v>
      </c>
      <c r="AV400" t="n">
        <v>0</v>
      </c>
      <c r="AW400" t="n">
        <v>0</v>
      </c>
      <c r="AX400" t="inlineStr">
        <is>
          <t>DFW.05807504</t>
        </is>
      </c>
      <c r="AZ400" t="n">
        <v>0</v>
      </c>
      <c r="BA400" t="n">
        <v>0</v>
      </c>
      <c r="BB400" t="n">
        <v>0</v>
      </c>
      <c r="BF400" t="inlineStr">
        <is>
          <t>SM - SELECT MAINTENANCE, TC - TRAFFIC CONTROL</t>
        </is>
      </c>
      <c r="CJ400" t="inlineStr">
        <is>
          <t>GT-2469</t>
        </is>
      </c>
      <c r="CK400" t="inlineStr">
        <is>
          <t>223702217</t>
        </is>
      </c>
      <c r="CL400" t="n">
        <v>2</v>
      </c>
      <c r="CO400" s="1" t="n">
        <v>46142</v>
      </c>
      <c r="CP400" t="inlineStr">
        <is>
          <t>Import</t>
        </is>
      </c>
      <c r="CV400">
        <f>FLEET7[[#This Row],[Category]]</f>
        <v/>
      </c>
      <c r="CW400">
        <f>TRIM(LEFT($C400, FIND("(", $C400 &amp; "(") - 1))</f>
        <v/>
      </c>
      <c r="CX400">
        <f>IFERROR(TRIM(MID(FLEET7[[#This Row],[Secondary Asset Identifier]], FIND(" - ", FLEET7[[#This Row],[Secondary Asset Identifier]]) + 3, LEN(FLEET7[[#This Row],[Secondary Asset Identifier]]))),FLEET7[[#This Row],[Emp ID]])</f>
        <v/>
      </c>
      <c r="CY400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400">
        <f>FLEET7[[#This Row],[Assigned]]</f>
        <v/>
      </c>
      <c r="DA400">
        <f>TRIM(LEFT($C400, FIND("(", $C400 &amp; "(") - 1))</f>
        <v/>
      </c>
    </row>
    <row r="401">
      <c r="A401" t="inlineStr">
        <is>
          <t>Ragle Inc.</t>
        </is>
      </c>
      <c r="B401" t="inlineStr">
        <is>
          <t>Ragle - Texas</t>
        </is>
      </c>
      <c r="C401" t="inlineStr">
        <is>
          <t>PT-13S (JAVIER MAGALLANES)</t>
        </is>
      </c>
      <c r="D401" t="inlineStr">
        <is>
          <t>On-Road</t>
        </is>
      </c>
      <c r="E401" t="inlineStr">
        <is>
          <t>FORD</t>
        </is>
      </c>
      <c r="F401" t="inlineStr">
        <is>
          <t>F150</t>
        </is>
      </c>
      <c r="G401" t="n">
        <v>2023</v>
      </c>
      <c r="H401" t="inlineStr">
        <is>
          <t>Pickup Truck</t>
        </is>
      </c>
      <c r="I401" t="inlineStr">
        <is>
          <t>1/2 Ton</t>
        </is>
      </c>
      <c r="K401" s="1" t="n">
        <v>45789.27925925926</v>
      </c>
      <c r="L401" t="inlineStr">
        <is>
          <t>Key Off</t>
        </is>
      </c>
      <c r="R401" t="inlineStr">
        <is>
          <t>TEXDIST, Two Thousand Oak Apartments, North Richland Hills, TX 76180</t>
        </is>
      </c>
      <c r="S401" t="inlineStr">
        <is>
          <t>JAVIER MAGALLANES (MAGJAV)</t>
        </is>
      </c>
      <c r="T401" t="inlineStr">
        <is>
          <t>True</t>
        </is>
      </c>
      <c r="U401" t="inlineStr">
        <is>
          <t>0</t>
        </is>
      </c>
      <c r="V401" t="n">
        <v>635</v>
      </c>
      <c r="W401" t="n">
        <v>22418.5</v>
      </c>
      <c r="X401" t="n">
        <v>22418.5</v>
      </c>
      <c r="Y401" t="n">
        <v>1604</v>
      </c>
      <c r="Z401" t="n">
        <v>1604</v>
      </c>
      <c r="AA401" t="inlineStr">
        <is>
          <t>MAGJAV - Magallanes, Javier</t>
        </is>
      </c>
      <c r="AB401" t="inlineStr">
        <is>
          <t>1FTEW1CP3PKE08770</t>
        </is>
      </c>
      <c r="AD401" t="inlineStr">
        <is>
          <t>TGH9070</t>
        </is>
      </c>
      <c r="AE401" t="inlineStr">
        <is>
          <t>TX</t>
        </is>
      </c>
      <c r="AH401" t="inlineStr">
        <is>
          <t>XL 4x2 SuperCrew Cab 5.5 ft. box 145 in. WB</t>
        </is>
      </c>
      <c r="AO401" t="inlineStr">
        <is>
          <t>0.00</t>
        </is>
      </c>
      <c r="AP401" t="inlineStr">
        <is>
          <t>CuYds</t>
        </is>
      </c>
      <c r="AQ401" t="n">
        <v>0</v>
      </c>
      <c r="AR401" t="n">
        <v>0</v>
      </c>
      <c r="AS401" t="inlineStr">
        <is>
          <t>lbs</t>
        </is>
      </c>
      <c r="AT401" t="n">
        <v>0</v>
      </c>
      <c r="AU401" t="n">
        <v>0</v>
      </c>
      <c r="AV401" t="n">
        <v>0</v>
      </c>
      <c r="AW401" t="n">
        <v>0</v>
      </c>
      <c r="AX401" t="inlineStr">
        <is>
          <t xml:space="preserve">DFW.06281075	</t>
        </is>
      </c>
      <c r="AZ401" t="n">
        <v>0</v>
      </c>
      <c r="BA401" t="n">
        <v>0</v>
      </c>
      <c r="BB401" t="n">
        <v>0</v>
      </c>
      <c r="BF401" t="inlineStr">
        <is>
          <t>SM - SELECT MAINTENANCE</t>
        </is>
      </c>
      <c r="CJ401" t="inlineStr">
        <is>
          <t>GT-2469</t>
        </is>
      </c>
      <c r="CK401" t="inlineStr">
        <is>
          <t>223702097</t>
        </is>
      </c>
      <c r="CL401" t="n">
        <v>2</v>
      </c>
      <c r="CO401" s="1" t="n">
        <v>45869</v>
      </c>
      <c r="CP401" t="inlineStr">
        <is>
          <t>Import</t>
        </is>
      </c>
      <c r="CV401">
        <f>FLEET7[[#This Row],[Category]]</f>
        <v/>
      </c>
      <c r="CW401">
        <f>TRIM(LEFT($C401, FIND("(", $C401 &amp; "(") - 1))</f>
        <v/>
      </c>
      <c r="CX401">
        <f>IFERROR(TRIM(MID(FLEET7[[#This Row],[Secondary Asset Identifier]], FIND(" - ", FLEET7[[#This Row],[Secondary Asset Identifier]]) + 3, LEN(FLEET7[[#This Row],[Secondary Asset Identifier]]))),FLEET7[[#This Row],[Emp ID]])</f>
        <v/>
      </c>
      <c r="CY401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401">
        <f>FLEET7[[#This Row],[Assigned]]</f>
        <v/>
      </c>
      <c r="DA401">
        <f>TRIM(LEFT($C401, FIND("(", $C401 &amp; "(") - 1))</f>
        <v/>
      </c>
    </row>
    <row r="402">
      <c r="A402" t="inlineStr">
        <is>
          <t>Ragle Inc.</t>
        </is>
      </c>
      <c r="B402" t="inlineStr">
        <is>
          <t>Ragle - Texas</t>
        </is>
      </c>
      <c r="C402" t="inlineStr">
        <is>
          <t>PT-14S (Keith Smith)</t>
        </is>
      </c>
      <c r="D402" t="inlineStr">
        <is>
          <t>On-Road</t>
        </is>
      </c>
      <c r="E402" t="inlineStr">
        <is>
          <t>FORD</t>
        </is>
      </c>
      <c r="F402" t="inlineStr">
        <is>
          <t>F250</t>
        </is>
      </c>
      <c r="G402" t="n">
        <v>2023</v>
      </c>
      <c r="H402" t="inlineStr">
        <is>
          <t>Pickup Truck</t>
        </is>
      </c>
      <c r="I402" t="inlineStr">
        <is>
          <t>3/4 Ton</t>
        </is>
      </c>
      <c r="K402" s="1" t="n">
        <v>45788.92005787037</v>
      </c>
      <c r="L402" t="inlineStr">
        <is>
          <t>Heartbeat</t>
        </is>
      </c>
      <c r="R402" t="inlineStr">
        <is>
          <t>Hollow Tree Ln, Houston, TX 77090</t>
        </is>
      </c>
      <c r="T402" t="inlineStr">
        <is>
          <t>True</t>
        </is>
      </c>
      <c r="U402" t="inlineStr">
        <is>
          <t>9</t>
        </is>
      </c>
      <c r="V402" t="n">
        <v>411</v>
      </c>
      <c r="W402" t="n">
        <v>48358.1</v>
      </c>
      <c r="X402" t="n">
        <v>48358.1</v>
      </c>
      <c r="Y402" t="n">
        <v>1771</v>
      </c>
      <c r="Z402" t="n">
        <v>1771</v>
      </c>
      <c r="AA402" t="inlineStr">
        <is>
          <t>SMIKEI - Smith, Keith A</t>
        </is>
      </c>
      <c r="AB402" t="inlineStr">
        <is>
          <t>1FT7W2AA0REC47616</t>
        </is>
      </c>
      <c r="AD402" t="inlineStr">
        <is>
          <t>TYV3228</t>
        </is>
      </c>
      <c r="AE402" t="inlineStr">
        <is>
          <t>TX</t>
        </is>
      </c>
      <c r="AO402" t="inlineStr">
        <is>
          <t>0.00</t>
        </is>
      </c>
      <c r="AQ402" t="n">
        <v>0</v>
      </c>
      <c r="AR402" t="n">
        <v>0</v>
      </c>
      <c r="AS402" t="inlineStr">
        <is>
          <t>lbs</t>
        </is>
      </c>
      <c r="AT402" t="n">
        <v>0</v>
      </c>
      <c r="AU402" t="n">
        <v>0</v>
      </c>
      <c r="AV402" t="n">
        <v>0</v>
      </c>
      <c r="AW402" t="n">
        <v>0</v>
      </c>
      <c r="AX402" t="inlineStr">
        <is>
          <t>NTTA00129106</t>
        </is>
      </c>
      <c r="BF402" t="inlineStr">
        <is>
          <t>SM - SELECT MAINTENANCE, FM - FOREMEN, 4 - HOU</t>
        </is>
      </c>
      <c r="CJ402" t="inlineStr">
        <is>
          <t>GT-2469</t>
        </is>
      </c>
      <c r="CK402" t="inlineStr">
        <is>
          <t>223701956</t>
        </is>
      </c>
      <c r="CL402" t="n">
        <v>2</v>
      </c>
      <c r="CO402" s="1" t="n">
        <v>46112</v>
      </c>
      <c r="CP402" t="inlineStr">
        <is>
          <t>Standard</t>
        </is>
      </c>
      <c r="CV402">
        <f>FLEET7[[#This Row],[Category]]</f>
        <v/>
      </c>
      <c r="CW402">
        <f>TRIM(LEFT($C402, FIND("(", $C402 &amp; "(") - 1))</f>
        <v/>
      </c>
      <c r="CX402">
        <f>IFERROR(TRIM(MID(FLEET7[[#This Row],[Secondary Asset Identifier]], FIND(" - ", FLEET7[[#This Row],[Secondary Asset Identifier]]) + 3, LEN(FLEET7[[#This Row],[Secondary Asset Identifier]]))),FLEET7[[#This Row],[Emp ID]])</f>
        <v/>
      </c>
      <c r="CY402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402">
        <f>FLEET7[[#This Row],[Assigned]]</f>
        <v/>
      </c>
      <c r="DA402">
        <f>TRIM(LEFT($C402, FIND("(", $C402 &amp; "(") - 1))</f>
        <v/>
      </c>
    </row>
    <row r="403">
      <c r="A403" t="inlineStr">
        <is>
          <t>Ragle Inc.</t>
        </is>
      </c>
      <c r="B403" t="inlineStr">
        <is>
          <t>Ragle - Texas</t>
        </is>
      </c>
      <c r="C403" t="inlineStr">
        <is>
          <t>PT-156 (Eduardo Alvarado)</t>
        </is>
      </c>
      <c r="D403" t="inlineStr">
        <is>
          <t>On-Road</t>
        </is>
      </c>
      <c r="E403" t="inlineStr">
        <is>
          <t>FORD</t>
        </is>
      </c>
      <c r="F403" t="inlineStr">
        <is>
          <t>F150</t>
        </is>
      </c>
      <c r="G403" t="n">
        <v>2019</v>
      </c>
      <c r="H403" t="inlineStr">
        <is>
          <t>Pickup Truck</t>
        </is>
      </c>
      <c r="I403" t="inlineStr">
        <is>
          <t>1/2 Ton</t>
        </is>
      </c>
      <c r="K403" s="1" t="n">
        <v>45789.42362268519</v>
      </c>
      <c r="L403" t="inlineStr">
        <is>
          <t>Periodic Message</t>
        </is>
      </c>
      <c r="R403" t="inlineStr">
        <is>
          <t>South Fwy, Fort Worth, TX 76134</t>
        </is>
      </c>
      <c r="T403" t="inlineStr">
        <is>
          <t>True</t>
        </is>
      </c>
      <c r="U403" t="inlineStr">
        <is>
          <t>0</t>
        </is>
      </c>
      <c r="V403" t="n">
        <v>620</v>
      </c>
      <c r="W403" t="n">
        <v>137375</v>
      </c>
      <c r="X403" t="n">
        <v>137375</v>
      </c>
      <c r="Y403" t="n">
        <v>4370</v>
      </c>
      <c r="Z403" t="n">
        <v>4370</v>
      </c>
      <c r="AA403" t="inlineStr">
        <is>
          <t>240664 - Alvarado, Eduardo D</t>
        </is>
      </c>
      <c r="AB403" t="inlineStr">
        <is>
          <t>1FTMF1CB5KKF14517</t>
        </is>
      </c>
      <c r="AD403" t="inlineStr">
        <is>
          <t>MYV7637</t>
        </is>
      </c>
      <c r="AE403" t="inlineStr">
        <is>
          <t>TX</t>
        </is>
      </c>
      <c r="AH403" t="inlineStr">
        <is>
          <t>XL 4x2 Regular Cab Styleside 6.5 ft. box 122 in. WB</t>
        </is>
      </c>
      <c r="AO403" t="inlineStr">
        <is>
          <t>0.00</t>
        </is>
      </c>
      <c r="AP403" t="inlineStr">
        <is>
          <t>CuYds</t>
        </is>
      </c>
      <c r="AQ403" t="n">
        <v>0</v>
      </c>
      <c r="AR403" t="n">
        <v>0</v>
      </c>
      <c r="AS403" t="inlineStr">
        <is>
          <t>lbs</t>
        </is>
      </c>
      <c r="AT403" t="n">
        <v>0</v>
      </c>
      <c r="AU403" t="n">
        <v>0</v>
      </c>
      <c r="AV403" t="n">
        <v>0</v>
      </c>
      <c r="AW403" t="n">
        <v>0</v>
      </c>
      <c r="AX403" t="inlineStr">
        <is>
          <t>DNT.15396392</t>
        </is>
      </c>
      <c r="AZ403" t="n">
        <v>0</v>
      </c>
      <c r="BA403" t="n">
        <v>0</v>
      </c>
      <c r="BB403" t="n">
        <v>0</v>
      </c>
      <c r="BF403" t="inlineStr">
        <is>
          <t>4 - HOU, TC - TRAFFIC CONTROL</t>
        </is>
      </c>
      <c r="CJ403" t="inlineStr">
        <is>
          <t>GT-2469</t>
        </is>
      </c>
      <c r="CK403" t="inlineStr">
        <is>
          <t>223702024</t>
        </is>
      </c>
      <c r="CL403" t="n">
        <v>2</v>
      </c>
      <c r="CO403" s="1" t="n">
        <v>46053</v>
      </c>
      <c r="CP403" t="inlineStr">
        <is>
          <t>Import</t>
        </is>
      </c>
      <c r="CV403">
        <f>FLEET7[[#This Row],[Category]]</f>
        <v/>
      </c>
      <c r="CW403">
        <f>TRIM(LEFT($C403, FIND("(", $C403 &amp; "(") - 1))</f>
        <v/>
      </c>
      <c r="CX403">
        <f>IFERROR(TRIM(MID(FLEET7[[#This Row],[Secondary Asset Identifier]], FIND(" - ", FLEET7[[#This Row],[Secondary Asset Identifier]]) + 3, LEN(FLEET7[[#This Row],[Secondary Asset Identifier]]))),FLEET7[[#This Row],[Emp ID]])</f>
        <v/>
      </c>
      <c r="CY403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403">
        <f>FLEET7[[#This Row],[Assigned]]</f>
        <v/>
      </c>
      <c r="DA403">
        <f>TRIM(LEFT($C403, FIND("(", $C403 &amp; "(") - 1))</f>
        <v/>
      </c>
    </row>
    <row r="404">
      <c r="A404" t="inlineStr">
        <is>
          <t>Ragle Inc.</t>
        </is>
      </c>
      <c r="B404" t="inlineStr">
        <is>
          <t>Ragle - Texas</t>
        </is>
      </c>
      <c r="C404" t="inlineStr">
        <is>
          <t>PT-159 (OPEN)</t>
        </is>
      </c>
      <c r="D404" t="inlineStr">
        <is>
          <t>On-Road</t>
        </is>
      </c>
      <c r="E404" t="inlineStr">
        <is>
          <t>FORD</t>
        </is>
      </c>
      <c r="F404" t="inlineStr">
        <is>
          <t>F250</t>
        </is>
      </c>
      <c r="G404" t="n">
        <v>2019</v>
      </c>
      <c r="H404" t="inlineStr">
        <is>
          <t>Pickup Truck</t>
        </is>
      </c>
      <c r="I404" t="inlineStr">
        <is>
          <t>3/4 Ton</t>
        </is>
      </c>
      <c r="K404" s="1" t="n">
        <v>45788.81704861111</v>
      </c>
      <c r="L404" t="inlineStr">
        <is>
          <t>Heartbeat</t>
        </is>
      </c>
      <c r="R404" t="inlineStr">
        <is>
          <t>TRAFFIC WALNUT HILL YARD, Composite Dr, Dallas, TX 75220</t>
        </is>
      </c>
      <c r="T404" t="inlineStr">
        <is>
          <t>True</t>
        </is>
      </c>
      <c r="U404" t="inlineStr">
        <is>
          <t>2</t>
        </is>
      </c>
      <c r="V404" t="n">
        <v>613</v>
      </c>
      <c r="W404" t="n">
        <v>79343</v>
      </c>
      <c r="X404" t="n">
        <v>137044</v>
      </c>
      <c r="Y404" t="n">
        <v>10309</v>
      </c>
      <c r="Z404" t="n">
        <v>10309</v>
      </c>
      <c r="AA404" t="inlineStr">
        <is>
          <t>OPEN</t>
        </is>
      </c>
      <c r="AB404" t="inlineStr">
        <is>
          <t>1FT7W2A63KEG54587</t>
        </is>
      </c>
      <c r="AD404" t="inlineStr">
        <is>
          <t>MYV7932</t>
        </is>
      </c>
      <c r="AE404" t="inlineStr">
        <is>
          <t>TX</t>
        </is>
      </c>
      <c r="AH404" t="inlineStr">
        <is>
          <t>XL 4x2 SD Crew Cab 6.75 ft. box 160 in. WB SRW
240109 - Meza Torres, Alan A - OUT 1/23/2025
#240073 - Rivera-Cruz, Miguel A - IN 1/23/2025</t>
        </is>
      </c>
      <c r="AO404" t="inlineStr">
        <is>
          <t>0.00</t>
        </is>
      </c>
      <c r="AP404" t="inlineStr">
        <is>
          <t>CuYds</t>
        </is>
      </c>
      <c r="AQ404" t="n">
        <v>0</v>
      </c>
      <c r="AR404" t="n">
        <v>0</v>
      </c>
      <c r="AS404" t="inlineStr">
        <is>
          <t>lbs</t>
        </is>
      </c>
      <c r="AT404" t="n">
        <v>0</v>
      </c>
      <c r="AU404" t="n">
        <v>0</v>
      </c>
      <c r="AV404" t="n">
        <v>0</v>
      </c>
      <c r="AW404" t="n">
        <v>0</v>
      </c>
      <c r="AX404" t="inlineStr">
        <is>
          <t>DFW.01301710</t>
        </is>
      </c>
      <c r="AZ404" t="n">
        <v>0</v>
      </c>
      <c r="BA404" t="n">
        <v>0</v>
      </c>
      <c r="BB404" t="n">
        <v>0</v>
      </c>
      <c r="BF404" t="inlineStr">
        <is>
          <t>2 - DFW, TC - TRAFFIC CONTROL</t>
        </is>
      </c>
      <c r="CJ404" t="inlineStr">
        <is>
          <t>GT-2469</t>
        </is>
      </c>
      <c r="CK404" t="inlineStr">
        <is>
          <t>223702030</t>
        </is>
      </c>
      <c r="CL404" t="n">
        <v>2</v>
      </c>
      <c r="CO404" s="1" t="n">
        <v>46053</v>
      </c>
      <c r="CP404" t="inlineStr">
        <is>
          <t>Import</t>
        </is>
      </c>
      <c r="CV404">
        <f>FLEET7[[#This Row],[Category]]</f>
        <v/>
      </c>
      <c r="CW404">
        <f>TRIM(LEFT($C404, FIND("(", $C404 &amp; "(") - 1))</f>
        <v/>
      </c>
      <c r="CX404">
        <f>IFERROR(TRIM(MID(FLEET7[[#This Row],[Secondary Asset Identifier]], FIND(" - ", FLEET7[[#This Row],[Secondary Asset Identifier]]) + 3, LEN(FLEET7[[#This Row],[Secondary Asset Identifier]]))),FLEET7[[#This Row],[Emp ID]])</f>
        <v/>
      </c>
      <c r="CY404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404">
        <f>FLEET7[[#This Row],[Assigned]]</f>
        <v/>
      </c>
      <c r="DA404">
        <f>TRIM(LEFT($C404, FIND("(", $C404 &amp; "(") - 1))</f>
        <v/>
      </c>
    </row>
    <row r="405">
      <c r="A405" t="inlineStr">
        <is>
          <t>Ragle Inc.</t>
        </is>
      </c>
      <c r="B405" t="inlineStr">
        <is>
          <t>Ragle - Texas</t>
        </is>
      </c>
      <c r="C405" t="inlineStr">
        <is>
          <t>PT-15S (OPEN)</t>
        </is>
      </c>
      <c r="D405" t="inlineStr">
        <is>
          <t>On-Road</t>
        </is>
      </c>
      <c r="E405" t="inlineStr">
        <is>
          <t>FORD</t>
        </is>
      </c>
      <c r="F405" t="inlineStr">
        <is>
          <t>F150</t>
        </is>
      </c>
      <c r="G405" t="n">
        <v>2023</v>
      </c>
      <c r="H405" t="inlineStr">
        <is>
          <t>Pickup Truck</t>
        </is>
      </c>
      <c r="I405" t="inlineStr">
        <is>
          <t>1/2 Ton</t>
        </is>
      </c>
      <c r="K405" s="1" t="n">
        <v>45789.37258101852</v>
      </c>
      <c r="L405" t="inlineStr">
        <is>
          <t>Heartbeat</t>
        </is>
      </c>
      <c r="R405" t="inlineStr">
        <is>
          <t>TEXDIST, Two Thousand Oak Apartments, North Richland Hills, TX 76180</t>
        </is>
      </c>
      <c r="T405" t="inlineStr">
        <is>
          <t>True</t>
        </is>
      </c>
      <c r="U405" t="inlineStr">
        <is>
          <t>20</t>
        </is>
      </c>
      <c r="V405" t="n">
        <v>401</v>
      </c>
      <c r="W405" t="n">
        <v>29095.1</v>
      </c>
      <c r="X405" t="n">
        <v>29095.1</v>
      </c>
      <c r="Y405" t="n">
        <v>1696</v>
      </c>
      <c r="Z405" t="n">
        <v>1696</v>
      </c>
      <c r="AA405" t="inlineStr">
        <is>
          <t>OPEN</t>
        </is>
      </c>
      <c r="AB405" t="inlineStr">
        <is>
          <t>1FTEW1CP5PKG18741</t>
        </is>
      </c>
      <c r="AD405" t="inlineStr">
        <is>
          <t>TYV3080</t>
        </is>
      </c>
      <c r="AE405" t="inlineStr">
        <is>
          <t>TX</t>
        </is>
      </c>
      <c r="AO405" t="inlineStr">
        <is>
          <t>0.00</t>
        </is>
      </c>
      <c r="AQ405" t="n">
        <v>0</v>
      </c>
      <c r="AR405" t="n">
        <v>0</v>
      </c>
      <c r="AS405" t="inlineStr">
        <is>
          <t>lbs</t>
        </is>
      </c>
      <c r="AT405" t="n">
        <v>0</v>
      </c>
      <c r="AU405" t="n">
        <v>0</v>
      </c>
      <c r="AV405" t="n">
        <v>0</v>
      </c>
      <c r="AW405" t="n">
        <v>0</v>
      </c>
      <c r="AX405" t="inlineStr">
        <is>
          <t>NTTA00129107</t>
        </is>
      </c>
      <c r="BF405" t="inlineStr">
        <is>
          <t>SM - SELECT MAINTENANCE</t>
        </is>
      </c>
      <c r="CJ405" t="inlineStr">
        <is>
          <t>GT-2469</t>
        </is>
      </c>
      <c r="CK405" t="inlineStr">
        <is>
          <t>223702060</t>
        </is>
      </c>
      <c r="CL405" t="n">
        <v>2</v>
      </c>
      <c r="CO405" s="1" t="n">
        <v>46112</v>
      </c>
      <c r="CP405" t="inlineStr">
        <is>
          <t>Standard</t>
        </is>
      </c>
      <c r="CV405">
        <f>FLEET7[[#This Row],[Category]]</f>
        <v/>
      </c>
      <c r="CW405">
        <f>TRIM(LEFT($C405, FIND("(", $C405 &amp; "(") - 1))</f>
        <v/>
      </c>
      <c r="CX405">
        <f>IFERROR(TRIM(MID(FLEET7[[#This Row],[Secondary Asset Identifier]], FIND(" - ", FLEET7[[#This Row],[Secondary Asset Identifier]]) + 3, LEN(FLEET7[[#This Row],[Secondary Asset Identifier]]))),FLEET7[[#This Row],[Emp ID]])</f>
        <v/>
      </c>
      <c r="CY405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405">
        <f>FLEET7[[#This Row],[Assigned]]</f>
        <v/>
      </c>
      <c r="DA405">
        <f>TRIM(LEFT($C405, FIND("(", $C405 &amp; "(") - 1))</f>
        <v/>
      </c>
    </row>
    <row r="406">
      <c r="A406" t="inlineStr">
        <is>
          <t>Ragle Inc.</t>
        </is>
      </c>
      <c r="B406" t="inlineStr">
        <is>
          <t>Ragle - Texas</t>
        </is>
      </c>
      <c r="C406" t="inlineStr">
        <is>
          <t>PT-160 (ARMANDO SALDIERNA JR)</t>
        </is>
      </c>
      <c r="D406" t="inlineStr">
        <is>
          <t>On-Road</t>
        </is>
      </c>
      <c r="E406" t="inlineStr">
        <is>
          <t>FORD</t>
        </is>
      </c>
      <c r="F406" t="inlineStr">
        <is>
          <t>F250</t>
        </is>
      </c>
      <c r="G406" t="n">
        <v>2019</v>
      </c>
      <c r="H406" t="inlineStr">
        <is>
          <t>Pickup Truck</t>
        </is>
      </c>
      <c r="I406" t="inlineStr">
        <is>
          <t>3/4 Ton</t>
        </is>
      </c>
      <c r="K406" s="1" t="n">
        <v>45789.31394675926</v>
      </c>
      <c r="L406" t="inlineStr">
        <is>
          <t>Key Off</t>
        </is>
      </c>
      <c r="R406" t="inlineStr">
        <is>
          <t>EQUIP HOU, S Acres Dr, Houston, TX 77048</t>
        </is>
      </c>
      <c r="T406" t="inlineStr">
        <is>
          <t>True</t>
        </is>
      </c>
      <c r="U406" t="inlineStr">
        <is>
          <t>0</t>
        </is>
      </c>
      <c r="V406" t="n">
        <v>625</v>
      </c>
      <c r="W406" t="n">
        <v>195508.8</v>
      </c>
      <c r="X406" t="n">
        <v>195508.8</v>
      </c>
      <c r="Y406" t="n">
        <v>4181</v>
      </c>
      <c r="Z406" t="n">
        <v>4181</v>
      </c>
      <c r="AA406" t="inlineStr">
        <is>
          <t>440455 - Saldierna Jr, Armando</t>
        </is>
      </c>
      <c r="AB406" t="inlineStr">
        <is>
          <t>1FT7W2A61KEG54586</t>
        </is>
      </c>
      <c r="AD406" t="inlineStr">
        <is>
          <t>NHF2882</t>
        </is>
      </c>
      <c r="AE406" t="inlineStr">
        <is>
          <t>TX</t>
        </is>
      </c>
      <c r="AH406" t="inlineStr">
        <is>
          <t>XL 4x2 SD Crew Cab 6.75 ft. box 160 in. WB SRW</t>
        </is>
      </c>
      <c r="AO406" t="inlineStr">
        <is>
          <t>0.00</t>
        </is>
      </c>
      <c r="AP406" t="inlineStr">
        <is>
          <t>CuYds</t>
        </is>
      </c>
      <c r="AQ406" t="n">
        <v>0</v>
      </c>
      <c r="AR406" t="n">
        <v>0</v>
      </c>
      <c r="AS406" t="inlineStr">
        <is>
          <t>lbs</t>
        </is>
      </c>
      <c r="AT406" t="n">
        <v>0</v>
      </c>
      <c r="AU406" t="n">
        <v>0</v>
      </c>
      <c r="AV406" t="n">
        <v>0</v>
      </c>
      <c r="AW406" t="n">
        <v>0</v>
      </c>
      <c r="AX406" t="inlineStr">
        <is>
          <t>DNT.15776793</t>
        </is>
      </c>
      <c r="AZ406" t="n">
        <v>0</v>
      </c>
      <c r="BA406" t="n">
        <v>0</v>
      </c>
      <c r="BB406" t="n">
        <v>0</v>
      </c>
      <c r="BF406" t="inlineStr">
        <is>
          <t>4 - HOU, TC - TRAFFIC CONTROL</t>
        </is>
      </c>
      <c r="CJ406" t="inlineStr">
        <is>
          <t>GT-2469</t>
        </is>
      </c>
      <c r="CK406" t="inlineStr">
        <is>
          <t>223701959</t>
        </is>
      </c>
      <c r="CL406" t="n">
        <v>2</v>
      </c>
      <c r="CO406" s="1" t="n">
        <v>45747</v>
      </c>
      <c r="CP406" t="inlineStr">
        <is>
          <t>Import</t>
        </is>
      </c>
      <c r="CV406">
        <f>FLEET7[[#This Row],[Category]]</f>
        <v/>
      </c>
      <c r="CW406">
        <f>TRIM(LEFT($C406, FIND("(", $C406 &amp; "(") - 1))</f>
        <v/>
      </c>
      <c r="CX406">
        <f>IFERROR(TRIM(MID(FLEET7[[#This Row],[Secondary Asset Identifier]], FIND(" - ", FLEET7[[#This Row],[Secondary Asset Identifier]]) + 3, LEN(FLEET7[[#This Row],[Secondary Asset Identifier]]))),FLEET7[[#This Row],[Emp ID]])</f>
        <v/>
      </c>
      <c r="CY406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406">
        <f>FLEET7[[#This Row],[Assigned]]</f>
        <v/>
      </c>
      <c r="DA406">
        <f>TRIM(LEFT($C406, FIND("(", $C406 &amp; "(") - 1))</f>
        <v/>
      </c>
    </row>
    <row r="407">
      <c r="A407" t="inlineStr">
        <is>
          <t>Ragle Inc.</t>
        </is>
      </c>
      <c r="B407" t="inlineStr">
        <is>
          <t>Ragle - Texas</t>
        </is>
      </c>
      <c r="C407" t="inlineStr">
        <is>
          <t>PT-163 (WILLIAM PERSINGER)</t>
        </is>
      </c>
      <c r="D407" t="inlineStr">
        <is>
          <t>On-Road</t>
        </is>
      </c>
      <c r="E407" t="inlineStr">
        <is>
          <t>FORD</t>
        </is>
      </c>
      <c r="F407" t="inlineStr">
        <is>
          <t>F250</t>
        </is>
      </c>
      <c r="G407" t="n">
        <v>2020</v>
      </c>
      <c r="H407" t="inlineStr">
        <is>
          <t>Pickup Truck</t>
        </is>
      </c>
      <c r="I407" t="inlineStr">
        <is>
          <t>3/4 Ton</t>
        </is>
      </c>
      <c r="K407" s="1" t="n">
        <v>45789.428125</v>
      </c>
      <c r="L407" t="inlineStr">
        <is>
          <t>Periodic Message</t>
        </is>
      </c>
      <c r="R407" t="inlineStr">
        <is>
          <t>W County Road 122, Midland, TX 79765</t>
        </is>
      </c>
      <c r="T407" t="inlineStr">
        <is>
          <t>True</t>
        </is>
      </c>
      <c r="U407" t="inlineStr">
        <is>
          <t>0</t>
        </is>
      </c>
      <c r="V407" t="n">
        <v>621</v>
      </c>
      <c r="W407" t="n">
        <v>133571.9</v>
      </c>
      <c r="X407" t="n">
        <v>133571.9</v>
      </c>
      <c r="Y407" t="n">
        <v>9733</v>
      </c>
      <c r="Z407" t="n">
        <v>9733</v>
      </c>
      <c r="AA407" t="inlineStr">
        <is>
          <t>340052 - PERSINGER, WILLIAM</t>
        </is>
      </c>
      <c r="AB407" t="inlineStr">
        <is>
          <t>1FT7W2A66LED40370</t>
        </is>
      </c>
      <c r="AD407" t="inlineStr">
        <is>
          <t>RZG0401</t>
        </is>
      </c>
      <c r="AE407" t="inlineStr">
        <is>
          <t>TX</t>
        </is>
      </c>
      <c r="AH407" t="inlineStr">
        <is>
          <t>XL 4x2 SD Crew Cab 6.75 ft. box 160 in. WB SRW</t>
        </is>
      </c>
      <c r="AO407" t="inlineStr">
        <is>
          <t>0.00</t>
        </is>
      </c>
      <c r="AP407" t="inlineStr">
        <is>
          <t>CuYds</t>
        </is>
      </c>
      <c r="AQ407" t="n">
        <v>0</v>
      </c>
      <c r="AR407" t="n">
        <v>0</v>
      </c>
      <c r="AS407" t="inlineStr">
        <is>
          <t>lbs</t>
        </is>
      </c>
      <c r="AT407" t="n">
        <v>0</v>
      </c>
      <c r="AU407" t="n">
        <v>0</v>
      </c>
      <c r="AV407" t="n">
        <v>0</v>
      </c>
      <c r="AW407" t="n">
        <v>0</v>
      </c>
      <c r="AX407" t="inlineStr">
        <is>
          <t>NTTA00059178</t>
        </is>
      </c>
      <c r="AZ407" t="n">
        <v>0</v>
      </c>
      <c r="BA407" t="n">
        <v>0</v>
      </c>
      <c r="BB407" t="n">
        <v>0</v>
      </c>
      <c r="BF407" t="inlineStr">
        <is>
          <t>3 - WTX, TC - TRAFFIC CONTROL</t>
        </is>
      </c>
      <c r="CJ407" t="inlineStr">
        <is>
          <t>GT-2469</t>
        </is>
      </c>
      <c r="CK407" t="inlineStr">
        <is>
          <t>223701837</t>
        </is>
      </c>
      <c r="CL407" t="n">
        <v>2</v>
      </c>
      <c r="CO407" s="1" t="n">
        <v>45626</v>
      </c>
      <c r="CP407" t="inlineStr">
        <is>
          <t>Import</t>
        </is>
      </c>
      <c r="CV407">
        <f>FLEET7[[#This Row],[Category]]</f>
        <v/>
      </c>
      <c r="CW407">
        <f>TRIM(LEFT($C407, FIND("(", $C407 &amp; "(") - 1))</f>
        <v/>
      </c>
      <c r="CX407">
        <f>IFERROR(TRIM(MID(FLEET7[[#This Row],[Secondary Asset Identifier]], FIND(" - ", FLEET7[[#This Row],[Secondary Asset Identifier]]) + 3, LEN(FLEET7[[#This Row],[Secondary Asset Identifier]]))),FLEET7[[#This Row],[Emp ID]])</f>
        <v/>
      </c>
      <c r="CY407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407">
        <f>FLEET7[[#This Row],[Assigned]]</f>
        <v/>
      </c>
      <c r="DA407">
        <f>TRIM(LEFT($C407, FIND("(", $C407 &amp; "(") - 1))</f>
        <v/>
      </c>
    </row>
    <row r="408">
      <c r="A408" t="inlineStr">
        <is>
          <t>Ragle Inc.</t>
        </is>
      </c>
      <c r="B408" t="inlineStr">
        <is>
          <t>Ragle - Texas</t>
        </is>
      </c>
      <c r="C408" t="inlineStr">
        <is>
          <t>PT-165 (Alberto Zuniga)</t>
        </is>
      </c>
      <c r="D408" t="inlineStr">
        <is>
          <t>On-Road</t>
        </is>
      </c>
      <c r="E408" t="inlineStr">
        <is>
          <t>FORD</t>
        </is>
      </c>
      <c r="F408" t="inlineStr">
        <is>
          <t>F150</t>
        </is>
      </c>
      <c r="G408" t="n">
        <v>2020</v>
      </c>
      <c r="H408" t="inlineStr">
        <is>
          <t>Pickup Truck</t>
        </is>
      </c>
      <c r="I408" t="inlineStr">
        <is>
          <t>1/2 Ton</t>
        </is>
      </c>
      <c r="K408" s="1" t="n">
        <v>45789.41758101852</v>
      </c>
      <c r="L408" t="inlineStr">
        <is>
          <t>Key Off</t>
        </is>
      </c>
      <c r="R408" t="inlineStr">
        <is>
          <t>2024-012 Dal IH635 U-Turn Bridge, N Belt Line Rd, Irving, TX 75063</t>
        </is>
      </c>
      <c r="T408" t="inlineStr">
        <is>
          <t>True</t>
        </is>
      </c>
      <c r="U408" t="inlineStr">
        <is>
          <t>0</t>
        </is>
      </c>
      <c r="V408" t="n">
        <v>629</v>
      </c>
      <c r="W408" t="n">
        <v>85941.39999999999</v>
      </c>
      <c r="X408" t="n">
        <v>85941.39999999999</v>
      </c>
      <c r="Y408" t="n">
        <v>3676</v>
      </c>
      <c r="Z408" t="n">
        <v>3676</v>
      </c>
      <c r="AA408" t="inlineStr">
        <is>
          <t>210031 - Zuniga, Alberto</t>
        </is>
      </c>
      <c r="AB408" t="inlineStr">
        <is>
          <t>1FTEW1CP4LKD16125</t>
        </is>
      </c>
      <c r="AD408" t="inlineStr">
        <is>
          <t>NHG2429</t>
        </is>
      </c>
      <c r="AE408" t="inlineStr">
        <is>
          <t>TX</t>
        </is>
      </c>
      <c r="AH408" t="inlineStr">
        <is>
          <t>XL 4x2 SuperCrew Cab Styleside 5.5 ft. box 145 in. WB</t>
        </is>
      </c>
      <c r="AO408" t="inlineStr">
        <is>
          <t>0.00</t>
        </is>
      </c>
      <c r="AP408" t="inlineStr">
        <is>
          <t>CuYds</t>
        </is>
      </c>
      <c r="AQ408" t="n">
        <v>0</v>
      </c>
      <c r="AR408" t="n">
        <v>0</v>
      </c>
      <c r="AS408" t="inlineStr">
        <is>
          <t>lbs</t>
        </is>
      </c>
      <c r="AT408" t="n">
        <v>0</v>
      </c>
      <c r="AU408" t="n">
        <v>0</v>
      </c>
      <c r="AV408" t="n">
        <v>0</v>
      </c>
      <c r="AW408" t="n">
        <v>0</v>
      </c>
      <c r="AX408" t="inlineStr">
        <is>
          <t>DFW.04105450</t>
        </is>
      </c>
      <c r="AZ408" t="n">
        <v>0</v>
      </c>
      <c r="BA408" t="n">
        <v>0</v>
      </c>
      <c r="BB408" t="n">
        <v>0</v>
      </c>
      <c r="BF408" t="inlineStr">
        <is>
          <t>OTS - OPEN TO SELL, 2 - DFW</t>
        </is>
      </c>
      <c r="CJ408" t="inlineStr">
        <is>
          <t>GT-2469</t>
        </is>
      </c>
      <c r="CK408" t="inlineStr">
        <is>
          <t>223702350</t>
        </is>
      </c>
      <c r="CL408" t="n">
        <v>2</v>
      </c>
      <c r="CO408" s="1" t="n">
        <v>46173</v>
      </c>
      <c r="CP408" t="inlineStr">
        <is>
          <t>Import</t>
        </is>
      </c>
      <c r="CV408">
        <f>FLEET7[[#This Row],[Category]]</f>
        <v/>
      </c>
      <c r="CW408">
        <f>TRIM(LEFT($C408, FIND("(", $C408 &amp; "(") - 1))</f>
        <v/>
      </c>
      <c r="CX408">
        <f>IFERROR(TRIM(MID(FLEET7[[#This Row],[Secondary Asset Identifier]], FIND(" - ", FLEET7[[#This Row],[Secondary Asset Identifier]]) + 3, LEN(FLEET7[[#This Row],[Secondary Asset Identifier]]))),FLEET7[[#This Row],[Emp ID]])</f>
        <v/>
      </c>
      <c r="CY408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408">
        <f>FLEET7[[#This Row],[Assigned]]</f>
        <v/>
      </c>
      <c r="DA408">
        <f>TRIM(LEFT($C408, FIND("(", $C408 &amp; "(") - 1))</f>
        <v/>
      </c>
    </row>
    <row r="409">
      <c r="A409" t="inlineStr">
        <is>
          <t>Ragle Inc.</t>
        </is>
      </c>
      <c r="B409" t="inlineStr">
        <is>
          <t>Ragle - Texas</t>
        </is>
      </c>
      <c r="C409" t="inlineStr">
        <is>
          <t>PT-166 (JUAN LUEVANO)</t>
        </is>
      </c>
      <c r="D409" t="inlineStr">
        <is>
          <t>On-Road</t>
        </is>
      </c>
      <c r="E409" t="inlineStr">
        <is>
          <t>FORD</t>
        </is>
      </c>
      <c r="F409" t="inlineStr">
        <is>
          <t>F150</t>
        </is>
      </c>
      <c r="G409" t="n">
        <v>2020</v>
      </c>
      <c r="H409" t="inlineStr">
        <is>
          <t>Pickup Truck</t>
        </is>
      </c>
      <c r="I409" t="inlineStr">
        <is>
          <t>1/2 Ton</t>
        </is>
      </c>
      <c r="K409" s="1" t="n">
        <v>45789.428125</v>
      </c>
      <c r="L409" t="inlineStr">
        <is>
          <t>Periodic Message</t>
        </is>
      </c>
      <c r="R409" t="inlineStr">
        <is>
          <t>DFW Yard, Oak Grove Rd, Fort Worth, TX 76140</t>
        </is>
      </c>
      <c r="T409" t="inlineStr">
        <is>
          <t>True</t>
        </is>
      </c>
      <c r="U409" t="inlineStr">
        <is>
          <t>0</t>
        </is>
      </c>
      <c r="V409" t="n">
        <v>640</v>
      </c>
      <c r="W409" t="n">
        <v>147699.5</v>
      </c>
      <c r="X409" t="n">
        <v>147699.5</v>
      </c>
      <c r="Y409" t="n">
        <v>6813</v>
      </c>
      <c r="Z409" t="n">
        <v>6813</v>
      </c>
      <c r="AA409" t="inlineStr">
        <is>
          <t>240255 - Luevano, Juan M</t>
        </is>
      </c>
      <c r="AB409" t="inlineStr">
        <is>
          <t>1FTEW1CP8LKD20016</t>
        </is>
      </c>
      <c r="AD409" t="inlineStr">
        <is>
          <t>NHG2431</t>
        </is>
      </c>
      <c r="AE409" t="inlineStr">
        <is>
          <t>TX</t>
        </is>
      </c>
      <c r="AH409" t="inlineStr">
        <is>
          <t xml:space="preserve">XL 4x2 SuperCrew Cab Styleside 5.5 ft. box 145 in. WB
</t>
        </is>
      </c>
      <c r="AO409" t="inlineStr">
        <is>
          <t>0.00</t>
        </is>
      </c>
      <c r="AP409" t="inlineStr">
        <is>
          <t>CuYds</t>
        </is>
      </c>
      <c r="AQ409" t="n">
        <v>0</v>
      </c>
      <c r="AR409" t="n">
        <v>0</v>
      </c>
      <c r="AS409" t="inlineStr">
        <is>
          <t>lbs</t>
        </is>
      </c>
      <c r="AT409" t="n">
        <v>0</v>
      </c>
      <c r="AU409" t="n">
        <v>0</v>
      </c>
      <c r="AV409" t="n">
        <v>0</v>
      </c>
      <c r="AW409" t="n">
        <v>0</v>
      </c>
      <c r="AX409" t="inlineStr">
        <is>
          <t>DFW.03149196</t>
        </is>
      </c>
      <c r="BF409" t="inlineStr">
        <is>
          <t>2 - DFW, TC - TRAFFIC CONTROL</t>
        </is>
      </c>
      <c r="CJ409" t="inlineStr">
        <is>
          <t>GT-2469</t>
        </is>
      </c>
      <c r="CK409" t="inlineStr">
        <is>
          <t>223702005</t>
        </is>
      </c>
      <c r="CL409" t="n">
        <v>2</v>
      </c>
      <c r="CO409" s="1" t="n">
        <v>45930</v>
      </c>
      <c r="CP409" t="inlineStr">
        <is>
          <t>Standard</t>
        </is>
      </c>
      <c r="CV409">
        <f>FLEET7[[#This Row],[Category]]</f>
        <v/>
      </c>
      <c r="CW409">
        <f>TRIM(LEFT($C409, FIND("(", $C409 &amp; "(") - 1))</f>
        <v/>
      </c>
      <c r="CX409">
        <f>IFERROR(TRIM(MID(FLEET7[[#This Row],[Secondary Asset Identifier]], FIND(" - ", FLEET7[[#This Row],[Secondary Asset Identifier]]) + 3, LEN(FLEET7[[#This Row],[Secondary Asset Identifier]]))),FLEET7[[#This Row],[Emp ID]])</f>
        <v/>
      </c>
      <c r="CY409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409">
        <f>FLEET7[[#This Row],[Assigned]]</f>
        <v/>
      </c>
      <c r="DA409">
        <f>TRIM(LEFT($C409, FIND("(", $C409 &amp; "(") - 1))</f>
        <v/>
      </c>
    </row>
    <row r="410">
      <c r="A410" t="inlineStr">
        <is>
          <t>Ragle Inc.</t>
        </is>
      </c>
      <c r="B410" t="inlineStr">
        <is>
          <t>Ragle - Texas</t>
        </is>
      </c>
      <c r="C410" t="inlineStr">
        <is>
          <t>PT-167 (OMAR RAMIREZ)</t>
        </is>
      </c>
      <c r="D410" t="inlineStr">
        <is>
          <t>On-Road</t>
        </is>
      </c>
      <c r="E410" t="inlineStr">
        <is>
          <t>FORD</t>
        </is>
      </c>
      <c r="F410" t="inlineStr">
        <is>
          <t>F150</t>
        </is>
      </c>
      <c r="G410" t="n">
        <v>2020</v>
      </c>
      <c r="H410" t="inlineStr">
        <is>
          <t>Pickup Truck</t>
        </is>
      </c>
      <c r="I410" t="inlineStr">
        <is>
          <t>1/2 Ton</t>
        </is>
      </c>
      <c r="K410" s="1" t="n">
        <v>45789.28703703704</v>
      </c>
      <c r="L410" t="inlineStr">
        <is>
          <t>Key Off</t>
        </is>
      </c>
      <c r="R410" t="inlineStr">
        <is>
          <t>Concan Dr, Travis Ranch, TX 75126</t>
        </is>
      </c>
      <c r="T410" t="inlineStr">
        <is>
          <t>True</t>
        </is>
      </c>
      <c r="U410" t="inlineStr">
        <is>
          <t>0</t>
        </is>
      </c>
      <c r="V410" t="n">
        <v>626</v>
      </c>
      <c r="W410" t="n">
        <v>126189.2</v>
      </c>
      <c r="X410" t="n">
        <v>126924.2</v>
      </c>
      <c r="Y410" t="n">
        <v>6204</v>
      </c>
      <c r="Z410" t="n">
        <v>6204</v>
      </c>
      <c r="AA410" t="inlineStr">
        <is>
          <t>240259 - Ramirez, Omar</t>
        </is>
      </c>
      <c r="AB410" t="inlineStr">
        <is>
          <t>1FTEW1CP1LKD20018</t>
        </is>
      </c>
      <c r="AD410" t="inlineStr">
        <is>
          <t>NHG2432</t>
        </is>
      </c>
      <c r="AE410" t="inlineStr">
        <is>
          <t>TX</t>
        </is>
      </c>
      <c r="AH410" t="inlineStr">
        <is>
          <t>XL 4x2 SuperCrew Cab Styleside 5.5 ft. box 145 in. WB</t>
        </is>
      </c>
      <c r="AO410" t="inlineStr">
        <is>
          <t>0.00</t>
        </is>
      </c>
      <c r="AP410" t="inlineStr">
        <is>
          <t>CuYds</t>
        </is>
      </c>
      <c r="AQ410" t="n">
        <v>0</v>
      </c>
      <c r="AR410" t="n">
        <v>0</v>
      </c>
      <c r="AS410" t="inlineStr">
        <is>
          <t>lbs</t>
        </is>
      </c>
      <c r="AT410" t="n">
        <v>0</v>
      </c>
      <c r="AU410" t="n">
        <v>0</v>
      </c>
      <c r="AV410" t="n">
        <v>0</v>
      </c>
      <c r="AW410" t="n">
        <v>0</v>
      </c>
      <c r="AX410" t="inlineStr">
        <is>
          <t>DFW.03113839</t>
        </is>
      </c>
      <c r="AZ410" t="n">
        <v>0</v>
      </c>
      <c r="BA410" t="n">
        <v>0</v>
      </c>
      <c r="BB410" t="n">
        <v>0</v>
      </c>
      <c r="BD410" t="inlineStr">
        <is>
          <t>GASOLINE</t>
        </is>
      </c>
      <c r="BF410" t="inlineStr">
        <is>
          <t>2 - DFW, TC - TRAFFIC CONTROL</t>
        </is>
      </c>
      <c r="CJ410" t="inlineStr">
        <is>
          <t>GT-2469</t>
        </is>
      </c>
      <c r="CK410" t="inlineStr">
        <is>
          <t>223702007</t>
        </is>
      </c>
      <c r="CL410" t="n">
        <v>2</v>
      </c>
      <c r="CO410" s="1" t="n">
        <v>45808</v>
      </c>
      <c r="CP410" t="inlineStr">
        <is>
          <t>Import</t>
        </is>
      </c>
      <c r="CV410">
        <f>FLEET7[[#This Row],[Category]]</f>
        <v/>
      </c>
      <c r="CW410">
        <f>TRIM(LEFT($C410, FIND("(", $C410 &amp; "(") - 1))</f>
        <v/>
      </c>
      <c r="CX410">
        <f>IFERROR(TRIM(MID(FLEET7[[#This Row],[Secondary Asset Identifier]], FIND(" - ", FLEET7[[#This Row],[Secondary Asset Identifier]]) + 3, LEN(FLEET7[[#This Row],[Secondary Asset Identifier]]))),FLEET7[[#This Row],[Emp ID]])</f>
        <v/>
      </c>
      <c r="CY410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410">
        <f>FLEET7[[#This Row],[Assigned]]</f>
        <v/>
      </c>
      <c r="DA410">
        <f>TRIM(LEFT($C410, FIND("(", $C410 &amp; "(") - 1))</f>
        <v/>
      </c>
    </row>
    <row r="411">
      <c r="A411" t="inlineStr">
        <is>
          <t>Ragle Inc.</t>
        </is>
      </c>
      <c r="B411" t="inlineStr">
        <is>
          <t>Ragle - Texas</t>
        </is>
      </c>
      <c r="C411" t="inlineStr">
        <is>
          <t>PT-168 (RAMIREZ, LUIS F)</t>
        </is>
      </c>
      <c r="D411" t="inlineStr">
        <is>
          <t>On-Road</t>
        </is>
      </c>
      <c r="E411" t="inlineStr">
        <is>
          <t>FORD</t>
        </is>
      </c>
      <c r="F411" t="inlineStr">
        <is>
          <t>F150</t>
        </is>
      </c>
      <c r="G411" t="n">
        <v>2020</v>
      </c>
      <c r="H411" t="inlineStr">
        <is>
          <t>Pickup Truck</t>
        </is>
      </c>
      <c r="I411" t="inlineStr">
        <is>
          <t>1/2 Ton</t>
        </is>
      </c>
      <c r="K411" s="1" t="n">
        <v>45788.91337962963</v>
      </c>
      <c r="L411" t="inlineStr">
        <is>
          <t>Key Off</t>
        </is>
      </c>
      <c r="R411" t="inlineStr">
        <is>
          <t>York Dr, Edgecliff Village, TX 76134</t>
        </is>
      </c>
      <c r="T411" t="inlineStr">
        <is>
          <t>True</t>
        </is>
      </c>
      <c r="U411" t="inlineStr">
        <is>
          <t>0</t>
        </is>
      </c>
      <c r="V411" t="n">
        <v>12</v>
      </c>
      <c r="W411" t="n">
        <v>118718.7</v>
      </c>
      <c r="X411" t="n">
        <v>118718.7</v>
      </c>
      <c r="Y411" t="n">
        <v>5618</v>
      </c>
      <c r="Z411" t="n">
        <v>5618</v>
      </c>
      <c r="AA411" t="inlineStr">
        <is>
          <t>210085 - Ramirez, Luis F</t>
        </is>
      </c>
      <c r="AB411" t="inlineStr">
        <is>
          <t>1FTMF1CB1LKD38566</t>
        </is>
      </c>
      <c r="AD411" t="inlineStr">
        <is>
          <t>NNY6688</t>
        </is>
      </c>
      <c r="AE411" t="inlineStr">
        <is>
          <t>TX</t>
        </is>
      </c>
      <c r="AH411" t="inlineStr">
        <is>
          <t>XL 4x2 Regular Cab Styleside 6.5 ft. box 122 in. WB
ALFRED TULLOS OUT 9/27/2024 - RETIRED</t>
        </is>
      </c>
      <c r="AO411" t="inlineStr">
        <is>
          <t>0.00</t>
        </is>
      </c>
      <c r="AP411" t="inlineStr">
        <is>
          <t>CuYds</t>
        </is>
      </c>
      <c r="AQ411" t="n">
        <v>0</v>
      </c>
      <c r="AR411" t="n">
        <v>6100</v>
      </c>
      <c r="AS411" t="inlineStr">
        <is>
          <t>lbs</t>
        </is>
      </c>
      <c r="AT411" t="n">
        <v>0</v>
      </c>
      <c r="AU411" t="n">
        <v>0</v>
      </c>
      <c r="AV411" t="n">
        <v>0</v>
      </c>
      <c r="AW411" t="n">
        <v>0</v>
      </c>
      <c r="AX411" t="inlineStr">
        <is>
          <t>NTTA00064002</t>
        </is>
      </c>
      <c r="AZ411" t="n">
        <v>0</v>
      </c>
      <c r="BA411" t="n">
        <v>0</v>
      </c>
      <c r="BB411" t="n">
        <v>0</v>
      </c>
      <c r="BF411" t="inlineStr">
        <is>
          <t>2 - DFW, JST - JOBSITE TRUCK</t>
        </is>
      </c>
      <c r="CJ411" t="inlineStr">
        <is>
          <t>GT-2469</t>
        </is>
      </c>
      <c r="CK411" t="inlineStr">
        <is>
          <t>223702328</t>
        </is>
      </c>
      <c r="CL411" t="n">
        <v>2</v>
      </c>
      <c r="CO411" s="1" t="n">
        <v>46173</v>
      </c>
      <c r="CP411" t="inlineStr">
        <is>
          <t>Import</t>
        </is>
      </c>
      <c r="CV411">
        <f>FLEET7[[#This Row],[Category]]</f>
        <v/>
      </c>
      <c r="CW411">
        <f>TRIM(LEFT($C411, FIND("(", $C411 &amp; "(") - 1))</f>
        <v/>
      </c>
      <c r="CX411">
        <f>IFERROR(TRIM(MID(FLEET7[[#This Row],[Secondary Asset Identifier]], FIND(" - ", FLEET7[[#This Row],[Secondary Asset Identifier]]) + 3, LEN(FLEET7[[#This Row],[Secondary Asset Identifier]]))),FLEET7[[#This Row],[Emp ID]])</f>
        <v/>
      </c>
      <c r="CY411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411">
        <f>FLEET7[[#This Row],[Assigned]]</f>
        <v/>
      </c>
      <c r="DA411">
        <f>TRIM(LEFT($C411, FIND("(", $C411 &amp; "(") - 1))</f>
        <v/>
      </c>
    </row>
    <row r="412">
      <c r="A412" t="inlineStr">
        <is>
          <t>Ragle Inc.</t>
        </is>
      </c>
      <c r="B412" t="inlineStr">
        <is>
          <t>Ragle - Texas</t>
        </is>
      </c>
      <c r="C412" t="inlineStr">
        <is>
          <t>PT-169 (OPEN F150 STX)</t>
        </is>
      </c>
      <c r="D412" t="inlineStr">
        <is>
          <t>On-Road</t>
        </is>
      </c>
      <c r="E412" t="inlineStr">
        <is>
          <t>FORD</t>
        </is>
      </c>
      <c r="F412" t="inlineStr">
        <is>
          <t>F150</t>
        </is>
      </c>
      <c r="G412" t="n">
        <v>2020</v>
      </c>
      <c r="H412" t="inlineStr">
        <is>
          <t>Pickup Truck</t>
        </is>
      </c>
      <c r="I412" t="inlineStr">
        <is>
          <t>1/2 Ton</t>
        </is>
      </c>
      <c r="K412" s="1" t="n">
        <v>45788.74829861111</v>
      </c>
      <c r="L412" t="inlineStr">
        <is>
          <t>Heartbeat</t>
        </is>
      </c>
      <c r="R412" t="inlineStr">
        <is>
          <t>TEXDIST, Two Thousand Oak Apartments, North Richland Hills, TX 76180</t>
        </is>
      </c>
      <c r="T412" t="inlineStr">
        <is>
          <t>True</t>
        </is>
      </c>
      <c r="U412" t="inlineStr">
        <is>
          <t>2</t>
        </is>
      </c>
      <c r="V412" t="n">
        <v>630</v>
      </c>
      <c r="W412" t="n">
        <v>95875.3</v>
      </c>
      <c r="X412" t="n">
        <v>95875.3</v>
      </c>
      <c r="Y412" t="n">
        <v>3975</v>
      </c>
      <c r="Z412" t="n">
        <v>3975</v>
      </c>
      <c r="AA412" t="inlineStr">
        <is>
          <t>OPEN F150 STX</t>
        </is>
      </c>
      <c r="AB412" t="inlineStr">
        <is>
          <t>1FTEW1CP7LKD42962</t>
        </is>
      </c>
      <c r="AD412" t="inlineStr">
        <is>
          <t>NHG2430</t>
        </is>
      </c>
      <c r="AE412" t="inlineStr">
        <is>
          <t>TX</t>
        </is>
      </c>
      <c r="AH412" t="inlineStr">
        <is>
          <t>XL 4x2 SuperCrew Cab Styleside 5.5 ft. box 145 in. WB</t>
        </is>
      </c>
      <c r="AO412" t="inlineStr">
        <is>
          <t>0.00</t>
        </is>
      </c>
      <c r="AP412" t="inlineStr">
        <is>
          <t>CuYds</t>
        </is>
      </c>
      <c r="AQ412" t="n">
        <v>0</v>
      </c>
      <c r="AR412" t="n">
        <v>0</v>
      </c>
      <c r="AS412" t="inlineStr">
        <is>
          <t>lbs</t>
        </is>
      </c>
      <c r="AT412" t="n">
        <v>0</v>
      </c>
      <c r="AU412" t="n">
        <v>0</v>
      </c>
      <c r="AV412" t="n">
        <v>0</v>
      </c>
      <c r="AW412" t="n">
        <v>0</v>
      </c>
      <c r="AX412" t="inlineStr">
        <is>
          <t>DFW.02268030</t>
        </is>
      </c>
      <c r="AZ412" t="n">
        <v>0</v>
      </c>
      <c r="BA412" t="n">
        <v>0</v>
      </c>
      <c r="BB412" t="n">
        <v>0</v>
      </c>
      <c r="BF412" t="inlineStr">
        <is>
          <t>2 - DFW, PM - PROJECT MANAGER</t>
        </is>
      </c>
      <c r="CJ412" t="inlineStr">
        <is>
          <t>GT-2469</t>
        </is>
      </c>
      <c r="CK412" t="inlineStr">
        <is>
          <t>223701957</t>
        </is>
      </c>
      <c r="CL412" t="n">
        <v>2</v>
      </c>
      <c r="CO412" s="1" t="n">
        <v>46053</v>
      </c>
      <c r="CP412" t="inlineStr">
        <is>
          <t>Import</t>
        </is>
      </c>
      <c r="CV412">
        <f>FLEET7[[#This Row],[Category]]</f>
        <v/>
      </c>
      <c r="CW412">
        <f>TRIM(LEFT($C412, FIND("(", $C412 &amp; "(") - 1))</f>
        <v/>
      </c>
      <c r="CX412">
        <f>IFERROR(TRIM(MID(FLEET7[[#This Row],[Secondary Asset Identifier]], FIND(" - ", FLEET7[[#This Row],[Secondary Asset Identifier]]) + 3, LEN(FLEET7[[#This Row],[Secondary Asset Identifier]]))),FLEET7[[#This Row],[Emp ID]])</f>
        <v/>
      </c>
      <c r="CY412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412">
        <f>FLEET7[[#This Row],[Assigned]]</f>
        <v/>
      </c>
      <c r="DA412">
        <f>TRIM(LEFT($C412, FIND("(", $C412 &amp; "(") - 1))</f>
        <v/>
      </c>
    </row>
    <row r="413">
      <c r="A413" t="inlineStr">
        <is>
          <t>Ragle Inc.</t>
        </is>
      </c>
      <c r="B413" t="inlineStr">
        <is>
          <t>Ragle - Texas</t>
        </is>
      </c>
      <c r="C413" t="inlineStr">
        <is>
          <t>PT-16S (ISAAC ROMERO)</t>
        </is>
      </c>
      <c r="D413" t="inlineStr">
        <is>
          <t>On-Road</t>
        </is>
      </c>
      <c r="E413" t="inlineStr">
        <is>
          <t>FORD</t>
        </is>
      </c>
      <c r="F413" t="inlineStr">
        <is>
          <t>F150</t>
        </is>
      </c>
      <c r="G413" t="n">
        <v>2024</v>
      </c>
      <c r="H413" t="inlineStr">
        <is>
          <t>Pickup Truck</t>
        </is>
      </c>
      <c r="K413" s="1" t="n">
        <v>45789.42804398148</v>
      </c>
      <c r="L413" t="inlineStr">
        <is>
          <t>Idle Ended</t>
        </is>
      </c>
      <c r="R413" t="inlineStr">
        <is>
          <t>DFW Yard, Oak Grove Rd, Fort Worth, TX 76140</t>
        </is>
      </c>
      <c r="S413" t="inlineStr">
        <is>
          <t>ISAAC ROMERO (ROMISA)</t>
        </is>
      </c>
      <c r="T413" t="inlineStr">
        <is>
          <t>True</t>
        </is>
      </c>
      <c r="U413" t="inlineStr">
        <is>
          <t>0</t>
        </is>
      </c>
      <c r="V413" t="n">
        <v>403</v>
      </c>
      <c r="W413" t="n">
        <v>44254.1</v>
      </c>
      <c r="X413" t="n">
        <v>44254.1</v>
      </c>
      <c r="Y413" t="n">
        <v>2513</v>
      </c>
      <c r="Z413" t="n">
        <v>2513</v>
      </c>
      <c r="AA413" t="inlineStr">
        <is>
          <t>ROMISA - Romero, Isaac F</t>
        </is>
      </c>
      <c r="AB413" t="inlineStr">
        <is>
          <t>1FTEW2KP8RKD67899</t>
        </is>
      </c>
      <c r="AD413" t="inlineStr">
        <is>
          <t>TYV5120</t>
        </is>
      </c>
      <c r="AE413" t="inlineStr">
        <is>
          <t>TX</t>
        </is>
      </c>
      <c r="AO413" t="inlineStr">
        <is>
          <t>0.00</t>
        </is>
      </c>
      <c r="AQ413" t="n">
        <v>0</v>
      </c>
      <c r="AR413" t="n">
        <v>0</v>
      </c>
      <c r="AS413" t="inlineStr">
        <is>
          <t>lbs</t>
        </is>
      </c>
      <c r="AT413" t="n">
        <v>0</v>
      </c>
      <c r="AU413" t="n">
        <v>0</v>
      </c>
      <c r="AV413" t="n">
        <v>0</v>
      </c>
      <c r="AW413" t="n">
        <v>0</v>
      </c>
      <c r="AX413" t="inlineStr">
        <is>
          <t>NTTA00129108</t>
        </is>
      </c>
      <c r="AY413" t="inlineStr">
        <is>
          <t>3/28/2024 12:00:00 AM</t>
        </is>
      </c>
      <c r="BF413" t="inlineStr">
        <is>
          <t>SM - SELECT MAINTENANCE, SI - SUPERINTENDENT</t>
        </is>
      </c>
      <c r="CJ413" t="inlineStr">
        <is>
          <t>GT-2469</t>
        </is>
      </c>
      <c r="CK413" t="inlineStr">
        <is>
          <t>223702220</t>
        </is>
      </c>
      <c r="CL413" t="n">
        <v>2</v>
      </c>
      <c r="CO413" s="1" t="n">
        <v>46112</v>
      </c>
      <c r="CP413" t="inlineStr">
        <is>
          <t>Standard</t>
        </is>
      </c>
      <c r="CV413">
        <f>FLEET7[[#This Row],[Category]]</f>
        <v/>
      </c>
      <c r="CW413">
        <f>TRIM(LEFT($C413, FIND("(", $C413 &amp; "(") - 1))</f>
        <v/>
      </c>
      <c r="CX413">
        <f>IFERROR(TRIM(MID(FLEET7[[#This Row],[Secondary Asset Identifier]], FIND(" - ", FLEET7[[#This Row],[Secondary Asset Identifier]]) + 3, LEN(FLEET7[[#This Row],[Secondary Asset Identifier]]))),FLEET7[[#This Row],[Emp ID]])</f>
        <v/>
      </c>
      <c r="CY413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413">
        <f>FLEET7[[#This Row],[Assigned]]</f>
        <v/>
      </c>
      <c r="DA413">
        <f>TRIM(LEFT($C413, FIND("(", $C413 &amp; "(") - 1))</f>
        <v/>
      </c>
    </row>
    <row r="414">
      <c r="A414" t="inlineStr">
        <is>
          <t>Ragle Inc.</t>
        </is>
      </c>
      <c r="B414" t="inlineStr">
        <is>
          <t>Ragle - Texas</t>
        </is>
      </c>
      <c r="C414" t="inlineStr">
        <is>
          <t>PT-172 (OPEN TRAFFIC TRUCK) 2022-023</t>
        </is>
      </c>
      <c r="D414" t="inlineStr">
        <is>
          <t>On-Road</t>
        </is>
      </c>
      <c r="E414" t="inlineStr">
        <is>
          <t>FORD</t>
        </is>
      </c>
      <c r="F414" t="inlineStr">
        <is>
          <t>F150</t>
        </is>
      </c>
      <c r="G414" t="n">
        <v>2020</v>
      </c>
      <c r="H414" t="inlineStr">
        <is>
          <t>Pickup Truck</t>
        </is>
      </c>
      <c r="I414" t="inlineStr">
        <is>
          <t>1/2 Ton</t>
        </is>
      </c>
      <c r="K414" s="1" t="n">
        <v>45789.30414351852</v>
      </c>
      <c r="L414" t="inlineStr">
        <is>
          <t>Key Off</t>
        </is>
      </c>
      <c r="R414" t="inlineStr">
        <is>
          <t>2022-023 Riverfront &amp; Cadiz Bridge Improvement, S Riverfront Blvd, Dallas, TX 75207</t>
        </is>
      </c>
      <c r="S414" t="inlineStr">
        <is>
          <t>FRANCISCO DIAZ SERNA (340036)</t>
        </is>
      </c>
      <c r="T414" t="inlineStr">
        <is>
          <t>True</t>
        </is>
      </c>
      <c r="U414" t="inlineStr">
        <is>
          <t>0</t>
        </is>
      </c>
      <c r="V414" t="n">
        <v>633</v>
      </c>
      <c r="W414" t="n">
        <v>61651.8</v>
      </c>
      <c r="X414" t="n">
        <v>61819.8</v>
      </c>
      <c r="Y414" t="n">
        <v>5712</v>
      </c>
      <c r="Z414" t="n">
        <v>5712</v>
      </c>
      <c r="AA414" t="inlineStr">
        <is>
          <t>OPEN TRAFFIC TRUCK 2022-023</t>
        </is>
      </c>
      <c r="AB414" t="inlineStr">
        <is>
          <t>1FTMF1CB2LKE09533</t>
        </is>
      </c>
      <c r="AD414" t="inlineStr">
        <is>
          <t>NHG2435</t>
        </is>
      </c>
      <c r="AE414" t="inlineStr">
        <is>
          <t>TX</t>
        </is>
      </c>
      <c r="AH414" t="inlineStr">
        <is>
          <t>XL 4x2 Regular Cab Styleside 6.5 ft. box 122 in. WB</t>
        </is>
      </c>
      <c r="AO414" t="inlineStr">
        <is>
          <t>0.00</t>
        </is>
      </c>
      <c r="AP414" t="inlineStr">
        <is>
          <t>CuYds</t>
        </is>
      </c>
      <c r="AQ414" t="n">
        <v>0</v>
      </c>
      <c r="AR414" t="n">
        <v>0</v>
      </c>
      <c r="AS414" t="inlineStr">
        <is>
          <t>lbs</t>
        </is>
      </c>
      <c r="AT414" t="n">
        <v>0</v>
      </c>
      <c r="AU414" t="n">
        <v>0</v>
      </c>
      <c r="AV414" t="n">
        <v>0</v>
      </c>
      <c r="AW414" t="n">
        <v>0</v>
      </c>
      <c r="AX414" t="inlineStr">
        <is>
          <t>DFW.02447419</t>
        </is>
      </c>
      <c r="AZ414" t="n">
        <v>0</v>
      </c>
      <c r="BA414" t="n">
        <v>0</v>
      </c>
      <c r="BB414" t="n">
        <v>0</v>
      </c>
      <c r="BF414" t="inlineStr">
        <is>
          <t>2 - DFW</t>
        </is>
      </c>
      <c r="CJ414" t="inlineStr">
        <is>
          <t>GT-2469</t>
        </is>
      </c>
      <c r="CK414" t="inlineStr">
        <is>
          <t>223701961</t>
        </is>
      </c>
      <c r="CL414" t="n">
        <v>2</v>
      </c>
      <c r="CO414" s="1" t="n">
        <v>45808</v>
      </c>
      <c r="CP414" t="inlineStr">
        <is>
          <t>Import</t>
        </is>
      </c>
      <c r="CV414">
        <f>FLEET7[[#This Row],[Category]]</f>
        <v/>
      </c>
      <c r="CW414">
        <f>TRIM(LEFT($C414, FIND("(", $C414 &amp; "(") - 1))</f>
        <v/>
      </c>
      <c r="CX414">
        <f>IFERROR(TRIM(MID(FLEET7[[#This Row],[Secondary Asset Identifier]], FIND(" - ", FLEET7[[#This Row],[Secondary Asset Identifier]]) + 3, LEN(FLEET7[[#This Row],[Secondary Asset Identifier]]))),FLEET7[[#This Row],[Emp ID]])</f>
        <v/>
      </c>
      <c r="CY414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414">
        <f>FLEET7[[#This Row],[Assigned]]</f>
        <v/>
      </c>
      <c r="DA414">
        <f>TRIM(LEFT($C414, FIND("(", $C414 &amp; "(") - 1))</f>
        <v/>
      </c>
    </row>
    <row r="415">
      <c r="A415" t="inlineStr">
        <is>
          <t>Ragle Inc.</t>
        </is>
      </c>
      <c r="B415" t="inlineStr">
        <is>
          <t>Ragle - Texas</t>
        </is>
      </c>
      <c r="C415" t="inlineStr">
        <is>
          <t>PT-173 (JUAN B. HERNANDEZ)</t>
        </is>
      </c>
      <c r="D415" t="inlineStr">
        <is>
          <t>On-Road</t>
        </is>
      </c>
      <c r="E415" t="inlineStr">
        <is>
          <t>FORD</t>
        </is>
      </c>
      <c r="F415" t="inlineStr">
        <is>
          <t>F150</t>
        </is>
      </c>
      <c r="G415" t="n">
        <v>2020</v>
      </c>
      <c r="H415" t="inlineStr">
        <is>
          <t>Pickup Truck</t>
        </is>
      </c>
      <c r="I415" t="inlineStr">
        <is>
          <t>1/2 Ton</t>
        </is>
      </c>
      <c r="K415" s="1" t="n">
        <v>45789.42826388889</v>
      </c>
      <c r="L415" t="inlineStr">
        <is>
          <t>Periodic Message</t>
        </is>
      </c>
      <c r="R415" t="inlineStr">
        <is>
          <t>I-35E N, Dallas, TX 75229</t>
        </is>
      </c>
      <c r="T415" t="inlineStr">
        <is>
          <t>True</t>
        </is>
      </c>
      <c r="U415" t="inlineStr">
        <is>
          <t>0</t>
        </is>
      </c>
      <c r="V415" t="n">
        <v>622</v>
      </c>
      <c r="W415" t="n">
        <v>100270.6</v>
      </c>
      <c r="X415" t="n">
        <v>102526.6</v>
      </c>
      <c r="Y415" t="n">
        <v>4638</v>
      </c>
      <c r="Z415" t="n">
        <v>4638</v>
      </c>
      <c r="AA415" t="inlineStr">
        <is>
          <t>240494 - Hernandez, Juan B</t>
        </is>
      </c>
      <c r="AB415" t="inlineStr">
        <is>
          <t>1FTMF1CB6LKE09535</t>
        </is>
      </c>
      <c r="AD415" t="inlineStr">
        <is>
          <t>NHG2436</t>
        </is>
      </c>
      <c r="AE415" t="inlineStr">
        <is>
          <t>TX</t>
        </is>
      </c>
      <c r="AH415" t="inlineStr">
        <is>
          <t>XL 4x2 Regular Cab Styleside 6.5 ft. box 122 in. WB
240494 - Hernandez, Juan B - OUT WE 2/15/2025</t>
        </is>
      </c>
      <c r="AO415" t="inlineStr">
        <is>
          <t>0.00</t>
        </is>
      </c>
      <c r="AP415" t="inlineStr">
        <is>
          <t>CuYds</t>
        </is>
      </c>
      <c r="AQ415" t="n">
        <v>0</v>
      </c>
      <c r="AR415" t="n">
        <v>0</v>
      </c>
      <c r="AS415" t="inlineStr">
        <is>
          <t>lbs</t>
        </is>
      </c>
      <c r="AT415" t="n">
        <v>0</v>
      </c>
      <c r="AU415" t="n">
        <v>0</v>
      </c>
      <c r="AV415" t="n">
        <v>0</v>
      </c>
      <c r="AW415" t="n">
        <v>0</v>
      </c>
      <c r="AX415" t="inlineStr">
        <is>
          <t>DFW.06130601</t>
        </is>
      </c>
      <c r="AZ415" t="n">
        <v>0</v>
      </c>
      <c r="BA415" t="n">
        <v>0</v>
      </c>
      <c r="BB415" t="n">
        <v>0</v>
      </c>
      <c r="BF415" t="inlineStr">
        <is>
          <t>2 - DFW, TC - TRAFFIC CONTROL</t>
        </is>
      </c>
      <c r="CJ415" t="inlineStr">
        <is>
          <t>GT-2469</t>
        </is>
      </c>
      <c r="CK415" t="inlineStr">
        <is>
          <t>223701998</t>
        </is>
      </c>
      <c r="CL415" t="n">
        <v>2</v>
      </c>
      <c r="CO415" s="1" t="n">
        <v>45808</v>
      </c>
      <c r="CP415" t="inlineStr">
        <is>
          <t>Import</t>
        </is>
      </c>
      <c r="CV415">
        <f>FLEET7[[#This Row],[Category]]</f>
        <v/>
      </c>
      <c r="CW415">
        <f>TRIM(LEFT($C415, FIND("(", $C415 &amp; "(") - 1))</f>
        <v/>
      </c>
      <c r="CX415">
        <f>IFERROR(TRIM(MID(FLEET7[[#This Row],[Secondary Asset Identifier]], FIND(" - ", FLEET7[[#This Row],[Secondary Asset Identifier]]) + 3, LEN(FLEET7[[#This Row],[Secondary Asset Identifier]]))),FLEET7[[#This Row],[Emp ID]])</f>
        <v/>
      </c>
      <c r="CY415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415">
        <f>FLEET7[[#This Row],[Assigned]]</f>
        <v/>
      </c>
      <c r="DA415">
        <f>TRIM(LEFT($C415, FIND("(", $C415 &amp; "(") - 1))</f>
        <v/>
      </c>
    </row>
    <row r="416">
      <c r="A416" t="inlineStr">
        <is>
          <t>Ragle Inc.</t>
        </is>
      </c>
      <c r="B416" t="inlineStr">
        <is>
          <t>Ragle - Texas</t>
        </is>
      </c>
      <c r="C416" t="inlineStr">
        <is>
          <t>PT-177 (SALVADOR RODRIGUEZ JR)</t>
        </is>
      </c>
      <c r="D416" t="inlineStr">
        <is>
          <t>On-Road</t>
        </is>
      </c>
      <c r="E416" t="inlineStr">
        <is>
          <t>FORD</t>
        </is>
      </c>
      <c r="F416" t="inlineStr">
        <is>
          <t>F250</t>
        </is>
      </c>
      <c r="G416" t="n">
        <v>2020</v>
      </c>
      <c r="H416" t="inlineStr">
        <is>
          <t>Pickup Truck</t>
        </is>
      </c>
      <c r="I416" t="inlineStr">
        <is>
          <t>3/4 Ton</t>
        </is>
      </c>
      <c r="K416" s="1" t="n">
        <v>45789.29959490741</v>
      </c>
      <c r="L416" t="inlineStr">
        <is>
          <t>Key Off</t>
        </is>
      </c>
      <c r="R416" t="inlineStr">
        <is>
          <t>Rayville Dr, Dallas, TX 75217</t>
        </is>
      </c>
      <c r="T416" t="inlineStr">
        <is>
          <t>True</t>
        </is>
      </c>
      <c r="U416" t="inlineStr">
        <is>
          <t>0</t>
        </is>
      </c>
      <c r="V416" t="n">
        <v>630</v>
      </c>
      <c r="W416" t="n">
        <v>103065.3</v>
      </c>
      <c r="X416" t="n">
        <v>103728.3</v>
      </c>
      <c r="Y416" t="n">
        <v>8287</v>
      </c>
      <c r="Z416" t="n">
        <v>8287</v>
      </c>
      <c r="AA416" t="inlineStr">
        <is>
          <t>240254 - Rodriguez Jr, Salvador</t>
        </is>
      </c>
      <c r="AB416" t="inlineStr">
        <is>
          <t>1FTBF2A68LED40364</t>
        </is>
      </c>
      <c r="AD416" t="inlineStr">
        <is>
          <t>NRT3527</t>
        </is>
      </c>
      <c r="AE416" t="inlineStr">
        <is>
          <t>TX</t>
        </is>
      </c>
      <c r="AH416" t="inlineStr">
        <is>
          <t>XL 4x2 SD Regular Cab 8 ft. box 142 in. WB SRW</t>
        </is>
      </c>
      <c r="AO416" t="inlineStr">
        <is>
          <t>0.00</t>
        </is>
      </c>
      <c r="AP416" t="inlineStr">
        <is>
          <t>CuYds</t>
        </is>
      </c>
      <c r="AQ416" t="n">
        <v>0</v>
      </c>
      <c r="AR416" t="n">
        <v>0</v>
      </c>
      <c r="AS416" t="inlineStr">
        <is>
          <t>lbs</t>
        </is>
      </c>
      <c r="AT416" t="n">
        <v>0</v>
      </c>
      <c r="AU416" t="n">
        <v>0</v>
      </c>
      <c r="AV416" t="n">
        <v>0</v>
      </c>
      <c r="AW416" t="n">
        <v>0</v>
      </c>
      <c r="AX416" t="inlineStr">
        <is>
          <t>DFW.01925559</t>
        </is>
      </c>
      <c r="AZ416" t="n">
        <v>0</v>
      </c>
      <c r="BA416" t="n">
        <v>0</v>
      </c>
      <c r="BB416" t="n">
        <v>0</v>
      </c>
      <c r="BF416" t="inlineStr">
        <is>
          <t>2 - DFW, TC - TRAFFIC CONTROL</t>
        </is>
      </c>
      <c r="CJ416" t="inlineStr">
        <is>
          <t>GT-2469</t>
        </is>
      </c>
      <c r="CK416" t="inlineStr">
        <is>
          <t>223701854</t>
        </is>
      </c>
      <c r="CL416" t="n">
        <v>2</v>
      </c>
      <c r="CO416" s="1" t="n">
        <v>45900</v>
      </c>
      <c r="CP416" t="inlineStr">
        <is>
          <t>Import</t>
        </is>
      </c>
      <c r="CV416">
        <f>FLEET7[[#This Row],[Category]]</f>
        <v/>
      </c>
      <c r="CW416">
        <f>TRIM(LEFT($C416, FIND("(", $C416 &amp; "(") - 1))</f>
        <v/>
      </c>
      <c r="CX416">
        <f>IFERROR(TRIM(MID(FLEET7[[#This Row],[Secondary Asset Identifier]], FIND(" - ", FLEET7[[#This Row],[Secondary Asset Identifier]]) + 3, LEN(FLEET7[[#This Row],[Secondary Asset Identifier]]))),FLEET7[[#This Row],[Emp ID]])</f>
        <v/>
      </c>
      <c r="CY416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416">
        <f>FLEET7[[#This Row],[Assigned]]</f>
        <v/>
      </c>
      <c r="DA416">
        <f>TRIM(LEFT($C416, FIND("(", $C416 &amp; "(") - 1))</f>
        <v/>
      </c>
    </row>
    <row r="417">
      <c r="A417" t="inlineStr">
        <is>
          <t>Ragle Inc.</t>
        </is>
      </c>
      <c r="B417" t="inlineStr">
        <is>
          <t>Ragle - Texas</t>
        </is>
      </c>
      <c r="C417" t="inlineStr">
        <is>
          <t>PT-179 (TROY RAGLE)</t>
        </is>
      </c>
      <c r="D417" t="inlineStr">
        <is>
          <t>On-Road</t>
        </is>
      </c>
      <c r="E417" t="inlineStr">
        <is>
          <t>FORD</t>
        </is>
      </c>
      <c r="F417" t="inlineStr">
        <is>
          <t>F150</t>
        </is>
      </c>
      <c r="G417" t="n">
        <v>2020</v>
      </c>
      <c r="H417" t="inlineStr">
        <is>
          <t>Pickup Truck</t>
        </is>
      </c>
      <c r="I417" t="inlineStr">
        <is>
          <t>1/2 Ton</t>
        </is>
      </c>
      <c r="S417" t="inlineStr">
        <is>
          <t>Troy Ragle</t>
        </is>
      </c>
      <c r="T417" t="inlineStr">
        <is>
          <t>True</t>
        </is>
      </c>
      <c r="U417" t="inlineStr">
        <is>
          <t>N/A</t>
        </is>
      </c>
      <c r="AA417" t="inlineStr">
        <is>
          <t>TROY RAGLE</t>
        </is>
      </c>
      <c r="AB417" t="inlineStr">
        <is>
          <t>1FTEW1CP8LKD07752</t>
        </is>
      </c>
      <c r="AD417" t="inlineStr">
        <is>
          <t>NMW2708</t>
        </is>
      </c>
      <c r="AE417" t="inlineStr">
        <is>
          <t>TX</t>
        </is>
      </c>
      <c r="AH417" t="inlineStr">
        <is>
          <t>XL 4x2 SuperCrew Cab Styleside 5.5 ft. box 145 in. WB</t>
        </is>
      </c>
      <c r="AO417" t="inlineStr">
        <is>
          <t>0.00</t>
        </is>
      </c>
      <c r="AP417" t="inlineStr">
        <is>
          <t>CuYds</t>
        </is>
      </c>
      <c r="AQ417" t="n">
        <v>0</v>
      </c>
      <c r="AR417" t="n">
        <v>0</v>
      </c>
      <c r="AS417" t="inlineStr">
        <is>
          <t>lbs</t>
        </is>
      </c>
      <c r="AT417" t="n">
        <v>0</v>
      </c>
      <c r="AU417" t="n">
        <v>0</v>
      </c>
      <c r="AV417" t="n">
        <v>0</v>
      </c>
      <c r="AW417" t="n">
        <v>0</v>
      </c>
      <c r="AX417" t="inlineStr">
        <is>
          <t>DFW.04292546</t>
        </is>
      </c>
      <c r="AZ417" t="n">
        <v>0</v>
      </c>
      <c r="BA417" t="n">
        <v>0</v>
      </c>
      <c r="BB417" t="n">
        <v>0</v>
      </c>
      <c r="BF417" t="inlineStr">
        <is>
          <t>2 - DFW</t>
        </is>
      </c>
      <c r="CL417" t="n">
        <v>2</v>
      </c>
      <c r="CO417" s="1" t="n">
        <v>45688</v>
      </c>
      <c r="CP417" t="inlineStr">
        <is>
          <t>Import</t>
        </is>
      </c>
      <c r="CV417">
        <f>FLEET7[[#This Row],[Category]]</f>
        <v/>
      </c>
      <c r="CW417">
        <f>TRIM(LEFT($C417, FIND("(", $C417 &amp; "(") - 1))</f>
        <v/>
      </c>
      <c r="CX417">
        <f>IFERROR(TRIM(MID(FLEET7[[#This Row],[Secondary Asset Identifier]], FIND(" - ", FLEET7[[#This Row],[Secondary Asset Identifier]]) + 3, LEN(FLEET7[[#This Row],[Secondary Asset Identifier]]))),FLEET7[[#This Row],[Emp ID]])</f>
        <v/>
      </c>
      <c r="CY417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417">
        <f>FLEET7[[#This Row],[Assigned]]</f>
        <v/>
      </c>
      <c r="DA417">
        <f>TRIM(LEFT($C417, FIND("(", $C417 &amp; "(") - 1))</f>
        <v/>
      </c>
    </row>
    <row r="418">
      <c r="A418" t="inlineStr">
        <is>
          <t>Ragle Inc.</t>
        </is>
      </c>
      <c r="B418" t="inlineStr">
        <is>
          <t>Ragle - Texas</t>
        </is>
      </c>
      <c r="C418" t="inlineStr">
        <is>
          <t>PT-17S (OPEN SELECT JST)</t>
        </is>
      </c>
      <c r="D418" t="inlineStr">
        <is>
          <t>On-Road</t>
        </is>
      </c>
      <c r="E418" t="inlineStr">
        <is>
          <t>FORD</t>
        </is>
      </c>
      <c r="F418" t="inlineStr">
        <is>
          <t>F250</t>
        </is>
      </c>
      <c r="G418" t="n">
        <v>2024</v>
      </c>
      <c r="H418" t="inlineStr">
        <is>
          <t>Pickup Truck</t>
        </is>
      </c>
      <c r="K418" s="1" t="n">
        <v>45789.38964120371</v>
      </c>
      <c r="L418" t="inlineStr">
        <is>
          <t>Key Off</t>
        </is>
      </c>
      <c r="R418" t="inlineStr">
        <is>
          <t>24-04 DALLAS SH 310 INTERSECTION IMPROV, Simpson Stuart Rd, Dallas, TX 75241</t>
        </is>
      </c>
      <c r="T418" t="inlineStr">
        <is>
          <t>True</t>
        </is>
      </c>
      <c r="U418" t="inlineStr">
        <is>
          <t>0</t>
        </is>
      </c>
      <c r="V418" t="n">
        <v>384</v>
      </c>
      <c r="W418" t="n">
        <v>28155.2</v>
      </c>
      <c r="X418" t="n">
        <v>28255.2</v>
      </c>
      <c r="Y418" t="n">
        <v>1574</v>
      </c>
      <c r="Z418" t="n">
        <v>1574</v>
      </c>
      <c r="AA418" t="inlineStr">
        <is>
          <t>CARLOS GARCIA JR OUT 10/4/24</t>
        </is>
      </c>
      <c r="AB418" t="inlineStr">
        <is>
          <t>1FT7W2AA4RED44172</t>
        </is>
      </c>
      <c r="AD418" t="inlineStr">
        <is>
          <t>VHP4305</t>
        </is>
      </c>
      <c r="AE418" t="inlineStr">
        <is>
          <t>TX</t>
        </is>
      </c>
      <c r="AO418" t="inlineStr">
        <is>
          <t>0.00</t>
        </is>
      </c>
      <c r="AQ418" t="n">
        <v>0</v>
      </c>
      <c r="AR418" t="n">
        <v>0</v>
      </c>
      <c r="AS418" t="inlineStr">
        <is>
          <t>lbs</t>
        </is>
      </c>
      <c r="AT418" t="n">
        <v>0</v>
      </c>
      <c r="AU418" t="n">
        <v>0</v>
      </c>
      <c r="AV418" t="n">
        <v>0</v>
      </c>
      <c r="AW418" t="n">
        <v>0</v>
      </c>
      <c r="AX418" t="inlineStr">
        <is>
          <t>NTTA00481786</t>
        </is>
      </c>
      <c r="BF418" t="inlineStr">
        <is>
          <t>SM - SELECT MAINTENANCE</t>
        </is>
      </c>
      <c r="CJ418" t="inlineStr">
        <is>
          <t>GT-2469</t>
        </is>
      </c>
      <c r="CK418" t="inlineStr">
        <is>
          <t>223701953</t>
        </is>
      </c>
      <c r="CL418" t="n">
        <v>2</v>
      </c>
      <c r="CO418" s="1" t="n">
        <v>46112</v>
      </c>
      <c r="CP418" t="inlineStr">
        <is>
          <t>Standard</t>
        </is>
      </c>
      <c r="CV418">
        <f>FLEET7[[#This Row],[Category]]</f>
        <v/>
      </c>
      <c r="CW418">
        <f>TRIM(LEFT($C418, FIND("(", $C418 &amp; "(") - 1))</f>
        <v/>
      </c>
      <c r="CX418">
        <f>IFERROR(TRIM(MID(FLEET7[[#This Row],[Secondary Asset Identifier]], FIND(" - ", FLEET7[[#This Row],[Secondary Asset Identifier]]) + 3, LEN(FLEET7[[#This Row],[Secondary Asset Identifier]]))),FLEET7[[#This Row],[Emp ID]])</f>
        <v/>
      </c>
      <c r="CY418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418">
        <f>FLEET7[[#This Row],[Assigned]]</f>
        <v/>
      </c>
      <c r="DA418">
        <f>TRIM(LEFT($C418, FIND("(", $C418 &amp; "(") - 1))</f>
        <v/>
      </c>
    </row>
    <row r="419">
      <c r="A419" t="inlineStr">
        <is>
          <t>Ragle Inc.</t>
        </is>
      </c>
      <c r="B419" t="inlineStr">
        <is>
          <t>Ragle - Texas</t>
        </is>
      </c>
      <c r="C419" t="inlineStr">
        <is>
          <t>PT-180 (ROBERTO LUMBRERAS)</t>
        </is>
      </c>
      <c r="D419" t="inlineStr">
        <is>
          <t>On-Road</t>
        </is>
      </c>
      <c r="E419" t="inlineStr">
        <is>
          <t>FORD</t>
        </is>
      </c>
      <c r="F419" t="inlineStr">
        <is>
          <t>F250</t>
        </is>
      </c>
      <c r="G419" t="n">
        <v>2020</v>
      </c>
      <c r="H419" t="inlineStr">
        <is>
          <t>Pickup Truck</t>
        </is>
      </c>
      <c r="I419" t="inlineStr">
        <is>
          <t>3/4 Ton</t>
        </is>
      </c>
      <c r="K419" s="1" t="n">
        <v>45758.41318287037</v>
      </c>
      <c r="L419" t="inlineStr">
        <is>
          <t>Last Gasp</t>
        </is>
      </c>
      <c r="R419" t="inlineStr">
        <is>
          <t>McCree Rd, Garland, TX 75041</t>
        </is>
      </c>
      <c r="T419" t="inlineStr">
        <is>
          <t>True</t>
        </is>
      </c>
      <c r="U419" t="inlineStr">
        <is>
          <t>31</t>
        </is>
      </c>
      <c r="V419" t="n">
        <v>620</v>
      </c>
      <c r="W419" t="n">
        <v>108136.9</v>
      </c>
      <c r="X419" t="n">
        <v>108803.9</v>
      </c>
      <c r="Y419" t="n">
        <v>7808</v>
      </c>
      <c r="Z419" t="n">
        <v>7808</v>
      </c>
      <c r="AA419" t="inlineStr">
        <is>
          <t>240164 - Lumbreras, Roberto</t>
        </is>
      </c>
      <c r="AB419" t="inlineStr">
        <is>
          <t>1FTBF2A61LEC87751</t>
        </is>
      </c>
      <c r="AD419" t="inlineStr">
        <is>
          <t>NRS2709</t>
        </is>
      </c>
      <c r="AE419" t="inlineStr">
        <is>
          <t>TX</t>
        </is>
      </c>
      <c r="AH419" t="inlineStr">
        <is>
          <t>XL 4x2 SD Regular Cab 8 ft. box 142 in. WB SRW</t>
        </is>
      </c>
      <c r="AO419" t="inlineStr">
        <is>
          <t>0.00</t>
        </is>
      </c>
      <c r="AP419" t="inlineStr">
        <is>
          <t>CuYds</t>
        </is>
      </c>
      <c r="AQ419" t="n">
        <v>0</v>
      </c>
      <c r="AR419" t="n">
        <v>0</v>
      </c>
      <c r="AS419" t="inlineStr">
        <is>
          <t>lbs</t>
        </is>
      </c>
      <c r="AT419" t="n">
        <v>0</v>
      </c>
      <c r="AU419" t="n">
        <v>0</v>
      </c>
      <c r="AV419" t="n">
        <v>0</v>
      </c>
      <c r="AW419" t="n">
        <v>0</v>
      </c>
      <c r="AX419" t="inlineStr">
        <is>
          <t>DFW.03149199</t>
        </is>
      </c>
      <c r="AZ419" t="n">
        <v>0</v>
      </c>
      <c r="BA419" t="n">
        <v>0</v>
      </c>
      <c r="BB419" t="n">
        <v>0</v>
      </c>
      <c r="BF419" t="inlineStr">
        <is>
          <t>2 - DFW, TC - TRAFFIC CONTROL</t>
        </is>
      </c>
      <c r="CJ419" t="inlineStr">
        <is>
          <t>GT-2469</t>
        </is>
      </c>
      <c r="CK419" t="inlineStr">
        <is>
          <t>223702171</t>
        </is>
      </c>
      <c r="CL419" t="n">
        <v>2</v>
      </c>
      <c r="CO419" s="1" t="n">
        <v>45900</v>
      </c>
      <c r="CP419" t="inlineStr">
        <is>
          <t>Import</t>
        </is>
      </c>
      <c r="CV419">
        <f>FLEET7[[#This Row],[Category]]</f>
        <v/>
      </c>
      <c r="CW419">
        <f>TRIM(LEFT($C419, FIND("(", $C419 &amp; "(") - 1))</f>
        <v/>
      </c>
      <c r="CX419">
        <f>IFERROR(TRIM(MID(FLEET7[[#This Row],[Secondary Asset Identifier]], FIND(" - ", FLEET7[[#This Row],[Secondary Asset Identifier]]) + 3, LEN(FLEET7[[#This Row],[Secondary Asset Identifier]]))),FLEET7[[#This Row],[Emp ID]])</f>
        <v/>
      </c>
      <c r="CY419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419">
        <f>FLEET7[[#This Row],[Assigned]]</f>
        <v/>
      </c>
      <c r="DA419">
        <f>TRIM(LEFT($C419, FIND("(", $C419 &amp; "(") - 1))</f>
        <v/>
      </c>
    </row>
    <row r="420">
      <c r="A420" t="inlineStr">
        <is>
          <t>Ragle Inc.</t>
        </is>
      </c>
      <c r="B420" t="inlineStr">
        <is>
          <t>Ragle - Texas</t>
        </is>
      </c>
      <c r="C420" t="inlineStr">
        <is>
          <t>PT-182 (Leonel Munoz)</t>
        </is>
      </c>
      <c r="D420" t="inlineStr">
        <is>
          <t>On-Road</t>
        </is>
      </c>
      <c r="E420" t="inlineStr">
        <is>
          <t>FORD</t>
        </is>
      </c>
      <c r="F420" t="inlineStr">
        <is>
          <t>F250</t>
        </is>
      </c>
      <c r="G420" t="n">
        <v>2020</v>
      </c>
      <c r="H420" t="inlineStr">
        <is>
          <t>Pickup Truck</t>
        </is>
      </c>
      <c r="I420" t="inlineStr">
        <is>
          <t>3/4 Ton</t>
        </is>
      </c>
      <c r="K420" s="1" t="n">
        <v>45788.92868055555</v>
      </c>
      <c r="L420" t="inlineStr">
        <is>
          <t>Key Off</t>
        </is>
      </c>
      <c r="R420" t="inlineStr">
        <is>
          <t>Stepping Stone Dr, Fort Worth, TX 76123</t>
        </is>
      </c>
      <c r="T420" t="inlineStr">
        <is>
          <t>True</t>
        </is>
      </c>
      <c r="U420" t="inlineStr">
        <is>
          <t>0</t>
        </is>
      </c>
      <c r="V420" t="n">
        <v>626</v>
      </c>
      <c r="W420" t="n">
        <v>120430.4</v>
      </c>
      <c r="X420" t="n">
        <v>119463.4</v>
      </c>
      <c r="Y420" t="n">
        <v>7465</v>
      </c>
      <c r="Z420" t="n">
        <v>7465</v>
      </c>
      <c r="AA420" t="inlineStr">
        <is>
          <t>240057 - Munoz, Leonel</t>
        </is>
      </c>
      <c r="AB420" t="inlineStr">
        <is>
          <t>1FT7W2A60LED97616</t>
        </is>
      </c>
      <c r="AD420" t="inlineStr">
        <is>
          <t>NRW8350</t>
        </is>
      </c>
      <c r="AE420" t="inlineStr">
        <is>
          <t>TX</t>
        </is>
      </c>
      <c r="AH420" t="inlineStr">
        <is>
          <t>XL 4x2 SD Crew Cab 6.75 ft. box 160 in. WB SRW</t>
        </is>
      </c>
      <c r="AO420" t="inlineStr">
        <is>
          <t>0.00</t>
        </is>
      </c>
      <c r="AP420" t="inlineStr">
        <is>
          <t>CuYds</t>
        </is>
      </c>
      <c r="AQ420" t="n">
        <v>0</v>
      </c>
      <c r="AR420" t="n">
        <v>0</v>
      </c>
      <c r="AS420" t="inlineStr">
        <is>
          <t>lbs</t>
        </is>
      </c>
      <c r="AT420" t="n">
        <v>0</v>
      </c>
      <c r="AU420" t="n">
        <v>0</v>
      </c>
      <c r="AV420" t="n">
        <v>0</v>
      </c>
      <c r="AW420" t="n">
        <v>0</v>
      </c>
      <c r="AX420" t="inlineStr">
        <is>
          <t>DNT.15396391</t>
        </is>
      </c>
      <c r="AZ420" t="n">
        <v>0</v>
      </c>
      <c r="BA420" t="n">
        <v>0</v>
      </c>
      <c r="BB420" t="n">
        <v>0</v>
      </c>
      <c r="BF420" t="inlineStr">
        <is>
          <t>2 - DFW</t>
        </is>
      </c>
      <c r="CJ420" t="inlineStr">
        <is>
          <t>GT-2469</t>
        </is>
      </c>
      <c r="CK420" t="inlineStr">
        <is>
          <t>223701945</t>
        </is>
      </c>
      <c r="CL420" t="n">
        <v>2</v>
      </c>
      <c r="CO420" s="1" t="n">
        <v>45900</v>
      </c>
      <c r="CP420" t="inlineStr">
        <is>
          <t>Import</t>
        </is>
      </c>
      <c r="CV420">
        <f>FLEET7[[#This Row],[Category]]</f>
        <v/>
      </c>
      <c r="CW420">
        <f>TRIM(LEFT($C420, FIND("(", $C420 &amp; "(") - 1))</f>
        <v/>
      </c>
      <c r="CX420">
        <f>IFERROR(TRIM(MID(FLEET7[[#This Row],[Secondary Asset Identifier]], FIND(" - ", FLEET7[[#This Row],[Secondary Asset Identifier]]) + 3, LEN(FLEET7[[#This Row],[Secondary Asset Identifier]]))),FLEET7[[#This Row],[Emp ID]])</f>
        <v/>
      </c>
      <c r="CY420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420">
        <f>FLEET7[[#This Row],[Assigned]]</f>
        <v/>
      </c>
      <c r="DA420">
        <f>TRIM(LEFT($C420, FIND("(", $C420 &amp; "(") - 1))</f>
        <v/>
      </c>
    </row>
    <row r="421">
      <c r="A421" t="inlineStr">
        <is>
          <t>Ragle Inc.</t>
        </is>
      </c>
      <c r="B421" t="inlineStr">
        <is>
          <t>Ragle - Texas</t>
        </is>
      </c>
      <c r="C421" t="inlineStr">
        <is>
          <t>PT-185 (JOSE BAUTISTA)</t>
        </is>
      </c>
      <c r="D421" t="inlineStr">
        <is>
          <t>On-Road</t>
        </is>
      </c>
      <c r="E421" t="inlineStr">
        <is>
          <t>FORD</t>
        </is>
      </c>
      <c r="F421" t="inlineStr">
        <is>
          <t>F150</t>
        </is>
      </c>
      <c r="G421" t="n">
        <v>2020</v>
      </c>
      <c r="H421" t="inlineStr">
        <is>
          <t>Pickup Truck</t>
        </is>
      </c>
      <c r="I421" t="inlineStr">
        <is>
          <t>1/2 Ton</t>
        </is>
      </c>
      <c r="K421" s="1" t="n">
        <v>45789.36480324074</v>
      </c>
      <c r="L421" t="inlineStr">
        <is>
          <t>Key Off</t>
        </is>
      </c>
      <c r="R421" t="inlineStr">
        <is>
          <t>WTX YARD (2), W County Road 117, Midland, TX 79706</t>
        </is>
      </c>
      <c r="S421" t="inlineStr">
        <is>
          <t>JOSE BAUTISTA (240131)</t>
        </is>
      </c>
      <c r="T421" t="inlineStr">
        <is>
          <t>True</t>
        </is>
      </c>
      <c r="U421" t="inlineStr">
        <is>
          <t>0</t>
        </is>
      </c>
      <c r="V421" t="n">
        <v>622</v>
      </c>
      <c r="W421" t="n">
        <v>116390.5</v>
      </c>
      <c r="X421" t="n">
        <v>116390.5</v>
      </c>
      <c r="Y421" t="n">
        <v>1786</v>
      </c>
      <c r="Z421" t="n">
        <v>1786</v>
      </c>
      <c r="AA421" t="inlineStr">
        <is>
          <t>240131 - Bautista, Jose A</t>
        </is>
      </c>
      <c r="AB421" t="inlineStr">
        <is>
          <t>1FTEW1C5XLKF16442</t>
        </is>
      </c>
      <c r="AD421" t="inlineStr">
        <is>
          <t>NYS8721</t>
        </is>
      </c>
      <c r="AE421" t="inlineStr">
        <is>
          <t>TX</t>
        </is>
      </c>
      <c r="AH421" t="inlineStr">
        <is>
          <t>XL 4x2 SuperCrew Cab Styleside 5.5 ft. box 145 in. WB</t>
        </is>
      </c>
      <c r="AO421" t="inlineStr">
        <is>
          <t>0.00</t>
        </is>
      </c>
      <c r="AP421" t="inlineStr">
        <is>
          <t>CuYds</t>
        </is>
      </c>
      <c r="AQ421" t="n">
        <v>0</v>
      </c>
      <c r="AR421" t="n">
        <v>0</v>
      </c>
      <c r="AS421" t="inlineStr">
        <is>
          <t>lbs</t>
        </is>
      </c>
      <c r="AT421" t="n">
        <v>0</v>
      </c>
      <c r="AU421" t="n">
        <v>0</v>
      </c>
      <c r="AV421" t="n">
        <v>0</v>
      </c>
      <c r="AW421" t="n">
        <v>0</v>
      </c>
      <c r="AX421" t="inlineStr">
        <is>
          <t>DFW.01705380</t>
        </is>
      </c>
      <c r="AZ421" t="n">
        <v>0</v>
      </c>
      <c r="BA421" t="n">
        <v>0</v>
      </c>
      <c r="BB421" t="n">
        <v>0</v>
      </c>
      <c r="BF421" t="inlineStr">
        <is>
          <t>3 - WTX, O - OPEN</t>
        </is>
      </c>
      <c r="CJ421" t="inlineStr">
        <is>
          <t>GT-2469</t>
        </is>
      </c>
      <c r="CK421" t="inlineStr">
        <is>
          <t>223702226</t>
        </is>
      </c>
      <c r="CL421" t="n">
        <v>2</v>
      </c>
      <c r="CO421" s="1" t="n">
        <v>46022</v>
      </c>
      <c r="CP421" t="inlineStr">
        <is>
          <t>Import</t>
        </is>
      </c>
      <c r="CV421">
        <f>FLEET7[[#This Row],[Category]]</f>
        <v/>
      </c>
      <c r="CW421">
        <f>TRIM(LEFT($C421, FIND("(", $C421 &amp; "(") - 1))</f>
        <v/>
      </c>
      <c r="CX421">
        <f>IFERROR(TRIM(MID(FLEET7[[#This Row],[Secondary Asset Identifier]], FIND(" - ", FLEET7[[#This Row],[Secondary Asset Identifier]]) + 3, LEN(FLEET7[[#This Row],[Secondary Asset Identifier]]))),FLEET7[[#This Row],[Emp ID]])</f>
        <v/>
      </c>
      <c r="CY421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421">
        <f>FLEET7[[#This Row],[Assigned]]</f>
        <v/>
      </c>
      <c r="DA421">
        <f>TRIM(LEFT($C421, FIND("(", $C421 &amp; "(") - 1))</f>
        <v/>
      </c>
    </row>
    <row r="422">
      <c r="A422" t="inlineStr">
        <is>
          <t>Ragle Inc.</t>
        </is>
      </c>
      <c r="B422" t="inlineStr">
        <is>
          <t>Ragle - Texas</t>
        </is>
      </c>
      <c r="C422" t="inlineStr">
        <is>
          <t>PT-187 (ROBERTO LUMBRERAS Loaner)</t>
        </is>
      </c>
      <c r="D422" t="inlineStr">
        <is>
          <t>On-Road</t>
        </is>
      </c>
      <c r="E422" t="inlineStr">
        <is>
          <t>FORD</t>
        </is>
      </c>
      <c r="F422" t="inlineStr">
        <is>
          <t>F250</t>
        </is>
      </c>
      <c r="G422" t="n">
        <v>2021</v>
      </c>
      <c r="H422" t="inlineStr">
        <is>
          <t>Pickup Truck</t>
        </is>
      </c>
      <c r="I422" t="inlineStr">
        <is>
          <t>3/4 Ton</t>
        </is>
      </c>
      <c r="K422" s="1" t="n">
        <v>45788.91686342593</v>
      </c>
      <c r="L422" t="inlineStr">
        <is>
          <t>Battery Connected</t>
        </is>
      </c>
      <c r="R422" t="inlineStr">
        <is>
          <t>Oates Dr, Mesquite, TX 75150</t>
        </is>
      </c>
      <c r="T422" t="inlineStr">
        <is>
          <t>True</t>
        </is>
      </c>
      <c r="U422" t="inlineStr">
        <is>
          <t>2</t>
        </is>
      </c>
      <c r="V422" t="n">
        <v>622</v>
      </c>
      <c r="W422" t="n">
        <v>106154.4</v>
      </c>
      <c r="X422" t="n">
        <v>106154.4</v>
      </c>
      <c r="Y422" t="n">
        <v>7106</v>
      </c>
      <c r="Z422" t="n">
        <v>7106</v>
      </c>
      <c r="AA422" t="inlineStr">
        <is>
          <t>240164 - Lumbreras, Roberto</t>
        </is>
      </c>
      <c r="AB422" t="inlineStr">
        <is>
          <t>1FT7W2A67MEC41686</t>
        </is>
      </c>
      <c r="AD422" t="inlineStr">
        <is>
          <t>PDM5966</t>
        </is>
      </c>
      <c r="AE422" t="inlineStr">
        <is>
          <t>TX</t>
        </is>
      </c>
      <c r="AH422" t="inlineStr">
        <is>
          <t>XL 4x2 SD Crew Cab 6.75 ft. box 160 in. WB SRW</t>
        </is>
      </c>
      <c r="AO422" t="inlineStr">
        <is>
          <t>0.00</t>
        </is>
      </c>
      <c r="AP422" t="inlineStr">
        <is>
          <t>CuYds</t>
        </is>
      </c>
      <c r="AQ422" t="n">
        <v>0</v>
      </c>
      <c r="AR422" t="n">
        <v>0</v>
      </c>
      <c r="AS422" t="inlineStr">
        <is>
          <t>lbs</t>
        </is>
      </c>
      <c r="AT422" t="n">
        <v>0</v>
      </c>
      <c r="AU422" t="n">
        <v>0</v>
      </c>
      <c r="AV422" t="n">
        <v>0</v>
      </c>
      <c r="AW422" t="n">
        <v>0</v>
      </c>
      <c r="AX422" t="inlineStr">
        <is>
          <t>DFW.03055653</t>
        </is>
      </c>
      <c r="AZ422" t="n">
        <v>0</v>
      </c>
      <c r="BA422" t="n">
        <v>0</v>
      </c>
      <c r="BB422" t="n">
        <v>0</v>
      </c>
      <c r="BF422" t="inlineStr">
        <is>
          <t>2 - DFW</t>
        </is>
      </c>
      <c r="CJ422" t="inlineStr">
        <is>
          <t>GT-2469</t>
        </is>
      </c>
      <c r="CK422" t="inlineStr">
        <is>
          <t>223702048</t>
        </is>
      </c>
      <c r="CL422" t="n">
        <v>2</v>
      </c>
      <c r="CO422" s="1" t="n">
        <v>45716</v>
      </c>
      <c r="CP422" t="inlineStr">
        <is>
          <t>Import</t>
        </is>
      </c>
      <c r="CV422">
        <f>FLEET7[[#This Row],[Category]]</f>
        <v/>
      </c>
      <c r="CW422">
        <f>TRIM(LEFT($C422, FIND("(", $C422 &amp; "(") - 1))</f>
        <v/>
      </c>
      <c r="CX422">
        <f>IFERROR(TRIM(MID(FLEET7[[#This Row],[Secondary Asset Identifier]], FIND(" - ", FLEET7[[#This Row],[Secondary Asset Identifier]]) + 3, LEN(FLEET7[[#This Row],[Secondary Asset Identifier]]))),FLEET7[[#This Row],[Emp ID]])</f>
        <v/>
      </c>
      <c r="CY422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422">
        <f>FLEET7[[#This Row],[Assigned]]</f>
        <v/>
      </c>
      <c r="DA422">
        <f>TRIM(LEFT($C422, FIND("(", $C422 &amp; "(") - 1))</f>
        <v/>
      </c>
    </row>
    <row r="423">
      <c r="A423" t="inlineStr">
        <is>
          <t>Ragle Inc.</t>
        </is>
      </c>
      <c r="B423" t="inlineStr">
        <is>
          <t>Ragle - Texas</t>
        </is>
      </c>
      <c r="C423" t="inlineStr">
        <is>
          <t>PT-188 (OPEN F150)</t>
        </is>
      </c>
      <c r="D423" t="inlineStr">
        <is>
          <t>On-Road</t>
        </is>
      </c>
      <c r="E423" t="inlineStr">
        <is>
          <t>FORD</t>
        </is>
      </c>
      <c r="F423" t="inlineStr">
        <is>
          <t>F150</t>
        </is>
      </c>
      <c r="G423" t="n">
        <v>2021</v>
      </c>
      <c r="H423" t="inlineStr">
        <is>
          <t>Pickup Truck</t>
        </is>
      </c>
      <c r="I423" t="inlineStr">
        <is>
          <t>1/2 Ton</t>
        </is>
      </c>
      <c r="K423" s="1" t="n">
        <v>45788.64771990741</v>
      </c>
      <c r="L423" t="inlineStr">
        <is>
          <t>Heartbeat</t>
        </is>
      </c>
      <c r="R423" t="inlineStr">
        <is>
          <t>DFW Yard, Oak Grove Rd, Fort Worth, TX 76140</t>
        </is>
      </c>
      <c r="T423" t="inlineStr">
        <is>
          <t>True</t>
        </is>
      </c>
      <c r="U423" t="inlineStr">
        <is>
          <t>4</t>
        </is>
      </c>
      <c r="V423" t="n">
        <v>632</v>
      </c>
      <c r="W423" t="n">
        <v>125093.5</v>
      </c>
      <c r="X423" t="n">
        <v>125849.5</v>
      </c>
      <c r="Y423" t="n">
        <v>5399</v>
      </c>
      <c r="Z423" t="n">
        <v>5399</v>
      </c>
      <c r="AA423" t="inlineStr">
        <is>
          <t>OPEN F150</t>
        </is>
      </c>
      <c r="AB423" t="inlineStr">
        <is>
          <t>1FTEW1C51MKD05874</t>
        </is>
      </c>
      <c r="AD423" t="inlineStr">
        <is>
          <t>PNN9317</t>
        </is>
      </c>
      <c r="AE423" t="inlineStr">
        <is>
          <t>TX</t>
        </is>
      </c>
      <c r="AH423" t="inlineStr">
        <is>
          <t>XL 4x2 SuperCrew Cab Styleside 5.5 ft. box 145 in. WB
240073 - Rivera-Cruz, Miguel A - OUT 1/23/2025</t>
        </is>
      </c>
      <c r="AO423" t="inlineStr">
        <is>
          <t>0.00</t>
        </is>
      </c>
      <c r="AP423" t="inlineStr">
        <is>
          <t>CuYds</t>
        </is>
      </c>
      <c r="AQ423" t="n">
        <v>0</v>
      </c>
      <c r="AR423" t="n">
        <v>0</v>
      </c>
      <c r="AS423" t="inlineStr">
        <is>
          <t>lbs</t>
        </is>
      </c>
      <c r="AT423" t="n">
        <v>0</v>
      </c>
      <c r="AU423" t="n">
        <v>0</v>
      </c>
      <c r="AV423" t="n">
        <v>0</v>
      </c>
      <c r="AW423" t="n">
        <v>0</v>
      </c>
      <c r="AX423" t="inlineStr">
        <is>
          <t>DFW.01453551</t>
        </is>
      </c>
      <c r="AZ423" t="n">
        <v>0</v>
      </c>
      <c r="BA423" t="n">
        <v>0</v>
      </c>
      <c r="BB423" t="n">
        <v>0</v>
      </c>
      <c r="BF423" t="inlineStr">
        <is>
          <t>2 - DFW, TC - TRAFFIC CONTROL</t>
        </is>
      </c>
      <c r="CJ423" t="inlineStr">
        <is>
          <t>GT-2469</t>
        </is>
      </c>
      <c r="CK423" t="inlineStr">
        <is>
          <t>223702059</t>
        </is>
      </c>
      <c r="CL423" t="n">
        <v>2</v>
      </c>
      <c r="CO423" s="1" t="n">
        <v>45716</v>
      </c>
      <c r="CP423" t="inlineStr">
        <is>
          <t>Import</t>
        </is>
      </c>
      <c r="CV423">
        <f>FLEET7[[#This Row],[Category]]</f>
        <v/>
      </c>
      <c r="CW423">
        <f>TRIM(LEFT($C423, FIND("(", $C423 &amp; "(") - 1))</f>
        <v/>
      </c>
      <c r="CX423">
        <f>IFERROR(TRIM(MID(FLEET7[[#This Row],[Secondary Asset Identifier]], FIND(" - ", FLEET7[[#This Row],[Secondary Asset Identifier]]) + 3, LEN(FLEET7[[#This Row],[Secondary Asset Identifier]]))),FLEET7[[#This Row],[Emp ID]])</f>
        <v/>
      </c>
      <c r="CY423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423">
        <f>FLEET7[[#This Row],[Assigned]]</f>
        <v/>
      </c>
      <c r="DA423">
        <f>TRIM(LEFT($C423, FIND("(", $C423 &amp; "(") - 1))</f>
        <v/>
      </c>
    </row>
    <row r="424">
      <c r="A424" t="inlineStr">
        <is>
          <t>Ragle Inc.</t>
        </is>
      </c>
      <c r="B424" t="inlineStr">
        <is>
          <t>Ragle - Texas</t>
        </is>
      </c>
      <c r="C424" t="inlineStr">
        <is>
          <t>PT-18S (JST SELECT 250)</t>
        </is>
      </c>
      <c r="D424" t="inlineStr">
        <is>
          <t>On-Road</t>
        </is>
      </c>
      <c r="E424" t="inlineStr">
        <is>
          <t>FORD</t>
        </is>
      </c>
      <c r="F424" t="inlineStr">
        <is>
          <t>F250</t>
        </is>
      </c>
      <c r="G424" t="n">
        <v>2024</v>
      </c>
      <c r="H424" t="inlineStr">
        <is>
          <t>Pickup Truck</t>
        </is>
      </c>
      <c r="K424" s="1" t="n">
        <v>45789.36565972222</v>
      </c>
      <c r="L424" t="inlineStr">
        <is>
          <t>Key Off</t>
        </is>
      </c>
      <c r="R424" t="inlineStr">
        <is>
          <t>2024-004 City of Dallas Sidewalk 2024 (YARD), Langford St, Dallas, TX 75208</t>
        </is>
      </c>
      <c r="T424" t="inlineStr">
        <is>
          <t>True</t>
        </is>
      </c>
      <c r="U424" t="inlineStr">
        <is>
          <t>0</t>
        </is>
      </c>
      <c r="V424" t="n">
        <v>384</v>
      </c>
      <c r="W424" t="n">
        <v>16263.1</v>
      </c>
      <c r="X424" t="n">
        <v>16362.1</v>
      </c>
      <c r="Y424" t="n">
        <v>908</v>
      </c>
      <c r="Z424" t="n">
        <v>908</v>
      </c>
      <c r="AB424" t="inlineStr">
        <is>
          <t>1FT7W2AA3RED37049</t>
        </is>
      </c>
      <c r="AD424" t="inlineStr">
        <is>
          <t>VFG3010</t>
        </is>
      </c>
      <c r="AE424" t="inlineStr">
        <is>
          <t>TX</t>
        </is>
      </c>
      <c r="AO424" t="inlineStr">
        <is>
          <t>0.00</t>
        </is>
      </c>
      <c r="AQ424" t="n">
        <v>0</v>
      </c>
      <c r="AR424" t="n">
        <v>0</v>
      </c>
      <c r="AS424" t="inlineStr">
        <is>
          <t>lbs</t>
        </is>
      </c>
      <c r="AT424" t="n">
        <v>0</v>
      </c>
      <c r="AU424" t="n">
        <v>0</v>
      </c>
      <c r="AV424" t="n">
        <v>0</v>
      </c>
      <c r="AW424" t="n">
        <v>0</v>
      </c>
      <c r="AX424" t="inlineStr">
        <is>
          <t>NTTA00481785</t>
        </is>
      </c>
      <c r="BF424" t="inlineStr">
        <is>
          <t>SM - SELECT MAINTENANCE</t>
        </is>
      </c>
      <c r="CJ424" t="inlineStr">
        <is>
          <t>GT-2469</t>
        </is>
      </c>
      <c r="CK424" t="inlineStr">
        <is>
          <t>223702154</t>
        </is>
      </c>
      <c r="CL424" t="n">
        <v>2</v>
      </c>
      <c r="CO424" s="1" t="n">
        <v>46112</v>
      </c>
      <c r="CP424" t="inlineStr">
        <is>
          <t>Standard</t>
        </is>
      </c>
      <c r="CV424">
        <f>FLEET7[[#This Row],[Category]]</f>
        <v/>
      </c>
      <c r="CW424">
        <f>TRIM(LEFT($C424, FIND("(", $C424 &amp; "(") - 1))</f>
        <v/>
      </c>
      <c r="CX424">
        <f>IFERROR(TRIM(MID(FLEET7[[#This Row],[Secondary Asset Identifier]], FIND(" - ", FLEET7[[#This Row],[Secondary Asset Identifier]]) + 3, LEN(FLEET7[[#This Row],[Secondary Asset Identifier]]))),FLEET7[[#This Row],[Emp ID]])</f>
        <v/>
      </c>
      <c r="CY424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424">
        <f>FLEET7[[#This Row],[Assigned]]</f>
        <v/>
      </c>
      <c r="DA424">
        <f>TRIM(LEFT($C424, FIND("(", $C424 &amp; "(") - 1))</f>
        <v/>
      </c>
    </row>
    <row r="425">
      <c r="A425" t="inlineStr">
        <is>
          <t>Ragle Inc.</t>
        </is>
      </c>
      <c r="B425" t="inlineStr">
        <is>
          <t>Ragle - Texas</t>
        </is>
      </c>
      <c r="C425" t="inlineStr">
        <is>
          <t>PT-190 (JOSE TURRUBIARTES JR)</t>
        </is>
      </c>
      <c r="D425" t="inlineStr">
        <is>
          <t>On-Road</t>
        </is>
      </c>
      <c r="E425" t="inlineStr">
        <is>
          <t>FORD</t>
        </is>
      </c>
      <c r="F425" t="inlineStr">
        <is>
          <t>F250</t>
        </is>
      </c>
      <c r="G425" t="n">
        <v>2021</v>
      </c>
      <c r="H425" t="inlineStr">
        <is>
          <t>Pickup Truck</t>
        </is>
      </c>
      <c r="I425" t="inlineStr">
        <is>
          <t>3/4 Ton</t>
        </is>
      </c>
      <c r="K425" s="1" t="n">
        <v>45789.42657407407</v>
      </c>
      <c r="L425" t="inlineStr">
        <is>
          <t>Periodic Message</t>
        </is>
      </c>
      <c r="R425" t="inlineStr">
        <is>
          <t>2023-035 (5) HARRIS VA BRIDGE REHAB, South Loop E, Houston, TX 77087</t>
        </is>
      </c>
      <c r="T425" t="inlineStr">
        <is>
          <t>True</t>
        </is>
      </c>
      <c r="U425" t="inlineStr">
        <is>
          <t>0</t>
        </is>
      </c>
      <c r="V425" t="n">
        <v>626</v>
      </c>
      <c r="W425" t="n">
        <v>186756.5</v>
      </c>
      <c r="X425" t="n">
        <v>188914.5</v>
      </c>
      <c r="Y425" t="n">
        <v>7814</v>
      </c>
      <c r="Z425" t="n">
        <v>7814</v>
      </c>
      <c r="AA425" t="inlineStr">
        <is>
          <t>440364 - Turrubiartes Jr, Jose G</t>
        </is>
      </c>
      <c r="AB425" t="inlineStr">
        <is>
          <t>1FT7W2A62MED07383</t>
        </is>
      </c>
      <c r="AD425" t="inlineStr">
        <is>
          <t>PFV6842</t>
        </is>
      </c>
      <c r="AE425" t="inlineStr">
        <is>
          <t>TX</t>
        </is>
      </c>
      <c r="AH425" t="inlineStr">
        <is>
          <t>XL 4x2 SD Crew Cab 6.75 ft. box 160 in. WB SRW</t>
        </is>
      </c>
      <c r="AO425" t="inlineStr">
        <is>
          <t>0.00</t>
        </is>
      </c>
      <c r="AP425" t="inlineStr">
        <is>
          <t>CuYds</t>
        </is>
      </c>
      <c r="AQ425" t="n">
        <v>0</v>
      </c>
      <c r="AR425" t="n">
        <v>0</v>
      </c>
      <c r="AS425" t="inlineStr">
        <is>
          <t>lbs</t>
        </is>
      </c>
      <c r="AT425" t="n">
        <v>0</v>
      </c>
      <c r="AU425" t="n">
        <v>0</v>
      </c>
      <c r="AV425" t="n">
        <v>0</v>
      </c>
      <c r="AW425" t="n">
        <v>0</v>
      </c>
      <c r="AX425" t="inlineStr">
        <is>
          <t>DFW.03146891</t>
        </is>
      </c>
      <c r="AZ425" t="n">
        <v>0</v>
      </c>
      <c r="BA425" t="n">
        <v>0</v>
      </c>
      <c r="BB425" t="n">
        <v>0</v>
      </c>
      <c r="BF425" t="inlineStr">
        <is>
          <t>4 - HOU, TC - TRAFFIC CONTROL</t>
        </is>
      </c>
      <c r="CJ425" t="inlineStr">
        <is>
          <t>GT-2469</t>
        </is>
      </c>
      <c r="CK425" t="inlineStr">
        <is>
          <t>223701933</t>
        </is>
      </c>
      <c r="CL425" t="n">
        <v>2</v>
      </c>
      <c r="CO425" s="1" t="n">
        <v>45747</v>
      </c>
      <c r="CP425" t="inlineStr">
        <is>
          <t>Import</t>
        </is>
      </c>
      <c r="CV425">
        <f>FLEET7[[#This Row],[Category]]</f>
        <v/>
      </c>
      <c r="CW425">
        <f>TRIM(LEFT($C425, FIND("(", $C425 &amp; "(") - 1))</f>
        <v/>
      </c>
      <c r="CX425">
        <f>IFERROR(TRIM(MID(FLEET7[[#This Row],[Secondary Asset Identifier]], FIND(" - ", FLEET7[[#This Row],[Secondary Asset Identifier]]) + 3, LEN(FLEET7[[#This Row],[Secondary Asset Identifier]]))),FLEET7[[#This Row],[Emp ID]])</f>
        <v/>
      </c>
      <c r="CY425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425">
        <f>FLEET7[[#This Row],[Assigned]]</f>
        <v/>
      </c>
      <c r="DA425">
        <f>TRIM(LEFT($C425, FIND("(", $C425 &amp; "(") - 1))</f>
        <v/>
      </c>
    </row>
    <row r="426">
      <c r="A426" t="inlineStr">
        <is>
          <t>Ragle Inc.</t>
        </is>
      </c>
      <c r="B426" t="inlineStr">
        <is>
          <t>Ragle - Texas</t>
        </is>
      </c>
      <c r="C426" t="inlineStr">
        <is>
          <t>PT-193 (OPEN DFW TC USING)</t>
        </is>
      </c>
      <c r="D426" t="inlineStr">
        <is>
          <t>On-Road</t>
        </is>
      </c>
      <c r="E426" t="inlineStr">
        <is>
          <t>FORD</t>
        </is>
      </c>
      <c r="F426" t="inlineStr">
        <is>
          <t>F250</t>
        </is>
      </c>
      <c r="G426" t="n">
        <v>2021</v>
      </c>
      <c r="H426" t="inlineStr">
        <is>
          <t>Pickup Truck</t>
        </is>
      </c>
      <c r="I426" t="inlineStr">
        <is>
          <t>3/4 Ton</t>
        </is>
      </c>
      <c r="K426" s="1" t="n">
        <v>45789.3868287037</v>
      </c>
      <c r="L426" t="inlineStr">
        <is>
          <t>Key Off</t>
        </is>
      </c>
      <c r="R426" t="inlineStr">
        <is>
          <t>2023-032 SH 345 BRIDGE REHABILITATION, US-75 N, Dallas, TX 75226</t>
        </is>
      </c>
      <c r="T426" t="inlineStr">
        <is>
          <t>True</t>
        </is>
      </c>
      <c r="U426" t="inlineStr">
        <is>
          <t>0</t>
        </is>
      </c>
      <c r="V426" t="n">
        <v>620</v>
      </c>
      <c r="W426" t="n">
        <v>98809.10000000001</v>
      </c>
      <c r="X426" t="n">
        <v>98809.10000000001</v>
      </c>
      <c r="Y426" t="n">
        <v>7458</v>
      </c>
      <c r="Z426" t="n">
        <v>7458</v>
      </c>
      <c r="AA426" t="inlineStr">
        <is>
          <t>OPEN DFW TC USING</t>
        </is>
      </c>
      <c r="AB426" t="inlineStr">
        <is>
          <t>1FTBF2A61MEC11822</t>
        </is>
      </c>
      <c r="AD426" t="inlineStr">
        <is>
          <t>PFV6863</t>
        </is>
      </c>
      <c r="AE426" t="inlineStr">
        <is>
          <t>TX</t>
        </is>
      </c>
      <c r="AH426" t="inlineStr">
        <is>
          <t>XL 4x2 SD Regular Cab 8 ft. box 142 in. WB SRW</t>
        </is>
      </c>
      <c r="AO426" t="inlineStr">
        <is>
          <t>0.00</t>
        </is>
      </c>
      <c r="AP426" t="inlineStr">
        <is>
          <t>CuYds</t>
        </is>
      </c>
      <c r="AQ426" t="n">
        <v>0</v>
      </c>
      <c r="AR426" t="n">
        <v>0</v>
      </c>
      <c r="AS426" t="inlineStr">
        <is>
          <t>lbs</t>
        </is>
      </c>
      <c r="AT426" t="n">
        <v>0</v>
      </c>
      <c r="AU426" t="n">
        <v>0</v>
      </c>
      <c r="AV426" t="n">
        <v>0</v>
      </c>
      <c r="AW426" t="n">
        <v>0</v>
      </c>
      <c r="AX426" t="inlineStr">
        <is>
          <t>DFW.03113838</t>
        </is>
      </c>
      <c r="AZ426" t="n">
        <v>0</v>
      </c>
      <c r="BA426" t="n">
        <v>0</v>
      </c>
      <c r="BB426" t="n">
        <v>0</v>
      </c>
      <c r="BF426" t="inlineStr">
        <is>
          <t>2 - DFW, TC - TRAFFIC CONTROL</t>
        </is>
      </c>
      <c r="CJ426" t="inlineStr">
        <is>
          <t>GT-2469</t>
        </is>
      </c>
      <c r="CK426" t="inlineStr">
        <is>
          <t>223701887</t>
        </is>
      </c>
      <c r="CL426" t="n">
        <v>2</v>
      </c>
      <c r="CO426" s="1" t="n">
        <v>46112</v>
      </c>
      <c r="CP426" t="inlineStr">
        <is>
          <t>Import</t>
        </is>
      </c>
      <c r="CV426">
        <f>FLEET7[[#This Row],[Category]]</f>
        <v/>
      </c>
      <c r="CW426">
        <f>TRIM(LEFT($C426, FIND("(", $C426 &amp; "(") - 1))</f>
        <v/>
      </c>
      <c r="CX426">
        <f>IFERROR(TRIM(MID(FLEET7[[#This Row],[Secondary Asset Identifier]], FIND(" - ", FLEET7[[#This Row],[Secondary Asset Identifier]]) + 3, LEN(FLEET7[[#This Row],[Secondary Asset Identifier]]))),FLEET7[[#This Row],[Emp ID]])</f>
        <v/>
      </c>
      <c r="CY426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426">
        <f>FLEET7[[#This Row],[Assigned]]</f>
        <v/>
      </c>
      <c r="DA426">
        <f>TRIM(LEFT($C426, FIND("(", $C426 &amp; "(") - 1))</f>
        <v/>
      </c>
    </row>
    <row r="427">
      <c r="A427" t="inlineStr">
        <is>
          <t>Ragle Inc.</t>
        </is>
      </c>
      <c r="B427" t="inlineStr">
        <is>
          <t>Ragle - Texas</t>
        </is>
      </c>
      <c r="C427" t="inlineStr">
        <is>
          <t>PT-194 (Albert Perry is using)</t>
        </is>
      </c>
      <c r="D427" t="inlineStr">
        <is>
          <t>On-Road</t>
        </is>
      </c>
      <c r="E427" t="inlineStr">
        <is>
          <t>FORD</t>
        </is>
      </c>
      <c r="F427" t="inlineStr">
        <is>
          <t>F250</t>
        </is>
      </c>
      <c r="G427" t="n">
        <v>2021</v>
      </c>
      <c r="H427" t="inlineStr">
        <is>
          <t>Pickup Truck</t>
        </is>
      </c>
      <c r="I427" t="inlineStr">
        <is>
          <t>3/4 Ton</t>
        </is>
      </c>
      <c r="K427" s="1" t="n">
        <v>45786.65793981482</v>
      </c>
      <c r="L427" t="inlineStr">
        <is>
          <t>Battery Voltage Below Threshold</t>
        </is>
      </c>
      <c r="R427" t="inlineStr">
        <is>
          <t>DFW Yard, Oak Grove Rd, Fort Worth, TX 76140</t>
        </is>
      </c>
      <c r="T427" t="inlineStr">
        <is>
          <t>True</t>
        </is>
      </c>
      <c r="U427" t="inlineStr">
        <is>
          <t>10</t>
        </is>
      </c>
      <c r="V427" t="n">
        <v>7</v>
      </c>
      <c r="W427" t="n">
        <v>161206</v>
      </c>
      <c r="X427" t="n">
        <v>161206</v>
      </c>
      <c r="Y427" t="n">
        <v>5793</v>
      </c>
      <c r="Z427" t="n">
        <v>5793</v>
      </c>
      <c r="AA427" t="inlineStr">
        <is>
          <t>JOB SITE TRUCK</t>
        </is>
      </c>
      <c r="AB427" t="inlineStr">
        <is>
          <t>1FTBF2A65MED13947</t>
        </is>
      </c>
      <c r="AD427" t="inlineStr">
        <is>
          <t>PFV6895</t>
        </is>
      </c>
      <c r="AE427" t="inlineStr">
        <is>
          <t>TX</t>
        </is>
      </c>
      <c r="AH427" t="inlineStr">
        <is>
          <t>XL 4x2 SD Regular Cab 8 ft. box 142 in. WB SRW</t>
        </is>
      </c>
      <c r="AO427" t="inlineStr">
        <is>
          <t>0.00</t>
        </is>
      </c>
      <c r="AP427" t="inlineStr">
        <is>
          <t>CuYds</t>
        </is>
      </c>
      <c r="AQ427" t="n">
        <v>0</v>
      </c>
      <c r="AR427" t="n">
        <v>0</v>
      </c>
      <c r="AS427" t="inlineStr">
        <is>
          <t>lbs</t>
        </is>
      </c>
      <c r="AT427" t="n">
        <v>0</v>
      </c>
      <c r="AU427" t="n">
        <v>0</v>
      </c>
      <c r="AV427" t="n">
        <v>0</v>
      </c>
      <c r="AW427" t="n">
        <v>0</v>
      </c>
      <c r="AX427" t="inlineStr">
        <is>
          <t>DFW.03222796</t>
        </is>
      </c>
      <c r="AZ427" t="n">
        <v>0</v>
      </c>
      <c r="BA427" t="n">
        <v>0</v>
      </c>
      <c r="BB427" t="n">
        <v>0</v>
      </c>
      <c r="BF427" t="inlineStr">
        <is>
          <t>4 - HOU, JST - JOBSITE TRUCK</t>
        </is>
      </c>
      <c r="CJ427" t="inlineStr">
        <is>
          <t>GT-2469</t>
        </is>
      </c>
      <c r="CK427" t="inlineStr">
        <is>
          <t>223702339</t>
        </is>
      </c>
      <c r="CL427" t="n">
        <v>2</v>
      </c>
      <c r="CO427" s="1" t="n">
        <v>46112</v>
      </c>
      <c r="CP427" t="inlineStr">
        <is>
          <t>Import</t>
        </is>
      </c>
      <c r="CV427">
        <f>FLEET7[[#This Row],[Category]]</f>
        <v/>
      </c>
      <c r="CW427">
        <f>TRIM(LEFT($C427, FIND("(", $C427 &amp; "(") - 1))</f>
        <v/>
      </c>
      <c r="CX427">
        <f>IFERROR(TRIM(MID(FLEET7[[#This Row],[Secondary Asset Identifier]], FIND(" - ", FLEET7[[#This Row],[Secondary Asset Identifier]]) + 3, LEN(FLEET7[[#This Row],[Secondary Asset Identifier]]))),FLEET7[[#This Row],[Emp ID]])</f>
        <v/>
      </c>
      <c r="CY427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427">
        <f>FLEET7[[#This Row],[Assigned]]</f>
        <v/>
      </c>
      <c r="DA427">
        <f>TRIM(LEFT($C427, FIND("(", $C427 &amp; "(") - 1))</f>
        <v/>
      </c>
    </row>
    <row r="428">
      <c r="A428" t="inlineStr">
        <is>
          <t>Ragle Inc.</t>
        </is>
      </c>
      <c r="B428" t="inlineStr">
        <is>
          <t>Ragle - Texas</t>
        </is>
      </c>
      <c r="C428" t="inlineStr">
        <is>
          <t>PT-199 (WTX JST)</t>
        </is>
      </c>
      <c r="D428" t="inlineStr">
        <is>
          <t>On-Road</t>
        </is>
      </c>
      <c r="E428" t="inlineStr">
        <is>
          <t>FORD</t>
        </is>
      </c>
      <c r="F428" t="inlineStr">
        <is>
          <t>F250</t>
        </is>
      </c>
      <c r="G428" t="n">
        <v>2022</v>
      </c>
      <c r="H428" t="inlineStr">
        <is>
          <t>Pickup Truck</t>
        </is>
      </c>
      <c r="I428" t="inlineStr">
        <is>
          <t>3/4 Ton</t>
        </is>
      </c>
      <c r="K428" s="1" t="n">
        <v>45789.35438657407</v>
      </c>
      <c r="L428" t="inlineStr">
        <is>
          <t>Key Off</t>
        </is>
      </c>
      <c r="R428" t="inlineStr">
        <is>
          <t>2023-007 Ector BI 20E Rehab Roadway, W Highway 80 E, Midland, TX 79765</t>
        </is>
      </c>
      <c r="T428" t="inlineStr">
        <is>
          <t>True</t>
        </is>
      </c>
      <c r="U428" t="inlineStr">
        <is>
          <t>0</t>
        </is>
      </c>
      <c r="V428" t="n">
        <v>621</v>
      </c>
      <c r="W428" t="n">
        <v>89246.5</v>
      </c>
      <c r="X428" t="n">
        <v>89246.5</v>
      </c>
      <c r="Y428" t="n">
        <v>3319</v>
      </c>
      <c r="Z428" t="n">
        <v>3319</v>
      </c>
      <c r="AA428" t="inlineStr">
        <is>
          <t>WTX JST</t>
        </is>
      </c>
      <c r="AB428" t="inlineStr">
        <is>
          <t>1FT7W2A67NEC70266</t>
        </is>
      </c>
      <c r="AD428" t="inlineStr">
        <is>
          <t>RDP1983</t>
        </is>
      </c>
      <c r="AE428" t="inlineStr">
        <is>
          <t>TX</t>
        </is>
      </c>
      <c r="AH428" t="inlineStr">
        <is>
          <t>XL 4x2 SD Crew Cab 6.75 ft. box 160 in. WB SRW</t>
        </is>
      </c>
      <c r="AO428" t="inlineStr">
        <is>
          <t>0.00</t>
        </is>
      </c>
      <c r="AP428" t="inlineStr">
        <is>
          <t>CuYds</t>
        </is>
      </c>
      <c r="AQ428" t="n">
        <v>0</v>
      </c>
      <c r="AR428" t="n">
        <v>0</v>
      </c>
      <c r="AS428" t="inlineStr">
        <is>
          <t>lbs</t>
        </is>
      </c>
      <c r="AT428" t="n">
        <v>0</v>
      </c>
      <c r="AU428" t="n">
        <v>0</v>
      </c>
      <c r="AV428" t="n">
        <v>0</v>
      </c>
      <c r="AW428" t="n">
        <v>0</v>
      </c>
      <c r="AX428" t="inlineStr">
        <is>
          <t>DFW.03823118</t>
        </is>
      </c>
      <c r="AZ428" t="n">
        <v>0</v>
      </c>
      <c r="BA428" t="n">
        <v>0</v>
      </c>
      <c r="BB428" t="n">
        <v>0</v>
      </c>
      <c r="BF428" t="inlineStr">
        <is>
          <t>3 - WTX, JST - JOBSITE TRUCK</t>
        </is>
      </c>
      <c r="CJ428" t="inlineStr">
        <is>
          <t>GT-2469</t>
        </is>
      </c>
      <c r="CK428" t="inlineStr">
        <is>
          <t>223702063</t>
        </is>
      </c>
      <c r="CL428" t="n">
        <v>2</v>
      </c>
      <c r="CO428" s="1" t="n">
        <v>45991</v>
      </c>
      <c r="CP428" t="inlineStr">
        <is>
          <t>Import</t>
        </is>
      </c>
      <c r="CV428">
        <f>FLEET7[[#This Row],[Category]]</f>
        <v/>
      </c>
      <c r="CW428">
        <f>TRIM(LEFT($C428, FIND("(", $C428 &amp; "(") - 1))</f>
        <v/>
      </c>
      <c r="CX428">
        <f>IFERROR(TRIM(MID(FLEET7[[#This Row],[Secondary Asset Identifier]], FIND(" - ", FLEET7[[#This Row],[Secondary Asset Identifier]]) + 3, LEN(FLEET7[[#This Row],[Secondary Asset Identifier]]))),FLEET7[[#This Row],[Emp ID]])</f>
        <v/>
      </c>
      <c r="CY428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428">
        <f>FLEET7[[#This Row],[Assigned]]</f>
        <v/>
      </c>
      <c r="DA428">
        <f>TRIM(LEFT($C428, FIND("(", $C428 &amp; "(") - 1))</f>
        <v/>
      </c>
    </row>
    <row r="429">
      <c r="A429" t="inlineStr">
        <is>
          <t>Ragle Inc.</t>
        </is>
      </c>
      <c r="B429" t="inlineStr">
        <is>
          <t>Ragle - Texas</t>
        </is>
      </c>
      <c r="C429" t="inlineStr">
        <is>
          <t>PT-19S (BRYAN FIGUEROA)</t>
        </is>
      </c>
      <c r="D429" t="inlineStr">
        <is>
          <t>On-Road</t>
        </is>
      </c>
      <c r="E429" t="inlineStr">
        <is>
          <t>FORD</t>
        </is>
      </c>
      <c r="F429" t="inlineStr">
        <is>
          <t>F150</t>
        </is>
      </c>
      <c r="G429" t="n">
        <v>2024</v>
      </c>
      <c r="H429" t="inlineStr">
        <is>
          <t>Pickup Truck</t>
        </is>
      </c>
      <c r="K429" s="1" t="n">
        <v>45788.55130787037</v>
      </c>
      <c r="L429" t="inlineStr">
        <is>
          <t>Heartbeat</t>
        </is>
      </c>
      <c r="R429" t="inlineStr">
        <is>
          <t>Chicago Ave, Nederland, TX 77627</t>
        </is>
      </c>
      <c r="T429" t="inlineStr">
        <is>
          <t>True</t>
        </is>
      </c>
      <c r="U429" t="inlineStr">
        <is>
          <t>3</t>
        </is>
      </c>
      <c r="V429" t="n">
        <v>363</v>
      </c>
      <c r="W429" t="n">
        <v>17667</v>
      </c>
      <c r="X429" t="n">
        <v>17667</v>
      </c>
      <c r="Y429" t="n">
        <v>918</v>
      </c>
      <c r="Z429" t="n">
        <v>918</v>
      </c>
      <c r="AA429" t="inlineStr">
        <is>
          <t>FIGBRY - Figueroa, Bryan</t>
        </is>
      </c>
      <c r="AB429" t="inlineStr">
        <is>
          <t>1FTEW2KP5RFA61011</t>
        </is>
      </c>
      <c r="AD429" t="inlineStr">
        <is>
          <t>VGK5471</t>
        </is>
      </c>
      <c r="AE429" t="inlineStr">
        <is>
          <t>TX</t>
        </is>
      </c>
      <c r="AO429" t="inlineStr">
        <is>
          <t>0.00</t>
        </is>
      </c>
      <c r="AQ429" t="n">
        <v>0</v>
      </c>
      <c r="AR429" t="n">
        <v>0</v>
      </c>
      <c r="AS429" t="inlineStr">
        <is>
          <t>lbs</t>
        </is>
      </c>
      <c r="AT429" t="n">
        <v>0</v>
      </c>
      <c r="AU429" t="n">
        <v>0</v>
      </c>
      <c r="AV429" t="n">
        <v>0</v>
      </c>
      <c r="AW429" t="n">
        <v>0</v>
      </c>
      <c r="AX429" t="inlineStr">
        <is>
          <t>NTTA00751789</t>
        </is>
      </c>
      <c r="BF429" t="inlineStr">
        <is>
          <t>SM - SELECT MAINTENANCE</t>
        </is>
      </c>
      <c r="CJ429" t="inlineStr">
        <is>
          <t>GT-2469</t>
        </is>
      </c>
      <c r="CK429" t="inlineStr">
        <is>
          <t>223702032</t>
        </is>
      </c>
      <c r="CL429" t="n">
        <v>2</v>
      </c>
      <c r="CO429" s="1" t="n">
        <v>46173</v>
      </c>
      <c r="CP429" t="inlineStr">
        <is>
          <t>Standard</t>
        </is>
      </c>
      <c r="CV429">
        <f>FLEET7[[#This Row],[Category]]</f>
        <v/>
      </c>
      <c r="CW429">
        <f>TRIM(LEFT($C429, FIND("(", $C429 &amp; "(") - 1))</f>
        <v/>
      </c>
      <c r="CX429">
        <f>IFERROR(TRIM(MID(FLEET7[[#This Row],[Secondary Asset Identifier]], FIND(" - ", FLEET7[[#This Row],[Secondary Asset Identifier]]) + 3, LEN(FLEET7[[#This Row],[Secondary Asset Identifier]]))),FLEET7[[#This Row],[Emp ID]])</f>
        <v/>
      </c>
      <c r="CY429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429">
        <f>FLEET7[[#This Row],[Assigned]]</f>
        <v/>
      </c>
      <c r="DA429">
        <f>TRIM(LEFT($C429, FIND("(", $C429 &amp; "(") - 1))</f>
        <v/>
      </c>
    </row>
    <row r="430">
      <c r="A430" t="inlineStr">
        <is>
          <t>Ragle Inc.</t>
        </is>
      </c>
      <c r="B430" t="inlineStr">
        <is>
          <t>Ragle - Texas</t>
        </is>
      </c>
      <c r="C430" t="inlineStr">
        <is>
          <t>PT-201 (OPEN)</t>
        </is>
      </c>
      <c r="D430" t="inlineStr">
        <is>
          <t>On-Road</t>
        </is>
      </c>
      <c r="E430" t="inlineStr">
        <is>
          <t>FORD</t>
        </is>
      </c>
      <c r="F430" t="inlineStr">
        <is>
          <t>F250</t>
        </is>
      </c>
      <c r="G430" t="n">
        <v>2022</v>
      </c>
      <c r="H430" t="inlineStr">
        <is>
          <t>Pickup Truck</t>
        </is>
      </c>
      <c r="I430" t="inlineStr">
        <is>
          <t>3/4 Ton</t>
        </is>
      </c>
      <c r="K430" s="1" t="n">
        <v>45755.61563657408</v>
      </c>
      <c r="L430" t="inlineStr">
        <is>
          <t>Last Gasp</t>
        </is>
      </c>
      <c r="R430" t="inlineStr">
        <is>
          <t>Rankin Rd, Houston, TX 77073</t>
        </is>
      </c>
      <c r="T430" t="inlineStr">
        <is>
          <t>True</t>
        </is>
      </c>
      <c r="U430" t="inlineStr">
        <is>
          <t>34</t>
        </is>
      </c>
      <c r="V430" t="n">
        <v>630</v>
      </c>
      <c r="W430" t="n">
        <v>90121.7</v>
      </c>
      <c r="X430" t="n">
        <v>90121.7</v>
      </c>
      <c r="Y430" t="n">
        <v>6820</v>
      </c>
      <c r="Z430" t="n">
        <v>6820</v>
      </c>
      <c r="AA430" t="inlineStr">
        <is>
          <t>OPEN</t>
        </is>
      </c>
      <c r="AB430" t="inlineStr">
        <is>
          <t>1FT7W2A60NEC70268</t>
        </is>
      </c>
      <c r="AD430" t="inlineStr">
        <is>
          <t>RDP1985</t>
        </is>
      </c>
      <c r="AE430" t="inlineStr">
        <is>
          <t>TX</t>
        </is>
      </c>
      <c r="AH430" t="inlineStr">
        <is>
          <t xml:space="preserve">XL 4x2 SD Crew Cab 6.75 ft. box 160 in. WB SRW
</t>
        </is>
      </c>
      <c r="AO430" t="inlineStr">
        <is>
          <t>0.00</t>
        </is>
      </c>
      <c r="AP430" t="inlineStr">
        <is>
          <t>CuYds</t>
        </is>
      </c>
      <c r="AQ430" t="n">
        <v>0</v>
      </c>
      <c r="AR430" t="n">
        <v>0</v>
      </c>
      <c r="AS430" t="inlineStr">
        <is>
          <t>lbs</t>
        </is>
      </c>
      <c r="AT430" t="n">
        <v>0</v>
      </c>
      <c r="AU430" t="n">
        <v>0</v>
      </c>
      <c r="AV430" t="n">
        <v>0</v>
      </c>
      <c r="AW430" t="n">
        <v>0</v>
      </c>
      <c r="AX430" t="inlineStr">
        <is>
          <t>DFW.03960729</t>
        </is>
      </c>
      <c r="AZ430" t="n">
        <v>0</v>
      </c>
      <c r="BA430" t="n">
        <v>0</v>
      </c>
      <c r="BB430" t="n">
        <v>0</v>
      </c>
      <c r="BF430" t="inlineStr">
        <is>
          <t>2 - DFW, O - OPEN</t>
        </is>
      </c>
      <c r="CJ430" t="inlineStr">
        <is>
          <t>GT-2469</t>
        </is>
      </c>
      <c r="CK430" t="inlineStr">
        <is>
          <t>223701944</t>
        </is>
      </c>
      <c r="CL430" t="n">
        <v>2</v>
      </c>
      <c r="CO430" s="1" t="n">
        <v>45991</v>
      </c>
      <c r="CP430" t="inlineStr">
        <is>
          <t>Import</t>
        </is>
      </c>
      <c r="CV430">
        <f>FLEET7[[#This Row],[Category]]</f>
        <v/>
      </c>
      <c r="CW430">
        <f>TRIM(LEFT($C430, FIND("(", $C430 &amp; "(") - 1))</f>
        <v/>
      </c>
      <c r="CX430">
        <f>IFERROR(TRIM(MID(FLEET7[[#This Row],[Secondary Asset Identifier]], FIND(" - ", FLEET7[[#This Row],[Secondary Asset Identifier]]) + 3, LEN(FLEET7[[#This Row],[Secondary Asset Identifier]]))),FLEET7[[#This Row],[Emp ID]])</f>
        <v/>
      </c>
      <c r="CY430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430">
        <f>FLEET7[[#This Row],[Assigned]]</f>
        <v/>
      </c>
      <c r="DA430">
        <f>TRIM(LEFT($C430, FIND("(", $C430 &amp; "(") - 1))</f>
        <v/>
      </c>
    </row>
    <row r="431">
      <c r="A431" t="inlineStr">
        <is>
          <t>Ragle Inc.</t>
        </is>
      </c>
      <c r="B431" t="inlineStr">
        <is>
          <t>Ragle - Texas</t>
        </is>
      </c>
      <c r="C431" t="inlineStr">
        <is>
          <t>PT-202 (2024-004 SIDEWALKS JST)</t>
        </is>
      </c>
      <c r="D431" t="inlineStr">
        <is>
          <t>On-Road</t>
        </is>
      </c>
      <c r="E431" t="inlineStr">
        <is>
          <t>FORD</t>
        </is>
      </c>
      <c r="F431" t="inlineStr">
        <is>
          <t>F250</t>
        </is>
      </c>
      <c r="G431" t="n">
        <v>2022</v>
      </c>
      <c r="H431" t="inlineStr">
        <is>
          <t>Pickup Truck</t>
        </is>
      </c>
      <c r="I431" t="inlineStr">
        <is>
          <t>3/4 Ton</t>
        </is>
      </c>
      <c r="K431" s="1" t="n">
        <v>45789.42321759259</v>
      </c>
      <c r="L431" t="inlineStr">
        <is>
          <t>Key Off</t>
        </is>
      </c>
      <c r="R431" t="inlineStr">
        <is>
          <t>2024-004 CoD Sidewalks 2024 (#23-BFR1), Green St, Dallas, TX 75208</t>
        </is>
      </c>
      <c r="T431" t="inlineStr">
        <is>
          <t>True</t>
        </is>
      </c>
      <c r="U431" t="inlineStr">
        <is>
          <t>0</t>
        </is>
      </c>
      <c r="V431" t="n">
        <v>60</v>
      </c>
      <c r="W431" t="n">
        <v>96765.10000000001</v>
      </c>
      <c r="X431" t="n">
        <v>96765.10000000001</v>
      </c>
      <c r="Y431" t="n">
        <v>6515</v>
      </c>
      <c r="Z431" t="n">
        <v>6515</v>
      </c>
      <c r="AA431" t="inlineStr">
        <is>
          <t>2024-004 SIDEWALKS JST</t>
        </is>
      </c>
      <c r="AB431" t="inlineStr">
        <is>
          <t>1FT7W2A62NEC70269</t>
        </is>
      </c>
      <c r="AD431" t="inlineStr">
        <is>
          <t>RDP1986</t>
        </is>
      </c>
      <c r="AE431" t="inlineStr">
        <is>
          <t>TX</t>
        </is>
      </c>
      <c r="AH431" t="inlineStr">
        <is>
          <t>XL 4x2 SD Crew Cab 6.75 ft. box 160 in. WB SRW</t>
        </is>
      </c>
      <c r="AO431" t="inlineStr">
        <is>
          <t>0.00</t>
        </is>
      </c>
      <c r="AP431" t="inlineStr">
        <is>
          <t>CuYds</t>
        </is>
      </c>
      <c r="AQ431" t="n">
        <v>0</v>
      </c>
      <c r="AR431" t="n">
        <v>0</v>
      </c>
      <c r="AS431" t="inlineStr">
        <is>
          <t>lbs</t>
        </is>
      </c>
      <c r="AT431" t="n">
        <v>0</v>
      </c>
      <c r="AU431" t="n">
        <v>0</v>
      </c>
      <c r="AV431" t="n">
        <v>0</v>
      </c>
      <c r="AW431" t="n">
        <v>0</v>
      </c>
      <c r="AX431" t="inlineStr">
        <is>
          <t>DFW.06024453</t>
        </is>
      </c>
      <c r="AZ431" t="n">
        <v>0</v>
      </c>
      <c r="BA431" t="n">
        <v>0</v>
      </c>
      <c r="BB431" t="n">
        <v>0</v>
      </c>
      <c r="BF431" t="inlineStr">
        <is>
          <t>3 - WTX, FM - FOREMEN</t>
        </is>
      </c>
      <c r="CJ431" t="inlineStr">
        <is>
          <t>GT-2469</t>
        </is>
      </c>
      <c r="CK431" t="inlineStr">
        <is>
          <t>223702231</t>
        </is>
      </c>
      <c r="CL431" t="n">
        <v>2</v>
      </c>
      <c r="CO431" s="1" t="n">
        <v>45625</v>
      </c>
      <c r="CP431" t="inlineStr">
        <is>
          <t>Import</t>
        </is>
      </c>
      <c r="CV431">
        <f>FLEET7[[#This Row],[Category]]</f>
        <v/>
      </c>
      <c r="CW431">
        <f>TRIM(LEFT($C431, FIND("(", $C431 &amp; "(") - 1))</f>
        <v/>
      </c>
      <c r="CX431">
        <f>IFERROR(TRIM(MID(FLEET7[[#This Row],[Secondary Asset Identifier]], FIND(" - ", FLEET7[[#This Row],[Secondary Asset Identifier]]) + 3, LEN(FLEET7[[#This Row],[Secondary Asset Identifier]]))),FLEET7[[#This Row],[Emp ID]])</f>
        <v/>
      </c>
      <c r="CY431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431">
        <f>FLEET7[[#This Row],[Assigned]]</f>
        <v/>
      </c>
      <c r="DA431">
        <f>TRIM(LEFT($C431, FIND("(", $C431 &amp; "(") - 1))</f>
        <v/>
      </c>
    </row>
    <row r="432">
      <c r="A432" t="inlineStr">
        <is>
          <t>Ragle Inc.</t>
        </is>
      </c>
      <c r="B432" t="inlineStr">
        <is>
          <t>Ragle - Texas</t>
        </is>
      </c>
      <c r="C432" t="inlineStr">
        <is>
          <t>PT-207 (JUAN CARLOS VAZQUEZ)</t>
        </is>
      </c>
      <c r="D432" t="inlineStr">
        <is>
          <t>On-Road</t>
        </is>
      </c>
      <c r="E432" t="inlineStr">
        <is>
          <t>FORD</t>
        </is>
      </c>
      <c r="F432" t="inlineStr">
        <is>
          <t>F250</t>
        </is>
      </c>
      <c r="G432" t="n">
        <v>2020</v>
      </c>
      <c r="H432" t="inlineStr">
        <is>
          <t>Pickup Truck</t>
        </is>
      </c>
      <c r="I432" t="inlineStr">
        <is>
          <t>3/4 Ton</t>
        </is>
      </c>
      <c r="K432" s="1" t="n">
        <v>45789.42716435185</v>
      </c>
      <c r="L432" t="inlineStr">
        <is>
          <t>Idling</t>
        </is>
      </c>
      <c r="R432" t="inlineStr">
        <is>
          <t>2024-012 Dal IH635 U-Turn Bridge, W Lyndon B Johnson Fwy, Irving, TX 75063</t>
        </is>
      </c>
      <c r="T432" t="inlineStr">
        <is>
          <t>True</t>
        </is>
      </c>
      <c r="U432" t="inlineStr">
        <is>
          <t>0</t>
        </is>
      </c>
      <c r="V432" t="n">
        <v>621</v>
      </c>
      <c r="W432" t="n">
        <v>106443.8</v>
      </c>
      <c r="X432" t="n">
        <v>106443.8</v>
      </c>
      <c r="Y432" t="n">
        <v>8268</v>
      </c>
      <c r="Z432" t="n">
        <v>8268</v>
      </c>
      <c r="AA432" t="inlineStr">
        <is>
          <t>240743 - Vasquez, Juan C</t>
        </is>
      </c>
      <c r="AB432" t="inlineStr">
        <is>
          <t>1FT7W2A68LED24350</t>
        </is>
      </c>
      <c r="AD432" t="inlineStr">
        <is>
          <t>RMY1472</t>
        </is>
      </c>
      <c r="AE432" t="inlineStr">
        <is>
          <t>TX</t>
        </is>
      </c>
      <c r="AH432" t="inlineStr">
        <is>
          <t>XL 4x2 SD Crew Cab 6.75 ft. box 160 in. WB SRW</t>
        </is>
      </c>
      <c r="AO432" t="inlineStr">
        <is>
          <t>0.00</t>
        </is>
      </c>
      <c r="AP432" t="inlineStr">
        <is>
          <t>CuYds</t>
        </is>
      </c>
      <c r="AQ432" t="n">
        <v>0</v>
      </c>
      <c r="AR432" t="n">
        <v>0</v>
      </c>
      <c r="AS432" t="inlineStr">
        <is>
          <t>lbs</t>
        </is>
      </c>
      <c r="AT432" t="n">
        <v>0</v>
      </c>
      <c r="AU432" t="n">
        <v>0</v>
      </c>
      <c r="AV432" t="n">
        <v>0</v>
      </c>
      <c r="AW432" t="n">
        <v>0</v>
      </c>
      <c r="AX432" t="inlineStr">
        <is>
          <t>DFW.04221988</t>
        </is>
      </c>
      <c r="AZ432" t="n">
        <v>0</v>
      </c>
      <c r="BA432" t="n">
        <v>0</v>
      </c>
      <c r="BB432" t="n">
        <v>0</v>
      </c>
      <c r="BF432" t="inlineStr">
        <is>
          <t>2 - DFW, JST - JOBSITE TRUCK</t>
        </is>
      </c>
      <c r="CJ432" t="inlineStr">
        <is>
          <t>GT-2469</t>
        </is>
      </c>
      <c r="CK432" t="inlineStr">
        <is>
          <t>223702177</t>
        </is>
      </c>
      <c r="CL432" t="n">
        <v>2</v>
      </c>
      <c r="CO432" s="1" t="n">
        <v>46112</v>
      </c>
      <c r="CP432" t="inlineStr">
        <is>
          <t>Import</t>
        </is>
      </c>
      <c r="CV432">
        <f>FLEET7[[#This Row],[Category]]</f>
        <v/>
      </c>
      <c r="CW432">
        <f>TRIM(LEFT($C432, FIND("(", $C432 &amp; "(") - 1))</f>
        <v/>
      </c>
      <c r="CX432">
        <f>IFERROR(TRIM(MID(FLEET7[[#This Row],[Secondary Asset Identifier]], FIND(" - ", FLEET7[[#This Row],[Secondary Asset Identifier]]) + 3, LEN(FLEET7[[#This Row],[Secondary Asset Identifier]]))),FLEET7[[#This Row],[Emp ID]])</f>
        <v/>
      </c>
      <c r="CY432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432">
        <f>FLEET7[[#This Row],[Assigned]]</f>
        <v/>
      </c>
      <c r="DA432">
        <f>TRIM(LEFT($C432, FIND("(", $C432 &amp; "(") - 1))</f>
        <v/>
      </c>
    </row>
    <row r="433">
      <c r="A433" t="inlineStr">
        <is>
          <t>Ragle Inc.</t>
        </is>
      </c>
      <c r="B433" t="inlineStr">
        <is>
          <t>Ragle - Texas</t>
        </is>
      </c>
      <c r="C433" t="inlineStr">
        <is>
          <t>PT-208 (SALVADOR AGUILLON)</t>
        </is>
      </c>
      <c r="D433" t="inlineStr">
        <is>
          <t>On-Road</t>
        </is>
      </c>
      <c r="E433" t="inlineStr">
        <is>
          <t>FORD</t>
        </is>
      </c>
      <c r="F433" t="inlineStr">
        <is>
          <t>F250</t>
        </is>
      </c>
      <c r="G433" t="n">
        <v>2019</v>
      </c>
      <c r="H433" t="inlineStr">
        <is>
          <t>Pickup Truck</t>
        </is>
      </c>
      <c r="I433" t="inlineStr">
        <is>
          <t>3/4 Ton</t>
        </is>
      </c>
      <c r="K433" s="1" t="n">
        <v>45789.42025462963</v>
      </c>
      <c r="L433" t="inlineStr">
        <is>
          <t>Key Off</t>
        </is>
      </c>
      <c r="R433" t="inlineStr">
        <is>
          <t>Pimlico Way, Saginaw, TX 76179</t>
        </is>
      </c>
      <c r="T433" t="inlineStr">
        <is>
          <t>True</t>
        </is>
      </c>
      <c r="U433" t="inlineStr">
        <is>
          <t>0</t>
        </is>
      </c>
      <c r="V433" t="n">
        <v>633</v>
      </c>
      <c r="W433" t="n">
        <v>98180.60000000001</v>
      </c>
      <c r="X433" t="n">
        <v>98180.60000000001</v>
      </c>
      <c r="Y433" t="n">
        <v>5191</v>
      </c>
      <c r="Z433" t="n">
        <v>5191</v>
      </c>
      <c r="AA433" t="inlineStr">
        <is>
          <t>240019 - Aguillon, Salvador</t>
        </is>
      </c>
      <c r="AB433" t="inlineStr">
        <is>
          <t>1FT7W2A65KED92216</t>
        </is>
      </c>
      <c r="AC433" t="inlineStr">
        <is>
          <t>RWR1660 OLD</t>
        </is>
      </c>
      <c r="AD433" t="inlineStr">
        <is>
          <t>TXL1478</t>
        </is>
      </c>
      <c r="AE433" t="inlineStr">
        <is>
          <t>TX</t>
        </is>
      </c>
      <c r="AH433" t="inlineStr">
        <is>
          <t>XL 4x2 SD Crew Cab 6.75 ft. box 160 in. WB SRW</t>
        </is>
      </c>
      <c r="AO433" t="inlineStr">
        <is>
          <t>0.00</t>
        </is>
      </c>
      <c r="AP433" t="inlineStr">
        <is>
          <t>CuYds</t>
        </is>
      </c>
      <c r="AQ433" t="n">
        <v>0</v>
      </c>
      <c r="AR433" t="n">
        <v>0</v>
      </c>
      <c r="AS433" t="inlineStr">
        <is>
          <t>lbs</t>
        </is>
      </c>
      <c r="AT433" t="n">
        <v>0</v>
      </c>
      <c r="AU433" t="n">
        <v>0</v>
      </c>
      <c r="AV433" t="n">
        <v>0</v>
      </c>
      <c r="AW433" t="n">
        <v>0</v>
      </c>
      <c r="AX433" t="inlineStr">
        <is>
          <t>DFW.04221990</t>
        </is>
      </c>
      <c r="AZ433" t="n">
        <v>0</v>
      </c>
      <c r="BA433" t="n">
        <v>0</v>
      </c>
      <c r="BB433" t="n">
        <v>0</v>
      </c>
      <c r="BF433" t="inlineStr">
        <is>
          <t>2 - DFW, FM - FOREMEN</t>
        </is>
      </c>
      <c r="CJ433" t="inlineStr">
        <is>
          <t>GT-2469</t>
        </is>
      </c>
      <c r="CK433" t="inlineStr">
        <is>
          <t>223702241</t>
        </is>
      </c>
      <c r="CL433" t="n">
        <v>2</v>
      </c>
      <c r="CO433" s="1" t="n">
        <v>46142</v>
      </c>
      <c r="CP433" t="inlineStr">
        <is>
          <t>Import</t>
        </is>
      </c>
      <c r="CV433">
        <f>FLEET7[[#This Row],[Category]]</f>
        <v/>
      </c>
      <c r="CW433">
        <f>TRIM(LEFT($C433, FIND("(", $C433 &amp; "(") - 1))</f>
        <v/>
      </c>
      <c r="CX433">
        <f>IFERROR(TRIM(MID(FLEET7[[#This Row],[Secondary Asset Identifier]], FIND(" - ", FLEET7[[#This Row],[Secondary Asset Identifier]]) + 3, LEN(FLEET7[[#This Row],[Secondary Asset Identifier]]))),FLEET7[[#This Row],[Emp ID]])</f>
        <v/>
      </c>
      <c r="CY433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433">
        <f>FLEET7[[#This Row],[Assigned]]</f>
        <v/>
      </c>
      <c r="DA433">
        <f>TRIM(LEFT($C433, FIND("(", $C433 &amp; "(") - 1))</f>
        <v/>
      </c>
    </row>
    <row r="434">
      <c r="A434" t="inlineStr">
        <is>
          <t>Ragle Inc.</t>
        </is>
      </c>
      <c r="B434" t="inlineStr">
        <is>
          <t>Ragle - Texas</t>
        </is>
      </c>
      <c r="C434" t="inlineStr">
        <is>
          <t>PT-20S (OBALDO CHAVEZ)</t>
        </is>
      </c>
      <c r="D434" t="inlineStr">
        <is>
          <t>On-Road</t>
        </is>
      </c>
      <c r="E434" t="inlineStr">
        <is>
          <t>FORD</t>
        </is>
      </c>
      <c r="F434" t="inlineStr">
        <is>
          <t>F250</t>
        </is>
      </c>
      <c r="G434" t="n">
        <v>2024</v>
      </c>
      <c r="H434" t="inlineStr">
        <is>
          <t>Pickup Truck</t>
        </is>
      </c>
      <c r="K434" s="1" t="n">
        <v>45789.38998842592</v>
      </c>
      <c r="L434" t="inlineStr">
        <is>
          <t>Key Off</t>
        </is>
      </c>
      <c r="R434" t="inlineStr">
        <is>
          <t>24-04 DALLAS SH 310 INTERSECTION IMPROV, S Central Expy, Dallas, TX 75241</t>
        </is>
      </c>
      <c r="T434" t="inlineStr">
        <is>
          <t>True</t>
        </is>
      </c>
      <c r="U434" t="inlineStr">
        <is>
          <t>0</t>
        </is>
      </c>
      <c r="V434" t="n">
        <v>277</v>
      </c>
      <c r="W434" t="n">
        <v>16257.5</v>
      </c>
      <c r="X434" t="n">
        <v>16257.5</v>
      </c>
      <c r="Y434" t="n">
        <v>792</v>
      </c>
      <c r="Z434" t="n">
        <v>792</v>
      </c>
      <c r="AA434" t="inlineStr">
        <is>
          <t>CHAOBA - Chavez, Obaldo S</t>
        </is>
      </c>
      <c r="AB434" t="inlineStr">
        <is>
          <t>1FT7W2BA9REC50027</t>
        </is>
      </c>
      <c r="AC434" t="inlineStr">
        <is>
          <t>6077L49 - TEMP</t>
        </is>
      </c>
      <c r="AD434" t="inlineStr">
        <is>
          <t>VHK7520</t>
        </is>
      </c>
      <c r="AE434" t="inlineStr">
        <is>
          <t>TX</t>
        </is>
      </c>
      <c r="AO434" t="inlineStr">
        <is>
          <t>0.00</t>
        </is>
      </c>
      <c r="AQ434" t="n">
        <v>0</v>
      </c>
      <c r="AR434" t="n">
        <v>0</v>
      </c>
      <c r="AS434" t="inlineStr">
        <is>
          <t>lbs</t>
        </is>
      </c>
      <c r="AT434" t="n">
        <v>0</v>
      </c>
      <c r="AU434" t="n">
        <v>0</v>
      </c>
      <c r="AV434" t="n">
        <v>0</v>
      </c>
      <c r="AW434" t="n">
        <v>0</v>
      </c>
      <c r="AX434" t="inlineStr">
        <is>
          <t>NTTA00507527</t>
        </is>
      </c>
      <c r="BF434" t="inlineStr">
        <is>
          <t>SM - SELECT MAINTENANCE</t>
        </is>
      </c>
      <c r="CJ434" t="inlineStr">
        <is>
          <t>GT-2469</t>
        </is>
      </c>
      <c r="CK434" t="inlineStr">
        <is>
          <t>223702238</t>
        </is>
      </c>
      <c r="CL434" t="n">
        <v>2</v>
      </c>
      <c r="CO434" s="1" t="n">
        <v>46234</v>
      </c>
      <c r="CP434" t="inlineStr">
        <is>
          <t>Standard</t>
        </is>
      </c>
      <c r="CV434">
        <f>FLEET7[[#This Row],[Category]]</f>
        <v/>
      </c>
      <c r="CW434">
        <f>TRIM(LEFT($C434, FIND("(", $C434 &amp; "(") - 1))</f>
        <v/>
      </c>
      <c r="CX434">
        <f>IFERROR(TRIM(MID(FLEET7[[#This Row],[Secondary Asset Identifier]], FIND(" - ", FLEET7[[#This Row],[Secondary Asset Identifier]]) + 3, LEN(FLEET7[[#This Row],[Secondary Asset Identifier]]))),FLEET7[[#This Row],[Emp ID]])</f>
        <v/>
      </c>
      <c r="CY434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434">
        <f>FLEET7[[#This Row],[Assigned]]</f>
        <v/>
      </c>
      <c r="DA434">
        <f>TRIM(LEFT($C434, FIND("(", $C434 &amp; "(") - 1))</f>
        <v/>
      </c>
    </row>
    <row r="435">
      <c r="A435" t="inlineStr">
        <is>
          <t>Ragle Inc.</t>
        </is>
      </c>
      <c r="B435" t="inlineStr">
        <is>
          <t>Ragle - Texas</t>
        </is>
      </c>
      <c r="C435" t="inlineStr">
        <is>
          <t>PT-213 (CATALINO FLORES JR)</t>
        </is>
      </c>
      <c r="D435" t="inlineStr">
        <is>
          <t>On-Road</t>
        </is>
      </c>
      <c r="E435" t="inlineStr">
        <is>
          <t>FORD</t>
        </is>
      </c>
      <c r="F435" t="inlineStr">
        <is>
          <t>F250</t>
        </is>
      </c>
      <c r="G435" t="n">
        <v>2021</v>
      </c>
      <c r="H435" t="inlineStr">
        <is>
          <t>Pickup Truck</t>
        </is>
      </c>
      <c r="I435" t="inlineStr">
        <is>
          <t>3/4 Ton 4WD</t>
        </is>
      </c>
      <c r="K435" s="1" t="n">
        <v>45789.42790509259</v>
      </c>
      <c r="L435" t="inlineStr">
        <is>
          <t>Periodic Message</t>
        </is>
      </c>
      <c r="R435" t="inlineStr">
        <is>
          <t>Oak Grove Rd, Fort Worth, TX 76140</t>
        </is>
      </c>
      <c r="T435" t="inlineStr">
        <is>
          <t>True</t>
        </is>
      </c>
      <c r="U435" t="inlineStr">
        <is>
          <t>0</t>
        </is>
      </c>
      <c r="V435" t="n">
        <v>630</v>
      </c>
      <c r="W435" t="n">
        <v>150060.6</v>
      </c>
      <c r="X435" t="n">
        <v>150060.6</v>
      </c>
      <c r="Y435" t="n">
        <v>6832</v>
      </c>
      <c r="Z435" t="n">
        <v>6832</v>
      </c>
      <c r="AA435" t="inlineStr">
        <is>
          <t>240036 - Flores Jr, Catalino</t>
        </is>
      </c>
      <c r="AB435" t="inlineStr">
        <is>
          <t>1FT7W2B65MED19753</t>
        </is>
      </c>
      <c r="AD435" t="inlineStr">
        <is>
          <t>RYH0008</t>
        </is>
      </c>
      <c r="AE435" t="inlineStr">
        <is>
          <t>TX</t>
        </is>
      </c>
      <c r="AH435" t="inlineStr">
        <is>
          <t>XL 4x4 SD Crew Cab 6.75 ft. box 160 in. WB SRW</t>
        </is>
      </c>
      <c r="AO435" t="inlineStr">
        <is>
          <t>0.00</t>
        </is>
      </c>
      <c r="AP435" t="inlineStr">
        <is>
          <t>CuYds</t>
        </is>
      </c>
      <c r="AQ435" t="n">
        <v>0</v>
      </c>
      <c r="AR435" t="n">
        <v>0</v>
      </c>
      <c r="AS435" t="inlineStr">
        <is>
          <t>lbs</t>
        </is>
      </c>
      <c r="AT435" t="n">
        <v>0</v>
      </c>
      <c r="AU435" t="n">
        <v>0</v>
      </c>
      <c r="AV435" t="n">
        <v>0</v>
      </c>
      <c r="AW435" t="n">
        <v>0</v>
      </c>
      <c r="AX435" t="inlineStr">
        <is>
          <t>DFW.04822662</t>
        </is>
      </c>
      <c r="AZ435" t="n">
        <v>0</v>
      </c>
      <c r="BA435" t="n">
        <v>0</v>
      </c>
      <c r="BB435" t="n">
        <v>0</v>
      </c>
      <c r="BF435" t="inlineStr">
        <is>
          <t>2 - DFW, SI - SUPERINTENDENT</t>
        </is>
      </c>
      <c r="CJ435" t="inlineStr">
        <is>
          <t>GT-2469</t>
        </is>
      </c>
      <c r="CK435" t="inlineStr">
        <is>
          <t>223702017</t>
        </is>
      </c>
      <c r="CL435" t="n">
        <v>2</v>
      </c>
      <c r="CO435" s="1" t="n">
        <v>45869</v>
      </c>
      <c r="CP435" t="inlineStr">
        <is>
          <t>Import</t>
        </is>
      </c>
      <c r="CV435">
        <f>FLEET7[[#This Row],[Category]]</f>
        <v/>
      </c>
      <c r="CW435">
        <f>TRIM(LEFT($C435, FIND("(", $C435 &amp; "(") - 1))</f>
        <v/>
      </c>
      <c r="CX435">
        <f>IFERROR(TRIM(MID(FLEET7[[#This Row],[Secondary Asset Identifier]], FIND(" - ", FLEET7[[#This Row],[Secondary Asset Identifier]]) + 3, LEN(FLEET7[[#This Row],[Secondary Asset Identifier]]))),FLEET7[[#This Row],[Emp ID]])</f>
        <v/>
      </c>
      <c r="CY435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435">
        <f>FLEET7[[#This Row],[Assigned]]</f>
        <v/>
      </c>
      <c r="DA435">
        <f>TRIM(LEFT($C435, FIND("(", $C435 &amp; "(") - 1))</f>
        <v/>
      </c>
    </row>
    <row r="436">
      <c r="A436" t="inlineStr">
        <is>
          <t>Ragle Inc.</t>
        </is>
      </c>
      <c r="B436" t="inlineStr">
        <is>
          <t>Ragle - Texas</t>
        </is>
      </c>
      <c r="C436" t="inlineStr">
        <is>
          <t>PT-215 (ERNEST LEMON JR)</t>
        </is>
      </c>
      <c r="D436" t="inlineStr">
        <is>
          <t>On-Road</t>
        </is>
      </c>
      <c r="E436" t="inlineStr">
        <is>
          <t>FORD</t>
        </is>
      </c>
      <c r="F436" t="inlineStr">
        <is>
          <t>F250</t>
        </is>
      </c>
      <c r="G436" t="n">
        <v>2022</v>
      </c>
      <c r="H436" t="inlineStr">
        <is>
          <t>Pickup Truck</t>
        </is>
      </c>
      <c r="I436" t="inlineStr">
        <is>
          <t>3/4 Ton</t>
        </is>
      </c>
      <c r="K436" s="1" t="n">
        <v>45789.33866898148</v>
      </c>
      <c r="L436" t="inlineStr">
        <is>
          <t>Key Off</t>
        </is>
      </c>
      <c r="R436" t="inlineStr">
        <is>
          <t>DFW Yard, Oak Grove Rd, Fort Worth, TX 76140</t>
        </is>
      </c>
      <c r="T436" t="inlineStr">
        <is>
          <t>True</t>
        </is>
      </c>
      <c r="U436" t="inlineStr">
        <is>
          <t>0</t>
        </is>
      </c>
      <c r="V436" t="n">
        <v>180</v>
      </c>
      <c r="W436" t="n">
        <v>89253.60000000001</v>
      </c>
      <c r="X436" t="n">
        <v>89253.60000000001</v>
      </c>
      <c r="Y436" t="n">
        <v>5702</v>
      </c>
      <c r="Z436" t="n">
        <v>5702</v>
      </c>
      <c r="AA436" t="inlineStr">
        <is>
          <t>240263 - Lemon Jr, Ernest S</t>
        </is>
      </c>
      <c r="AB436" t="inlineStr">
        <is>
          <t>1FTBF2A64NED72117</t>
        </is>
      </c>
      <c r="AD436" t="inlineStr">
        <is>
          <t>RYC3768</t>
        </is>
      </c>
      <c r="AE436" t="inlineStr">
        <is>
          <t>TX</t>
        </is>
      </c>
      <c r="AH436" t="inlineStr">
        <is>
          <t>XL 4x2 SD Regular Cab 8 ft. box 142 in. WB SRW</t>
        </is>
      </c>
      <c r="AO436" t="inlineStr">
        <is>
          <t>0.00</t>
        </is>
      </c>
      <c r="AP436" t="inlineStr">
        <is>
          <t>CuYds</t>
        </is>
      </c>
      <c r="AQ436" t="n">
        <v>0</v>
      </c>
      <c r="AR436" t="n">
        <v>0</v>
      </c>
      <c r="AS436" t="inlineStr">
        <is>
          <t>lbs</t>
        </is>
      </c>
      <c r="AT436" t="n">
        <v>0</v>
      </c>
      <c r="AU436" t="n">
        <v>0</v>
      </c>
      <c r="AV436" t="n">
        <v>0</v>
      </c>
      <c r="AW436" t="n">
        <v>0</v>
      </c>
      <c r="AX436" t="inlineStr">
        <is>
          <t>DFW.04242074</t>
        </is>
      </c>
      <c r="AZ436" t="n">
        <v>0</v>
      </c>
      <c r="BA436" t="n">
        <v>0</v>
      </c>
      <c r="BB436" t="n">
        <v>0</v>
      </c>
      <c r="BF436" t="inlineStr">
        <is>
          <t>2 - DFW, TC - TRAFFIC CONTROL</t>
        </is>
      </c>
      <c r="CJ436" t="inlineStr">
        <is>
          <t>GT-2469</t>
        </is>
      </c>
      <c r="CK436" t="inlineStr">
        <is>
          <t>223702112</t>
        </is>
      </c>
      <c r="CL436" t="n">
        <v>2</v>
      </c>
      <c r="CO436" s="1" t="n">
        <v>45808</v>
      </c>
      <c r="CP436" t="inlineStr">
        <is>
          <t>Import</t>
        </is>
      </c>
      <c r="CV436">
        <f>FLEET7[[#This Row],[Category]]</f>
        <v/>
      </c>
      <c r="CW436">
        <f>TRIM(LEFT($C436, FIND("(", $C436 &amp; "(") - 1))</f>
        <v/>
      </c>
      <c r="CX436">
        <f>IFERROR(TRIM(MID(FLEET7[[#This Row],[Secondary Asset Identifier]], FIND(" - ", FLEET7[[#This Row],[Secondary Asset Identifier]]) + 3, LEN(FLEET7[[#This Row],[Secondary Asset Identifier]]))),FLEET7[[#This Row],[Emp ID]])</f>
        <v/>
      </c>
      <c r="CY436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436">
        <f>FLEET7[[#This Row],[Assigned]]</f>
        <v/>
      </c>
      <c r="DA436">
        <f>TRIM(LEFT($C436, FIND("(", $C436 &amp; "(") - 1))</f>
        <v/>
      </c>
    </row>
    <row r="437">
      <c r="A437" t="inlineStr">
        <is>
          <t>Ragle Inc.</t>
        </is>
      </c>
      <c r="B437" t="inlineStr">
        <is>
          <t>Ragle - Texas</t>
        </is>
      </c>
      <c r="C437" t="inlineStr">
        <is>
          <t>PT-218 (Michael Hammons)</t>
        </is>
      </c>
      <c r="D437" t="inlineStr">
        <is>
          <t>On-Road</t>
        </is>
      </c>
      <c r="E437" t="inlineStr">
        <is>
          <t>FORD</t>
        </is>
      </c>
      <c r="F437" t="inlineStr">
        <is>
          <t>F250</t>
        </is>
      </c>
      <c r="G437" t="n">
        <v>2022</v>
      </c>
      <c r="H437" t="inlineStr">
        <is>
          <t>Pickup Truck</t>
        </is>
      </c>
      <c r="I437" t="inlineStr">
        <is>
          <t>3/4 Ton 4WD</t>
        </is>
      </c>
      <c r="K437" s="1" t="n">
        <v>45789.29133101852</v>
      </c>
      <c r="L437" t="inlineStr">
        <is>
          <t>Key Off</t>
        </is>
      </c>
      <c r="R437" t="inlineStr">
        <is>
          <t>DFW Yard, Oak Grove Rd, Fort Worth, TX 76140</t>
        </is>
      </c>
      <c r="T437" t="inlineStr">
        <is>
          <t>True</t>
        </is>
      </c>
      <c r="U437" t="inlineStr">
        <is>
          <t>0</t>
        </is>
      </c>
      <c r="V437" t="n">
        <v>401</v>
      </c>
      <c r="W437" t="n">
        <v>73180.3</v>
      </c>
      <c r="X437" t="n">
        <v>73180.3</v>
      </c>
      <c r="Y437" t="n">
        <v>3375</v>
      </c>
      <c r="Z437" t="n">
        <v>3375</v>
      </c>
      <c r="AA437" t="inlineStr">
        <is>
          <t>230018 - Hammons, Michael A</t>
        </is>
      </c>
      <c r="AB437" t="inlineStr">
        <is>
          <t>1FT7X2B67NEE64467</t>
        </is>
      </c>
      <c r="AD437" t="inlineStr">
        <is>
          <t>RYH0007</t>
        </is>
      </c>
      <c r="AE437" t="inlineStr">
        <is>
          <t>TX</t>
        </is>
      </c>
      <c r="AH437" t="inlineStr">
        <is>
          <t>XL 4x4 SD Super Cab 8.2 ft. box 148 in. WB SRW</t>
        </is>
      </c>
      <c r="AO437" t="inlineStr">
        <is>
          <t>0.00</t>
        </is>
      </c>
      <c r="AP437" t="inlineStr">
        <is>
          <t>CuYds</t>
        </is>
      </c>
      <c r="AQ437" t="n">
        <v>0</v>
      </c>
      <c r="AR437" t="n">
        <v>0</v>
      </c>
      <c r="AS437" t="inlineStr">
        <is>
          <t>lbs</t>
        </is>
      </c>
      <c r="AT437" t="n">
        <v>0</v>
      </c>
      <c r="AU437" t="n">
        <v>0</v>
      </c>
      <c r="AV437" t="n">
        <v>0</v>
      </c>
      <c r="AW437" t="n">
        <v>0</v>
      </c>
      <c r="AX437" t="inlineStr">
        <is>
          <t>DFW.04864799</t>
        </is>
      </c>
      <c r="AZ437" t="n">
        <v>0</v>
      </c>
      <c r="BA437" t="n">
        <v>0</v>
      </c>
      <c r="BB437" t="n">
        <v>0</v>
      </c>
      <c r="BF437" t="inlineStr">
        <is>
          <t>2 - DFW, MECH - MECHANIC</t>
        </is>
      </c>
      <c r="CJ437" t="inlineStr">
        <is>
          <t>GT-2469</t>
        </is>
      </c>
      <c r="CK437" t="inlineStr">
        <is>
          <t>223701952</t>
        </is>
      </c>
      <c r="CL437" t="n">
        <v>2</v>
      </c>
      <c r="CO437" s="1" t="n">
        <v>45869</v>
      </c>
      <c r="CP437" t="inlineStr">
        <is>
          <t>Import</t>
        </is>
      </c>
      <c r="CV437">
        <f>FLEET7[[#This Row],[Category]]</f>
        <v/>
      </c>
      <c r="CW437">
        <f>TRIM(LEFT($C437, FIND("(", $C437 &amp; "(") - 1))</f>
        <v/>
      </c>
      <c r="CX437">
        <f>IFERROR(TRIM(MID(FLEET7[[#This Row],[Secondary Asset Identifier]], FIND(" - ", FLEET7[[#This Row],[Secondary Asset Identifier]]) + 3, LEN(FLEET7[[#This Row],[Secondary Asset Identifier]]))),FLEET7[[#This Row],[Emp ID]])</f>
        <v/>
      </c>
      <c r="CY437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437">
        <f>FLEET7[[#This Row],[Assigned]]</f>
        <v/>
      </c>
      <c r="DA437">
        <f>TRIM(LEFT($C437, FIND("(", $C437 &amp; "(") - 1))</f>
        <v/>
      </c>
    </row>
    <row r="438">
      <c r="A438" t="inlineStr">
        <is>
          <t>Ragle Inc.</t>
        </is>
      </c>
      <c r="B438" t="inlineStr">
        <is>
          <t>Ragle - Texas</t>
        </is>
      </c>
      <c r="C438" t="inlineStr">
        <is>
          <t>PT-219 (VALENTIN LOPEZ)</t>
        </is>
      </c>
      <c r="D438" t="inlineStr">
        <is>
          <t>On-Road</t>
        </is>
      </c>
      <c r="E438" t="inlineStr">
        <is>
          <t>FORD</t>
        </is>
      </c>
      <c r="F438" t="inlineStr">
        <is>
          <t>F250</t>
        </is>
      </c>
      <c r="G438" t="n">
        <v>2022</v>
      </c>
      <c r="H438" t="inlineStr">
        <is>
          <t>Pickup Truck</t>
        </is>
      </c>
      <c r="I438" t="inlineStr">
        <is>
          <t>3/4 Ton 4WD</t>
        </is>
      </c>
      <c r="K438" s="1" t="n">
        <v>45789.42207175926</v>
      </c>
      <c r="L438" t="inlineStr">
        <is>
          <t>Key Off</t>
        </is>
      </c>
      <c r="R438" t="inlineStr">
        <is>
          <t>E Jefferson Blvd, Dallas, TX 75203</t>
        </is>
      </c>
      <c r="T438" t="inlineStr">
        <is>
          <t>True</t>
        </is>
      </c>
      <c r="U438" t="inlineStr">
        <is>
          <t>0</t>
        </is>
      </c>
      <c r="V438" t="n">
        <v>629</v>
      </c>
      <c r="W438" t="n">
        <v>34902.7</v>
      </c>
      <c r="X438" t="n">
        <v>35744.7</v>
      </c>
      <c r="Y438" t="n">
        <v>2373</v>
      </c>
      <c r="Z438" t="n">
        <v>2373</v>
      </c>
      <c r="AA438" t="inlineStr">
        <is>
          <t>240054 - Lopez, Valentin</t>
        </is>
      </c>
      <c r="AB438" t="inlineStr">
        <is>
          <t>1FT7X2B65NEE64466</t>
        </is>
      </c>
      <c r="AC438" t="inlineStr">
        <is>
          <t>ALEJANDRO SANDOVAL (1/1-2/9/24)</t>
        </is>
      </c>
      <c r="AD438" t="inlineStr">
        <is>
          <t>RYH0006</t>
        </is>
      </c>
      <c r="AE438" t="inlineStr">
        <is>
          <t>TX</t>
        </is>
      </c>
      <c r="AH438" t="inlineStr">
        <is>
          <t>XL 4x4 SD Super Cab 6.75 ft. box 148 in. WB SRW</t>
        </is>
      </c>
      <c r="AO438" t="inlineStr">
        <is>
          <t>0.00</t>
        </is>
      </c>
      <c r="AP438" t="inlineStr">
        <is>
          <t>CuYds</t>
        </is>
      </c>
      <c r="AQ438" t="n">
        <v>0</v>
      </c>
      <c r="AR438" t="n">
        <v>0</v>
      </c>
      <c r="AS438" t="inlineStr">
        <is>
          <t>lbs</t>
        </is>
      </c>
      <c r="AT438" t="n">
        <v>0</v>
      </c>
      <c r="AU438" t="n">
        <v>0</v>
      </c>
      <c r="AV438" t="n">
        <v>0</v>
      </c>
      <c r="AW438" t="n">
        <v>0</v>
      </c>
      <c r="AX438" t="inlineStr">
        <is>
          <t>DFW.04822663</t>
        </is>
      </c>
      <c r="AZ438" t="n">
        <v>0</v>
      </c>
      <c r="BA438" t="n">
        <v>0</v>
      </c>
      <c r="BB438" t="n">
        <v>0</v>
      </c>
      <c r="BF438" t="inlineStr">
        <is>
          <t>2 - DFW, FM - FOREMEN</t>
        </is>
      </c>
      <c r="CJ438" t="inlineStr">
        <is>
          <t>GT-2469</t>
        </is>
      </c>
      <c r="CK438" t="inlineStr">
        <is>
          <t>223702151</t>
        </is>
      </c>
      <c r="CO438" s="1" t="n">
        <v>46053</v>
      </c>
      <c r="CP438" t="inlineStr">
        <is>
          <t>Import</t>
        </is>
      </c>
      <c r="CV438">
        <f>FLEET7[[#This Row],[Category]]</f>
        <v/>
      </c>
      <c r="CW438">
        <f>TRIM(LEFT($C438, FIND("(", $C438 &amp; "(") - 1))</f>
        <v/>
      </c>
      <c r="CX438">
        <f>IFERROR(TRIM(MID(FLEET7[[#This Row],[Secondary Asset Identifier]], FIND(" - ", FLEET7[[#This Row],[Secondary Asset Identifier]]) + 3, LEN(FLEET7[[#This Row],[Secondary Asset Identifier]]))),FLEET7[[#This Row],[Emp ID]])</f>
        <v/>
      </c>
      <c r="CY438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438">
        <f>FLEET7[[#This Row],[Assigned]]</f>
        <v/>
      </c>
      <c r="DA438">
        <f>TRIM(LEFT($C438, FIND("(", $C438 &amp; "(") - 1))</f>
        <v/>
      </c>
    </row>
    <row r="439">
      <c r="A439" t="inlineStr">
        <is>
          <t>Ragle Inc.</t>
        </is>
      </c>
      <c r="B439" t="inlineStr">
        <is>
          <t>Ragle - Texas</t>
        </is>
      </c>
      <c r="C439" t="inlineStr">
        <is>
          <t>PT-21S (RED44664)</t>
        </is>
      </c>
      <c r="D439" t="inlineStr">
        <is>
          <t>On-Road</t>
        </is>
      </c>
      <c r="E439" t="inlineStr">
        <is>
          <t>FORD</t>
        </is>
      </c>
      <c r="F439" t="inlineStr">
        <is>
          <t>F550</t>
        </is>
      </c>
      <c r="G439" t="n">
        <v>2024</v>
      </c>
      <c r="H439" t="inlineStr">
        <is>
          <t>Heavy Truck</t>
        </is>
      </c>
      <c r="I439" t="inlineStr">
        <is>
          <t>Service Body</t>
        </is>
      </c>
      <c r="K439" s="1" t="n">
        <v>45788.83658564815</v>
      </c>
      <c r="L439" t="inlineStr">
        <is>
          <t>Heartbeat</t>
        </is>
      </c>
      <c r="R439" t="inlineStr">
        <is>
          <t>County Road 99, Alvin, TX 77511</t>
        </is>
      </c>
      <c r="T439" t="inlineStr">
        <is>
          <t>True</t>
        </is>
      </c>
      <c r="U439" t="inlineStr">
        <is>
          <t>2</t>
        </is>
      </c>
      <c r="V439" t="n">
        <v>238</v>
      </c>
      <c r="W439" t="n">
        <v>7202.5</v>
      </c>
      <c r="X439" t="n">
        <v>7202.5</v>
      </c>
      <c r="Y439" t="n">
        <v>331</v>
      </c>
      <c r="Z439" t="n">
        <v>331</v>
      </c>
      <c r="AA439" t="inlineStr">
        <is>
          <t>2024 F550 CHASSIS GOOSENECK</t>
        </is>
      </c>
      <c r="AB439" t="inlineStr">
        <is>
          <t>1FD0W5HT6RED44664</t>
        </is>
      </c>
      <c r="AC439" t="inlineStr">
        <is>
          <t>TEMP TAG 2N8218W</t>
        </is>
      </c>
      <c r="AD439" t="inlineStr">
        <is>
          <t>vrg9834</t>
        </is>
      </c>
      <c r="AE439" t="inlineStr">
        <is>
          <t>TX</t>
        </is>
      </c>
      <c r="AO439" t="inlineStr">
        <is>
          <t>0.00</t>
        </is>
      </c>
      <c r="AQ439" t="n">
        <v>0</v>
      </c>
      <c r="AR439" t="n">
        <v>0</v>
      </c>
      <c r="AS439" t="inlineStr">
        <is>
          <t>lbs</t>
        </is>
      </c>
      <c r="AT439" t="n">
        <v>0</v>
      </c>
      <c r="AU439" t="n">
        <v>0</v>
      </c>
      <c r="AV439" t="n">
        <v>0</v>
      </c>
      <c r="AW439" t="n">
        <v>0</v>
      </c>
      <c r="AX439" t="inlineStr">
        <is>
          <t>NTTA00896394</t>
        </is>
      </c>
      <c r="BF439" t="inlineStr">
        <is>
          <t>SM - SELECT MAINTENANCE</t>
        </is>
      </c>
      <c r="CJ439" t="inlineStr">
        <is>
          <t>GT-2469</t>
        </is>
      </c>
      <c r="CK439" t="inlineStr">
        <is>
          <t>223702225</t>
        </is>
      </c>
      <c r="CL439" t="n">
        <v>2</v>
      </c>
      <c r="CO439" s="1" t="n">
        <v>46295</v>
      </c>
      <c r="CP439" t="inlineStr">
        <is>
          <t>Standard</t>
        </is>
      </c>
      <c r="CV439">
        <f>FLEET7[[#This Row],[Category]]</f>
        <v/>
      </c>
      <c r="CW439">
        <f>TRIM(LEFT($C439, FIND("(", $C439 &amp; "(") - 1))</f>
        <v/>
      </c>
      <c r="CX439">
        <f>IFERROR(TRIM(MID(FLEET7[[#This Row],[Secondary Asset Identifier]], FIND(" - ", FLEET7[[#This Row],[Secondary Asset Identifier]]) + 3, LEN(FLEET7[[#This Row],[Secondary Asset Identifier]]))),FLEET7[[#This Row],[Emp ID]])</f>
        <v/>
      </c>
      <c r="CY439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439">
        <f>FLEET7[[#This Row],[Assigned]]</f>
        <v/>
      </c>
      <c r="DA439">
        <f>TRIM(LEFT($C439, FIND("(", $C439 &amp; "(") - 1))</f>
        <v/>
      </c>
    </row>
    <row r="440">
      <c r="A440" t="inlineStr">
        <is>
          <t>Ragle Inc.</t>
        </is>
      </c>
      <c r="B440" t="inlineStr">
        <is>
          <t>Ragle - Texas</t>
        </is>
      </c>
      <c r="C440" t="inlineStr">
        <is>
          <t>PT-224 (NAGESH KUMAR)</t>
        </is>
      </c>
      <c r="D440" t="inlineStr">
        <is>
          <t>On-Road</t>
        </is>
      </c>
      <c r="E440" t="inlineStr">
        <is>
          <t>FORD</t>
        </is>
      </c>
      <c r="F440" t="inlineStr">
        <is>
          <t>F150</t>
        </is>
      </c>
      <c r="G440" t="n">
        <v>2022</v>
      </c>
      <c r="H440" t="inlineStr">
        <is>
          <t>Pickup Truck</t>
        </is>
      </c>
      <c r="I440" t="inlineStr">
        <is>
          <t>1/2 Ton</t>
        </is>
      </c>
      <c r="K440" s="1" t="n">
        <v>45789.15362268518</v>
      </c>
      <c r="L440" t="inlineStr">
        <is>
          <t>Key Off</t>
        </is>
      </c>
      <c r="R440" t="inlineStr">
        <is>
          <t>Walker Creek Dr, Denton, TX 75068</t>
        </is>
      </c>
      <c r="S440" t="inlineStr">
        <is>
          <t>Nagesh Kumar (210012)</t>
        </is>
      </c>
      <c r="T440" t="inlineStr">
        <is>
          <t>True</t>
        </is>
      </c>
      <c r="U440" t="inlineStr">
        <is>
          <t>0</t>
        </is>
      </c>
      <c r="V440" t="n">
        <v>633</v>
      </c>
      <c r="W440" t="n">
        <v>47691.5</v>
      </c>
      <c r="X440" t="n">
        <v>47691.5</v>
      </c>
      <c r="Y440" t="n">
        <v>1673</v>
      </c>
      <c r="Z440" t="n">
        <v>1673</v>
      </c>
      <c r="AA440" t="inlineStr">
        <is>
          <t>210012 - Pachipulusu Sreedhar, Nagesh Kumar</t>
        </is>
      </c>
      <c r="AB440" t="inlineStr">
        <is>
          <t>1FTEW1CP7NKD92568</t>
        </is>
      </c>
      <c r="AD440" t="inlineStr">
        <is>
          <t>RYY7927</t>
        </is>
      </c>
      <c r="AE440" t="inlineStr">
        <is>
          <t>TX</t>
        </is>
      </c>
      <c r="AH440" t="inlineStr">
        <is>
          <t>XL 4x2 SuperCrew Cab 5.5 ft. box 145 in. WB</t>
        </is>
      </c>
      <c r="AO440" t="inlineStr">
        <is>
          <t>0.00</t>
        </is>
      </c>
      <c r="AP440" t="inlineStr">
        <is>
          <t>CuYds</t>
        </is>
      </c>
      <c r="AQ440" t="n">
        <v>0</v>
      </c>
      <c r="AR440" t="n">
        <v>0</v>
      </c>
      <c r="AS440" t="inlineStr">
        <is>
          <t>lbs</t>
        </is>
      </c>
      <c r="AT440" t="n">
        <v>0</v>
      </c>
      <c r="AU440" t="n">
        <v>0</v>
      </c>
      <c r="AV440" t="n">
        <v>0</v>
      </c>
      <c r="AW440" t="n">
        <v>0</v>
      </c>
      <c r="AX440" t="inlineStr">
        <is>
          <t>DFW.04668895</t>
        </is>
      </c>
      <c r="AZ440" t="n">
        <v>0</v>
      </c>
      <c r="BA440" t="n">
        <v>0</v>
      </c>
      <c r="BB440" t="n">
        <v>0</v>
      </c>
      <c r="BF440" t="inlineStr">
        <is>
          <t>2 - DFW, PE - PROJECT ENGINEER</t>
        </is>
      </c>
      <c r="CJ440" t="inlineStr">
        <is>
          <t>GT-2469</t>
        </is>
      </c>
      <c r="CK440" t="inlineStr">
        <is>
          <t>223702023</t>
        </is>
      </c>
      <c r="CL440" t="n">
        <v>2</v>
      </c>
      <c r="CO440" s="1" t="n">
        <v>45838</v>
      </c>
      <c r="CP440" t="inlineStr">
        <is>
          <t>Import</t>
        </is>
      </c>
      <c r="CV440">
        <f>FLEET7[[#This Row],[Category]]</f>
        <v/>
      </c>
      <c r="CW440">
        <f>TRIM(LEFT($C440, FIND("(", $C440 &amp; "(") - 1))</f>
        <v/>
      </c>
      <c r="CX440">
        <f>IFERROR(TRIM(MID(FLEET7[[#This Row],[Secondary Asset Identifier]], FIND(" - ", FLEET7[[#This Row],[Secondary Asset Identifier]]) + 3, LEN(FLEET7[[#This Row],[Secondary Asset Identifier]]))),FLEET7[[#This Row],[Emp ID]])</f>
        <v/>
      </c>
      <c r="CY440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440">
        <f>FLEET7[[#This Row],[Assigned]]</f>
        <v/>
      </c>
      <c r="DA440">
        <f>TRIM(LEFT($C440, FIND("(", $C440 &amp; "(") - 1))</f>
        <v/>
      </c>
    </row>
    <row r="441">
      <c r="A441" t="inlineStr">
        <is>
          <t>Ragle Inc.</t>
        </is>
      </c>
      <c r="B441" t="inlineStr">
        <is>
          <t>Ragle - Texas</t>
        </is>
      </c>
      <c r="C441" t="inlineStr">
        <is>
          <t>PT-226 (CATALINO FLORES SR)</t>
        </is>
      </c>
      <c r="D441" t="inlineStr">
        <is>
          <t>On-Road</t>
        </is>
      </c>
      <c r="E441" t="inlineStr">
        <is>
          <t>FORD</t>
        </is>
      </c>
      <c r="F441" t="inlineStr">
        <is>
          <t>F250</t>
        </is>
      </c>
      <c r="G441" t="n">
        <v>2022</v>
      </c>
      <c r="H441" t="inlineStr">
        <is>
          <t>Pickup Truck</t>
        </is>
      </c>
      <c r="I441" t="inlineStr">
        <is>
          <t>3/4 Ton 4WD</t>
        </is>
      </c>
      <c r="K441" s="1" t="n">
        <v>45789.32929398148</v>
      </c>
      <c r="L441" t="inlineStr">
        <is>
          <t>Key Off</t>
        </is>
      </c>
      <c r="R441" t="inlineStr">
        <is>
          <t>24-04 DALLAS SH 310 INTERSECTION IMPROV, S Central Expy, Dallas, TX 75241</t>
        </is>
      </c>
      <c r="T441" t="inlineStr">
        <is>
          <t>True</t>
        </is>
      </c>
      <c r="U441" t="inlineStr">
        <is>
          <t>0</t>
        </is>
      </c>
      <c r="V441" t="n">
        <v>630</v>
      </c>
      <c r="W441" t="n">
        <v>97256.39999999999</v>
      </c>
      <c r="X441" t="n">
        <v>97256.39999999999</v>
      </c>
      <c r="Y441" t="n">
        <v>3736</v>
      </c>
      <c r="Z441" t="n">
        <v>3736</v>
      </c>
      <c r="AA441" t="inlineStr">
        <is>
          <t>240037 - Flores Sr, Catalino</t>
        </is>
      </c>
      <c r="AB441" t="inlineStr">
        <is>
          <t>1FT7W2B67NEG40582</t>
        </is>
      </c>
      <c r="AD441" t="inlineStr">
        <is>
          <t>STN3704</t>
        </is>
      </c>
      <c r="AE441" t="inlineStr">
        <is>
          <t>TX</t>
        </is>
      </c>
      <c r="AH441" t="inlineStr">
        <is>
          <t>XL 4x4 SD Crew Cab 6.75 ft. box 160 in. WB SRW</t>
        </is>
      </c>
      <c r="AO441" t="inlineStr">
        <is>
          <t>0.00</t>
        </is>
      </c>
      <c r="AP441" t="inlineStr">
        <is>
          <t>CuYds</t>
        </is>
      </c>
      <c r="AQ441" t="n">
        <v>0</v>
      </c>
      <c r="AR441" t="n">
        <v>0</v>
      </c>
      <c r="AS441" t="inlineStr">
        <is>
          <t>lbs</t>
        </is>
      </c>
      <c r="AT441" t="n">
        <v>0</v>
      </c>
      <c r="AU441" t="n">
        <v>0</v>
      </c>
      <c r="AV441" t="n">
        <v>0</v>
      </c>
      <c r="AW441" t="n">
        <v>0</v>
      </c>
      <c r="AX441" t="inlineStr">
        <is>
          <t>DFW.05245163</t>
        </is>
      </c>
      <c r="AZ441" t="n">
        <v>0</v>
      </c>
      <c r="BA441" t="n">
        <v>0</v>
      </c>
      <c r="BB441" t="n">
        <v>0</v>
      </c>
      <c r="BF441" t="inlineStr">
        <is>
          <t>SI - SUPERINTENDENT, 2 - DFW</t>
        </is>
      </c>
      <c r="CJ441" t="inlineStr">
        <is>
          <t>GT-2469</t>
        </is>
      </c>
      <c r="CK441" t="inlineStr">
        <is>
          <t>223702002</t>
        </is>
      </c>
      <c r="CL441" t="n">
        <v>2</v>
      </c>
      <c r="CO441" s="1" t="n">
        <v>46053</v>
      </c>
      <c r="CP441" t="inlineStr">
        <is>
          <t>Import</t>
        </is>
      </c>
      <c r="CV441">
        <f>FLEET7[[#This Row],[Category]]</f>
        <v/>
      </c>
      <c r="CW441">
        <f>TRIM(LEFT($C441, FIND("(", $C441 &amp; "(") - 1))</f>
        <v/>
      </c>
      <c r="CX441">
        <f>IFERROR(TRIM(MID(FLEET7[[#This Row],[Secondary Asset Identifier]], FIND(" - ", FLEET7[[#This Row],[Secondary Asset Identifier]]) + 3, LEN(FLEET7[[#This Row],[Secondary Asset Identifier]]))),FLEET7[[#This Row],[Emp ID]])</f>
        <v/>
      </c>
      <c r="CY441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441">
        <f>FLEET7[[#This Row],[Assigned]]</f>
        <v/>
      </c>
      <c r="DA441">
        <f>TRIM(LEFT($C441, FIND("(", $C441 &amp; "(") - 1))</f>
        <v/>
      </c>
    </row>
    <row r="442">
      <c r="A442" t="inlineStr">
        <is>
          <t>Ragle Inc.</t>
        </is>
      </c>
      <c r="B442" t="inlineStr">
        <is>
          <t>Ragle - Texas</t>
        </is>
      </c>
      <c r="C442" t="inlineStr">
        <is>
          <t>PT-227 (JOSE RANGEL loaner)</t>
        </is>
      </c>
      <c r="D442" t="inlineStr">
        <is>
          <t>On-Road</t>
        </is>
      </c>
      <c r="E442" t="inlineStr">
        <is>
          <t>FORD</t>
        </is>
      </c>
      <c r="F442" t="inlineStr">
        <is>
          <t>F250</t>
        </is>
      </c>
      <c r="G442" t="n">
        <v>2022</v>
      </c>
      <c r="H442" t="inlineStr">
        <is>
          <t>Pickup Truck</t>
        </is>
      </c>
      <c r="I442" t="inlineStr">
        <is>
          <t>3/4 Ton 4WD</t>
        </is>
      </c>
      <c r="K442" s="1" t="n">
        <v>45789.41668981482</v>
      </c>
      <c r="L442" t="inlineStr">
        <is>
          <t>Key Off</t>
        </is>
      </c>
      <c r="R442" t="inlineStr">
        <is>
          <t>2024-004 CoD Sidewalks 2024 (#06), San Jacinto St, Dallas, TX 75204</t>
        </is>
      </c>
      <c r="T442" t="inlineStr">
        <is>
          <t>True</t>
        </is>
      </c>
      <c r="U442" t="inlineStr">
        <is>
          <t>0</t>
        </is>
      </c>
      <c r="V442" t="n">
        <v>633</v>
      </c>
      <c r="W442" t="n">
        <v>74783.10000000001</v>
      </c>
      <c r="X442" t="n">
        <v>74783.10000000001</v>
      </c>
      <c r="Y442" t="n">
        <v>4385</v>
      </c>
      <c r="Z442" t="n">
        <v>4385</v>
      </c>
      <c r="AA442" t="inlineStr">
        <is>
          <t>240067 - Rangel, Jose M</t>
        </is>
      </c>
      <c r="AB442" t="inlineStr">
        <is>
          <t>1FT7W2B69NEG40597</t>
        </is>
      </c>
      <c r="AD442" t="inlineStr">
        <is>
          <t>STN3706</t>
        </is>
      </c>
      <c r="AE442" t="inlineStr">
        <is>
          <t>TX</t>
        </is>
      </c>
      <c r="AH442" t="inlineStr">
        <is>
          <t>XL 4x4 SD Crew Cab 6.75 ft. box 160 in. WB SRW</t>
        </is>
      </c>
      <c r="AO442" t="inlineStr">
        <is>
          <t>0.00</t>
        </is>
      </c>
      <c r="AP442" t="inlineStr">
        <is>
          <t>CuYds</t>
        </is>
      </c>
      <c r="AQ442" t="n">
        <v>0</v>
      </c>
      <c r="AR442" t="n">
        <v>0</v>
      </c>
      <c r="AS442" t="inlineStr">
        <is>
          <t>lbs</t>
        </is>
      </c>
      <c r="AT442" t="n">
        <v>0</v>
      </c>
      <c r="AU442" t="n">
        <v>0</v>
      </c>
      <c r="AV442" t="n">
        <v>0</v>
      </c>
      <c r="AW442" t="n">
        <v>0</v>
      </c>
      <c r="AX442" t="inlineStr">
        <is>
          <t>DFW.05245164</t>
        </is>
      </c>
      <c r="AZ442" t="n">
        <v>0</v>
      </c>
      <c r="BA442" t="n">
        <v>0</v>
      </c>
      <c r="BB442" t="n">
        <v>0</v>
      </c>
      <c r="BF442" t="inlineStr">
        <is>
          <t>2 - DFW</t>
        </is>
      </c>
      <c r="CJ442" t="inlineStr">
        <is>
          <t>GT-2469</t>
        </is>
      </c>
      <c r="CK442" t="inlineStr">
        <is>
          <t>223701855</t>
        </is>
      </c>
      <c r="CL442" t="n">
        <v>2</v>
      </c>
      <c r="CO442" s="1" t="n">
        <v>45688</v>
      </c>
      <c r="CP442" t="inlineStr">
        <is>
          <t>Import</t>
        </is>
      </c>
      <c r="CV442">
        <f>FLEET7[[#This Row],[Category]]</f>
        <v/>
      </c>
      <c r="CW442">
        <f>TRIM(LEFT($C442, FIND("(", $C442 &amp; "(") - 1))</f>
        <v/>
      </c>
      <c r="CX442">
        <f>IFERROR(TRIM(MID(FLEET7[[#This Row],[Secondary Asset Identifier]], FIND(" - ", FLEET7[[#This Row],[Secondary Asset Identifier]]) + 3, LEN(FLEET7[[#This Row],[Secondary Asset Identifier]]))),FLEET7[[#This Row],[Emp ID]])</f>
        <v/>
      </c>
      <c r="CY442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442">
        <f>FLEET7[[#This Row],[Assigned]]</f>
        <v/>
      </c>
      <c r="DA442">
        <f>TRIM(LEFT($C442, FIND("(", $C442 &amp; "(") - 1))</f>
        <v/>
      </c>
    </row>
    <row r="443">
      <c r="A443" t="inlineStr">
        <is>
          <t>Ragle Inc.</t>
        </is>
      </c>
      <c r="B443" t="inlineStr">
        <is>
          <t>Ragle - Texas</t>
        </is>
      </c>
      <c r="C443" t="inlineStr">
        <is>
          <t>PT-228 (DANIEL LOPEZ)</t>
        </is>
      </c>
      <c r="D443" t="inlineStr">
        <is>
          <t>On-Road</t>
        </is>
      </c>
      <c r="E443" t="inlineStr">
        <is>
          <t>FORD</t>
        </is>
      </c>
      <c r="F443" t="inlineStr">
        <is>
          <t>F250</t>
        </is>
      </c>
      <c r="G443" t="n">
        <v>2022</v>
      </c>
      <c r="H443" t="inlineStr">
        <is>
          <t>Pickup Truck</t>
        </is>
      </c>
      <c r="I443" t="inlineStr">
        <is>
          <t>3/4 Ton 4WD</t>
        </is>
      </c>
      <c r="K443" s="1" t="n">
        <v>45789.34203703704</v>
      </c>
      <c r="L443" t="inlineStr">
        <is>
          <t>Key Off</t>
        </is>
      </c>
      <c r="R443" t="inlineStr">
        <is>
          <t>2024-004 CoD Sidewalks 2024 (#17), Leisure Dr, Dallas, TX 75243</t>
        </is>
      </c>
      <c r="T443" t="inlineStr">
        <is>
          <t>True</t>
        </is>
      </c>
      <c r="U443" t="inlineStr">
        <is>
          <t>0</t>
        </is>
      </c>
      <c r="V443" t="n">
        <v>629</v>
      </c>
      <c r="W443" t="n">
        <v>46171.2</v>
      </c>
      <c r="X443" t="n">
        <v>46171.2</v>
      </c>
      <c r="Y443" t="n">
        <v>3659</v>
      </c>
      <c r="Z443" t="n">
        <v>3659</v>
      </c>
      <c r="AA443" t="inlineStr">
        <is>
          <t>240051 - Lopez, Daniel</t>
        </is>
      </c>
      <c r="AB443" t="inlineStr">
        <is>
          <t>1FT7W2B67NEG40596</t>
        </is>
      </c>
      <c r="AD443" t="inlineStr">
        <is>
          <t>STN3707</t>
        </is>
      </c>
      <c r="AE443" t="inlineStr">
        <is>
          <t>TX</t>
        </is>
      </c>
      <c r="AH443" t="inlineStr">
        <is>
          <t>XL 4x4 SD Crew Cab 6.75 ft. box 160 in. WB SRW</t>
        </is>
      </c>
      <c r="AO443" t="inlineStr">
        <is>
          <t>0.00</t>
        </is>
      </c>
      <c r="AP443" t="inlineStr">
        <is>
          <t>CuYds</t>
        </is>
      </c>
      <c r="AQ443" t="n">
        <v>0</v>
      </c>
      <c r="AR443" t="n">
        <v>0</v>
      </c>
      <c r="AS443" t="inlineStr">
        <is>
          <t>lbs</t>
        </is>
      </c>
      <c r="AT443" t="n">
        <v>0</v>
      </c>
      <c r="AU443" t="n">
        <v>0</v>
      </c>
      <c r="AV443" t="n">
        <v>0</v>
      </c>
      <c r="AW443" t="n">
        <v>0</v>
      </c>
      <c r="AX443" t="inlineStr">
        <is>
          <t>DFW.05245165</t>
        </is>
      </c>
      <c r="AZ443" t="n">
        <v>0</v>
      </c>
      <c r="BA443" t="n">
        <v>0</v>
      </c>
      <c r="BB443" t="n">
        <v>0</v>
      </c>
      <c r="BD443" t="inlineStr">
        <is>
          <t>GASOLINE</t>
        </is>
      </c>
      <c r="BF443" t="inlineStr">
        <is>
          <t>2 - DFW, FM - FOREMEN</t>
        </is>
      </c>
      <c r="CJ443" t="inlineStr">
        <is>
          <t>GT-2469</t>
        </is>
      </c>
      <c r="CK443" t="inlineStr">
        <is>
          <t>223702122</t>
        </is>
      </c>
      <c r="CO443" s="1" t="n">
        <v>46052</v>
      </c>
      <c r="CP443" t="inlineStr">
        <is>
          <t>Import</t>
        </is>
      </c>
      <c r="CV443">
        <f>FLEET7[[#This Row],[Category]]</f>
        <v/>
      </c>
      <c r="CW443">
        <f>TRIM(LEFT($C443, FIND("(", $C443 &amp; "(") - 1))</f>
        <v/>
      </c>
      <c r="CX443">
        <f>IFERROR(TRIM(MID(FLEET7[[#This Row],[Secondary Asset Identifier]], FIND(" - ", FLEET7[[#This Row],[Secondary Asset Identifier]]) + 3, LEN(FLEET7[[#This Row],[Secondary Asset Identifier]]))),FLEET7[[#This Row],[Emp ID]])</f>
        <v/>
      </c>
      <c r="CY443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443">
        <f>FLEET7[[#This Row],[Assigned]]</f>
        <v/>
      </c>
      <c r="DA443">
        <f>TRIM(LEFT($C443, FIND("(", $C443 &amp; "(") - 1))</f>
        <v/>
      </c>
    </row>
    <row r="444">
      <c r="A444" t="inlineStr">
        <is>
          <t>Ragle Inc.</t>
        </is>
      </c>
      <c r="B444" t="inlineStr">
        <is>
          <t>Ragle - Texas</t>
        </is>
      </c>
      <c r="C444" t="inlineStr">
        <is>
          <t>PT-229 (REYNERI CABALLERO)</t>
        </is>
      </c>
      <c r="D444" t="inlineStr">
        <is>
          <t>On-Road</t>
        </is>
      </c>
      <c r="E444" t="inlineStr">
        <is>
          <t>FORD</t>
        </is>
      </c>
      <c r="F444" t="inlineStr">
        <is>
          <t>F250</t>
        </is>
      </c>
      <c r="G444" t="n">
        <v>2022</v>
      </c>
      <c r="H444" t="inlineStr">
        <is>
          <t>Pickup Truck</t>
        </is>
      </c>
      <c r="I444" t="inlineStr">
        <is>
          <t>3/4 Ton 4WD</t>
        </is>
      </c>
      <c r="K444" s="1" t="n">
        <v>45789.42805555555</v>
      </c>
      <c r="L444" t="inlineStr">
        <is>
          <t>Periodic Message</t>
        </is>
      </c>
      <c r="R444" t="inlineStr">
        <is>
          <t>S Main St, Calvert, TX 77837</t>
        </is>
      </c>
      <c r="T444" t="inlineStr">
        <is>
          <t>True</t>
        </is>
      </c>
      <c r="U444" t="inlineStr">
        <is>
          <t>0</t>
        </is>
      </c>
      <c r="V444" t="n">
        <v>184</v>
      </c>
      <c r="W444" t="n">
        <v>126267.5</v>
      </c>
      <c r="X444" t="n">
        <v>126267.5</v>
      </c>
      <c r="Y444" t="n">
        <v>5501</v>
      </c>
      <c r="Z444" t="n">
        <v>5501</v>
      </c>
      <c r="AA444" t="inlineStr">
        <is>
          <t>440086 - Caballero, Reyneri M</t>
        </is>
      </c>
      <c r="AB444" t="inlineStr">
        <is>
          <t>1FT7W2B63NEG40594</t>
        </is>
      </c>
      <c r="AD444" t="inlineStr">
        <is>
          <t>STN3705</t>
        </is>
      </c>
      <c r="AE444" t="inlineStr">
        <is>
          <t>TX</t>
        </is>
      </c>
      <c r="AH444" t="inlineStr">
        <is>
          <t>XL 4x4 SD Crew Cab 6.75 ft. box 160 in. WB SRW</t>
        </is>
      </c>
      <c r="AO444" t="inlineStr">
        <is>
          <t>0.00</t>
        </is>
      </c>
      <c r="AP444" t="inlineStr">
        <is>
          <t>CuYds</t>
        </is>
      </c>
      <c r="AQ444" t="n">
        <v>0</v>
      </c>
      <c r="AR444" t="n">
        <v>0</v>
      </c>
      <c r="AS444" t="inlineStr">
        <is>
          <t>lbs</t>
        </is>
      </c>
      <c r="AT444" t="n">
        <v>0</v>
      </c>
      <c r="AU444" t="n">
        <v>0</v>
      </c>
      <c r="AV444" t="n">
        <v>0</v>
      </c>
      <c r="AW444" t="n">
        <v>0</v>
      </c>
      <c r="AX444" t="inlineStr">
        <is>
          <t>DFW.05245166</t>
        </is>
      </c>
      <c r="AZ444" t="n">
        <v>0</v>
      </c>
      <c r="BA444" t="n">
        <v>0</v>
      </c>
      <c r="BB444" t="n">
        <v>0</v>
      </c>
      <c r="BF444" t="inlineStr">
        <is>
          <t>4 - HOU, TC - TRAFFIC CONTROL</t>
        </is>
      </c>
      <c r="CJ444" t="inlineStr">
        <is>
          <t>GT-2469</t>
        </is>
      </c>
      <c r="CK444" t="inlineStr">
        <is>
          <t>201006786</t>
        </is>
      </c>
      <c r="CL444" t="n">
        <v>2</v>
      </c>
      <c r="CO444" s="1" t="n">
        <v>46053</v>
      </c>
      <c r="CP444" t="inlineStr">
        <is>
          <t>Import</t>
        </is>
      </c>
      <c r="CV444">
        <f>FLEET7[[#This Row],[Category]]</f>
        <v/>
      </c>
      <c r="CW444">
        <f>TRIM(LEFT($C444, FIND("(", $C444 &amp; "(") - 1))</f>
        <v/>
      </c>
      <c r="CX444">
        <f>IFERROR(TRIM(MID(FLEET7[[#This Row],[Secondary Asset Identifier]], FIND(" - ", FLEET7[[#This Row],[Secondary Asset Identifier]]) + 3, LEN(FLEET7[[#This Row],[Secondary Asset Identifier]]))),FLEET7[[#This Row],[Emp ID]])</f>
        <v/>
      </c>
      <c r="CY444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444">
        <f>FLEET7[[#This Row],[Assigned]]</f>
        <v/>
      </c>
      <c r="DA444">
        <f>TRIM(LEFT($C444, FIND("(", $C444 &amp; "(") - 1))</f>
        <v/>
      </c>
    </row>
    <row r="445">
      <c r="A445" t="inlineStr">
        <is>
          <t>Ragle Inc.</t>
        </is>
      </c>
      <c r="B445" t="inlineStr">
        <is>
          <t>Ragle - Texas</t>
        </is>
      </c>
      <c r="C445" t="inlineStr">
        <is>
          <t>PT-22S (ALBERT MENDIETA)</t>
        </is>
      </c>
      <c r="D445" t="inlineStr">
        <is>
          <t>On-Road</t>
        </is>
      </c>
      <c r="E445" t="inlineStr">
        <is>
          <t>FORD</t>
        </is>
      </c>
      <c r="F445" t="inlineStr">
        <is>
          <t>F250</t>
        </is>
      </c>
      <c r="G445" t="n">
        <v>2024</v>
      </c>
      <c r="H445" t="inlineStr">
        <is>
          <t>Pickup Truck</t>
        </is>
      </c>
      <c r="K445" s="1" t="n">
        <v>45789.39998842592</v>
      </c>
      <c r="L445" t="inlineStr">
        <is>
          <t>Key Off</t>
        </is>
      </c>
      <c r="R445" t="inlineStr">
        <is>
          <t>E Sam Houston Pkwy S, Pasadena, TX 77505</t>
        </is>
      </c>
      <c r="T445" t="inlineStr">
        <is>
          <t>True</t>
        </is>
      </c>
      <c r="U445" t="inlineStr">
        <is>
          <t>0</t>
        </is>
      </c>
      <c r="V445" t="n">
        <v>10</v>
      </c>
      <c r="W445" t="n">
        <v>35800.2</v>
      </c>
      <c r="X445" t="n">
        <v>35800.2</v>
      </c>
      <c r="Y445" t="n">
        <v>1150</v>
      </c>
      <c r="Z445" t="n">
        <v>1150</v>
      </c>
      <c r="AA445" t="inlineStr">
        <is>
          <t>MENDAL - Mendieta, Albert A</t>
        </is>
      </c>
      <c r="AB445" t="inlineStr">
        <is>
          <t>1FT8W2BT2RED77787</t>
        </is>
      </c>
      <c r="AC445" t="inlineStr">
        <is>
          <t xml:space="preserve">6387H59 TEMP TAG </t>
        </is>
      </c>
      <c r="AD445" t="inlineStr">
        <is>
          <t>VTT8366</t>
        </is>
      </c>
      <c r="AE445" t="inlineStr">
        <is>
          <t>TX</t>
        </is>
      </c>
      <c r="AH445" t="inlineStr">
        <is>
          <t>20024 FORD F250 (RED77787)</t>
        </is>
      </c>
      <c r="AO445" t="inlineStr">
        <is>
          <t>0.00</t>
        </is>
      </c>
      <c r="AQ445" t="n">
        <v>0</v>
      </c>
      <c r="AR445" t="n">
        <v>0</v>
      </c>
      <c r="AS445" t="inlineStr">
        <is>
          <t>lbs</t>
        </is>
      </c>
      <c r="AT445" t="n">
        <v>0</v>
      </c>
      <c r="AU445" t="n">
        <v>0</v>
      </c>
      <c r="AV445" t="n">
        <v>0</v>
      </c>
      <c r="AW445" t="n">
        <v>0</v>
      </c>
      <c r="AX445" t="inlineStr">
        <is>
          <t>NTTA01258588</t>
        </is>
      </c>
      <c r="AY445" t="inlineStr">
        <is>
          <t>9/18/2024 12:00:00 AM</t>
        </is>
      </c>
      <c r="AZ445" t="n">
        <v>83867.86</v>
      </c>
      <c r="BF445" t="inlineStr">
        <is>
          <t>SM - SELECT MAINTENANCE</t>
        </is>
      </c>
      <c r="CJ445" t="inlineStr">
        <is>
          <t>GT-2469</t>
        </is>
      </c>
      <c r="CK445" t="inlineStr">
        <is>
          <t>201006977</t>
        </is>
      </c>
      <c r="CL445" t="n">
        <v>2</v>
      </c>
      <c r="CO445" s="1" t="n">
        <v>46265</v>
      </c>
      <c r="CP445" t="inlineStr">
        <is>
          <t>Standard</t>
        </is>
      </c>
      <c r="CV445">
        <f>FLEET7[[#This Row],[Category]]</f>
        <v/>
      </c>
      <c r="CW445">
        <f>TRIM(LEFT($C445, FIND("(", $C445 &amp; "(") - 1))</f>
        <v/>
      </c>
      <c r="CX445">
        <f>IFERROR(TRIM(MID(FLEET7[[#This Row],[Secondary Asset Identifier]], FIND(" - ", FLEET7[[#This Row],[Secondary Asset Identifier]]) + 3, LEN(FLEET7[[#This Row],[Secondary Asset Identifier]]))),FLEET7[[#This Row],[Emp ID]])</f>
        <v/>
      </c>
      <c r="CY445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445">
        <f>FLEET7[[#This Row],[Assigned]]</f>
        <v/>
      </c>
      <c r="DA445">
        <f>TRIM(LEFT($C445, FIND("(", $C445 &amp; "(") - 1))</f>
        <v/>
      </c>
    </row>
    <row r="446">
      <c r="A446" t="inlineStr">
        <is>
          <t>Ragle Inc.</t>
        </is>
      </c>
      <c r="B446" t="inlineStr">
        <is>
          <t>Ragle - Texas</t>
        </is>
      </c>
      <c r="C446" t="inlineStr">
        <is>
          <t>PT-235 (LUIS MORALES)</t>
        </is>
      </c>
      <c r="D446" t="inlineStr">
        <is>
          <t>On-Road</t>
        </is>
      </c>
      <c r="E446" t="inlineStr">
        <is>
          <t>FORD</t>
        </is>
      </c>
      <c r="F446" t="inlineStr">
        <is>
          <t>F150</t>
        </is>
      </c>
      <c r="G446" t="n">
        <v>2023</v>
      </c>
      <c r="H446" t="inlineStr">
        <is>
          <t>Pickup Truck</t>
        </is>
      </c>
      <c r="I446" t="inlineStr">
        <is>
          <t>1/2 Ton</t>
        </is>
      </c>
      <c r="K446" s="1" t="n">
        <v>45789.29851851852</v>
      </c>
      <c r="L446" t="inlineStr">
        <is>
          <t>Key Off</t>
        </is>
      </c>
      <c r="R446" t="inlineStr">
        <is>
          <t>EQUIP HOU, S Acres Dr, Houston, TX 77048</t>
        </is>
      </c>
      <c r="S446" t="inlineStr">
        <is>
          <t>Luis Morales (410002)</t>
        </is>
      </c>
      <c r="T446" t="inlineStr">
        <is>
          <t>True</t>
        </is>
      </c>
      <c r="U446" t="inlineStr">
        <is>
          <t>0</t>
        </is>
      </c>
      <c r="V446" t="n">
        <v>508</v>
      </c>
      <c r="W446" t="n">
        <v>30033.9</v>
      </c>
      <c r="X446" t="n">
        <v>31144.9</v>
      </c>
      <c r="Y446" t="n">
        <v>1135</v>
      </c>
      <c r="Z446" t="n">
        <v>1135</v>
      </c>
      <c r="AA446" t="inlineStr">
        <is>
          <t>410002 - Morales, Luis A</t>
        </is>
      </c>
      <c r="AB446" t="inlineStr">
        <is>
          <t>1FTEW1C54PKD66303</t>
        </is>
      </c>
      <c r="AD446" t="inlineStr">
        <is>
          <t>TFZ5032</t>
        </is>
      </c>
      <c r="AE446" t="inlineStr">
        <is>
          <t>TX</t>
        </is>
      </c>
      <c r="AH446" t="inlineStr">
        <is>
          <t>XL 4x2 SuperCrew Cab 5.5 ft. box 145 in. WB</t>
        </is>
      </c>
      <c r="AO446" t="inlineStr">
        <is>
          <t>0.00</t>
        </is>
      </c>
      <c r="AP446" t="inlineStr">
        <is>
          <t>CuYds</t>
        </is>
      </c>
      <c r="AQ446" t="n">
        <v>0</v>
      </c>
      <c r="AR446" t="n">
        <v>0</v>
      </c>
      <c r="AS446" t="inlineStr">
        <is>
          <t>lbs</t>
        </is>
      </c>
      <c r="AT446" t="n">
        <v>0</v>
      </c>
      <c r="AU446" t="n">
        <v>0</v>
      </c>
      <c r="AV446" t="n">
        <v>0</v>
      </c>
      <c r="AW446" t="n">
        <v>0</v>
      </c>
      <c r="AX446" t="inlineStr">
        <is>
          <t>DFW.05875135</t>
        </is>
      </c>
      <c r="AZ446" t="n">
        <v>0</v>
      </c>
      <c r="BA446" t="n">
        <v>0</v>
      </c>
      <c r="BB446" t="n">
        <v>0</v>
      </c>
      <c r="BF446" t="inlineStr">
        <is>
          <t>4 - HOU, PM - PROJECT MANAGER</t>
        </is>
      </c>
      <c r="CJ446" t="inlineStr">
        <is>
          <t>GT-2469</t>
        </is>
      </c>
      <c r="CK446" t="inlineStr">
        <is>
          <t>223701927</t>
        </is>
      </c>
      <c r="CL446" t="n">
        <v>2</v>
      </c>
      <c r="CP446" t="inlineStr">
        <is>
          <t>Import</t>
        </is>
      </c>
      <c r="CV446">
        <f>FLEET7[[#This Row],[Category]]</f>
        <v/>
      </c>
      <c r="CW446">
        <f>TRIM(LEFT($C446, FIND("(", $C446 &amp; "(") - 1))</f>
        <v/>
      </c>
      <c r="CX446">
        <f>IFERROR(TRIM(MID(FLEET7[[#This Row],[Secondary Asset Identifier]], FIND(" - ", FLEET7[[#This Row],[Secondary Asset Identifier]]) + 3, LEN(FLEET7[[#This Row],[Secondary Asset Identifier]]))),FLEET7[[#This Row],[Emp ID]])</f>
        <v/>
      </c>
      <c r="CY446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446">
        <f>FLEET7[[#This Row],[Assigned]]</f>
        <v/>
      </c>
      <c r="DA446">
        <f>TRIM(LEFT($C446, FIND("(", $C446 &amp; "(") - 1))</f>
        <v/>
      </c>
    </row>
    <row r="447">
      <c r="A447" t="inlineStr">
        <is>
          <t>Ragle Inc.</t>
        </is>
      </c>
      <c r="B447" t="inlineStr">
        <is>
          <t>Ragle - Texas</t>
        </is>
      </c>
      <c r="C447" t="inlineStr">
        <is>
          <t>PT-236 (ROLANDO COLMENERO-GARCIA)</t>
        </is>
      </c>
      <c r="D447" t="inlineStr">
        <is>
          <t>On-Road</t>
        </is>
      </c>
      <c r="E447" t="inlineStr">
        <is>
          <t>FORD</t>
        </is>
      </c>
      <c r="F447" t="inlineStr">
        <is>
          <t>F250</t>
        </is>
      </c>
      <c r="G447" t="n">
        <v>2023</v>
      </c>
      <c r="H447" t="inlineStr">
        <is>
          <t>Pickup Truck</t>
        </is>
      </c>
      <c r="I447" t="inlineStr">
        <is>
          <t>3/4 Ton 4WD</t>
        </is>
      </c>
      <c r="K447" s="1" t="n">
        <v>45789.42717592593</v>
      </c>
      <c r="L447" t="inlineStr">
        <is>
          <t>Key Off</t>
        </is>
      </c>
      <c r="R447" t="inlineStr">
        <is>
          <t>7th St, Bay City, TX 77414</t>
        </is>
      </c>
      <c r="S447" t="inlineStr">
        <is>
          <t>CHASE JONES (240671)</t>
        </is>
      </c>
      <c r="T447" t="inlineStr">
        <is>
          <t>True</t>
        </is>
      </c>
      <c r="U447" t="inlineStr">
        <is>
          <t>0</t>
        </is>
      </c>
      <c r="V447" t="n">
        <v>633</v>
      </c>
      <c r="W447" t="n">
        <v>58489</v>
      </c>
      <c r="X447" t="n">
        <v>59096</v>
      </c>
      <c r="Y447" t="n">
        <v>2912</v>
      </c>
      <c r="Z447" t="n">
        <v>2912</v>
      </c>
      <c r="AA447" t="inlineStr">
        <is>
          <t>440259 - Colmenero-Garcia, Rolando</t>
        </is>
      </c>
      <c r="AB447" t="inlineStr">
        <is>
          <t>1FT7W2BA8PED11980</t>
        </is>
      </c>
      <c r="AD447" t="inlineStr">
        <is>
          <t>TDW3102</t>
        </is>
      </c>
      <c r="AE447" t="inlineStr">
        <is>
          <t>TX</t>
        </is>
      </c>
      <c r="AH447" t="inlineStr">
        <is>
          <t>XL 4x4 SD Crew Cab 6.75 ft. box 160 in. WB SRW</t>
        </is>
      </c>
      <c r="AO447" t="inlineStr">
        <is>
          <t>0.00</t>
        </is>
      </c>
      <c r="AP447" t="inlineStr">
        <is>
          <t>CuYds</t>
        </is>
      </c>
      <c r="AQ447" t="n">
        <v>0</v>
      </c>
      <c r="AR447" t="n">
        <v>0</v>
      </c>
      <c r="AS447" t="inlineStr">
        <is>
          <t>lbs</t>
        </is>
      </c>
      <c r="AT447" t="n">
        <v>0</v>
      </c>
      <c r="AU447" t="n">
        <v>0</v>
      </c>
      <c r="AV447" t="n">
        <v>0</v>
      </c>
      <c r="AW447" t="n">
        <v>0</v>
      </c>
      <c r="AX447" t="inlineStr">
        <is>
          <t>DFW.05897879</t>
        </is>
      </c>
      <c r="AZ447" t="n">
        <v>0</v>
      </c>
      <c r="BA447" t="n">
        <v>0</v>
      </c>
      <c r="BB447" t="n">
        <v>0</v>
      </c>
      <c r="BF447" t="inlineStr">
        <is>
          <t>SI - SUPERINTENDENT, 4 - HOU</t>
        </is>
      </c>
      <c r="CJ447" t="inlineStr">
        <is>
          <t>GT-2469</t>
        </is>
      </c>
      <c r="CK447" t="inlineStr">
        <is>
          <t>223701848</t>
        </is>
      </c>
      <c r="CL447" t="n">
        <v>2</v>
      </c>
      <c r="CO447" s="1" t="n">
        <v>45808</v>
      </c>
      <c r="CP447" t="inlineStr">
        <is>
          <t>Import</t>
        </is>
      </c>
      <c r="CV447">
        <f>FLEET7[[#This Row],[Category]]</f>
        <v/>
      </c>
      <c r="CW447">
        <f>TRIM(LEFT($C447, FIND("(", $C447 &amp; "(") - 1))</f>
        <v/>
      </c>
      <c r="CX447">
        <f>IFERROR(TRIM(MID(FLEET7[[#This Row],[Secondary Asset Identifier]], FIND(" - ", FLEET7[[#This Row],[Secondary Asset Identifier]]) + 3, LEN(FLEET7[[#This Row],[Secondary Asset Identifier]]))),FLEET7[[#This Row],[Emp ID]])</f>
        <v/>
      </c>
      <c r="CY447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447">
        <f>FLEET7[[#This Row],[Assigned]]</f>
        <v/>
      </c>
      <c r="DA447">
        <f>TRIM(LEFT($C447, FIND("(", $C447 &amp; "(") - 1))</f>
        <v/>
      </c>
    </row>
    <row r="448">
      <c r="A448" t="inlineStr">
        <is>
          <t>Ragle Inc.</t>
        </is>
      </c>
      <c r="B448" t="inlineStr">
        <is>
          <t>Ragle - Texas</t>
        </is>
      </c>
      <c r="C448" t="inlineStr">
        <is>
          <t>PT-237 (JUAN C. MIRAMONTES JR)</t>
        </is>
      </c>
      <c r="D448" t="inlineStr">
        <is>
          <t>On-Road</t>
        </is>
      </c>
      <c r="E448" t="inlineStr">
        <is>
          <t>FORD</t>
        </is>
      </c>
      <c r="F448" t="inlineStr">
        <is>
          <t>F250</t>
        </is>
      </c>
      <c r="G448" t="n">
        <v>2023</v>
      </c>
      <c r="H448" t="inlineStr">
        <is>
          <t>Pickup Truck</t>
        </is>
      </c>
      <c r="I448" t="inlineStr">
        <is>
          <t>3/4 Ton 4WD</t>
        </is>
      </c>
      <c r="K448" s="1" t="n">
        <v>45789.428125</v>
      </c>
      <c r="L448" t="inlineStr">
        <is>
          <t>Periodic Message</t>
        </is>
      </c>
      <c r="R448" t="inlineStr">
        <is>
          <t>2024-019 (12) Tarrant VA Bridge Rehab, W US Highway 380, Bridgeport, TX 76426</t>
        </is>
      </c>
      <c r="T448" t="inlineStr">
        <is>
          <t>True</t>
        </is>
      </c>
      <c r="U448" t="inlineStr">
        <is>
          <t>0</t>
        </is>
      </c>
      <c r="V448" t="n">
        <v>634</v>
      </c>
      <c r="W448" t="n">
        <v>34061.4</v>
      </c>
      <c r="X448" t="n">
        <v>34061.4</v>
      </c>
      <c r="Y448" t="n">
        <v>1720</v>
      </c>
      <c r="Z448" t="n">
        <v>1720</v>
      </c>
      <c r="AA448" t="inlineStr">
        <is>
          <t>240441 - Miramontes Jr, Juan C</t>
        </is>
      </c>
      <c r="AB448" t="inlineStr">
        <is>
          <t>1FT8W2BA1PED16149</t>
        </is>
      </c>
      <c r="AD448" t="inlineStr">
        <is>
          <t>TFZ5070</t>
        </is>
      </c>
      <c r="AE448" t="inlineStr">
        <is>
          <t>TX</t>
        </is>
      </c>
      <c r="AH448" t="inlineStr">
        <is>
          <t>XL 4x4 SD Crew Cab 6.75 ft. box 160 in. WB SRW</t>
        </is>
      </c>
      <c r="AO448" t="inlineStr">
        <is>
          <t>0.00</t>
        </is>
      </c>
      <c r="AP448" t="inlineStr">
        <is>
          <t>CuYds</t>
        </is>
      </c>
      <c r="AQ448" t="n">
        <v>0</v>
      </c>
      <c r="AR448" t="n">
        <v>0</v>
      </c>
      <c r="AS448" t="inlineStr">
        <is>
          <t>lbs</t>
        </is>
      </c>
      <c r="AT448" t="n">
        <v>0</v>
      </c>
      <c r="AU448" t="n">
        <v>0</v>
      </c>
      <c r="AV448" t="n">
        <v>0</v>
      </c>
      <c r="AW448" t="n">
        <v>0</v>
      </c>
      <c r="AX448" t="inlineStr">
        <is>
          <t>DFW.05859310</t>
        </is>
      </c>
      <c r="AZ448" t="n">
        <v>0</v>
      </c>
      <c r="BA448" t="n">
        <v>0</v>
      </c>
      <c r="BB448" t="n">
        <v>0</v>
      </c>
      <c r="BF448" t="inlineStr">
        <is>
          <t>2 - DFW, SI - SUPERINTENDENT</t>
        </is>
      </c>
      <c r="CJ448" t="inlineStr">
        <is>
          <t>GT-2469</t>
        </is>
      </c>
      <c r="CK448" t="inlineStr">
        <is>
          <t>223702160</t>
        </is>
      </c>
      <c r="CL448" t="n">
        <v>2</v>
      </c>
      <c r="CO448" s="1" t="n">
        <v>46203</v>
      </c>
      <c r="CP448" t="inlineStr">
        <is>
          <t>Import</t>
        </is>
      </c>
      <c r="CV448">
        <f>FLEET7[[#This Row],[Category]]</f>
        <v/>
      </c>
      <c r="CW448">
        <f>TRIM(LEFT($C448, FIND("(", $C448 &amp; "(") - 1))</f>
        <v/>
      </c>
      <c r="CX448">
        <f>IFERROR(TRIM(MID(FLEET7[[#This Row],[Secondary Asset Identifier]], FIND(" - ", FLEET7[[#This Row],[Secondary Asset Identifier]]) + 3, LEN(FLEET7[[#This Row],[Secondary Asset Identifier]]))),FLEET7[[#This Row],[Emp ID]])</f>
        <v/>
      </c>
      <c r="CY448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448">
        <f>FLEET7[[#This Row],[Assigned]]</f>
        <v/>
      </c>
      <c r="DA448">
        <f>TRIM(LEFT($C448, FIND("(", $C448 &amp; "(") - 1))</f>
        <v/>
      </c>
    </row>
    <row r="449">
      <c r="A449" t="inlineStr">
        <is>
          <t>Ragle Inc.</t>
        </is>
      </c>
      <c r="B449" t="inlineStr">
        <is>
          <t>Ragle - Texas</t>
        </is>
      </c>
      <c r="C449" t="inlineStr">
        <is>
          <t>PT-239 (ALEJANDRO RODRIGUEZ)</t>
        </is>
      </c>
      <c r="D449" t="inlineStr">
        <is>
          <t>On-Road</t>
        </is>
      </c>
      <c r="E449" t="inlineStr">
        <is>
          <t>FORD</t>
        </is>
      </c>
      <c r="F449" t="inlineStr">
        <is>
          <t>F150</t>
        </is>
      </c>
      <c r="G449" t="n">
        <v>2023</v>
      </c>
      <c r="H449" t="inlineStr">
        <is>
          <t>Pickup Truck</t>
        </is>
      </c>
      <c r="I449" t="inlineStr">
        <is>
          <t>1/2 Ton</t>
        </is>
      </c>
      <c r="K449" s="1" t="n">
        <v>45789.42814814814</v>
      </c>
      <c r="L449" t="inlineStr">
        <is>
          <t>Periodic Message</t>
        </is>
      </c>
      <c r="R449" t="inlineStr">
        <is>
          <t>2025-004 NTTA PGBT HMA Shoulder Rehab, President George Bush Tpke W, Richardson, TX 75082</t>
        </is>
      </c>
      <c r="S449" t="inlineStr">
        <is>
          <t>Johnny Pereira-Viera (240409)</t>
        </is>
      </c>
      <c r="T449" t="inlineStr">
        <is>
          <t>True</t>
        </is>
      </c>
      <c r="U449" t="inlineStr">
        <is>
          <t>0</t>
        </is>
      </c>
      <c r="V449" t="n">
        <v>632</v>
      </c>
      <c r="W449" t="n">
        <v>55531.1</v>
      </c>
      <c r="X449" t="n">
        <v>55531.1</v>
      </c>
      <c r="Y449" t="n">
        <v>2004</v>
      </c>
      <c r="Z449" t="n">
        <v>2004</v>
      </c>
      <c r="AA449" t="inlineStr">
        <is>
          <t>210064 - Rodriguez-Ayala, Alejandro J</t>
        </is>
      </c>
      <c r="AB449" t="inlineStr">
        <is>
          <t>1FTEW1CPXPKE61496</t>
        </is>
      </c>
      <c r="AD449" t="inlineStr">
        <is>
          <t>THM7878</t>
        </is>
      </c>
      <c r="AE449" t="inlineStr">
        <is>
          <t>TX</t>
        </is>
      </c>
      <c r="AH449" t="inlineStr">
        <is>
          <t>XL 4x2 SuperCrew Cab 5.5 ft. box 145 in. WB</t>
        </is>
      </c>
      <c r="AO449" t="inlineStr">
        <is>
          <t>0.00</t>
        </is>
      </c>
      <c r="AP449" t="inlineStr">
        <is>
          <t>CuYds</t>
        </is>
      </c>
      <c r="AQ449" t="n">
        <v>0</v>
      </c>
      <c r="AR449" t="n">
        <v>0</v>
      </c>
      <c r="AS449" t="inlineStr">
        <is>
          <t>lbs</t>
        </is>
      </c>
      <c r="AT449" t="n">
        <v>0</v>
      </c>
      <c r="AU449" t="n">
        <v>0</v>
      </c>
      <c r="AV449" t="n">
        <v>0</v>
      </c>
      <c r="AW449" t="n">
        <v>0</v>
      </c>
      <c r="AX449" t="inlineStr">
        <is>
          <t>DFW.06161171</t>
        </is>
      </c>
      <c r="AZ449" t="n">
        <v>0</v>
      </c>
      <c r="BA449" t="n">
        <v>0</v>
      </c>
      <c r="BB449" t="n">
        <v>0</v>
      </c>
      <c r="BF449" t="inlineStr">
        <is>
          <t>2 - DFW, PE - PROJECT ENGINEER</t>
        </is>
      </c>
      <c r="CJ449" t="inlineStr">
        <is>
          <t>GT-2469</t>
        </is>
      </c>
      <c r="CK449" t="inlineStr">
        <is>
          <t>223702054</t>
        </is>
      </c>
      <c r="CL449" t="n">
        <v>2</v>
      </c>
      <c r="CO449" s="1" t="n">
        <v>45839</v>
      </c>
      <c r="CP449" t="inlineStr">
        <is>
          <t>Import</t>
        </is>
      </c>
      <c r="CV449">
        <f>FLEET7[[#This Row],[Category]]</f>
        <v/>
      </c>
      <c r="CW449">
        <f>TRIM(LEFT($C449, FIND("(", $C449 &amp; "(") - 1))</f>
        <v/>
      </c>
      <c r="CX449">
        <f>IFERROR(TRIM(MID(FLEET7[[#This Row],[Secondary Asset Identifier]], FIND(" - ", FLEET7[[#This Row],[Secondary Asset Identifier]]) + 3, LEN(FLEET7[[#This Row],[Secondary Asset Identifier]]))),FLEET7[[#This Row],[Emp ID]])</f>
        <v/>
      </c>
      <c r="CY449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449">
        <f>FLEET7[[#This Row],[Assigned]]</f>
        <v/>
      </c>
      <c r="DA449">
        <f>TRIM(LEFT($C449, FIND("(", $C449 &amp; "(") - 1))</f>
        <v/>
      </c>
    </row>
    <row r="450">
      <c r="A450" t="inlineStr">
        <is>
          <t>Ragle Inc.</t>
        </is>
      </c>
      <c r="B450" t="inlineStr">
        <is>
          <t>Ragle - Texas</t>
        </is>
      </c>
      <c r="C450" t="inlineStr">
        <is>
          <t>PT-23S</t>
        </is>
      </c>
      <c r="D450" t="inlineStr">
        <is>
          <t>On-Road</t>
        </is>
      </c>
      <c r="E450" t="inlineStr">
        <is>
          <t>FORD</t>
        </is>
      </c>
      <c r="F450" t="inlineStr">
        <is>
          <t>F450</t>
        </is>
      </c>
      <c r="G450" t="n">
        <v>2022</v>
      </c>
      <c r="H450" t="inlineStr">
        <is>
          <t>Pickup Truck</t>
        </is>
      </c>
      <c r="K450" s="1" t="n">
        <v>45789.38908564814</v>
      </c>
      <c r="L450" t="inlineStr">
        <is>
          <t>Key Off</t>
        </is>
      </c>
      <c r="R450" t="inlineStr">
        <is>
          <t>DFW Yard, Oak Grove Rd, Fort Worth, TX 76140</t>
        </is>
      </c>
      <c r="T450" t="inlineStr">
        <is>
          <t>True</t>
        </is>
      </c>
      <c r="U450" t="inlineStr">
        <is>
          <t>0</t>
        </is>
      </c>
      <c r="V450" t="n">
        <v>142</v>
      </c>
      <c r="W450" t="n">
        <v>12800.6</v>
      </c>
      <c r="X450" t="n">
        <v>12800.6</v>
      </c>
      <c r="Y450" t="n">
        <v>20</v>
      </c>
      <c r="Z450" t="n">
        <v>20</v>
      </c>
      <c r="AA450" t="inlineStr">
        <is>
          <t>SELECT F450</t>
        </is>
      </c>
      <c r="AB450" t="inlineStr">
        <is>
          <t>1FDUF4GT7NDA19387</t>
        </is>
      </c>
      <c r="AD450" t="inlineStr">
        <is>
          <t>VNR6364</t>
        </is>
      </c>
      <c r="AE450" t="inlineStr">
        <is>
          <t>TX</t>
        </is>
      </c>
      <c r="AO450" t="inlineStr">
        <is>
          <t>0.00</t>
        </is>
      </c>
      <c r="AQ450" t="n">
        <v>0</v>
      </c>
      <c r="AR450" t="n">
        <v>0</v>
      </c>
      <c r="AS450" t="inlineStr">
        <is>
          <t>lbs</t>
        </is>
      </c>
      <c r="AT450" t="n">
        <v>0</v>
      </c>
      <c r="AU450" t="n">
        <v>0</v>
      </c>
      <c r="AV450" t="n">
        <v>0</v>
      </c>
      <c r="AW450" t="n">
        <v>0</v>
      </c>
      <c r="AX450" t="inlineStr">
        <is>
          <t>NTTA01532179</t>
        </is>
      </c>
      <c r="CJ450" t="inlineStr">
        <is>
          <t>GT-2469</t>
        </is>
      </c>
      <c r="CK450" t="inlineStr">
        <is>
          <t>223702106</t>
        </is>
      </c>
      <c r="CL450" t="n">
        <v>2</v>
      </c>
      <c r="CO450" s="1" t="n">
        <v>45930</v>
      </c>
      <c r="CP450" t="inlineStr">
        <is>
          <t>Standard</t>
        </is>
      </c>
      <c r="CV450">
        <f>FLEET7[[#This Row],[Category]]</f>
        <v/>
      </c>
      <c r="CW450">
        <f>TRIM(LEFT($C450, FIND("(", $C450 &amp; "(") - 1))</f>
        <v/>
      </c>
      <c r="CX450">
        <f>IFERROR(TRIM(MID(FLEET7[[#This Row],[Secondary Asset Identifier]], FIND(" - ", FLEET7[[#This Row],[Secondary Asset Identifier]]) + 3, LEN(FLEET7[[#This Row],[Secondary Asset Identifier]]))),FLEET7[[#This Row],[Emp ID]])</f>
        <v/>
      </c>
      <c r="CY450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450">
        <f>FLEET7[[#This Row],[Assigned]]</f>
        <v/>
      </c>
      <c r="DA450">
        <f>TRIM(LEFT($C450, FIND("(", $C450 &amp; "(") - 1))</f>
        <v/>
      </c>
    </row>
    <row r="451">
      <c r="A451" t="inlineStr">
        <is>
          <t>Ragle Inc.</t>
        </is>
      </c>
      <c r="B451" t="inlineStr">
        <is>
          <t>Ragle - Texas</t>
        </is>
      </c>
      <c r="C451" t="inlineStr">
        <is>
          <t xml:space="preserve">PT-240 (CLINT MIZE) </t>
        </is>
      </c>
      <c r="D451" t="inlineStr">
        <is>
          <t>On-Road</t>
        </is>
      </c>
      <c r="E451" t="inlineStr">
        <is>
          <t>FORD</t>
        </is>
      </c>
      <c r="F451" t="inlineStr">
        <is>
          <t>F150</t>
        </is>
      </c>
      <c r="G451" t="n">
        <v>2023</v>
      </c>
      <c r="H451" t="inlineStr">
        <is>
          <t>Pickup Truck</t>
        </is>
      </c>
      <c r="I451" t="inlineStr">
        <is>
          <t>1/2 Ton</t>
        </is>
      </c>
      <c r="K451" s="1" t="n">
        <v>45789.38633101852</v>
      </c>
      <c r="L451" t="inlineStr">
        <is>
          <t>Key Off</t>
        </is>
      </c>
      <c r="R451" t="inlineStr">
        <is>
          <t>DFW Yard, Oak Grove Rd, Fort Worth, TX 76140</t>
        </is>
      </c>
      <c r="T451" t="inlineStr">
        <is>
          <t>True</t>
        </is>
      </c>
      <c r="U451" t="inlineStr">
        <is>
          <t>0</t>
        </is>
      </c>
      <c r="V451" t="n">
        <v>639</v>
      </c>
      <c r="W451" t="n">
        <v>25488.4</v>
      </c>
      <c r="X451" t="n">
        <v>25488.4</v>
      </c>
      <c r="Y451" t="n">
        <v>1000</v>
      </c>
      <c r="Z451" t="n">
        <v>1000</v>
      </c>
      <c r="AA451" t="inlineStr">
        <is>
          <t>230005 - Mize, Clint</t>
        </is>
      </c>
      <c r="AB451" t="inlineStr">
        <is>
          <t>1FTEW1CP5PKE61809</t>
        </is>
      </c>
      <c r="AD451" t="inlineStr">
        <is>
          <t>THM7877</t>
        </is>
      </c>
      <c r="AE451" t="inlineStr">
        <is>
          <t>TX</t>
        </is>
      </c>
      <c r="AH451" t="inlineStr">
        <is>
          <t xml:space="preserve">XL 4x2 SuperCrew Cab 5.5 ft. box 145 in. WB </t>
        </is>
      </c>
      <c r="AO451" t="inlineStr">
        <is>
          <t>0.00</t>
        </is>
      </c>
      <c r="AP451" t="inlineStr">
        <is>
          <t>CuYds</t>
        </is>
      </c>
      <c r="AQ451" t="n">
        <v>0</v>
      </c>
      <c r="AR451" t="n">
        <v>0</v>
      </c>
      <c r="AS451" t="inlineStr">
        <is>
          <t>lbs</t>
        </is>
      </c>
      <c r="AT451" t="n">
        <v>0</v>
      </c>
      <c r="AU451" t="n">
        <v>0</v>
      </c>
      <c r="AV451" t="n">
        <v>0</v>
      </c>
      <c r="AW451" t="n">
        <v>0</v>
      </c>
      <c r="AX451" t="inlineStr">
        <is>
          <t>DFW.06161170</t>
        </is>
      </c>
      <c r="BF451" t="inlineStr">
        <is>
          <t>2 - DFW, MECH - MECHANIC</t>
        </is>
      </c>
      <c r="CJ451" t="inlineStr">
        <is>
          <t>GT-2469</t>
        </is>
      </c>
      <c r="CK451" t="inlineStr">
        <is>
          <t>223702088</t>
        </is>
      </c>
      <c r="CL451" t="n">
        <v>2</v>
      </c>
      <c r="CO451" s="1" t="n">
        <v>45869</v>
      </c>
      <c r="CP451" t="inlineStr">
        <is>
          <t>Standard</t>
        </is>
      </c>
      <c r="CV451">
        <f>FLEET7[[#This Row],[Category]]</f>
        <v/>
      </c>
      <c r="CW451">
        <f>TRIM(LEFT($C451, FIND("(", $C451 &amp; "(") - 1))</f>
        <v/>
      </c>
      <c r="CX451">
        <f>IFERROR(TRIM(MID(FLEET7[[#This Row],[Secondary Asset Identifier]], FIND(" - ", FLEET7[[#This Row],[Secondary Asset Identifier]]) + 3, LEN(FLEET7[[#This Row],[Secondary Asset Identifier]]))),FLEET7[[#This Row],[Emp ID]])</f>
        <v/>
      </c>
      <c r="CY451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451">
        <f>FLEET7[[#This Row],[Assigned]]</f>
        <v/>
      </c>
      <c r="DA451">
        <f>TRIM(LEFT($C451, FIND("(", $C451 &amp; "(") - 1))</f>
        <v/>
      </c>
    </row>
    <row r="452">
      <c r="A452" t="inlineStr">
        <is>
          <t>Ragle Inc.</t>
        </is>
      </c>
      <c r="B452" t="inlineStr">
        <is>
          <t>Ragle - Texas</t>
        </is>
      </c>
      <c r="C452" t="inlineStr">
        <is>
          <t>PT-241 (MARK GARCIA)</t>
        </is>
      </c>
      <c r="D452" t="inlineStr">
        <is>
          <t>On-Road</t>
        </is>
      </c>
      <c r="E452" t="inlineStr">
        <is>
          <t>FORD</t>
        </is>
      </c>
      <c r="F452" t="inlineStr">
        <is>
          <t>F150</t>
        </is>
      </c>
      <c r="G452" t="n">
        <v>2023</v>
      </c>
      <c r="H452" t="inlineStr">
        <is>
          <t>Pickup Truck</t>
        </is>
      </c>
      <c r="I452" t="inlineStr">
        <is>
          <t>1/2 Ton</t>
        </is>
      </c>
      <c r="K452" s="1" t="n">
        <v>45789.31171296296</v>
      </c>
      <c r="L452" t="inlineStr">
        <is>
          <t>Key Off</t>
        </is>
      </c>
      <c r="R452" t="inlineStr">
        <is>
          <t>TEXDIST, Two Thousand Oak Apartments, North Richland Hills, TX 76180</t>
        </is>
      </c>
      <c r="T452" t="inlineStr">
        <is>
          <t>True</t>
        </is>
      </c>
      <c r="U452" t="inlineStr">
        <is>
          <t>0</t>
        </is>
      </c>
      <c r="V452" t="n">
        <v>639</v>
      </c>
      <c r="W452" t="n">
        <v>44526.4</v>
      </c>
      <c r="X452" t="n">
        <v>44526.4</v>
      </c>
      <c r="Y452" t="n">
        <v>1204</v>
      </c>
      <c r="Z452" t="n">
        <v>1204</v>
      </c>
      <c r="AA452" t="inlineStr">
        <is>
          <t xml:space="preserve">210050 - Garcia, Mark E XL </t>
        </is>
      </c>
      <c r="AB452" t="inlineStr">
        <is>
          <t>1FTEW1CP0PKE62561</t>
        </is>
      </c>
      <c r="AD452" t="inlineStr">
        <is>
          <t>THM7875</t>
        </is>
      </c>
      <c r="AE452" t="inlineStr">
        <is>
          <t>TX</t>
        </is>
      </c>
      <c r="AH452" t="inlineStr">
        <is>
          <t xml:space="preserve">XL 4x2 SuperCrew Cab 5.5 ft. box 145 in. WB </t>
        </is>
      </c>
      <c r="AO452" t="inlineStr">
        <is>
          <t>0.00</t>
        </is>
      </c>
      <c r="AP452" t="inlineStr">
        <is>
          <t>CuYds</t>
        </is>
      </c>
      <c r="AQ452" t="n">
        <v>0</v>
      </c>
      <c r="AR452" t="n">
        <v>0</v>
      </c>
      <c r="AS452" t="inlineStr">
        <is>
          <t>lbs</t>
        </is>
      </c>
      <c r="AT452" t="n">
        <v>0</v>
      </c>
      <c r="AU452" t="n">
        <v>0</v>
      </c>
      <c r="AV452" t="n">
        <v>0</v>
      </c>
      <c r="AW452" t="n">
        <v>0</v>
      </c>
      <c r="AX452" t="inlineStr">
        <is>
          <t>DFW.06161169</t>
        </is>
      </c>
      <c r="BF452" t="inlineStr">
        <is>
          <t>8 - DISTRICT, PE - PROJECT ENGINEER</t>
        </is>
      </c>
      <c r="CJ452" t="inlineStr">
        <is>
          <t>GT-2469</t>
        </is>
      </c>
      <c r="CK452" t="inlineStr">
        <is>
          <t>223702134</t>
        </is>
      </c>
      <c r="CL452" t="n">
        <v>2</v>
      </c>
      <c r="CO452" s="1" t="n">
        <v>45869</v>
      </c>
      <c r="CP452" t="inlineStr">
        <is>
          <t>Standard</t>
        </is>
      </c>
      <c r="CV452">
        <f>FLEET7[[#This Row],[Category]]</f>
        <v/>
      </c>
      <c r="CW452">
        <f>TRIM(LEFT($C452, FIND("(", $C452 &amp; "(") - 1))</f>
        <v/>
      </c>
      <c r="CX452">
        <f>IFERROR(TRIM(MID(FLEET7[[#This Row],[Secondary Asset Identifier]], FIND(" - ", FLEET7[[#This Row],[Secondary Asset Identifier]]) + 3, LEN(FLEET7[[#This Row],[Secondary Asset Identifier]]))),FLEET7[[#This Row],[Emp ID]])</f>
        <v/>
      </c>
      <c r="CY452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452">
        <f>FLEET7[[#This Row],[Assigned]]</f>
        <v/>
      </c>
      <c r="DA452">
        <f>TRIM(LEFT($C452, FIND("(", $C452 &amp; "(") - 1))</f>
        <v/>
      </c>
    </row>
    <row r="453">
      <c r="A453" t="inlineStr">
        <is>
          <t>Ragle Inc.</t>
        </is>
      </c>
      <c r="B453" t="inlineStr">
        <is>
          <t>Ragle - Texas</t>
        </is>
      </c>
      <c r="C453" t="inlineStr">
        <is>
          <t>PT-242 (HECTOR SANCHEZ)</t>
        </is>
      </c>
      <c r="D453" t="inlineStr">
        <is>
          <t>On-Road</t>
        </is>
      </c>
      <c r="E453" t="inlineStr">
        <is>
          <t>FORD</t>
        </is>
      </c>
      <c r="F453" t="inlineStr">
        <is>
          <t>F250</t>
        </is>
      </c>
      <c r="G453" t="n">
        <v>2023</v>
      </c>
      <c r="H453" t="inlineStr">
        <is>
          <t>Pickup Truck</t>
        </is>
      </c>
      <c r="I453" t="inlineStr">
        <is>
          <t>3/4 Ton</t>
        </is>
      </c>
      <c r="K453" s="1" t="n">
        <v>45789.42780092593</v>
      </c>
      <c r="L453" t="inlineStr">
        <is>
          <t>Periodic Message</t>
        </is>
      </c>
      <c r="R453" t="inlineStr">
        <is>
          <t>Oak Grove Rd, Fort Worth, TX 76140</t>
        </is>
      </c>
      <c r="T453" t="inlineStr">
        <is>
          <t>True</t>
        </is>
      </c>
      <c r="U453" t="inlineStr">
        <is>
          <t>0</t>
        </is>
      </c>
      <c r="V453" t="n">
        <v>635</v>
      </c>
      <c r="W453" t="n">
        <v>44378.8</v>
      </c>
      <c r="X453" t="n">
        <v>44378.8</v>
      </c>
      <c r="Y453" t="n">
        <v>2378</v>
      </c>
      <c r="Z453" t="n">
        <v>2378</v>
      </c>
      <c r="AA453" t="inlineStr">
        <is>
          <t>240083 - Sanchez, Hector</t>
        </is>
      </c>
      <c r="AB453" t="inlineStr">
        <is>
          <t>1FT7W2AA6PEC76874</t>
        </is>
      </c>
      <c r="AD453" t="inlineStr">
        <is>
          <t>THJ6282</t>
        </is>
      </c>
      <c r="AE453" t="inlineStr">
        <is>
          <t>TX</t>
        </is>
      </c>
      <c r="AH453" t="inlineStr">
        <is>
          <t>XL 4x2 SD Crew Cab 6.75 ft. box 160 in. WB SRW</t>
        </is>
      </c>
      <c r="AO453" t="inlineStr">
        <is>
          <t>0.00</t>
        </is>
      </c>
      <c r="AP453" t="inlineStr">
        <is>
          <t>CuYds</t>
        </is>
      </c>
      <c r="AQ453" t="n">
        <v>0</v>
      </c>
      <c r="AR453" t="n">
        <v>0</v>
      </c>
      <c r="AS453" t="inlineStr">
        <is>
          <t>lbs</t>
        </is>
      </c>
      <c r="AT453" t="n">
        <v>0</v>
      </c>
      <c r="AU453" t="n">
        <v>0</v>
      </c>
      <c r="AV453" t="n">
        <v>0</v>
      </c>
      <c r="AW453" t="n">
        <v>0</v>
      </c>
      <c r="AX453" t="inlineStr">
        <is>
          <t>DFW.06043575</t>
        </is>
      </c>
      <c r="AZ453" t="n">
        <v>0</v>
      </c>
      <c r="BA453" t="n">
        <v>0</v>
      </c>
      <c r="BB453" t="n">
        <v>0</v>
      </c>
      <c r="BF453" t="inlineStr">
        <is>
          <t>2 - DFW, FM - FOREMEN</t>
        </is>
      </c>
      <c r="CJ453" t="inlineStr">
        <is>
          <t>GT-2469</t>
        </is>
      </c>
      <c r="CK453" t="inlineStr">
        <is>
          <t>223702208</t>
        </is>
      </c>
      <c r="CL453" t="n">
        <v>2</v>
      </c>
      <c r="CO453" s="1" t="n">
        <v>45838</v>
      </c>
      <c r="CP453" t="inlineStr">
        <is>
          <t>Import</t>
        </is>
      </c>
      <c r="CV453">
        <f>FLEET7[[#This Row],[Category]]</f>
        <v/>
      </c>
      <c r="CW453">
        <f>TRIM(LEFT($C453, FIND("(", $C453 &amp; "(") - 1))</f>
        <v/>
      </c>
      <c r="CX453">
        <f>IFERROR(TRIM(MID(FLEET7[[#This Row],[Secondary Asset Identifier]], FIND(" - ", FLEET7[[#This Row],[Secondary Asset Identifier]]) + 3, LEN(FLEET7[[#This Row],[Secondary Asset Identifier]]))),FLEET7[[#This Row],[Emp ID]])</f>
        <v/>
      </c>
      <c r="CY453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453">
        <f>FLEET7[[#This Row],[Assigned]]</f>
        <v/>
      </c>
      <c r="DA453">
        <f>TRIM(LEFT($C453, FIND("(", $C453 &amp; "(") - 1))</f>
        <v/>
      </c>
    </row>
    <row r="454">
      <c r="A454" t="inlineStr">
        <is>
          <t>Ragle Inc.</t>
        </is>
      </c>
      <c r="B454" t="inlineStr">
        <is>
          <t>Ragle - Texas</t>
        </is>
      </c>
      <c r="C454" t="inlineStr">
        <is>
          <t>PT-243 (RAMESH BOBBA)</t>
        </is>
      </c>
      <c r="D454" t="inlineStr">
        <is>
          <t>On-Road</t>
        </is>
      </c>
      <c r="E454" t="inlineStr">
        <is>
          <t>FORD</t>
        </is>
      </c>
      <c r="F454" t="inlineStr">
        <is>
          <t>F150</t>
        </is>
      </c>
      <c r="G454" t="n">
        <v>2023</v>
      </c>
      <c r="H454" t="inlineStr">
        <is>
          <t>Pickup Truck</t>
        </is>
      </c>
      <c r="I454" t="inlineStr">
        <is>
          <t>1/2 Ton</t>
        </is>
      </c>
      <c r="K454" s="1" t="n">
        <v>45789.2859837963</v>
      </c>
      <c r="L454" t="inlineStr">
        <is>
          <t>Key Off</t>
        </is>
      </c>
      <c r="R454" t="inlineStr">
        <is>
          <t>TEXDIST, Two Thousand Oak Apartments, North Richland Hills, TX 76180</t>
        </is>
      </c>
      <c r="S454" t="inlineStr">
        <is>
          <t>Ramesh Bobba (210010)</t>
        </is>
      </c>
      <c r="T454" t="inlineStr">
        <is>
          <t>True</t>
        </is>
      </c>
      <c r="U454" t="inlineStr">
        <is>
          <t>0</t>
        </is>
      </c>
      <c r="V454" t="n">
        <v>639</v>
      </c>
      <c r="W454" t="n">
        <v>26338.8</v>
      </c>
      <c r="X454" t="n">
        <v>26338.8</v>
      </c>
      <c r="Y454" t="n">
        <v>822</v>
      </c>
      <c r="Z454" t="n">
        <v>822</v>
      </c>
      <c r="AA454" t="inlineStr">
        <is>
          <t>210010 - Bobba, Ramesh</t>
        </is>
      </c>
      <c r="AB454" t="inlineStr">
        <is>
          <t>1FTEW1CP5PKD89011</t>
        </is>
      </c>
      <c r="AD454" t="inlineStr">
        <is>
          <t>TGF9170</t>
        </is>
      </c>
      <c r="AE454" t="inlineStr">
        <is>
          <t>TX</t>
        </is>
      </c>
      <c r="AH454" t="inlineStr">
        <is>
          <t>STX 4x2 SuperCrew Cab 5.5 ft. box 145 in. WB</t>
        </is>
      </c>
      <c r="AO454" t="inlineStr">
        <is>
          <t>0.00</t>
        </is>
      </c>
      <c r="AP454" t="inlineStr">
        <is>
          <t>CuYds</t>
        </is>
      </c>
      <c r="AQ454" t="n">
        <v>0</v>
      </c>
      <c r="AR454" t="n">
        <v>0</v>
      </c>
      <c r="AS454" t="inlineStr">
        <is>
          <t>lbs</t>
        </is>
      </c>
      <c r="AT454" t="n">
        <v>0</v>
      </c>
      <c r="AU454" t="n">
        <v>0</v>
      </c>
      <c r="AV454" t="n">
        <v>0</v>
      </c>
      <c r="AW454" t="n">
        <v>0</v>
      </c>
      <c r="AX454" t="inlineStr">
        <is>
          <t>DFW.06558358</t>
        </is>
      </c>
      <c r="BF454" t="inlineStr">
        <is>
          <t>8 - DISTRICT, PM - PROJECT MANAGER</t>
        </is>
      </c>
      <c r="CJ454" t="inlineStr">
        <is>
          <t>GT-2469</t>
        </is>
      </c>
      <c r="CK454" t="inlineStr">
        <is>
          <t>223702014</t>
        </is>
      </c>
      <c r="CL454" t="n">
        <v>2</v>
      </c>
      <c r="CO454" s="1" t="n">
        <v>45869</v>
      </c>
      <c r="CP454" t="inlineStr">
        <is>
          <t>Standard</t>
        </is>
      </c>
      <c r="CV454">
        <f>FLEET7[[#This Row],[Category]]</f>
        <v/>
      </c>
      <c r="CW454">
        <f>TRIM(LEFT($C454, FIND("(", $C454 &amp; "(") - 1))</f>
        <v/>
      </c>
      <c r="CX454">
        <f>IFERROR(TRIM(MID(FLEET7[[#This Row],[Secondary Asset Identifier]], FIND(" - ", FLEET7[[#This Row],[Secondary Asset Identifier]]) + 3, LEN(FLEET7[[#This Row],[Secondary Asset Identifier]]))),FLEET7[[#This Row],[Emp ID]])</f>
        <v/>
      </c>
      <c r="CY454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454">
        <f>FLEET7[[#This Row],[Assigned]]</f>
        <v/>
      </c>
      <c r="DA454">
        <f>TRIM(LEFT($C454, FIND("(", $C454 &amp; "(") - 1))</f>
        <v/>
      </c>
    </row>
    <row r="455">
      <c r="A455" t="inlineStr">
        <is>
          <t>Ragle Inc.</t>
        </is>
      </c>
      <c r="B455" t="inlineStr">
        <is>
          <t>Ragle - Texas</t>
        </is>
      </c>
      <c r="C455" t="inlineStr">
        <is>
          <t>PT-244 (SAM ABUNEMEH)</t>
        </is>
      </c>
      <c r="D455" t="inlineStr">
        <is>
          <t>On-Road</t>
        </is>
      </c>
      <c r="E455" t="inlineStr">
        <is>
          <t>FORD</t>
        </is>
      </c>
      <c r="F455" t="inlineStr">
        <is>
          <t>F150</t>
        </is>
      </c>
      <c r="G455" t="n">
        <v>2023</v>
      </c>
      <c r="H455" t="inlineStr">
        <is>
          <t>Pickup Truck</t>
        </is>
      </c>
      <c r="I455" t="inlineStr">
        <is>
          <t>1/2 Ton</t>
        </is>
      </c>
      <c r="K455" s="1" t="n">
        <v>45788.71440972222</v>
      </c>
      <c r="L455" t="inlineStr">
        <is>
          <t>Key Off</t>
        </is>
      </c>
      <c r="R455" t="inlineStr">
        <is>
          <t>Compass Link, Irving, TX 75039</t>
        </is>
      </c>
      <c r="S455" t="inlineStr">
        <is>
          <t>Sam Abunemeh (410012)</t>
        </is>
      </c>
      <c r="T455" t="inlineStr">
        <is>
          <t>True</t>
        </is>
      </c>
      <c r="U455" t="inlineStr">
        <is>
          <t>0</t>
        </is>
      </c>
      <c r="V455" t="n">
        <v>633</v>
      </c>
      <c r="W455" t="n">
        <v>21222.2</v>
      </c>
      <c r="X455" t="n">
        <v>21222.2</v>
      </c>
      <c r="Y455" t="n">
        <v>1463</v>
      </c>
      <c r="Z455" t="n">
        <v>1463</v>
      </c>
      <c r="AA455" t="inlineStr">
        <is>
          <t>410012 - Abunemeh, Osama M</t>
        </is>
      </c>
      <c r="AB455" t="inlineStr">
        <is>
          <t>1FTEW1CP9PKE28277</t>
        </is>
      </c>
      <c r="AD455" t="inlineStr">
        <is>
          <t>TGF9168</t>
        </is>
      </c>
      <c r="AE455" t="inlineStr">
        <is>
          <t>TX</t>
        </is>
      </c>
      <c r="AH455" t="inlineStr">
        <is>
          <t>STX 4x2 SuperCrew Cab 5.5 ft. box 145 in. WB</t>
        </is>
      </c>
      <c r="AO455" t="inlineStr">
        <is>
          <t>0.00</t>
        </is>
      </c>
      <c r="AP455" t="inlineStr">
        <is>
          <t>CuYds</t>
        </is>
      </c>
      <c r="AQ455" t="n">
        <v>0</v>
      </c>
      <c r="AR455" t="n">
        <v>0</v>
      </c>
      <c r="AS455" t="inlineStr">
        <is>
          <t>lbs</t>
        </is>
      </c>
      <c r="AT455" t="n">
        <v>0</v>
      </c>
      <c r="AU455" t="n">
        <v>0</v>
      </c>
      <c r="AV455" t="n">
        <v>0</v>
      </c>
      <c r="AW455" t="n">
        <v>0</v>
      </c>
      <c r="AX455" t="inlineStr">
        <is>
          <t>DFW.06165509</t>
        </is>
      </c>
      <c r="AZ455" t="n">
        <v>0</v>
      </c>
      <c r="BA455" t="n">
        <v>0</v>
      </c>
      <c r="BB455" t="n">
        <v>0</v>
      </c>
      <c r="BF455" t="inlineStr">
        <is>
          <t>2 - DFW, PE - PROJECT ENGINEER</t>
        </is>
      </c>
      <c r="CJ455" t="inlineStr">
        <is>
          <t>GT-2469</t>
        </is>
      </c>
      <c r="CK455" t="inlineStr">
        <is>
          <t>223701930</t>
        </is>
      </c>
      <c r="CL455" t="n">
        <v>2</v>
      </c>
      <c r="CO455" s="1" t="n">
        <v>45869</v>
      </c>
      <c r="CP455" t="inlineStr">
        <is>
          <t>Import</t>
        </is>
      </c>
      <c r="CV455">
        <f>FLEET7[[#This Row],[Category]]</f>
        <v/>
      </c>
      <c r="CW455">
        <f>TRIM(LEFT($C455, FIND("(", $C455 &amp; "(") - 1))</f>
        <v/>
      </c>
      <c r="CX455">
        <f>IFERROR(TRIM(MID(FLEET7[[#This Row],[Secondary Asset Identifier]], FIND(" - ", FLEET7[[#This Row],[Secondary Asset Identifier]]) + 3, LEN(FLEET7[[#This Row],[Secondary Asset Identifier]]))),FLEET7[[#This Row],[Emp ID]])</f>
        <v/>
      </c>
      <c r="CY455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455">
        <f>FLEET7[[#This Row],[Assigned]]</f>
        <v/>
      </c>
      <c r="DA455">
        <f>TRIM(LEFT($C455, FIND("(", $C455 &amp; "(") - 1))</f>
        <v/>
      </c>
    </row>
    <row r="456">
      <c r="A456" t="inlineStr">
        <is>
          <t>Ragle Inc.</t>
        </is>
      </c>
      <c r="B456" t="inlineStr">
        <is>
          <t>Ragle - Texas</t>
        </is>
      </c>
      <c r="C456" t="inlineStr">
        <is>
          <t>PT-245 (JARED RUHRUP)</t>
        </is>
      </c>
      <c r="D456" t="inlineStr">
        <is>
          <t>On-Road</t>
        </is>
      </c>
      <c r="E456" t="inlineStr">
        <is>
          <t>FORD</t>
        </is>
      </c>
      <c r="F456" t="inlineStr">
        <is>
          <t>F150</t>
        </is>
      </c>
      <c r="G456" t="n">
        <v>2023</v>
      </c>
      <c r="H456" t="inlineStr">
        <is>
          <t>Pickup Truck</t>
        </is>
      </c>
      <c r="I456" t="inlineStr">
        <is>
          <t>1/2 Ton</t>
        </is>
      </c>
      <c r="K456" s="1" t="n">
        <v>45789.33877314815</v>
      </c>
      <c r="L456" t="inlineStr">
        <is>
          <t>Key Off</t>
        </is>
      </c>
      <c r="R456" t="inlineStr">
        <is>
          <t>2023-006 (OFFICE) Tarrant SH 183 Bridge, Decatur Ave, Fort Worth, TX 76106</t>
        </is>
      </c>
      <c r="S456" t="inlineStr">
        <is>
          <t>Jared Ruhrup (210053)</t>
        </is>
      </c>
      <c r="T456" t="inlineStr">
        <is>
          <t>True</t>
        </is>
      </c>
      <c r="U456" t="inlineStr">
        <is>
          <t>0</t>
        </is>
      </c>
      <c r="V456" t="n">
        <v>639</v>
      </c>
      <c r="W456" t="n">
        <v>37185.5</v>
      </c>
      <c r="X456" t="n">
        <v>37185.5</v>
      </c>
      <c r="Y456" t="n">
        <v>1743</v>
      </c>
      <c r="Z456" t="n">
        <v>1743</v>
      </c>
      <c r="AA456" t="inlineStr">
        <is>
          <t>210053 - Ruhrup, Jared K</t>
        </is>
      </c>
      <c r="AB456" t="inlineStr">
        <is>
          <t>1FTEW1CPXPKE28434</t>
        </is>
      </c>
      <c r="AD456" t="inlineStr">
        <is>
          <t>TGF9169</t>
        </is>
      </c>
      <c r="AE456" t="inlineStr">
        <is>
          <t>TX</t>
        </is>
      </c>
      <c r="AH456" t="inlineStr">
        <is>
          <t xml:space="preserve">STX 4x2 SuperCrew Cab 5.5 ft. box 145 in. WB </t>
        </is>
      </c>
      <c r="AO456" t="inlineStr">
        <is>
          <t>0.00</t>
        </is>
      </c>
      <c r="AP456" t="inlineStr">
        <is>
          <t>CuYds</t>
        </is>
      </c>
      <c r="AQ456" t="n">
        <v>0</v>
      </c>
      <c r="AR456" t="n">
        <v>0</v>
      </c>
      <c r="AS456" t="inlineStr">
        <is>
          <t>lbs</t>
        </is>
      </c>
      <c r="AT456" t="n">
        <v>0</v>
      </c>
      <c r="AU456" t="n">
        <v>0</v>
      </c>
      <c r="AV456" t="n">
        <v>0</v>
      </c>
      <c r="AW456" t="n">
        <v>0</v>
      </c>
      <c r="AX456" t="inlineStr">
        <is>
          <t>DFW.06165510</t>
        </is>
      </c>
      <c r="BF456" t="inlineStr">
        <is>
          <t>2 - DFW, PE - PROJECT ENGINEER</t>
        </is>
      </c>
      <c r="CJ456" t="inlineStr">
        <is>
          <t>GT-2469</t>
        </is>
      </c>
      <c r="CK456" t="inlineStr">
        <is>
          <t>223701964</t>
        </is>
      </c>
      <c r="CL456" t="n">
        <v>2</v>
      </c>
      <c r="CO456" s="1" t="n">
        <v>45869</v>
      </c>
      <c r="CP456" t="inlineStr">
        <is>
          <t>Standard</t>
        </is>
      </c>
      <c r="CV456">
        <f>FLEET7[[#This Row],[Category]]</f>
        <v/>
      </c>
      <c r="CW456">
        <f>TRIM(LEFT($C456, FIND("(", $C456 &amp; "(") - 1))</f>
        <v/>
      </c>
      <c r="CX456">
        <f>IFERROR(TRIM(MID(FLEET7[[#This Row],[Secondary Asset Identifier]], FIND(" - ", FLEET7[[#This Row],[Secondary Asset Identifier]]) + 3, LEN(FLEET7[[#This Row],[Secondary Asset Identifier]]))),FLEET7[[#This Row],[Emp ID]])</f>
        <v/>
      </c>
      <c r="CY456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456">
        <f>FLEET7[[#This Row],[Assigned]]</f>
        <v/>
      </c>
      <c r="DA456">
        <f>TRIM(LEFT($C456, FIND("(", $C456 &amp; "(") - 1))</f>
        <v/>
      </c>
    </row>
    <row r="457">
      <c r="A457" t="inlineStr">
        <is>
          <t>Ragle Inc.</t>
        </is>
      </c>
      <c r="B457" t="inlineStr">
        <is>
          <t>Ragle - Texas</t>
        </is>
      </c>
      <c r="C457" t="inlineStr">
        <is>
          <t>PT-246 (Open)</t>
        </is>
      </c>
      <c r="D457" t="inlineStr">
        <is>
          <t>On-Road</t>
        </is>
      </c>
      <c r="E457" t="inlineStr">
        <is>
          <t>FORD</t>
        </is>
      </c>
      <c r="F457" t="inlineStr">
        <is>
          <t>F150</t>
        </is>
      </c>
      <c r="G457" t="n">
        <v>2023</v>
      </c>
      <c r="H457" t="inlineStr">
        <is>
          <t>Pickup Truck</t>
        </is>
      </c>
      <c r="I457" t="inlineStr">
        <is>
          <t>1/2 Ton</t>
        </is>
      </c>
      <c r="K457" s="1" t="n">
        <v>45789.42443287037</v>
      </c>
      <c r="L457" t="inlineStr">
        <is>
          <t>Key Off</t>
        </is>
      </c>
      <c r="R457" t="inlineStr">
        <is>
          <t>Reed Rd, Houston, TX 77033</t>
        </is>
      </c>
      <c r="S457" t="inlineStr">
        <is>
          <t>Phillip Sabaj</t>
        </is>
      </c>
      <c r="T457" t="inlineStr">
        <is>
          <t>True</t>
        </is>
      </c>
      <c r="U457" t="inlineStr">
        <is>
          <t>0</t>
        </is>
      </c>
      <c r="V457" t="n">
        <v>639</v>
      </c>
      <c r="W457" t="n">
        <v>48229</v>
      </c>
      <c r="X457" t="n">
        <v>48045</v>
      </c>
      <c r="Y457" t="n">
        <v>1958</v>
      </c>
      <c r="Z457" t="n">
        <v>1958</v>
      </c>
      <c r="AA457" t="inlineStr">
        <is>
          <t>open</t>
        </is>
      </c>
      <c r="AB457" t="inlineStr">
        <is>
          <t>1FTEW1CP7PKE58961</t>
        </is>
      </c>
      <c r="AD457" t="inlineStr">
        <is>
          <t>TGF9167</t>
        </is>
      </c>
      <c r="AE457" t="inlineStr">
        <is>
          <t>TX</t>
        </is>
      </c>
      <c r="AH457" t="inlineStr">
        <is>
          <t xml:space="preserve">STX 4x2 SuperCrew Cab 5.5 ft. box 145 in. WB </t>
        </is>
      </c>
      <c r="AO457" t="inlineStr">
        <is>
          <t>0.00</t>
        </is>
      </c>
      <c r="AP457" t="inlineStr">
        <is>
          <t>CuYds</t>
        </is>
      </c>
      <c r="AQ457" t="n">
        <v>0</v>
      </c>
      <c r="AR457" t="n">
        <v>0</v>
      </c>
      <c r="AS457" t="inlineStr">
        <is>
          <t>lbs</t>
        </is>
      </c>
      <c r="AT457" t="n">
        <v>0</v>
      </c>
      <c r="AU457" t="n">
        <v>0</v>
      </c>
      <c r="AV457" t="n">
        <v>0</v>
      </c>
      <c r="AW457" t="n">
        <v>0</v>
      </c>
      <c r="AX457" t="inlineStr">
        <is>
          <t>DFW.06161172</t>
        </is>
      </c>
      <c r="BF457" t="inlineStr">
        <is>
          <t>4 - HOU, TC - TRAFFIC CONTROL</t>
        </is>
      </c>
      <c r="CJ457" t="inlineStr">
        <is>
          <t>GT-2469</t>
        </is>
      </c>
      <c r="CK457" t="inlineStr">
        <is>
          <t>223701999</t>
        </is>
      </c>
      <c r="CL457" t="n">
        <v>2</v>
      </c>
      <c r="CO457" s="1" t="n">
        <v>45869</v>
      </c>
      <c r="CP457" t="inlineStr">
        <is>
          <t>Standard</t>
        </is>
      </c>
      <c r="CV457">
        <f>FLEET7[[#This Row],[Category]]</f>
        <v/>
      </c>
      <c r="CW457">
        <f>TRIM(LEFT($C457, FIND("(", $C457 &amp; "(") - 1))</f>
        <v/>
      </c>
      <c r="CX457">
        <f>IFERROR(TRIM(MID(FLEET7[[#This Row],[Secondary Asset Identifier]], FIND(" - ", FLEET7[[#This Row],[Secondary Asset Identifier]]) + 3, LEN(FLEET7[[#This Row],[Secondary Asset Identifier]]))),FLEET7[[#This Row],[Emp ID]])</f>
        <v/>
      </c>
      <c r="CY457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457">
        <f>FLEET7[[#This Row],[Assigned]]</f>
        <v/>
      </c>
      <c r="DA457">
        <f>TRIM(LEFT($C457, FIND("(", $C457 &amp; "(") - 1))</f>
        <v/>
      </c>
    </row>
    <row r="458">
      <c r="A458" t="inlineStr">
        <is>
          <t>Ragle Inc.</t>
        </is>
      </c>
      <c r="B458" t="inlineStr">
        <is>
          <t>Ragle - Texas</t>
        </is>
      </c>
      <c r="C458" t="inlineStr">
        <is>
          <t>PT-247 (MARTIN SANCHEZ)</t>
        </is>
      </c>
      <c r="D458" t="inlineStr">
        <is>
          <t>On-Road</t>
        </is>
      </c>
      <c r="E458" t="inlineStr">
        <is>
          <t>FORD</t>
        </is>
      </c>
      <c r="F458" t="inlineStr">
        <is>
          <t>F150</t>
        </is>
      </c>
      <c r="G458" t="n">
        <v>2023</v>
      </c>
      <c r="H458" t="inlineStr">
        <is>
          <t>Pickup Truck</t>
        </is>
      </c>
      <c r="I458" t="inlineStr">
        <is>
          <t>1/2 Ton</t>
        </is>
      </c>
      <c r="K458" s="1" t="n">
        <v>45788.87988425926</v>
      </c>
      <c r="L458" t="inlineStr">
        <is>
          <t>Key Off</t>
        </is>
      </c>
      <c r="R458" t="inlineStr">
        <is>
          <t>Pine Knot Dr, Garland, TX 75044</t>
        </is>
      </c>
      <c r="T458" t="inlineStr">
        <is>
          <t>True</t>
        </is>
      </c>
      <c r="U458" t="inlineStr">
        <is>
          <t>0</t>
        </is>
      </c>
      <c r="V458" t="n">
        <v>339</v>
      </c>
      <c r="W458" t="n">
        <v>76915.5</v>
      </c>
      <c r="X458" t="n">
        <v>80548.5</v>
      </c>
      <c r="Y458" t="n">
        <v>2813</v>
      </c>
      <c r="Z458" t="n">
        <v>2813</v>
      </c>
      <c r="AA458" t="inlineStr">
        <is>
          <t>240085 - MARTIN SANCHEZ</t>
        </is>
      </c>
      <c r="AB458" t="inlineStr">
        <is>
          <t>1FTEW1CP3PKE58990</t>
        </is>
      </c>
      <c r="AD458" t="inlineStr">
        <is>
          <t>TGF9171</t>
        </is>
      </c>
      <c r="AE458" t="inlineStr">
        <is>
          <t>TX</t>
        </is>
      </c>
      <c r="AH458" t="inlineStr">
        <is>
          <t xml:space="preserve">STX 4x2 SuperCrew Cab 5.5 ft. box 145 in. WB </t>
        </is>
      </c>
      <c r="AO458" t="inlineStr">
        <is>
          <t>0.00</t>
        </is>
      </c>
      <c r="AP458" t="inlineStr">
        <is>
          <t>CuYds</t>
        </is>
      </c>
      <c r="AR458" t="n">
        <v>0</v>
      </c>
      <c r="AS458" t="inlineStr">
        <is>
          <t>lbs</t>
        </is>
      </c>
      <c r="AU458" t="n">
        <v>0</v>
      </c>
      <c r="AV458" t="n">
        <v>0</v>
      </c>
      <c r="AW458" t="n">
        <v>0</v>
      </c>
      <c r="AX458" t="inlineStr">
        <is>
          <t>DFW.06165511</t>
        </is>
      </c>
      <c r="BF458" t="inlineStr">
        <is>
          <t>2 - DFW, SI - SUPERINTENDENT</t>
        </is>
      </c>
      <c r="CJ458" t="inlineStr">
        <is>
          <t>GT-2469</t>
        </is>
      </c>
      <c r="CK458" t="inlineStr">
        <is>
          <t>201006850</t>
        </is>
      </c>
      <c r="CL458" t="n">
        <v>2</v>
      </c>
      <c r="CO458" s="1" t="n">
        <v>45869</v>
      </c>
      <c r="CP458" t="inlineStr">
        <is>
          <t>Standard</t>
        </is>
      </c>
      <c r="CV458">
        <f>FLEET7[[#This Row],[Category]]</f>
        <v/>
      </c>
      <c r="CW458">
        <f>TRIM(LEFT($C458, FIND("(", $C458 &amp; "(") - 1))</f>
        <v/>
      </c>
      <c r="CX458">
        <f>IFERROR(TRIM(MID(FLEET7[[#This Row],[Secondary Asset Identifier]], FIND(" - ", FLEET7[[#This Row],[Secondary Asset Identifier]]) + 3, LEN(FLEET7[[#This Row],[Secondary Asset Identifier]]))),FLEET7[[#This Row],[Emp ID]])</f>
        <v/>
      </c>
      <c r="CY458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458">
        <f>FLEET7[[#This Row],[Assigned]]</f>
        <v/>
      </c>
      <c r="DA458">
        <f>TRIM(LEFT($C458, FIND("(", $C458 &amp; "(") - 1))</f>
        <v/>
      </c>
    </row>
    <row r="459">
      <c r="A459" t="inlineStr">
        <is>
          <t>Ragle Inc.</t>
        </is>
      </c>
      <c r="B459" t="inlineStr">
        <is>
          <t>Ragle - Texas</t>
        </is>
      </c>
      <c r="C459" t="inlineStr">
        <is>
          <t>PT-24S</t>
        </is>
      </c>
      <c r="D459" t="inlineStr">
        <is>
          <t>On-Road</t>
        </is>
      </c>
      <c r="E459" t="inlineStr">
        <is>
          <t>FORD</t>
        </is>
      </c>
      <c r="F459" t="inlineStr">
        <is>
          <t>F450</t>
        </is>
      </c>
      <c r="G459" t="n">
        <v>2022</v>
      </c>
      <c r="H459" t="inlineStr">
        <is>
          <t>Pickup Truck</t>
        </is>
      </c>
      <c r="K459" s="1" t="n">
        <v>45789.39246527778</v>
      </c>
      <c r="L459" t="inlineStr">
        <is>
          <t>Key Off</t>
        </is>
      </c>
      <c r="R459" t="inlineStr">
        <is>
          <t>DFW Yard, Oak Grove Rd, Fort Worth, TX 76140</t>
        </is>
      </c>
      <c r="T459" t="inlineStr">
        <is>
          <t>True</t>
        </is>
      </c>
      <c r="U459" t="inlineStr">
        <is>
          <t>0</t>
        </is>
      </c>
      <c r="V459" t="n">
        <v>153</v>
      </c>
      <c r="W459" t="n">
        <v>7842.9</v>
      </c>
      <c r="X459" t="n">
        <v>7842.9</v>
      </c>
      <c r="Y459" t="n">
        <v>4</v>
      </c>
      <c r="Z459" t="n">
        <v>4</v>
      </c>
      <c r="AA459" t="inlineStr">
        <is>
          <t>SELECT F450</t>
        </is>
      </c>
      <c r="AB459" t="inlineStr">
        <is>
          <t xml:space="preserve">1FDUF4GT5NDA19386 </t>
        </is>
      </c>
      <c r="AD459" t="inlineStr">
        <is>
          <t>VNR6365</t>
        </is>
      </c>
      <c r="AE459" t="inlineStr">
        <is>
          <t>TX</t>
        </is>
      </c>
      <c r="AO459" t="inlineStr">
        <is>
          <t>0.00</t>
        </is>
      </c>
      <c r="AQ459" t="n">
        <v>0</v>
      </c>
      <c r="AR459" t="n">
        <v>0</v>
      </c>
      <c r="AS459" t="inlineStr">
        <is>
          <t>lbs</t>
        </is>
      </c>
      <c r="AT459" t="n">
        <v>0</v>
      </c>
      <c r="AU459" t="n">
        <v>0</v>
      </c>
      <c r="AV459" t="n">
        <v>0</v>
      </c>
      <c r="AW459" t="n">
        <v>0</v>
      </c>
      <c r="AX459" t="inlineStr">
        <is>
          <t>NTTA01532178</t>
        </is>
      </c>
      <c r="CJ459" t="inlineStr">
        <is>
          <t>GT-2469</t>
        </is>
      </c>
      <c r="CK459" t="inlineStr">
        <is>
          <t>223702175</t>
        </is>
      </c>
      <c r="CL459" t="n">
        <v>2</v>
      </c>
      <c r="CO459" s="1" t="n">
        <v>45930</v>
      </c>
      <c r="CP459" t="inlineStr">
        <is>
          <t>Standard</t>
        </is>
      </c>
      <c r="CV459">
        <f>FLEET7[[#This Row],[Category]]</f>
        <v/>
      </c>
      <c r="CW459">
        <f>TRIM(LEFT($C459, FIND("(", $C459 &amp; "(") - 1))</f>
        <v/>
      </c>
      <c r="CX459">
        <f>IFERROR(TRIM(MID(FLEET7[[#This Row],[Secondary Asset Identifier]], FIND(" - ", FLEET7[[#This Row],[Secondary Asset Identifier]]) + 3, LEN(FLEET7[[#This Row],[Secondary Asset Identifier]]))),FLEET7[[#This Row],[Emp ID]])</f>
        <v/>
      </c>
      <c r="CY459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459">
        <f>FLEET7[[#This Row],[Assigned]]</f>
        <v/>
      </c>
      <c r="DA459">
        <f>TRIM(LEFT($C459, FIND("(", $C459 &amp; "(") - 1))</f>
        <v/>
      </c>
    </row>
    <row r="460">
      <c r="A460" t="inlineStr">
        <is>
          <t>Ragle Inc.</t>
        </is>
      </c>
      <c r="B460" t="inlineStr">
        <is>
          <t>Ragle - Texas</t>
        </is>
      </c>
      <c r="C460" t="inlineStr">
        <is>
          <t>PT-252 (JUAN C. REYES DIAZ)</t>
        </is>
      </c>
      <c r="D460" t="inlineStr">
        <is>
          <t>On-Road</t>
        </is>
      </c>
      <c r="E460" t="inlineStr">
        <is>
          <t>FORD</t>
        </is>
      </c>
      <c r="F460" t="inlineStr">
        <is>
          <t>F250</t>
        </is>
      </c>
      <c r="G460" t="n">
        <v>2023</v>
      </c>
      <c r="H460" t="inlineStr">
        <is>
          <t>Pickup Truck</t>
        </is>
      </c>
      <c r="I460" t="inlineStr">
        <is>
          <t>3/4 Ton</t>
        </is>
      </c>
      <c r="K460" s="1" t="n">
        <v>45788.88461805556</v>
      </c>
      <c r="L460" t="inlineStr">
        <is>
          <t>Key Off</t>
        </is>
      </c>
      <c r="R460" t="inlineStr">
        <is>
          <t>Dowdy Ferry Rd, Hutchins, TX 75141</t>
        </is>
      </c>
      <c r="T460" t="inlineStr">
        <is>
          <t>True</t>
        </is>
      </c>
      <c r="U460" t="inlineStr">
        <is>
          <t>0</t>
        </is>
      </c>
      <c r="V460" t="n">
        <v>630</v>
      </c>
      <c r="W460" t="n">
        <v>47548.2</v>
      </c>
      <c r="X460" t="n">
        <v>47548.2</v>
      </c>
      <c r="Y460" t="n">
        <v>3049</v>
      </c>
      <c r="Z460" t="n">
        <v>3049</v>
      </c>
      <c r="AA460" t="inlineStr">
        <is>
          <t>240068 - Reyes Diaz, Juan C</t>
        </is>
      </c>
      <c r="AB460" t="inlineStr">
        <is>
          <t>1FT7W2AA6PEC04623</t>
        </is>
      </c>
      <c r="AD460" t="inlineStr">
        <is>
          <t>TNG4861</t>
        </is>
      </c>
      <c r="AE460" t="inlineStr">
        <is>
          <t>TX</t>
        </is>
      </c>
      <c r="AH460" t="inlineStr">
        <is>
          <t>XL 4x2 SD Crew Cab 6.75 ft. box 160 in. WB SRW</t>
        </is>
      </c>
      <c r="AO460" t="inlineStr">
        <is>
          <t>0.00</t>
        </is>
      </c>
      <c r="AP460" t="inlineStr">
        <is>
          <t>CuYds</t>
        </is>
      </c>
      <c r="AQ460" t="n">
        <v>0</v>
      </c>
      <c r="AR460" t="n">
        <v>0</v>
      </c>
      <c r="AS460" t="inlineStr">
        <is>
          <t>lbs</t>
        </is>
      </c>
      <c r="AT460" t="n">
        <v>0</v>
      </c>
      <c r="AU460" t="n">
        <v>0</v>
      </c>
      <c r="AV460" t="n">
        <v>0</v>
      </c>
      <c r="AW460" t="n">
        <v>0</v>
      </c>
      <c r="AX460" t="inlineStr">
        <is>
          <t>DFW.06364920</t>
        </is>
      </c>
      <c r="AY460" t="inlineStr">
        <is>
          <t>8/18/2023 12:00:00 AM</t>
        </is>
      </c>
      <c r="BF460" t="inlineStr">
        <is>
          <t>2 - DFW, FM - FOREMEN</t>
        </is>
      </c>
      <c r="CJ460" t="inlineStr">
        <is>
          <t>GT-2469</t>
        </is>
      </c>
      <c r="CK460" t="inlineStr">
        <is>
          <t>223702128</t>
        </is>
      </c>
      <c r="CL460" t="n">
        <v>2</v>
      </c>
      <c r="CO460" s="1" t="n">
        <v>45930</v>
      </c>
      <c r="CP460" t="inlineStr">
        <is>
          <t>Standard</t>
        </is>
      </c>
      <c r="CV460">
        <f>FLEET7[[#This Row],[Category]]</f>
        <v/>
      </c>
      <c r="CW460">
        <f>TRIM(LEFT($C460, FIND("(", $C460 &amp; "(") - 1))</f>
        <v/>
      </c>
      <c r="CX460">
        <f>IFERROR(TRIM(MID(FLEET7[[#This Row],[Secondary Asset Identifier]], FIND(" - ", FLEET7[[#This Row],[Secondary Asset Identifier]]) + 3, LEN(FLEET7[[#This Row],[Secondary Asset Identifier]]))),FLEET7[[#This Row],[Emp ID]])</f>
        <v/>
      </c>
      <c r="CY460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460">
        <f>FLEET7[[#This Row],[Assigned]]</f>
        <v/>
      </c>
      <c r="DA460">
        <f>TRIM(LEFT($C460, FIND("(", $C460 &amp; "(") - 1))</f>
        <v/>
      </c>
    </row>
    <row r="461">
      <c r="A461" t="inlineStr">
        <is>
          <t>Ragle Inc.</t>
        </is>
      </c>
      <c r="B461" t="inlineStr">
        <is>
          <t>Ragle - Texas</t>
        </is>
      </c>
      <c r="C461" t="inlineStr">
        <is>
          <t>PT-260</t>
        </is>
      </c>
      <c r="D461" t="inlineStr">
        <is>
          <t>On-Road</t>
        </is>
      </c>
      <c r="E461" t="inlineStr">
        <is>
          <t>FORD</t>
        </is>
      </c>
      <c r="F461" t="inlineStr">
        <is>
          <t>F150</t>
        </is>
      </c>
      <c r="G461" t="n">
        <v>2023</v>
      </c>
      <c r="H461" t="inlineStr">
        <is>
          <t>Pickup Truck</t>
        </is>
      </c>
      <c r="S461" t="inlineStr">
        <is>
          <t>William Rather</t>
        </is>
      </c>
      <c r="T461" t="inlineStr">
        <is>
          <t>True</t>
        </is>
      </c>
      <c r="U461" t="inlineStr">
        <is>
          <t>N/A</t>
        </is>
      </c>
      <c r="AA461" t="inlineStr">
        <is>
          <t>PT-260 (WILLIAM RATHER)</t>
        </is>
      </c>
      <c r="AB461" t="inlineStr">
        <is>
          <t>1FTFW1ED8PFB63951</t>
        </is>
      </c>
      <c r="AC461" t="inlineStr">
        <is>
          <t>800002 - RATHER, WILLIAM H</t>
        </is>
      </c>
      <c r="AD461" t="inlineStr">
        <is>
          <t>TYV5110</t>
        </is>
      </c>
      <c r="AE461" t="inlineStr">
        <is>
          <t>TX</t>
        </is>
      </c>
      <c r="AH461" t="inlineStr">
        <is>
          <t>2024 F-150 NEW TRUCK
5285X58 - TEMP</t>
        </is>
      </c>
      <c r="AO461" t="inlineStr">
        <is>
          <t>0.00</t>
        </is>
      </c>
      <c r="AQ461" t="n">
        <v>0</v>
      </c>
      <c r="AR461" t="n">
        <v>0</v>
      </c>
      <c r="AS461" t="inlineStr">
        <is>
          <t>lbs</t>
        </is>
      </c>
      <c r="AT461" t="n">
        <v>0</v>
      </c>
      <c r="AU461" t="n">
        <v>0</v>
      </c>
      <c r="AV461" t="n">
        <v>0</v>
      </c>
      <c r="AW461" t="n">
        <v>0</v>
      </c>
      <c r="AX461" t="inlineStr">
        <is>
          <t>NTTA00059180</t>
        </is>
      </c>
      <c r="BF461" t="inlineStr">
        <is>
          <t>D - DIRECTOR</t>
        </is>
      </c>
      <c r="CL461" t="n">
        <v>2</v>
      </c>
      <c r="CO461" s="1" t="n">
        <v>46173</v>
      </c>
      <c r="CP461" t="inlineStr">
        <is>
          <t>Standard</t>
        </is>
      </c>
      <c r="CV461">
        <f>FLEET7[[#This Row],[Category]]</f>
        <v/>
      </c>
      <c r="CW461">
        <f>TRIM(LEFT($C461, FIND("(", $C461 &amp; "(") - 1))</f>
        <v/>
      </c>
      <c r="CX461">
        <f>IFERROR(TRIM(MID(FLEET7[[#This Row],[Secondary Asset Identifier]], FIND(" - ", FLEET7[[#This Row],[Secondary Asset Identifier]]) + 3, LEN(FLEET7[[#This Row],[Secondary Asset Identifier]]))),FLEET7[[#This Row],[Emp ID]])</f>
        <v/>
      </c>
      <c r="CY461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461">
        <f>FLEET7[[#This Row],[Assigned]]</f>
        <v/>
      </c>
      <c r="DA461">
        <f>TRIM(LEFT($C461, FIND("(", $C461 &amp; "(") - 1))</f>
        <v/>
      </c>
    </row>
    <row r="462">
      <c r="A462" t="inlineStr">
        <is>
          <t>Ragle Inc.</t>
        </is>
      </c>
      <c r="B462" t="inlineStr">
        <is>
          <t>Ragle - Texas</t>
        </is>
      </c>
      <c r="C462" t="inlineStr">
        <is>
          <t>PT-268 (OEPN)</t>
        </is>
      </c>
      <c r="D462" t="inlineStr">
        <is>
          <t>On-Road</t>
        </is>
      </c>
      <c r="E462" t="inlineStr">
        <is>
          <t>FORD</t>
        </is>
      </c>
      <c r="F462" t="inlineStr">
        <is>
          <t>MAVERICK XLT</t>
        </is>
      </c>
      <c r="G462" t="n">
        <v>2024</v>
      </c>
      <c r="H462" t="inlineStr">
        <is>
          <t>Pickup Truck</t>
        </is>
      </c>
      <c r="K462" s="1" t="n">
        <v>45789.35688657407</v>
      </c>
      <c r="L462" t="inlineStr">
        <is>
          <t>Heartbeat</t>
        </is>
      </c>
      <c r="R462" t="inlineStr">
        <is>
          <t>DFW Yard, Oak Grove Rd, Fort Worth, TX 76140</t>
        </is>
      </c>
      <c r="T462" t="inlineStr">
        <is>
          <t>True</t>
        </is>
      </c>
      <c r="U462" t="inlineStr">
        <is>
          <t>12</t>
        </is>
      </c>
      <c r="V462" t="n">
        <v>283</v>
      </c>
      <c r="W462" t="n">
        <v>25302.2</v>
      </c>
      <c r="X462" t="n">
        <v>25302.2</v>
      </c>
      <c r="Y462" t="n">
        <v>800</v>
      </c>
      <c r="Z462" t="n">
        <v>800</v>
      </c>
      <c r="AA462" t="inlineStr">
        <is>
          <t>OPEN</t>
        </is>
      </c>
      <c r="AB462" t="inlineStr">
        <is>
          <t>3FTTW8H31RRB25305</t>
        </is>
      </c>
      <c r="AC462" t="inlineStr">
        <is>
          <t>6053N58 - TEMP</t>
        </is>
      </c>
      <c r="AD462" t="inlineStr">
        <is>
          <t>VMV7029</t>
        </is>
      </c>
      <c r="AE462" t="inlineStr">
        <is>
          <t>TX</t>
        </is>
      </c>
      <c r="AH462" t="inlineStr">
        <is>
          <t>2024 FORD MAVERICK XLT 2.5 HYBRID</t>
        </is>
      </c>
      <c r="AO462" t="inlineStr">
        <is>
          <t>0.00</t>
        </is>
      </c>
      <c r="AQ462" t="n">
        <v>0</v>
      </c>
      <c r="AR462" t="n">
        <v>0</v>
      </c>
      <c r="AS462" t="inlineStr">
        <is>
          <t>lbs</t>
        </is>
      </c>
      <c r="AT462" t="n">
        <v>0</v>
      </c>
      <c r="AU462" t="n">
        <v>0</v>
      </c>
      <c r="AV462" t="n">
        <v>0</v>
      </c>
      <c r="AW462" t="n">
        <v>0</v>
      </c>
      <c r="AX462" t="inlineStr">
        <is>
          <t>NTTA00708217</t>
        </is>
      </c>
      <c r="AY462" t="inlineStr">
        <is>
          <t>8/1/2024 12:00:00 AM</t>
        </is>
      </c>
      <c r="AZ462" t="n">
        <v>31887.75</v>
      </c>
      <c r="BD462" t="inlineStr">
        <is>
          <t>GASOLINE</t>
        </is>
      </c>
      <c r="BF462" t="inlineStr">
        <is>
          <t>2 - DFW, SF - SAFETY</t>
        </is>
      </c>
      <c r="CJ462" t="inlineStr">
        <is>
          <t>GT-2469</t>
        </is>
      </c>
      <c r="CK462" t="inlineStr">
        <is>
          <t>223701965</t>
        </is>
      </c>
      <c r="CL462" t="n">
        <v>2</v>
      </c>
      <c r="CO462" s="1" t="n">
        <v>46265</v>
      </c>
      <c r="CP462" t="inlineStr">
        <is>
          <t>Standard</t>
        </is>
      </c>
      <c r="CV462">
        <f>FLEET7[[#This Row],[Category]]</f>
        <v/>
      </c>
      <c r="CW462">
        <f>TRIM(LEFT($C462, FIND("(", $C462 &amp; "(") - 1))</f>
        <v/>
      </c>
      <c r="CX462">
        <f>IFERROR(TRIM(MID(FLEET7[[#This Row],[Secondary Asset Identifier]], FIND(" - ", FLEET7[[#This Row],[Secondary Asset Identifier]]) + 3, LEN(FLEET7[[#This Row],[Secondary Asset Identifier]]))),FLEET7[[#This Row],[Emp ID]])</f>
        <v/>
      </c>
      <c r="CY462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462">
        <f>FLEET7[[#This Row],[Assigned]]</f>
        <v/>
      </c>
      <c r="DA462">
        <f>TRIM(LEFT($C462, FIND("(", $C462 &amp; "(") - 1))</f>
        <v/>
      </c>
    </row>
    <row r="463">
      <c r="A463" t="inlineStr">
        <is>
          <t>Ragle Inc.</t>
        </is>
      </c>
      <c r="B463" t="inlineStr">
        <is>
          <t>Ragle - Texas</t>
        </is>
      </c>
      <c r="C463" t="inlineStr">
        <is>
          <t>PT-269 (Hector Claudio)</t>
        </is>
      </c>
      <c r="D463" t="inlineStr">
        <is>
          <t>On-Road</t>
        </is>
      </c>
      <c r="E463" t="inlineStr">
        <is>
          <t>FORD</t>
        </is>
      </c>
      <c r="F463" t="inlineStr">
        <is>
          <t>F350</t>
        </is>
      </c>
      <c r="G463" t="n">
        <v>2024</v>
      </c>
      <c r="H463" t="inlineStr">
        <is>
          <t>Pickup Truck</t>
        </is>
      </c>
      <c r="K463" s="1" t="n">
        <v>45789.42712962963</v>
      </c>
      <c r="L463" t="inlineStr">
        <is>
          <t>Idling</t>
        </is>
      </c>
      <c r="R463" t="inlineStr">
        <is>
          <t>2023-032 SH 345 BRIDGE REHABILITATION, US-75 N, Dallas, TX 75226</t>
        </is>
      </c>
      <c r="T463" t="inlineStr">
        <is>
          <t>True</t>
        </is>
      </c>
      <c r="U463" t="inlineStr">
        <is>
          <t>0</t>
        </is>
      </c>
      <c r="V463" t="n">
        <v>278</v>
      </c>
      <c r="W463" t="n">
        <v>14530.7</v>
      </c>
      <c r="X463" t="n">
        <v>14646.7</v>
      </c>
      <c r="Y463" t="n">
        <v>1415</v>
      </c>
      <c r="Z463" t="n">
        <v>1415</v>
      </c>
      <c r="AA463" t="inlineStr">
        <is>
          <t>240028 - Claudio, Hector J</t>
        </is>
      </c>
      <c r="AB463" t="inlineStr">
        <is>
          <t>1FD8W3HT2RED32793</t>
        </is>
      </c>
      <c r="AC463" t="inlineStr">
        <is>
          <t>6077J82 TEMP</t>
        </is>
      </c>
      <c r="AD463" t="inlineStr">
        <is>
          <t>VHK7499</t>
        </is>
      </c>
      <c r="AE463" t="inlineStr">
        <is>
          <t>TX</t>
        </is>
      </c>
      <c r="AO463" t="inlineStr">
        <is>
          <t>0.00</t>
        </is>
      </c>
      <c r="AQ463" t="n">
        <v>0</v>
      </c>
      <c r="AR463" t="n">
        <v>0</v>
      </c>
      <c r="AS463" t="inlineStr">
        <is>
          <t>lbs</t>
        </is>
      </c>
      <c r="AT463" t="n">
        <v>0</v>
      </c>
      <c r="AU463" t="n">
        <v>0</v>
      </c>
      <c r="AV463" t="n">
        <v>0</v>
      </c>
      <c r="AW463" t="n">
        <v>0</v>
      </c>
      <c r="AX463" t="inlineStr">
        <is>
          <t>NTTA00507525</t>
        </is>
      </c>
      <c r="BF463" t="inlineStr">
        <is>
          <t>2 - DFW, FM - FOREMEN</t>
        </is>
      </c>
      <c r="CJ463" t="inlineStr">
        <is>
          <t>GT-2469</t>
        </is>
      </c>
      <c r="CK463" t="inlineStr">
        <is>
          <t>223702272</t>
        </is>
      </c>
      <c r="CL463" t="n">
        <v>2</v>
      </c>
      <c r="CO463" s="1" t="n">
        <v>46234</v>
      </c>
      <c r="CP463" t="inlineStr">
        <is>
          <t>Standard</t>
        </is>
      </c>
      <c r="CV463">
        <f>FLEET7[[#This Row],[Category]]</f>
        <v/>
      </c>
      <c r="CW463">
        <f>TRIM(LEFT($C463, FIND("(", $C463 &amp; "(") - 1))</f>
        <v/>
      </c>
      <c r="CX463">
        <f>IFERROR(TRIM(MID(FLEET7[[#This Row],[Secondary Asset Identifier]], FIND(" - ", FLEET7[[#This Row],[Secondary Asset Identifier]]) + 3, LEN(FLEET7[[#This Row],[Secondary Asset Identifier]]))),FLEET7[[#This Row],[Emp ID]])</f>
        <v/>
      </c>
      <c r="CY463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463">
        <f>FLEET7[[#This Row],[Assigned]]</f>
        <v/>
      </c>
      <c r="DA463">
        <f>TRIM(LEFT($C463, FIND("(", $C463 &amp; "(") - 1))</f>
        <v/>
      </c>
    </row>
    <row r="464">
      <c r="A464" t="inlineStr">
        <is>
          <t>Ragle Inc.</t>
        </is>
      </c>
      <c r="B464" t="inlineStr">
        <is>
          <t>Ragle - Texas</t>
        </is>
      </c>
      <c r="C464" t="inlineStr">
        <is>
          <t>PT-270 (OPEN)</t>
        </is>
      </c>
      <c r="D464" t="inlineStr">
        <is>
          <t>On-Road</t>
        </is>
      </c>
      <c r="E464" t="inlineStr">
        <is>
          <t>FORD</t>
        </is>
      </c>
      <c r="F464" t="inlineStr">
        <is>
          <t>MAVERICK XL</t>
        </is>
      </c>
      <c r="G464" t="n">
        <v>2024</v>
      </c>
      <c r="H464" t="inlineStr">
        <is>
          <t>Pickup Truck</t>
        </is>
      </c>
      <c r="I464" t="inlineStr">
        <is>
          <t>Light Duty</t>
        </is>
      </c>
      <c r="K464" s="1" t="n">
        <v>45788.48982638889</v>
      </c>
      <c r="L464" t="inlineStr">
        <is>
          <t>Heartbeat</t>
        </is>
      </c>
      <c r="R464" t="inlineStr">
        <is>
          <t>DFW Yard, Oak Grove Rd, Fort Worth, TX 76140</t>
        </is>
      </c>
      <c r="T464" t="inlineStr">
        <is>
          <t>True</t>
        </is>
      </c>
      <c r="U464" t="inlineStr">
        <is>
          <t>12</t>
        </is>
      </c>
      <c r="V464" t="n">
        <v>279</v>
      </c>
      <c r="W464" t="n">
        <v>11637.5</v>
      </c>
      <c r="X464" t="n">
        <v>11637.5</v>
      </c>
      <c r="Y464" t="n">
        <v>471</v>
      </c>
      <c r="Z464" t="n">
        <v>471</v>
      </c>
      <c r="AA464" t="inlineStr">
        <is>
          <t>OPEN</t>
        </is>
      </c>
      <c r="AB464" t="inlineStr">
        <is>
          <t>3FTTW8A36RRB12821</t>
        </is>
      </c>
      <c r="AC464" t="inlineStr">
        <is>
          <t>6077H74 - TEMP</t>
        </is>
      </c>
      <c r="AD464" t="inlineStr">
        <is>
          <t>VHK7513</t>
        </is>
      </c>
      <c r="AE464" t="inlineStr">
        <is>
          <t>TX</t>
        </is>
      </c>
      <c r="AO464" t="inlineStr">
        <is>
          <t>0.00</t>
        </is>
      </c>
      <c r="AQ464" t="n">
        <v>0</v>
      </c>
      <c r="AR464" t="n">
        <v>0</v>
      </c>
      <c r="AS464" t="inlineStr">
        <is>
          <t>lbs</t>
        </is>
      </c>
      <c r="AT464" t="n">
        <v>0</v>
      </c>
      <c r="AU464" t="n">
        <v>0</v>
      </c>
      <c r="AV464" t="n">
        <v>0</v>
      </c>
      <c r="AW464" t="n">
        <v>0</v>
      </c>
      <c r="AX464" t="inlineStr">
        <is>
          <t>NTTA00507526</t>
        </is>
      </c>
      <c r="AY464" t="inlineStr">
        <is>
          <t>8/1/2024 12:00:00 AM</t>
        </is>
      </c>
      <c r="AZ464" t="n">
        <v>29449.34</v>
      </c>
      <c r="BF464" t="inlineStr">
        <is>
          <t>2 - DFW, SF - SAFETY</t>
        </is>
      </c>
      <c r="CJ464" t="inlineStr">
        <is>
          <t>GT-2469</t>
        </is>
      </c>
      <c r="CK464" t="inlineStr">
        <is>
          <t>223701985</t>
        </is>
      </c>
      <c r="CL464" t="n">
        <v>2</v>
      </c>
      <c r="CO464" s="1" t="n">
        <v>46265</v>
      </c>
      <c r="CP464" t="inlineStr">
        <is>
          <t>Standard</t>
        </is>
      </c>
      <c r="CV464">
        <f>FLEET7[[#This Row],[Category]]</f>
        <v/>
      </c>
      <c r="CW464">
        <f>TRIM(LEFT($C464, FIND("(", $C464 &amp; "(") - 1))</f>
        <v/>
      </c>
      <c r="CX464">
        <f>IFERROR(TRIM(MID(FLEET7[[#This Row],[Secondary Asset Identifier]], FIND(" - ", FLEET7[[#This Row],[Secondary Asset Identifier]]) + 3, LEN(FLEET7[[#This Row],[Secondary Asset Identifier]]))),FLEET7[[#This Row],[Emp ID]])</f>
        <v/>
      </c>
      <c r="CY464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464">
        <f>FLEET7[[#This Row],[Assigned]]</f>
        <v/>
      </c>
      <c r="DA464">
        <f>TRIM(LEFT($C464, FIND("(", $C464 &amp; "(") - 1))</f>
        <v/>
      </c>
    </row>
    <row r="465">
      <c r="A465" t="inlineStr">
        <is>
          <t>Ragle Inc.</t>
        </is>
      </c>
      <c r="B465" t="inlineStr">
        <is>
          <t>Ragle - Texas</t>
        </is>
      </c>
      <c r="C465" t="inlineStr">
        <is>
          <t>PT-274 (Grecia Mancho Camacho)</t>
        </is>
      </c>
      <c r="D465" t="inlineStr">
        <is>
          <t>On-Road</t>
        </is>
      </c>
      <c r="E465" t="inlineStr">
        <is>
          <t>FORD</t>
        </is>
      </c>
      <c r="F465" t="inlineStr">
        <is>
          <t>MAVERICK XL</t>
        </is>
      </c>
      <c r="G465" t="n">
        <v>2024</v>
      </c>
      <c r="H465" t="inlineStr">
        <is>
          <t>Pickup Truck</t>
        </is>
      </c>
      <c r="I465" t="inlineStr">
        <is>
          <t>Light Duty</t>
        </is>
      </c>
      <c r="K465" s="1" t="n">
        <v>45788.74136574074</v>
      </c>
      <c r="L465" t="inlineStr">
        <is>
          <t>Key Off</t>
        </is>
      </c>
      <c r="R465" t="inlineStr">
        <is>
          <t>Riverview Dr, Irving, TX 75061</t>
        </is>
      </c>
      <c r="T465" t="inlineStr">
        <is>
          <t>True</t>
        </is>
      </c>
      <c r="U465" t="inlineStr">
        <is>
          <t>0</t>
        </is>
      </c>
      <c r="V465" t="n">
        <v>216</v>
      </c>
      <c r="W465" t="n">
        <v>8233.6</v>
      </c>
      <c r="X465" t="n">
        <v>8233.6</v>
      </c>
      <c r="Y465" t="n">
        <v>451</v>
      </c>
      <c r="Z465" t="n">
        <v>451</v>
      </c>
      <c r="AA465" t="inlineStr">
        <is>
          <t>210093 - MANCHO CAMACHO, GRECIA</t>
        </is>
      </c>
      <c r="AB465" t="inlineStr">
        <is>
          <t>3FTTW8A3XRRB41786</t>
        </is>
      </c>
      <c r="AC465" t="inlineStr">
        <is>
          <t>6466N77 - TEMP (NTTA00995521)</t>
        </is>
      </c>
      <c r="AD465" t="inlineStr">
        <is>
          <t>VWW2195</t>
        </is>
      </c>
      <c r="AE465" t="inlineStr">
        <is>
          <t>TX</t>
        </is>
      </c>
      <c r="AH465" t="inlineStr">
        <is>
          <t xml:space="preserve">2024 FORD MAVERICK (RRB41786) - HYBRID
NTTA00995521 OLD NTTA </t>
        </is>
      </c>
      <c r="AO465" t="inlineStr">
        <is>
          <t>0.00</t>
        </is>
      </c>
      <c r="AQ465" t="n">
        <v>0</v>
      </c>
      <c r="AR465" t="n">
        <v>0</v>
      </c>
      <c r="AS465" t="inlineStr">
        <is>
          <t>lbs</t>
        </is>
      </c>
      <c r="AT465" t="n">
        <v>0</v>
      </c>
      <c r="AU465" t="n">
        <v>0</v>
      </c>
      <c r="AV465" t="n">
        <v>0</v>
      </c>
      <c r="AW465" t="n">
        <v>0</v>
      </c>
      <c r="AX465" t="inlineStr">
        <is>
          <t>NTTA0001656133</t>
        </is>
      </c>
      <c r="AY465" t="inlineStr">
        <is>
          <t>10/4/2024 12:00:00 AM</t>
        </is>
      </c>
      <c r="BF465" t="inlineStr">
        <is>
          <t>2 - DFW, PE - PROJECT ENGINEER</t>
        </is>
      </c>
      <c r="CJ465" t="inlineStr">
        <is>
          <t>GT-2469</t>
        </is>
      </c>
      <c r="CK465" t="inlineStr">
        <is>
          <t>223702072</t>
        </is>
      </c>
      <c r="CL465" t="n">
        <v>2</v>
      </c>
      <c r="CO465" s="1" t="n">
        <v>46295</v>
      </c>
      <c r="CP465" t="inlineStr">
        <is>
          <t>Standard</t>
        </is>
      </c>
      <c r="CV465">
        <f>FLEET7[[#This Row],[Category]]</f>
        <v/>
      </c>
      <c r="CW465">
        <f>TRIM(LEFT($C465, FIND("(", $C465 &amp; "(") - 1))</f>
        <v/>
      </c>
      <c r="CX465">
        <f>IFERROR(TRIM(MID(FLEET7[[#This Row],[Secondary Asset Identifier]], FIND(" - ", FLEET7[[#This Row],[Secondary Asset Identifier]]) + 3, LEN(FLEET7[[#This Row],[Secondary Asset Identifier]]))),FLEET7[[#This Row],[Emp ID]])</f>
        <v/>
      </c>
      <c r="CY465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465">
        <f>FLEET7[[#This Row],[Assigned]]</f>
        <v/>
      </c>
      <c r="DA465">
        <f>TRIM(LEFT($C465, FIND("(", $C465 &amp; "(") - 1))</f>
        <v/>
      </c>
    </row>
    <row r="466">
      <c r="A466" t="inlineStr">
        <is>
          <t>Ragle Inc.</t>
        </is>
      </c>
      <c r="B466" t="inlineStr">
        <is>
          <t>Ragle - Texas</t>
        </is>
      </c>
      <c r="C466" t="inlineStr">
        <is>
          <t>PT-275 (OPEN)</t>
        </is>
      </c>
      <c r="D466" t="inlineStr">
        <is>
          <t>On-Road</t>
        </is>
      </c>
      <c r="E466" t="inlineStr">
        <is>
          <t>FORD</t>
        </is>
      </c>
      <c r="F466" t="inlineStr">
        <is>
          <t>MAVERICK XL</t>
        </is>
      </c>
      <c r="G466" t="n">
        <v>2024</v>
      </c>
      <c r="H466" t="inlineStr">
        <is>
          <t>Pickup Truck</t>
        </is>
      </c>
      <c r="I466" t="inlineStr">
        <is>
          <t>Light Duty</t>
        </is>
      </c>
      <c r="K466" s="1" t="n">
        <v>45789.35738425926</v>
      </c>
      <c r="L466" t="inlineStr">
        <is>
          <t>Heartbeat</t>
        </is>
      </c>
      <c r="R466" t="inlineStr">
        <is>
          <t>DFW Yard, Oak Grove Rd, Fort Worth, TX 76140</t>
        </is>
      </c>
      <c r="T466" t="inlineStr">
        <is>
          <t>True</t>
        </is>
      </c>
      <c r="U466" t="inlineStr">
        <is>
          <t>10</t>
        </is>
      </c>
      <c r="V466" t="n">
        <v>216</v>
      </c>
      <c r="W466" t="n">
        <v>8564</v>
      </c>
      <c r="X466" t="n">
        <v>8564</v>
      </c>
      <c r="Y466" t="n">
        <v>332</v>
      </c>
      <c r="Z466" t="n">
        <v>332</v>
      </c>
      <c r="AA466" t="inlineStr">
        <is>
          <t>OPEN</t>
        </is>
      </c>
      <c r="AB466" t="inlineStr">
        <is>
          <t>3FTTW8A35RRB40920</t>
        </is>
      </c>
      <c r="AC466" t="inlineStr">
        <is>
          <t>6466S82 TEMP TAG</t>
        </is>
      </c>
      <c r="AD466" t="inlineStr">
        <is>
          <t>VWW2190</t>
        </is>
      </c>
      <c r="AE466" t="inlineStr">
        <is>
          <t>TX</t>
        </is>
      </c>
      <c r="AH466" t="inlineStr">
        <is>
          <t>2024 FORD MAVERICK (RRB40920) - HYBRID</t>
        </is>
      </c>
      <c r="AO466" t="inlineStr">
        <is>
          <t>0.00</t>
        </is>
      </c>
      <c r="AQ466" t="n">
        <v>0</v>
      </c>
      <c r="AR466" t="n">
        <v>0</v>
      </c>
      <c r="AS466" t="inlineStr">
        <is>
          <t>lbs</t>
        </is>
      </c>
      <c r="AT466" t="n">
        <v>0</v>
      </c>
      <c r="AU466" t="n">
        <v>0</v>
      </c>
      <c r="AV466" t="n">
        <v>0</v>
      </c>
      <c r="AW466" t="n">
        <v>0</v>
      </c>
      <c r="AX466" t="inlineStr">
        <is>
          <t>NTTA00995522</t>
        </is>
      </c>
      <c r="AY466" t="inlineStr">
        <is>
          <t>10/4/2024 12:00:00 AM</t>
        </is>
      </c>
      <c r="BF466" t="inlineStr">
        <is>
          <t>2 - DFW, PE - PROJECT ENGINEER</t>
        </is>
      </c>
      <c r="CJ466" t="inlineStr">
        <is>
          <t>GT-2469</t>
        </is>
      </c>
      <c r="CK466" t="inlineStr">
        <is>
          <t>223702034</t>
        </is>
      </c>
      <c r="CL466" t="n">
        <v>2</v>
      </c>
      <c r="CO466" s="1" t="n">
        <v>46295</v>
      </c>
      <c r="CP466" t="inlineStr">
        <is>
          <t>Standard</t>
        </is>
      </c>
      <c r="CV466">
        <f>FLEET7[[#This Row],[Category]]</f>
        <v/>
      </c>
      <c r="CW466">
        <f>TRIM(LEFT($C466, FIND("(", $C466 &amp; "(") - 1))</f>
        <v/>
      </c>
      <c r="CX466">
        <f>IFERROR(TRIM(MID(FLEET7[[#This Row],[Secondary Asset Identifier]], FIND(" - ", FLEET7[[#This Row],[Secondary Asset Identifier]]) + 3, LEN(FLEET7[[#This Row],[Secondary Asset Identifier]]))),FLEET7[[#This Row],[Emp ID]])</f>
        <v/>
      </c>
      <c r="CY466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466">
        <f>FLEET7[[#This Row],[Assigned]]</f>
        <v/>
      </c>
      <c r="DA466">
        <f>TRIM(LEFT($C466, FIND("(", $C466 &amp; "(") - 1))</f>
        <v/>
      </c>
    </row>
    <row r="467">
      <c r="A467" t="inlineStr">
        <is>
          <t>Ragle Inc.</t>
        </is>
      </c>
      <c r="B467" t="inlineStr">
        <is>
          <t>Ragle - Texas</t>
        </is>
      </c>
      <c r="C467" t="inlineStr">
        <is>
          <t>PT-276 (Mario Moya)</t>
        </is>
      </c>
      <c r="D467" t="inlineStr">
        <is>
          <t>On-Road</t>
        </is>
      </c>
      <c r="E467" t="inlineStr">
        <is>
          <t>FORD</t>
        </is>
      </c>
      <c r="F467" t="inlineStr">
        <is>
          <t>MAVERICK XL</t>
        </is>
      </c>
      <c r="G467" t="n">
        <v>2024</v>
      </c>
      <c r="H467" t="inlineStr">
        <is>
          <t>Pickup Truck</t>
        </is>
      </c>
      <c r="I467" t="inlineStr">
        <is>
          <t>Light Duty</t>
        </is>
      </c>
      <c r="K467" s="1" t="n">
        <v>45789.29960648148</v>
      </c>
      <c r="L467" t="inlineStr">
        <is>
          <t>Key Off</t>
        </is>
      </c>
      <c r="R467" t="inlineStr">
        <is>
          <t>TEXDIST, Two Thousand Oak Apartments, North Richland Hills, TX 76180</t>
        </is>
      </c>
      <c r="T467" t="inlineStr">
        <is>
          <t>True</t>
        </is>
      </c>
      <c r="U467" t="inlineStr">
        <is>
          <t>0</t>
        </is>
      </c>
      <c r="V467" t="n">
        <v>216</v>
      </c>
      <c r="W467" t="n">
        <v>5609.2</v>
      </c>
      <c r="X467" t="n">
        <v>5609.2</v>
      </c>
      <c r="Y467" t="n">
        <v>207</v>
      </c>
      <c r="Z467" t="n">
        <v>207</v>
      </c>
      <c r="AA467" t="inlineStr">
        <is>
          <t>800072 - MOYA, MARIO</t>
        </is>
      </c>
      <c r="AB467" t="inlineStr">
        <is>
          <t>3FTTW8A39RRB41388</t>
        </is>
      </c>
      <c r="AC467" t="inlineStr">
        <is>
          <t>6466P50 TEMP TAG</t>
        </is>
      </c>
      <c r="AD467" t="inlineStr">
        <is>
          <t>VWW2189</t>
        </is>
      </c>
      <c r="AE467" t="inlineStr">
        <is>
          <t>TX</t>
        </is>
      </c>
      <c r="AH467" t="inlineStr">
        <is>
          <t>2024 FORD MAVERICK (RRB41388) - HYBRID</t>
        </is>
      </c>
      <c r="AO467" t="inlineStr">
        <is>
          <t>0.00</t>
        </is>
      </c>
      <c r="AQ467" t="n">
        <v>0</v>
      </c>
      <c r="AR467" t="n">
        <v>0</v>
      </c>
      <c r="AS467" t="inlineStr">
        <is>
          <t>lbs</t>
        </is>
      </c>
      <c r="AT467" t="n">
        <v>0</v>
      </c>
      <c r="AU467" t="n">
        <v>0</v>
      </c>
      <c r="AV467" t="n">
        <v>0</v>
      </c>
      <c r="AW467" t="n">
        <v>0</v>
      </c>
      <c r="AX467" t="inlineStr">
        <is>
          <t>NTTA00995524</t>
        </is>
      </c>
      <c r="AY467" t="inlineStr">
        <is>
          <t>10/4/2024 12:00:00 AM</t>
        </is>
      </c>
      <c r="BF467" t="inlineStr">
        <is>
          <t>2 - DFW, SF - SAFETY</t>
        </is>
      </c>
      <c r="CJ467" t="inlineStr">
        <is>
          <t>GT-2469</t>
        </is>
      </c>
      <c r="CK467" t="inlineStr">
        <is>
          <t>223702036</t>
        </is>
      </c>
      <c r="CL467" t="n">
        <v>2</v>
      </c>
      <c r="CO467" s="1" t="n">
        <v>46295</v>
      </c>
      <c r="CP467" t="inlineStr">
        <is>
          <t>Standard</t>
        </is>
      </c>
      <c r="CV467">
        <f>FLEET7[[#This Row],[Category]]</f>
        <v/>
      </c>
      <c r="CW467">
        <f>TRIM(LEFT($C467, FIND("(", $C467 &amp; "(") - 1))</f>
        <v/>
      </c>
      <c r="CX467">
        <f>IFERROR(TRIM(MID(FLEET7[[#This Row],[Secondary Asset Identifier]], FIND(" - ", FLEET7[[#This Row],[Secondary Asset Identifier]]) + 3, LEN(FLEET7[[#This Row],[Secondary Asset Identifier]]))),FLEET7[[#This Row],[Emp ID]])</f>
        <v/>
      </c>
      <c r="CY467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467">
        <f>FLEET7[[#This Row],[Assigned]]</f>
        <v/>
      </c>
      <c r="DA467">
        <f>TRIM(LEFT($C467, FIND("(", $C467 &amp; "(") - 1))</f>
        <v/>
      </c>
    </row>
    <row r="468">
      <c r="A468" t="inlineStr">
        <is>
          <t>Ragle Inc.</t>
        </is>
      </c>
      <c r="B468" t="inlineStr">
        <is>
          <t>Ragle - Texas</t>
        </is>
      </c>
      <c r="C468" t="inlineStr">
        <is>
          <t>PT-277 (Said Garcia)</t>
        </is>
      </c>
      <c r="D468" t="inlineStr">
        <is>
          <t>On-Road</t>
        </is>
      </c>
      <c r="E468" t="inlineStr">
        <is>
          <t>FORD</t>
        </is>
      </c>
      <c r="F468" t="inlineStr">
        <is>
          <t>MAVERICK XL</t>
        </is>
      </c>
      <c r="G468" t="n">
        <v>2024</v>
      </c>
      <c r="H468" t="inlineStr">
        <is>
          <t>Pickup Truck</t>
        </is>
      </c>
      <c r="I468" t="inlineStr">
        <is>
          <t>Light Duty</t>
        </is>
      </c>
      <c r="K468" s="1" t="n">
        <v>45789.4240625</v>
      </c>
      <c r="L468" t="inlineStr">
        <is>
          <t>Key Off</t>
        </is>
      </c>
      <c r="R468" t="inlineStr">
        <is>
          <t>TEXDIST, Two Thousand Oak Apartments, North Richland Hills, TX 76180</t>
        </is>
      </c>
      <c r="T468" t="inlineStr">
        <is>
          <t>True</t>
        </is>
      </c>
      <c r="U468" t="inlineStr">
        <is>
          <t>0</t>
        </is>
      </c>
      <c r="V468" t="n">
        <v>219</v>
      </c>
      <c r="W468" t="n">
        <v>5496.4</v>
      </c>
      <c r="X468" t="n">
        <v>5496.4</v>
      </c>
      <c r="Y468" t="n">
        <v>215</v>
      </c>
      <c r="Z468" t="n">
        <v>215</v>
      </c>
      <c r="AA468" t="inlineStr">
        <is>
          <t>800069 - GARCIA, SAID A</t>
        </is>
      </c>
      <c r="AB468" t="inlineStr">
        <is>
          <t>3FTTW8A38RRB40474</t>
        </is>
      </c>
      <c r="AC468" t="inlineStr">
        <is>
          <t>6466T44</t>
        </is>
      </c>
      <c r="AD468" t="inlineStr">
        <is>
          <t>VWW2188</t>
        </is>
      </c>
      <c r="AE468" t="inlineStr">
        <is>
          <t>TX</t>
        </is>
      </c>
      <c r="AH468" t="inlineStr">
        <is>
          <t>2024 FORD MAVERICK (RRB40474) - HYBRID</t>
        </is>
      </c>
      <c r="AO468" t="inlineStr">
        <is>
          <t>0.00</t>
        </is>
      </c>
      <c r="AQ468" t="n">
        <v>0</v>
      </c>
      <c r="AR468" t="n">
        <v>0</v>
      </c>
      <c r="AS468" t="inlineStr">
        <is>
          <t>lbs</t>
        </is>
      </c>
      <c r="AT468" t="n">
        <v>0</v>
      </c>
      <c r="AU468" t="n">
        <v>0</v>
      </c>
      <c r="AV468" t="n">
        <v>0</v>
      </c>
      <c r="AW468" t="n">
        <v>0</v>
      </c>
      <c r="AX468" t="inlineStr">
        <is>
          <t>NTTA00995524</t>
        </is>
      </c>
      <c r="AY468" t="inlineStr">
        <is>
          <t>10/4/2024 12:00:00 AM</t>
        </is>
      </c>
      <c r="BF468" t="inlineStr">
        <is>
          <t>2 - DFW, SF - SAFETY</t>
        </is>
      </c>
      <c r="CJ468" t="inlineStr">
        <is>
          <t>GT-2469</t>
        </is>
      </c>
      <c r="CK468" t="inlineStr">
        <is>
          <t>223702119</t>
        </is>
      </c>
      <c r="CL468" t="n">
        <v>2</v>
      </c>
      <c r="CO468" s="1" t="n">
        <v>46295</v>
      </c>
      <c r="CP468" t="inlineStr">
        <is>
          <t>Standard</t>
        </is>
      </c>
      <c r="CV468">
        <f>FLEET7[[#This Row],[Category]]</f>
        <v/>
      </c>
      <c r="CW468">
        <f>TRIM(LEFT($C468, FIND("(", $C468 &amp; "(") - 1))</f>
        <v/>
      </c>
      <c r="CX468">
        <f>IFERROR(TRIM(MID(FLEET7[[#This Row],[Secondary Asset Identifier]], FIND(" - ", FLEET7[[#This Row],[Secondary Asset Identifier]]) + 3, LEN(FLEET7[[#This Row],[Secondary Asset Identifier]]))),FLEET7[[#This Row],[Emp ID]])</f>
        <v/>
      </c>
      <c r="CY468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468">
        <f>FLEET7[[#This Row],[Assigned]]</f>
        <v/>
      </c>
      <c r="DA468">
        <f>TRIM(LEFT($C468, FIND("(", $C468 &amp; "(") - 1))</f>
        <v/>
      </c>
    </row>
    <row r="469">
      <c r="A469" t="inlineStr">
        <is>
          <t>Ragle Inc.</t>
        </is>
      </c>
      <c r="B469" t="inlineStr">
        <is>
          <t>Ragle - Texas</t>
        </is>
      </c>
      <c r="C469" t="inlineStr">
        <is>
          <t>PT-278 (Juan Castro)</t>
        </is>
      </c>
      <c r="D469" t="inlineStr">
        <is>
          <t>On-Road</t>
        </is>
      </c>
      <c r="E469" t="inlineStr">
        <is>
          <t>FORD</t>
        </is>
      </c>
      <c r="F469" t="inlineStr">
        <is>
          <t>MAVERICK XL</t>
        </is>
      </c>
      <c r="G469" t="n">
        <v>2024</v>
      </c>
      <c r="H469" t="inlineStr">
        <is>
          <t>Pickup Truck</t>
        </is>
      </c>
      <c r="I469" t="inlineStr">
        <is>
          <t>Light Duty</t>
        </is>
      </c>
      <c r="K469" s="1" t="n">
        <v>45789.42659722222</v>
      </c>
      <c r="L469" t="inlineStr">
        <is>
          <t>Idling</t>
        </is>
      </c>
      <c r="R469" t="inlineStr">
        <is>
          <t>2022-023 Riverfront &amp; Cadiz Bridge Improvement, S Riverfront Blvd, Dallas, TX 75207</t>
        </is>
      </c>
      <c r="T469" t="inlineStr">
        <is>
          <t>True</t>
        </is>
      </c>
      <c r="U469" t="inlineStr">
        <is>
          <t>0</t>
        </is>
      </c>
      <c r="V469" t="n">
        <v>216</v>
      </c>
      <c r="W469" t="n">
        <v>20819.1</v>
      </c>
      <c r="X469" t="n">
        <v>20819.1</v>
      </c>
      <c r="Y469" t="n">
        <v>1016</v>
      </c>
      <c r="Z469" t="n">
        <v>1016</v>
      </c>
      <c r="AA469" t="inlineStr">
        <is>
          <t>800070 - CASTRO, JUAN J</t>
        </is>
      </c>
      <c r="AB469" t="inlineStr">
        <is>
          <t>3FTTW8A32RRB41295</t>
        </is>
      </c>
      <c r="AC469" t="inlineStr">
        <is>
          <t>6466T79-TEMP TAG</t>
        </is>
      </c>
      <c r="AD469" t="inlineStr">
        <is>
          <t>VWW2179</t>
        </is>
      </c>
      <c r="AE469" t="inlineStr">
        <is>
          <t>TX</t>
        </is>
      </c>
      <c r="AH469" t="inlineStr">
        <is>
          <t>2024 FORD MAVERICK (RRB41295) - HYBRID</t>
        </is>
      </c>
      <c r="AO469" t="inlineStr">
        <is>
          <t>0.00</t>
        </is>
      </c>
      <c r="AQ469" t="n">
        <v>0</v>
      </c>
      <c r="AR469" t="n">
        <v>0</v>
      </c>
      <c r="AS469" t="inlineStr">
        <is>
          <t>lbs</t>
        </is>
      </c>
      <c r="AT469" t="n">
        <v>0</v>
      </c>
      <c r="AU469" t="n">
        <v>0</v>
      </c>
      <c r="AV469" t="n">
        <v>0</v>
      </c>
      <c r="AW469" t="n">
        <v>0</v>
      </c>
      <c r="AX469" t="inlineStr">
        <is>
          <t>NTTA01228229</t>
        </is>
      </c>
      <c r="AY469" t="inlineStr">
        <is>
          <t>10/4/2024 12:00:00 AM</t>
        </is>
      </c>
      <c r="BF469" t="inlineStr">
        <is>
          <t>2 - DFW</t>
        </is>
      </c>
      <c r="CJ469" t="inlineStr">
        <is>
          <t>GT-2469</t>
        </is>
      </c>
      <c r="CK469" t="inlineStr">
        <is>
          <t>223702341</t>
        </is>
      </c>
      <c r="CL469" t="n">
        <v>2</v>
      </c>
      <c r="CO469" s="1" t="n">
        <v>46295</v>
      </c>
      <c r="CP469" t="inlineStr">
        <is>
          <t>Standard</t>
        </is>
      </c>
      <c r="CV469">
        <f>FLEET7[[#This Row],[Category]]</f>
        <v/>
      </c>
      <c r="CW469">
        <f>TRIM(LEFT($C469, FIND("(", $C469 &amp; "(") - 1))</f>
        <v/>
      </c>
      <c r="CX469">
        <f>IFERROR(TRIM(MID(FLEET7[[#This Row],[Secondary Asset Identifier]], FIND(" - ", FLEET7[[#This Row],[Secondary Asset Identifier]]) + 3, LEN(FLEET7[[#This Row],[Secondary Asset Identifier]]))),FLEET7[[#This Row],[Emp ID]])</f>
        <v/>
      </c>
      <c r="CY469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469">
        <f>FLEET7[[#This Row],[Assigned]]</f>
        <v/>
      </c>
      <c r="DA469">
        <f>TRIM(LEFT($C469, FIND("(", $C469 &amp; "(") - 1))</f>
        <v/>
      </c>
    </row>
    <row r="470">
      <c r="A470" t="inlineStr">
        <is>
          <t>Ragle Inc.</t>
        </is>
      </c>
      <c r="B470" t="inlineStr">
        <is>
          <t>Ragle - Texas</t>
        </is>
      </c>
      <c r="C470" t="inlineStr">
        <is>
          <t>PT-279 (AARON CONCHA)</t>
        </is>
      </c>
      <c r="D470" t="inlineStr">
        <is>
          <t>On-Road</t>
        </is>
      </c>
      <c r="E470" t="inlineStr">
        <is>
          <t>FORD</t>
        </is>
      </c>
      <c r="F470" t="inlineStr">
        <is>
          <t>F250 XL</t>
        </is>
      </c>
      <c r="G470" t="n">
        <v>2024</v>
      </c>
      <c r="H470" t="inlineStr">
        <is>
          <t>Pickup Truck</t>
        </is>
      </c>
      <c r="K470" s="1" t="n">
        <v>45789.42641203704</v>
      </c>
      <c r="L470" t="inlineStr">
        <is>
          <t>Idling</t>
        </is>
      </c>
      <c r="R470" t="inlineStr">
        <is>
          <t>24-04 DALLAS SH 310 INTERSECTION IMPROV, S Central Expy, Dallas, TX 75241</t>
        </is>
      </c>
      <c r="T470" t="inlineStr">
        <is>
          <t>True</t>
        </is>
      </c>
      <c r="U470" t="inlineStr">
        <is>
          <t>0</t>
        </is>
      </c>
      <c r="V470" t="n">
        <v>243</v>
      </c>
      <c r="W470" t="n">
        <v>21903.4</v>
      </c>
      <c r="X470" t="n">
        <v>21903.4</v>
      </c>
      <c r="Y470" t="n">
        <v>1447</v>
      </c>
      <c r="Z470" t="n">
        <v>1447</v>
      </c>
      <c r="AA470" t="inlineStr">
        <is>
          <t>240005 - Concha, Aaron</t>
        </is>
      </c>
      <c r="AB470" t="inlineStr">
        <is>
          <t>1FT7W2AAXREE94240</t>
        </is>
      </c>
      <c r="AC470" t="inlineStr">
        <is>
          <t>6538D82 TEMP TAG</t>
        </is>
      </c>
      <c r="AD470" t="inlineStr">
        <is>
          <t>VXW0808</t>
        </is>
      </c>
      <c r="AE470" t="inlineStr">
        <is>
          <t>TX</t>
        </is>
      </c>
      <c r="AH470" t="inlineStr">
        <is>
          <t>2024 FORD F250 XL</t>
        </is>
      </c>
      <c r="AO470" t="inlineStr">
        <is>
          <t>0.00</t>
        </is>
      </c>
      <c r="AQ470" t="n">
        <v>0</v>
      </c>
      <c r="AR470" t="n">
        <v>0</v>
      </c>
      <c r="AS470" t="inlineStr">
        <is>
          <t>lbs</t>
        </is>
      </c>
      <c r="AT470" t="n">
        <v>0</v>
      </c>
      <c r="AU470" t="n">
        <v>0</v>
      </c>
      <c r="AV470" t="n">
        <v>0</v>
      </c>
      <c r="AW470" t="n">
        <v>0</v>
      </c>
      <c r="AX470" t="inlineStr">
        <is>
          <t>NTTA00958388</t>
        </is>
      </c>
      <c r="AY470" t="inlineStr">
        <is>
          <t>10/1/2024 12:00:00 AM</t>
        </is>
      </c>
      <c r="AZ470" t="n">
        <v>56859.18</v>
      </c>
      <c r="BF470" t="inlineStr">
        <is>
          <t>2 - DFW, FM - FOREMEN</t>
        </is>
      </c>
      <c r="CJ470" t="inlineStr">
        <is>
          <t>GT-2469</t>
        </is>
      </c>
      <c r="CK470" t="inlineStr">
        <is>
          <t>201006600</t>
        </is>
      </c>
      <c r="CL470" t="n">
        <v>2</v>
      </c>
      <c r="CO470" s="1" t="n">
        <v>46326</v>
      </c>
      <c r="CP470" t="inlineStr">
        <is>
          <t>Standard</t>
        </is>
      </c>
      <c r="CV470">
        <f>FLEET7[[#This Row],[Category]]</f>
        <v/>
      </c>
      <c r="CW470">
        <f>TRIM(LEFT($C470, FIND("(", $C470 &amp; "(") - 1))</f>
        <v/>
      </c>
      <c r="CX470">
        <f>IFERROR(TRIM(MID(FLEET7[[#This Row],[Secondary Asset Identifier]], FIND(" - ", FLEET7[[#This Row],[Secondary Asset Identifier]]) + 3, LEN(FLEET7[[#This Row],[Secondary Asset Identifier]]))),FLEET7[[#This Row],[Emp ID]])</f>
        <v/>
      </c>
      <c r="CY470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470">
        <f>FLEET7[[#This Row],[Assigned]]</f>
        <v/>
      </c>
      <c r="DA470">
        <f>TRIM(LEFT($C470, FIND("(", $C470 &amp; "(") - 1))</f>
        <v/>
      </c>
    </row>
    <row r="471">
      <c r="A471" t="inlineStr">
        <is>
          <t>Ragle Inc.</t>
        </is>
      </c>
      <c r="B471" t="inlineStr">
        <is>
          <t>Ragle - Texas</t>
        </is>
      </c>
      <c r="C471" t="inlineStr">
        <is>
          <t>PT-280 (ANDRES BLANCO)</t>
        </is>
      </c>
      <c r="D471" t="inlineStr">
        <is>
          <t>On-Road</t>
        </is>
      </c>
      <c r="E471" t="inlineStr">
        <is>
          <t>FORD</t>
        </is>
      </c>
      <c r="F471" t="inlineStr">
        <is>
          <t>F250 XL</t>
        </is>
      </c>
      <c r="G471" t="n">
        <v>2024</v>
      </c>
      <c r="H471" t="inlineStr">
        <is>
          <t>Pickup Truck</t>
        </is>
      </c>
      <c r="K471" s="1" t="n">
        <v>45789.38596064815</v>
      </c>
      <c r="L471" t="inlineStr">
        <is>
          <t>Key Off</t>
        </is>
      </c>
      <c r="R471" t="inlineStr">
        <is>
          <t>2024-030 Matagorda SH 35 Bridge Replacement, State Highway 35 S, Bay City, TX 77414</t>
        </is>
      </c>
      <c r="T471" t="inlineStr">
        <is>
          <t>True</t>
        </is>
      </c>
      <c r="U471" t="inlineStr">
        <is>
          <t>0</t>
        </is>
      </c>
      <c r="V471" t="n">
        <v>28</v>
      </c>
      <c r="W471" t="n">
        <v>25398.9</v>
      </c>
      <c r="X471" t="n">
        <v>25398.9</v>
      </c>
      <c r="Y471" t="n">
        <v>1352</v>
      </c>
      <c r="Z471" t="n">
        <v>1352</v>
      </c>
      <c r="AA471" t="inlineStr">
        <is>
          <t>440082 - Blanco, Andres E</t>
        </is>
      </c>
      <c r="AB471" t="inlineStr">
        <is>
          <t>1FT7W2AA0REE93968</t>
        </is>
      </c>
      <c r="AC471" t="inlineStr">
        <is>
          <t>6538D83 TEMP TAG</t>
        </is>
      </c>
      <c r="AD471" t="inlineStr">
        <is>
          <t>VXW0809</t>
        </is>
      </c>
      <c r="AE471" t="inlineStr">
        <is>
          <t>TX</t>
        </is>
      </c>
      <c r="AH471" t="inlineStr">
        <is>
          <t>2024 FORD F250 XL</t>
        </is>
      </c>
      <c r="AO471" t="inlineStr">
        <is>
          <t>0.00</t>
        </is>
      </c>
      <c r="AQ471" t="n">
        <v>0</v>
      </c>
      <c r="AR471" t="n">
        <v>0</v>
      </c>
      <c r="AS471" t="inlineStr">
        <is>
          <t>lbs</t>
        </is>
      </c>
      <c r="AT471" t="n">
        <v>0</v>
      </c>
      <c r="AU471" t="n">
        <v>0</v>
      </c>
      <c r="AV471" t="n">
        <v>0</v>
      </c>
      <c r="AW471" t="n">
        <v>0</v>
      </c>
      <c r="AX471" t="inlineStr">
        <is>
          <t>NTTA00958389</t>
        </is>
      </c>
      <c r="AY471" t="inlineStr">
        <is>
          <t>10/1/2024 12:00:00 AM</t>
        </is>
      </c>
      <c r="AZ471" t="n">
        <v>56859.18</v>
      </c>
      <c r="BF471" t="inlineStr">
        <is>
          <t>FM - FOREMEN, 4 - HOU</t>
        </is>
      </c>
      <c r="CJ471" t="inlineStr">
        <is>
          <t>GT-2469</t>
        </is>
      </c>
      <c r="CK471" t="inlineStr">
        <is>
          <t>223702211</t>
        </is>
      </c>
      <c r="CL471" t="n">
        <v>2</v>
      </c>
      <c r="CO471" s="1" t="n">
        <v>46326</v>
      </c>
      <c r="CP471" t="inlineStr">
        <is>
          <t>Standard</t>
        </is>
      </c>
      <c r="CV471">
        <f>FLEET7[[#This Row],[Category]]</f>
        <v/>
      </c>
      <c r="CW471">
        <f>TRIM(LEFT($C471, FIND("(", $C471 &amp; "(") - 1))</f>
        <v/>
      </c>
      <c r="CX471">
        <f>IFERROR(TRIM(MID(FLEET7[[#This Row],[Secondary Asset Identifier]], FIND(" - ", FLEET7[[#This Row],[Secondary Asset Identifier]]) + 3, LEN(FLEET7[[#This Row],[Secondary Asset Identifier]]))),FLEET7[[#This Row],[Emp ID]])</f>
        <v/>
      </c>
      <c r="CY471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471">
        <f>FLEET7[[#This Row],[Assigned]]</f>
        <v/>
      </c>
      <c r="DA471">
        <f>TRIM(LEFT($C471, FIND("(", $C471 &amp; "(") - 1))</f>
        <v/>
      </c>
    </row>
    <row r="472">
      <c r="A472" t="inlineStr">
        <is>
          <t>Ragle Inc.</t>
        </is>
      </c>
      <c r="B472" t="inlineStr">
        <is>
          <t>Ragle - Texas</t>
        </is>
      </c>
      <c r="C472" t="inlineStr">
        <is>
          <t>PT-281 (JOSUE MARTINEZ)</t>
        </is>
      </c>
      <c r="D472" t="inlineStr">
        <is>
          <t>On-Road</t>
        </is>
      </c>
      <c r="E472" t="inlineStr">
        <is>
          <t>FORD</t>
        </is>
      </c>
      <c r="F472" t="inlineStr">
        <is>
          <t>F250 XL</t>
        </is>
      </c>
      <c r="G472" t="n">
        <v>2024</v>
      </c>
      <c r="H472" t="inlineStr">
        <is>
          <t>Pickup Truck</t>
        </is>
      </c>
      <c r="K472" s="1" t="n">
        <v>45789.37813657407</v>
      </c>
      <c r="L472" t="inlineStr">
        <is>
          <t>Key Off</t>
        </is>
      </c>
      <c r="R472" t="inlineStr">
        <is>
          <t>2024-019 (15) Tarrant VA Bridge Rehab, US-67 Bus S, Keene, TX 76059</t>
        </is>
      </c>
      <c r="T472" t="inlineStr">
        <is>
          <t>True</t>
        </is>
      </c>
      <c r="U472" t="inlineStr">
        <is>
          <t>0</t>
        </is>
      </c>
      <c r="V472" t="n">
        <v>243</v>
      </c>
      <c r="W472" t="n">
        <v>4255</v>
      </c>
      <c r="X472" t="n">
        <v>4255</v>
      </c>
      <c r="Y472" t="n">
        <v>241</v>
      </c>
      <c r="Z472" t="n">
        <v>241</v>
      </c>
      <c r="AA472" t="inlineStr">
        <is>
          <t>240444 - Martinez Salazar, Josue</t>
        </is>
      </c>
      <c r="AB472" t="inlineStr">
        <is>
          <t>1FT7W2AA4REE94010</t>
        </is>
      </c>
      <c r="AC472" t="inlineStr">
        <is>
          <t>6538D84 TEMPT TAG</t>
        </is>
      </c>
      <c r="AD472" t="inlineStr">
        <is>
          <t>VXW0810</t>
        </is>
      </c>
      <c r="AE472" t="inlineStr">
        <is>
          <t>TX</t>
        </is>
      </c>
      <c r="AO472" t="inlineStr">
        <is>
          <t>0.00</t>
        </is>
      </c>
      <c r="AQ472" t="n">
        <v>0</v>
      </c>
      <c r="AR472" t="n">
        <v>0</v>
      </c>
      <c r="AS472" t="inlineStr">
        <is>
          <t>lbs</t>
        </is>
      </c>
      <c r="AT472" t="n">
        <v>0</v>
      </c>
      <c r="AU472" t="n">
        <v>0</v>
      </c>
      <c r="AV472" t="n">
        <v>0</v>
      </c>
      <c r="AW472" t="n">
        <v>0</v>
      </c>
      <c r="AX472" t="inlineStr">
        <is>
          <t>NTTA00958390</t>
        </is>
      </c>
      <c r="AY472" t="inlineStr">
        <is>
          <t>10/1/2024 12:00:00 AM</t>
        </is>
      </c>
      <c r="AZ472" t="n">
        <v>56859.18</v>
      </c>
      <c r="BF472" t="inlineStr">
        <is>
          <t>2 - DFW, FM - FOREMEN</t>
        </is>
      </c>
      <c r="CJ472" t="inlineStr">
        <is>
          <t>GT-2469</t>
        </is>
      </c>
      <c r="CK472" t="inlineStr">
        <is>
          <t>201006694</t>
        </is>
      </c>
      <c r="CL472" t="n">
        <v>2</v>
      </c>
      <c r="CO472" s="1" t="n">
        <v>46326</v>
      </c>
      <c r="CP472" t="inlineStr">
        <is>
          <t>Standard</t>
        </is>
      </c>
      <c r="CV472">
        <f>FLEET7[[#This Row],[Category]]</f>
        <v/>
      </c>
      <c r="CW472">
        <f>TRIM(LEFT($C472, FIND("(", $C472 &amp; "(") - 1))</f>
        <v/>
      </c>
      <c r="CX472">
        <f>IFERROR(TRIM(MID(FLEET7[[#This Row],[Secondary Asset Identifier]], FIND(" - ", FLEET7[[#This Row],[Secondary Asset Identifier]]) + 3, LEN(FLEET7[[#This Row],[Secondary Asset Identifier]]))),FLEET7[[#This Row],[Emp ID]])</f>
        <v/>
      </c>
      <c r="CY472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472">
        <f>FLEET7[[#This Row],[Assigned]]</f>
        <v/>
      </c>
      <c r="DA472">
        <f>TRIM(LEFT($C472, FIND("(", $C472 &amp; "(") - 1))</f>
        <v/>
      </c>
    </row>
    <row r="473">
      <c r="A473" t="inlineStr">
        <is>
          <t>Ragle Inc.</t>
        </is>
      </c>
      <c r="B473" t="inlineStr">
        <is>
          <t>Ragle - Texas</t>
        </is>
      </c>
      <c r="C473" t="inlineStr">
        <is>
          <t>PT-282 (JUSTIN WAYNE OWENS)</t>
        </is>
      </c>
      <c r="D473" t="inlineStr">
        <is>
          <t>On-Road</t>
        </is>
      </c>
      <c r="E473" t="inlineStr">
        <is>
          <t>FORD</t>
        </is>
      </c>
      <c r="F473" t="inlineStr">
        <is>
          <t>F250 XL</t>
        </is>
      </c>
      <c r="G473" t="n">
        <v>2024</v>
      </c>
      <c r="H473" t="inlineStr">
        <is>
          <t>Pickup Truck</t>
        </is>
      </c>
      <c r="K473" s="1" t="n">
        <v>45789.42592592593</v>
      </c>
      <c r="L473" t="inlineStr">
        <is>
          <t>Over 20 min Idling</t>
        </is>
      </c>
      <c r="R473" t="inlineStr">
        <is>
          <t>2022-023 Riverfront &amp; Cadiz Bridge Improvement, S Riverfront Blvd, Dallas, TX 75207</t>
        </is>
      </c>
      <c r="T473" t="inlineStr">
        <is>
          <t>True</t>
        </is>
      </c>
      <c r="U473" t="inlineStr">
        <is>
          <t>0</t>
        </is>
      </c>
      <c r="V473" t="n">
        <v>187</v>
      </c>
      <c r="W473" t="n">
        <v>10625.1</v>
      </c>
      <c r="X473" t="n">
        <v>10625.1</v>
      </c>
      <c r="Y473" t="n">
        <v>784</v>
      </c>
      <c r="Z473" t="n">
        <v>784</v>
      </c>
      <c r="AA473" t="inlineStr">
        <is>
          <t>240794 - OWENS, JUSTIN W</t>
        </is>
      </c>
      <c r="AB473" t="inlineStr">
        <is>
          <t>1FT7W2AA6REF26875</t>
        </is>
      </c>
      <c r="AC473" t="inlineStr">
        <is>
          <t>6692B18</t>
        </is>
      </c>
      <c r="AD473" t="inlineStr">
        <is>
          <t>VSN4637</t>
        </is>
      </c>
      <c r="AE473" t="inlineStr">
        <is>
          <t>TX</t>
        </is>
      </c>
      <c r="AH473" t="inlineStr">
        <is>
          <t>2024 FORD F250 XL</t>
        </is>
      </c>
      <c r="AO473" t="inlineStr">
        <is>
          <t>0.00</t>
        </is>
      </c>
      <c r="AQ473" t="n">
        <v>0</v>
      </c>
      <c r="AR473" t="n">
        <v>0</v>
      </c>
      <c r="AS473" t="inlineStr">
        <is>
          <t>lbs</t>
        </is>
      </c>
      <c r="AT473" t="n">
        <v>0</v>
      </c>
      <c r="AU473" t="n">
        <v>0</v>
      </c>
      <c r="AV473" t="n">
        <v>0</v>
      </c>
      <c r="AW473" t="n">
        <v>0</v>
      </c>
      <c r="AX473" t="inlineStr">
        <is>
          <t>NTTA01346037</t>
        </is>
      </c>
      <c r="AY473" t="inlineStr">
        <is>
          <t>10/31/2026 12:00:00 AM</t>
        </is>
      </c>
      <c r="AZ473" t="n">
        <v>57142.88</v>
      </c>
      <c r="BF473" t="inlineStr">
        <is>
          <t>2 - DFW, SI - SUPERINTENDENT</t>
        </is>
      </c>
      <c r="CJ473" t="inlineStr">
        <is>
          <t>GT-2469</t>
        </is>
      </c>
      <c r="CK473" t="inlineStr">
        <is>
          <t>223702145</t>
        </is>
      </c>
      <c r="CL473" t="n">
        <v>2</v>
      </c>
      <c r="CO473" s="1" t="n">
        <v>46356</v>
      </c>
      <c r="CP473" t="inlineStr">
        <is>
          <t>Standard</t>
        </is>
      </c>
      <c r="CV473">
        <f>FLEET7[[#This Row],[Category]]</f>
        <v/>
      </c>
      <c r="CW473">
        <f>TRIM(LEFT($C473, FIND("(", $C473 &amp; "(") - 1))</f>
        <v/>
      </c>
      <c r="CX473">
        <f>IFERROR(TRIM(MID(FLEET7[[#This Row],[Secondary Asset Identifier]], FIND(" - ", FLEET7[[#This Row],[Secondary Asset Identifier]]) + 3, LEN(FLEET7[[#This Row],[Secondary Asset Identifier]]))),FLEET7[[#This Row],[Emp ID]])</f>
        <v/>
      </c>
      <c r="CY473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473">
        <f>FLEET7[[#This Row],[Assigned]]</f>
        <v/>
      </c>
      <c r="DA473">
        <f>TRIM(LEFT($C473, FIND("(", $C473 &amp; "(") - 1))</f>
        <v/>
      </c>
    </row>
    <row r="474">
      <c r="A474" t="inlineStr">
        <is>
          <t>Ragle Inc.</t>
        </is>
      </c>
      <c r="B474" t="inlineStr">
        <is>
          <t>Ragle - Texas</t>
        </is>
      </c>
      <c r="C474" t="inlineStr">
        <is>
          <t>PT-283</t>
        </is>
      </c>
      <c r="D474" t="inlineStr">
        <is>
          <t>On-Road</t>
        </is>
      </c>
      <c r="E474" t="inlineStr">
        <is>
          <t>FORD</t>
        </is>
      </c>
      <c r="F474" t="inlineStr">
        <is>
          <t>F250 XL</t>
        </is>
      </c>
      <c r="G474" t="n">
        <v>2024</v>
      </c>
      <c r="H474" t="inlineStr">
        <is>
          <t>Pickup Truck</t>
        </is>
      </c>
      <c r="K474" s="1" t="n">
        <v>45789.42622685185</v>
      </c>
      <c r="L474" t="inlineStr">
        <is>
          <t>Idling</t>
        </is>
      </c>
      <c r="R474" t="inlineStr">
        <is>
          <t>DFW Yard, Oak Grove Rd, Fort Worth, TX 76140</t>
        </is>
      </c>
      <c r="T474" t="inlineStr">
        <is>
          <t>True</t>
        </is>
      </c>
      <c r="U474" t="inlineStr">
        <is>
          <t>0</t>
        </is>
      </c>
      <c r="V474" t="n">
        <v>76</v>
      </c>
      <c r="W474" t="n">
        <v>339.5</v>
      </c>
      <c r="X474" t="n">
        <v>339.5</v>
      </c>
      <c r="Y474" t="n">
        <v>9</v>
      </c>
      <c r="Z474" t="n">
        <v>9</v>
      </c>
      <c r="AA474" t="inlineStr">
        <is>
          <t>PT-283</t>
        </is>
      </c>
      <c r="AB474" t="inlineStr">
        <is>
          <t>1FT7W2AA9REF26630</t>
        </is>
      </c>
      <c r="AC474" t="inlineStr">
        <is>
          <t>7384L31 TEMPT PLATE</t>
        </is>
      </c>
      <c r="AD474" t="inlineStr">
        <is>
          <t>WHJ4177</t>
        </is>
      </c>
      <c r="AE474" t="inlineStr">
        <is>
          <t>TX</t>
        </is>
      </c>
      <c r="AH474" t="inlineStr">
        <is>
          <t>2024 F250 F26630 PT-283</t>
        </is>
      </c>
      <c r="AO474" t="inlineStr">
        <is>
          <t>0.00</t>
        </is>
      </c>
      <c r="AQ474" t="n">
        <v>0</v>
      </c>
      <c r="AR474" t="n">
        <v>0</v>
      </c>
      <c r="AS474" t="inlineStr">
        <is>
          <t>lbs</t>
        </is>
      </c>
      <c r="AT474" t="n">
        <v>0</v>
      </c>
      <c r="AU474" t="n">
        <v>0</v>
      </c>
      <c r="AV474" t="n">
        <v>0</v>
      </c>
      <c r="AW474" t="n">
        <v>0</v>
      </c>
      <c r="BF474" t="inlineStr">
        <is>
          <t>2 - DFW</t>
        </is>
      </c>
      <c r="CJ474" t="inlineStr">
        <is>
          <t>GT-2469</t>
        </is>
      </c>
      <c r="CK474" t="inlineStr">
        <is>
          <t>201006685</t>
        </is>
      </c>
      <c r="CL474" t="n">
        <v>2</v>
      </c>
      <c r="CO474" s="1" t="n">
        <v>46477</v>
      </c>
      <c r="CP474" t="inlineStr">
        <is>
          <t>Standard</t>
        </is>
      </c>
      <c r="CV474">
        <f>FLEET7[[#This Row],[Category]]</f>
        <v/>
      </c>
      <c r="CW474">
        <f>TRIM(LEFT($C474, FIND("(", $C474 &amp; "(") - 1))</f>
        <v/>
      </c>
      <c r="CX474">
        <f>IFERROR(TRIM(MID(FLEET7[[#This Row],[Secondary Asset Identifier]], FIND(" - ", FLEET7[[#This Row],[Secondary Asset Identifier]]) + 3, LEN(FLEET7[[#This Row],[Secondary Asset Identifier]]))),FLEET7[[#This Row],[Emp ID]])</f>
        <v/>
      </c>
      <c r="CY474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474">
        <f>FLEET7[[#This Row],[Assigned]]</f>
        <v/>
      </c>
      <c r="DA474">
        <f>TRIM(LEFT($C474, FIND("(", $C474 &amp; "(") - 1))</f>
        <v/>
      </c>
    </row>
    <row r="475">
      <c r="A475" t="inlineStr">
        <is>
          <t>Ragle Inc.</t>
        </is>
      </c>
      <c r="B475" t="inlineStr">
        <is>
          <t>Ragle - Texas</t>
        </is>
      </c>
      <c r="C475" t="inlineStr">
        <is>
          <t>PT-284 (OPEN)</t>
        </is>
      </c>
      <c r="D475" t="inlineStr">
        <is>
          <t>On-Road</t>
        </is>
      </c>
      <c r="E475" t="inlineStr">
        <is>
          <t>FORD</t>
        </is>
      </c>
      <c r="F475" t="inlineStr">
        <is>
          <t>F250 XL</t>
        </is>
      </c>
      <c r="G475" t="n">
        <v>2024</v>
      </c>
      <c r="H475" t="inlineStr">
        <is>
          <t>Pickup Truck</t>
        </is>
      </c>
      <c r="K475" s="1" t="n">
        <v>45789.41693287037</v>
      </c>
      <c r="L475" t="inlineStr">
        <is>
          <t>Key Off</t>
        </is>
      </c>
      <c r="R475" t="inlineStr">
        <is>
          <t>Dallas North Tollway N, Dallas, TX 75219</t>
        </is>
      </c>
      <c r="T475" t="inlineStr">
        <is>
          <t>True</t>
        </is>
      </c>
      <c r="U475" t="inlineStr">
        <is>
          <t>0</t>
        </is>
      </c>
      <c r="V475" t="n">
        <v>76</v>
      </c>
      <c r="W475" t="n">
        <v>4251.7</v>
      </c>
      <c r="X475" t="n">
        <v>4251.7</v>
      </c>
      <c r="Y475" t="n">
        <v>326</v>
      </c>
      <c r="Z475" t="n">
        <v>326</v>
      </c>
      <c r="AA475" t="inlineStr">
        <is>
          <t>PT-284 (OPEN)</t>
        </is>
      </c>
      <c r="AB475" t="inlineStr">
        <is>
          <t>1FT7W2AAXREF26104</t>
        </is>
      </c>
      <c r="AC475" t="inlineStr">
        <is>
          <t>7384L32  TEMPT</t>
        </is>
      </c>
      <c r="AD475" t="inlineStr">
        <is>
          <t>WHJ4180</t>
        </is>
      </c>
      <c r="AE475" t="inlineStr">
        <is>
          <t>TX</t>
        </is>
      </c>
      <c r="AH475" t="inlineStr">
        <is>
          <t>2024 F250 F26104 PT-284</t>
        </is>
      </c>
      <c r="AO475" t="inlineStr">
        <is>
          <t>0.00</t>
        </is>
      </c>
      <c r="AQ475" t="n">
        <v>0</v>
      </c>
      <c r="AR475" t="n">
        <v>0</v>
      </c>
      <c r="AS475" t="inlineStr">
        <is>
          <t>lbs</t>
        </is>
      </c>
      <c r="AT475" t="n">
        <v>0</v>
      </c>
      <c r="AU475" t="n">
        <v>0</v>
      </c>
      <c r="AV475" t="n">
        <v>0</v>
      </c>
      <c r="AW475" t="n">
        <v>0</v>
      </c>
      <c r="BF475" t="inlineStr">
        <is>
          <t>2 - DFW</t>
        </is>
      </c>
      <c r="CJ475" t="inlineStr">
        <is>
          <t>GT-2469</t>
        </is>
      </c>
      <c r="CK475" t="inlineStr">
        <is>
          <t>223702210</t>
        </is>
      </c>
      <c r="CL475" t="n">
        <v>2</v>
      </c>
      <c r="CO475" s="1" t="n">
        <v>46477</v>
      </c>
      <c r="CP475" t="inlineStr">
        <is>
          <t>Standard</t>
        </is>
      </c>
      <c r="CV475">
        <f>FLEET7[[#This Row],[Category]]</f>
        <v/>
      </c>
      <c r="CW475">
        <f>TRIM(LEFT($C475, FIND("(", $C475 &amp; "(") - 1))</f>
        <v/>
      </c>
      <c r="CX475">
        <f>IFERROR(TRIM(MID(FLEET7[[#This Row],[Secondary Asset Identifier]], FIND(" - ", FLEET7[[#This Row],[Secondary Asset Identifier]]) + 3, LEN(FLEET7[[#This Row],[Secondary Asset Identifier]]))),FLEET7[[#This Row],[Emp ID]])</f>
        <v/>
      </c>
      <c r="CY475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475">
        <f>FLEET7[[#This Row],[Assigned]]</f>
        <v/>
      </c>
      <c r="DA475">
        <f>TRIM(LEFT($C475, FIND("(", $C475 &amp; "(") - 1))</f>
        <v/>
      </c>
    </row>
    <row r="476">
      <c r="A476" t="inlineStr">
        <is>
          <t>Ragle Inc.</t>
        </is>
      </c>
      <c r="B476" t="inlineStr">
        <is>
          <t>Ragle - Texas</t>
        </is>
      </c>
      <c r="C476" t="inlineStr">
        <is>
          <t>PT-89 (ROBERT NEFF)</t>
        </is>
      </c>
      <c r="D476" t="inlineStr">
        <is>
          <t>On-Road</t>
        </is>
      </c>
      <c r="E476" t="inlineStr">
        <is>
          <t>FORD</t>
        </is>
      </c>
      <c r="F476" t="inlineStr">
        <is>
          <t>F150</t>
        </is>
      </c>
      <c r="G476" t="n">
        <v>2017</v>
      </c>
      <c r="H476" t="inlineStr">
        <is>
          <t>Pickup Truck</t>
        </is>
      </c>
      <c r="I476" t="inlineStr">
        <is>
          <t>1/2 Ton</t>
        </is>
      </c>
      <c r="K476" s="1" t="n">
        <v>45789.42546296296</v>
      </c>
      <c r="L476" t="inlineStr">
        <is>
          <t>Idling</t>
        </is>
      </c>
      <c r="R476" t="inlineStr">
        <is>
          <t>2022-023 Riverfront &amp; Cadiz Bridge Improvement, S Riverfront Blvd, Dallas, TX 75207</t>
        </is>
      </c>
      <c r="T476" t="inlineStr">
        <is>
          <t>True</t>
        </is>
      </c>
      <c r="U476" t="inlineStr">
        <is>
          <t>0</t>
        </is>
      </c>
      <c r="V476" t="n">
        <v>635</v>
      </c>
      <c r="W476" t="n">
        <v>97079.8</v>
      </c>
      <c r="X476" t="n">
        <v>97079.8</v>
      </c>
      <c r="Y476" t="n">
        <v>1522</v>
      </c>
      <c r="Z476" t="n">
        <v>1522</v>
      </c>
      <c r="AA476" t="inlineStr">
        <is>
          <t>240807 - NEFF, ROBERT S</t>
        </is>
      </c>
      <c r="AB476" t="inlineStr">
        <is>
          <t>1FTEW1CPXHKD58127</t>
        </is>
      </c>
      <c r="AD476" t="inlineStr">
        <is>
          <t>LVD1860</t>
        </is>
      </c>
      <c r="AE476" t="inlineStr">
        <is>
          <t>TX</t>
        </is>
      </c>
      <c r="AH476" t="inlineStr">
        <is>
          <t>XL 4x2 SuperCrew Cab Styleside 5.5 ft. box 145 in. WB</t>
        </is>
      </c>
      <c r="AO476" t="inlineStr">
        <is>
          <t>0.00</t>
        </is>
      </c>
      <c r="AP476" t="inlineStr">
        <is>
          <t>CuYds</t>
        </is>
      </c>
      <c r="AQ476" t="n">
        <v>0</v>
      </c>
      <c r="AR476" t="n">
        <v>0</v>
      </c>
      <c r="AS476" t="inlineStr">
        <is>
          <t>lbs</t>
        </is>
      </c>
      <c r="AT476" t="n">
        <v>0</v>
      </c>
      <c r="AU476" t="n">
        <v>0</v>
      </c>
      <c r="AV476" t="n">
        <v>0</v>
      </c>
      <c r="AW476" t="n">
        <v>0</v>
      </c>
      <c r="AX476" t="inlineStr">
        <is>
          <t>DNT.14138235</t>
        </is>
      </c>
      <c r="AZ476" t="n">
        <v>0</v>
      </c>
      <c r="BA476" t="n">
        <v>0</v>
      </c>
      <c r="BB476" t="n">
        <v>0</v>
      </c>
      <c r="BF476" t="inlineStr">
        <is>
          <t>8 - DISTRICT, O - OPEN</t>
        </is>
      </c>
      <c r="CJ476" t="inlineStr">
        <is>
          <t>GT-2469</t>
        </is>
      </c>
      <c r="CK476" t="inlineStr">
        <is>
          <t>223702019</t>
        </is>
      </c>
      <c r="CL476" t="n">
        <v>2</v>
      </c>
      <c r="CO476" s="1" t="n">
        <v>46053</v>
      </c>
      <c r="CP476" t="inlineStr">
        <is>
          <t>Import</t>
        </is>
      </c>
      <c r="CV476">
        <f>FLEET7[[#This Row],[Category]]</f>
        <v/>
      </c>
      <c r="CW476">
        <f>TRIM(LEFT($C476, FIND("(", $C476 &amp; "(") - 1))</f>
        <v/>
      </c>
      <c r="CX476">
        <f>IFERROR(TRIM(MID(FLEET7[[#This Row],[Secondary Asset Identifier]], FIND(" - ", FLEET7[[#This Row],[Secondary Asset Identifier]]) + 3, LEN(FLEET7[[#This Row],[Secondary Asset Identifier]]))),FLEET7[[#This Row],[Emp ID]])</f>
        <v/>
      </c>
      <c r="CY476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476">
        <f>FLEET7[[#This Row],[Assigned]]</f>
        <v/>
      </c>
      <c r="DA476">
        <f>TRIM(LEFT($C476, FIND("(", $C476 &amp; "(") - 1))</f>
        <v/>
      </c>
    </row>
    <row r="477">
      <c r="A477" t="inlineStr">
        <is>
          <t>Ragle Inc.</t>
        </is>
      </c>
      <c r="B477" t="inlineStr">
        <is>
          <t>Ragle - Texas</t>
        </is>
      </c>
      <c r="C477" t="inlineStr">
        <is>
          <t>PT-92 (STONIE BROWN)</t>
        </is>
      </c>
      <c r="D477" t="inlineStr">
        <is>
          <t>On-Road</t>
        </is>
      </c>
      <c r="E477" t="inlineStr">
        <is>
          <t>FORD</t>
        </is>
      </c>
      <c r="F477" t="inlineStr">
        <is>
          <t>F150</t>
        </is>
      </c>
      <c r="G477" t="n">
        <v>2016</v>
      </c>
      <c r="H477" t="inlineStr">
        <is>
          <t>Pickup Truck</t>
        </is>
      </c>
      <c r="I477" t="inlineStr">
        <is>
          <t>1/2 Ton</t>
        </is>
      </c>
      <c r="K477" s="1" t="n">
        <v>45788.82650462963</v>
      </c>
      <c r="L477" t="inlineStr">
        <is>
          <t>Heartbeat</t>
        </is>
      </c>
      <c r="R477" t="inlineStr">
        <is>
          <t>TRAFFIC WALNUT HILL YARD, Composite Dr, Dallas, TX 75220</t>
        </is>
      </c>
      <c r="T477" t="inlineStr">
        <is>
          <t>True</t>
        </is>
      </c>
      <c r="U477" t="inlineStr">
        <is>
          <t>2</t>
        </is>
      </c>
      <c r="V477" t="n">
        <v>178</v>
      </c>
      <c r="W477" t="n">
        <v>118717.7</v>
      </c>
      <c r="X477" t="n">
        <v>118955.7</v>
      </c>
      <c r="Y477" t="n">
        <v>6874</v>
      </c>
      <c r="Z477" t="n">
        <v>6874</v>
      </c>
      <c r="AA477" t="inlineStr">
        <is>
          <t>STONIE BROWN</t>
        </is>
      </c>
      <c r="AB477" t="inlineStr">
        <is>
          <t>1FTMF1C82GKE43112</t>
        </is>
      </c>
      <c r="AD477" t="inlineStr">
        <is>
          <t>KTZ7574</t>
        </is>
      </c>
      <c r="AE477" t="inlineStr">
        <is>
          <t>TX</t>
        </is>
      </c>
      <c r="AH477" t="inlineStr">
        <is>
          <t>XL 4x2 Regular Cab Styleside 6.5 ft. box 122 in. WB</t>
        </is>
      </c>
      <c r="AO477" t="inlineStr">
        <is>
          <t>0.00</t>
        </is>
      </c>
      <c r="AP477" t="inlineStr">
        <is>
          <t>CuYds</t>
        </is>
      </c>
      <c r="AQ477" t="n">
        <v>0</v>
      </c>
      <c r="AR477" t="n">
        <v>0</v>
      </c>
      <c r="AS477" t="inlineStr">
        <is>
          <t>lbs</t>
        </is>
      </c>
      <c r="AT477" t="n">
        <v>0</v>
      </c>
      <c r="AU477" t="n">
        <v>0</v>
      </c>
      <c r="AV477" t="n">
        <v>0</v>
      </c>
      <c r="AW477" t="n">
        <v>0</v>
      </c>
      <c r="AX477" t="inlineStr">
        <is>
          <t>DNT.15281787</t>
        </is>
      </c>
      <c r="AZ477" t="n">
        <v>0</v>
      </c>
      <c r="BA477" t="n">
        <v>0</v>
      </c>
      <c r="BB477" t="n">
        <v>0</v>
      </c>
      <c r="BF477" t="inlineStr">
        <is>
          <t>2 - DFW, TC - TRAFFIC CONTROL</t>
        </is>
      </c>
      <c r="CJ477" t="inlineStr">
        <is>
          <t>GT-2469</t>
        </is>
      </c>
      <c r="CK477" t="inlineStr">
        <is>
          <t>201006674</t>
        </is>
      </c>
      <c r="CL477" t="n">
        <v>2</v>
      </c>
      <c r="CO477" s="1" t="n">
        <v>45777</v>
      </c>
      <c r="CP477" t="inlineStr">
        <is>
          <t>Import</t>
        </is>
      </c>
      <c r="CV477">
        <f>FLEET7[[#This Row],[Category]]</f>
        <v/>
      </c>
      <c r="CW477">
        <f>TRIM(LEFT($C477, FIND("(", $C477 &amp; "(") - 1))</f>
        <v/>
      </c>
      <c r="CX477">
        <f>IFERROR(TRIM(MID(FLEET7[[#This Row],[Secondary Asset Identifier]], FIND(" - ", FLEET7[[#This Row],[Secondary Asset Identifier]]) + 3, LEN(FLEET7[[#This Row],[Secondary Asset Identifier]]))),FLEET7[[#This Row],[Emp ID]])</f>
        <v/>
      </c>
      <c r="CY477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477">
        <f>FLEET7[[#This Row],[Assigned]]</f>
        <v/>
      </c>
      <c r="DA477">
        <f>TRIM(LEFT($C477, FIND("(", $C477 &amp; "(") - 1))</f>
        <v/>
      </c>
    </row>
    <row r="478">
      <c r="A478" t="inlineStr">
        <is>
          <t>Ragle Inc.</t>
        </is>
      </c>
      <c r="B478" t="inlineStr">
        <is>
          <t>Ragle - Texas</t>
        </is>
      </c>
      <c r="C478" t="inlineStr">
        <is>
          <t>R-05</t>
        </is>
      </c>
      <c r="D478" t="inlineStr">
        <is>
          <t>Off-Road</t>
        </is>
      </c>
      <c r="E478" t="inlineStr">
        <is>
          <t>INGERSOLL-RAND</t>
        </is>
      </c>
      <c r="F478" t="inlineStr">
        <is>
          <t>SD-116DX</t>
        </is>
      </c>
      <c r="G478" t="n">
        <v>2005</v>
      </c>
      <c r="H478" t="inlineStr">
        <is>
          <t>Roller</t>
        </is>
      </c>
      <c r="I478" t="inlineStr">
        <is>
          <t>Asphalt 84"</t>
        </is>
      </c>
      <c r="K478" s="1" t="n">
        <v>45788.89953703704</v>
      </c>
      <c r="L478" t="inlineStr">
        <is>
          <t>Heartbeat</t>
        </is>
      </c>
      <c r="R478" t="inlineStr">
        <is>
          <t>DFW Yard, Oak Grove Rd, Fort Worth, TX 76140</t>
        </is>
      </c>
      <c r="T478" t="inlineStr">
        <is>
          <t>True</t>
        </is>
      </c>
      <c r="U478" t="inlineStr">
        <is>
          <t>73</t>
        </is>
      </c>
      <c r="V478" t="n">
        <v>1006</v>
      </c>
      <c r="W478" t="n">
        <v>454</v>
      </c>
      <c r="X478" t="n">
        <v>454</v>
      </c>
      <c r="Y478" t="n">
        <v>441</v>
      </c>
      <c r="Z478" t="n">
        <v>441</v>
      </c>
      <c r="AA478" t="inlineStr">
        <is>
          <t>RTX-RL02</t>
        </is>
      </c>
      <c r="AB478" t="inlineStr">
        <is>
          <t>177813</t>
        </is>
      </c>
      <c r="AH478" t="inlineStr">
        <is>
          <t>Smooth drum</t>
        </is>
      </c>
      <c r="AO478" t="inlineStr">
        <is>
          <t>0.00</t>
        </is>
      </c>
      <c r="AP478" t="inlineStr">
        <is>
          <t>CuYds</t>
        </is>
      </c>
      <c r="AR478" t="n">
        <v>0</v>
      </c>
      <c r="AS478" t="inlineStr">
        <is>
          <t>lbs</t>
        </is>
      </c>
      <c r="AU478" t="n">
        <v>0</v>
      </c>
      <c r="AV478" t="n">
        <v>0</v>
      </c>
      <c r="AW478" t="n">
        <v>0</v>
      </c>
      <c r="AY478" t="inlineStr">
        <is>
          <t>1/1/2009 12:00:00 AM</t>
        </is>
      </c>
      <c r="AZ478" t="n">
        <v>53500</v>
      </c>
      <c r="BA478" t="n">
        <v>0</v>
      </c>
      <c r="BB478" t="n">
        <v>0</v>
      </c>
      <c r="CJ478" t="inlineStr">
        <is>
          <t>GT-4769B</t>
        </is>
      </c>
      <c r="CK478" t="inlineStr">
        <is>
          <t>221020567</t>
        </is>
      </c>
      <c r="CP478" t="inlineStr">
        <is>
          <t>Import</t>
        </is>
      </c>
      <c r="CV478">
        <f>FLEET7[[#This Row],[Category]]</f>
        <v/>
      </c>
      <c r="CW478">
        <f>TRIM(LEFT($C478, FIND("(", $C478 &amp; "(") - 1))</f>
        <v/>
      </c>
      <c r="CX478">
        <f>IFERROR(TRIM(MID(FLEET7[[#This Row],[Secondary Asset Identifier]], FIND(" - ", FLEET7[[#This Row],[Secondary Asset Identifier]]) + 3, LEN(FLEET7[[#This Row],[Secondary Asset Identifier]]))),FLEET7[[#This Row],[Emp ID]])</f>
        <v/>
      </c>
      <c r="CY478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478">
        <f>FLEET7[[#This Row],[Assigned]]</f>
        <v/>
      </c>
      <c r="DA478">
        <f>TRIM(LEFT($C478, FIND("(", $C478 &amp; "(") - 1))</f>
        <v/>
      </c>
    </row>
    <row r="479">
      <c r="A479" t="inlineStr">
        <is>
          <t>Ragle Inc.</t>
        </is>
      </c>
      <c r="B479" t="inlineStr">
        <is>
          <t>Ragle - Texas</t>
        </is>
      </c>
      <c r="C479" t="inlineStr">
        <is>
          <t>R-09</t>
        </is>
      </c>
      <c r="D479" t="inlineStr">
        <is>
          <t>Off-Road</t>
        </is>
      </c>
      <c r="E479" t="inlineStr">
        <is>
          <t>CAT</t>
        </is>
      </c>
      <c r="F479" t="inlineStr">
        <is>
          <t>CP563</t>
        </is>
      </c>
      <c r="G479" t="n">
        <v>2006</v>
      </c>
      <c r="H479" t="inlineStr">
        <is>
          <t>Roller</t>
        </is>
      </c>
      <c r="I479" t="inlineStr">
        <is>
          <t>Dirt 84"</t>
        </is>
      </c>
      <c r="K479" s="1" t="n">
        <v>45789.4278587963</v>
      </c>
      <c r="L479" t="inlineStr">
        <is>
          <t>Key Off</t>
        </is>
      </c>
      <c r="R479" t="inlineStr">
        <is>
          <t>2023-007 Ector BI 20E Rehab Roadway, W Highway 80 E, Midland, TX 79765</t>
        </is>
      </c>
      <c r="T479" t="inlineStr">
        <is>
          <t>True</t>
        </is>
      </c>
      <c r="U479" t="inlineStr">
        <is>
          <t>0</t>
        </is>
      </c>
      <c r="V479" t="n">
        <v>1006</v>
      </c>
      <c r="W479" t="n">
        <v>218.6</v>
      </c>
      <c r="X479" t="n">
        <v>218.6</v>
      </c>
      <c r="Y479" t="n">
        <v>4283</v>
      </c>
      <c r="Z479" t="n">
        <v>4283</v>
      </c>
      <c r="AA479" t="inlineStr">
        <is>
          <t>RTX-RL01</t>
        </is>
      </c>
      <c r="AB479" t="inlineStr">
        <is>
          <t>CNT01339</t>
        </is>
      </c>
      <c r="AH479" t="inlineStr">
        <is>
          <t>Padfoot</t>
        </is>
      </c>
      <c r="AO479" t="inlineStr">
        <is>
          <t>0.00</t>
        </is>
      </c>
      <c r="AP479" t="inlineStr">
        <is>
          <t>CuYds</t>
        </is>
      </c>
      <c r="AR479" t="n">
        <v>0</v>
      </c>
      <c r="AS479" t="inlineStr">
        <is>
          <t>lbs</t>
        </is>
      </c>
      <c r="AU479" t="n">
        <v>0</v>
      </c>
      <c r="AV479" t="n">
        <v>0</v>
      </c>
      <c r="AW479" t="n">
        <v>0</v>
      </c>
      <c r="AY479" t="inlineStr">
        <is>
          <t>1/1/2012 12:00:00 AM</t>
        </is>
      </c>
      <c r="AZ479" t="n">
        <v>64200</v>
      </c>
      <c r="BA479" t="n">
        <v>0</v>
      </c>
      <c r="BB479" t="n">
        <v>0</v>
      </c>
      <c r="CJ479" t="inlineStr">
        <is>
          <t>GT-4769B</t>
        </is>
      </c>
      <c r="CK479" t="inlineStr">
        <is>
          <t>221020124</t>
        </is>
      </c>
      <c r="CP479" t="inlineStr">
        <is>
          <t>Import</t>
        </is>
      </c>
      <c r="CV479">
        <f>FLEET7[[#This Row],[Category]]</f>
        <v/>
      </c>
      <c r="CW479">
        <f>TRIM(LEFT($C479, FIND("(", $C479 &amp; "(") - 1))</f>
        <v/>
      </c>
      <c r="CX479">
        <f>IFERROR(TRIM(MID(FLEET7[[#This Row],[Secondary Asset Identifier]], FIND(" - ", FLEET7[[#This Row],[Secondary Asset Identifier]]) + 3, LEN(FLEET7[[#This Row],[Secondary Asset Identifier]]))),FLEET7[[#This Row],[Emp ID]])</f>
        <v/>
      </c>
      <c r="CY479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479">
        <f>FLEET7[[#This Row],[Assigned]]</f>
        <v/>
      </c>
      <c r="DA479">
        <f>TRIM(LEFT($C479, FIND("(", $C479 &amp; "(") - 1))</f>
        <v/>
      </c>
    </row>
    <row r="480">
      <c r="A480" t="inlineStr">
        <is>
          <t>Ragle Inc.</t>
        </is>
      </c>
      <c r="B480" t="inlineStr">
        <is>
          <t>Ragle - Texas</t>
        </is>
      </c>
      <c r="C480" t="inlineStr">
        <is>
          <t xml:space="preserve">R-13 </t>
        </is>
      </c>
      <c r="D480" t="inlineStr">
        <is>
          <t>Off-Road</t>
        </is>
      </c>
      <c r="E480" t="inlineStr">
        <is>
          <t>SAKAI</t>
        </is>
      </c>
      <c r="F480" t="inlineStr">
        <is>
          <t>SV510T</t>
        </is>
      </c>
      <c r="G480" t="n">
        <v>2011</v>
      </c>
      <c r="H480" t="inlineStr">
        <is>
          <t>Roller</t>
        </is>
      </c>
      <c r="I480" t="inlineStr">
        <is>
          <t>Dirt 84"</t>
        </is>
      </c>
      <c r="K480" s="1" t="n">
        <v>45788.51818287037</v>
      </c>
      <c r="L480" t="inlineStr">
        <is>
          <t>Heartbeat</t>
        </is>
      </c>
      <c r="R480" t="inlineStr">
        <is>
          <t>2024-030 Matagorda SH 35 Bridge Replacement, State Highway 35 S, Bay City, TX 77414</t>
        </is>
      </c>
      <c r="T480" t="inlineStr">
        <is>
          <t>True</t>
        </is>
      </c>
      <c r="U480" t="inlineStr">
        <is>
          <t>3</t>
        </is>
      </c>
      <c r="V480" t="n">
        <v>1008</v>
      </c>
      <c r="W480" t="n">
        <v>163.5</v>
      </c>
      <c r="X480" t="n">
        <v>163.5</v>
      </c>
      <c r="Y480" t="n">
        <v>2576</v>
      </c>
      <c r="Z480" t="n">
        <v>2576</v>
      </c>
      <c r="AA480" t="inlineStr">
        <is>
          <t>RTX-RL03</t>
        </is>
      </c>
      <c r="AB480" t="inlineStr">
        <is>
          <t>2SV43-10109</t>
        </is>
      </c>
      <c r="AH480" t="inlineStr">
        <is>
          <t>Smooth shell is on it right now</t>
        </is>
      </c>
      <c r="AO480" t="inlineStr">
        <is>
          <t>0.00</t>
        </is>
      </c>
      <c r="AP480" t="inlineStr">
        <is>
          <t>CuYds</t>
        </is>
      </c>
      <c r="AQ480" t="n">
        <v>26000</v>
      </c>
      <c r="AR480" t="n">
        <v>0</v>
      </c>
      <c r="AS480" t="inlineStr">
        <is>
          <t>lbs</t>
        </is>
      </c>
      <c r="AT480" t="n">
        <v>0</v>
      </c>
      <c r="AU480" t="n">
        <v>0</v>
      </c>
      <c r="AV480" t="n">
        <v>0</v>
      </c>
      <c r="AW480" t="n">
        <v>0</v>
      </c>
      <c r="AY480" t="inlineStr">
        <is>
          <t>1/1/2015 12:00:00 AM</t>
        </is>
      </c>
      <c r="AZ480" t="n">
        <v>86315</v>
      </c>
      <c r="BA480" t="n">
        <v>0</v>
      </c>
      <c r="BB480" t="n">
        <v>0</v>
      </c>
      <c r="CJ480" t="inlineStr">
        <is>
          <t>GT-4769B</t>
        </is>
      </c>
      <c r="CK480" t="inlineStr">
        <is>
          <t>221019730</t>
        </is>
      </c>
      <c r="CP480" t="inlineStr">
        <is>
          <t>Import</t>
        </is>
      </c>
      <c r="CV480">
        <f>FLEET7[[#This Row],[Category]]</f>
        <v/>
      </c>
      <c r="CW480">
        <f>TRIM(LEFT($C480, FIND("(", $C480 &amp; "(") - 1))</f>
        <v/>
      </c>
      <c r="CX480">
        <f>IFERROR(TRIM(MID(FLEET7[[#This Row],[Secondary Asset Identifier]], FIND(" - ", FLEET7[[#This Row],[Secondary Asset Identifier]]) + 3, LEN(FLEET7[[#This Row],[Secondary Asset Identifier]]))),FLEET7[[#This Row],[Emp ID]])</f>
        <v/>
      </c>
      <c r="CY480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480">
        <f>FLEET7[[#This Row],[Assigned]]</f>
        <v/>
      </c>
      <c r="DA480">
        <f>TRIM(LEFT($C480, FIND("(", $C480 &amp; "(") - 1))</f>
        <v/>
      </c>
    </row>
    <row r="481">
      <c r="A481" t="inlineStr">
        <is>
          <t>Ragle Inc.</t>
        </is>
      </c>
      <c r="B481" t="inlineStr">
        <is>
          <t>Ragle - Texas</t>
        </is>
      </c>
      <c r="C481" t="inlineStr">
        <is>
          <t>R-14</t>
        </is>
      </c>
      <c r="D481" t="inlineStr">
        <is>
          <t>Off-Road</t>
        </is>
      </c>
      <c r="E481" t="inlineStr">
        <is>
          <t>DYNAPAC</t>
        </is>
      </c>
      <c r="F481" t="inlineStr">
        <is>
          <t>CP271</t>
        </is>
      </c>
      <c r="G481" t="n">
        <v>2006</v>
      </c>
      <c r="H481" t="inlineStr">
        <is>
          <t>Roller</t>
        </is>
      </c>
      <c r="I481" t="inlineStr">
        <is>
          <t>Pneumatic Roller</t>
        </is>
      </c>
      <c r="K481" s="1" t="n">
        <v>45787.79074074074</v>
      </c>
      <c r="L481" t="inlineStr">
        <is>
          <t>Heartbeat</t>
        </is>
      </c>
      <c r="R481" t="inlineStr">
        <is>
          <t>DFW Yard, Oak Grove Rd, Fort Worth, TX 76140</t>
        </is>
      </c>
      <c r="T481" t="inlineStr">
        <is>
          <t>True</t>
        </is>
      </c>
      <c r="U481" t="inlineStr">
        <is>
          <t>125</t>
        </is>
      </c>
      <c r="V481" t="n">
        <v>1004</v>
      </c>
      <c r="W481" t="n">
        <v>364.6</v>
      </c>
      <c r="X481" t="n">
        <v>364.6</v>
      </c>
      <c r="Y481" t="n">
        <v>8153</v>
      </c>
      <c r="Z481" t="n">
        <v>8153</v>
      </c>
      <c r="AA481" t="inlineStr">
        <is>
          <t>RTX-RL05</t>
        </is>
      </c>
      <c r="AB481" t="inlineStr">
        <is>
          <t>2362BR2368</t>
        </is>
      </c>
      <c r="AO481" t="inlineStr">
        <is>
          <t>0.00</t>
        </is>
      </c>
      <c r="AP481" t="inlineStr">
        <is>
          <t>CuYds</t>
        </is>
      </c>
      <c r="AR481" t="n">
        <v>0</v>
      </c>
      <c r="AS481" t="inlineStr">
        <is>
          <t>lbs</t>
        </is>
      </c>
      <c r="AU481" t="n">
        <v>0</v>
      </c>
      <c r="AV481" t="n">
        <v>0</v>
      </c>
      <c r="AW481" t="n">
        <v>0</v>
      </c>
      <c r="AY481" t="inlineStr">
        <is>
          <t>1/1/2016 12:00:00 AM</t>
        </is>
      </c>
      <c r="AZ481" t="n">
        <v>31343.2</v>
      </c>
      <c r="BA481" t="n">
        <v>0</v>
      </c>
      <c r="BB481" t="n">
        <v>0</v>
      </c>
      <c r="CJ481" t="inlineStr">
        <is>
          <t>GT-4769B</t>
        </is>
      </c>
      <c r="CK481" t="inlineStr">
        <is>
          <t>221020005</t>
        </is>
      </c>
      <c r="CP481" t="inlineStr">
        <is>
          <t>Import</t>
        </is>
      </c>
      <c r="CV481">
        <f>FLEET7[[#This Row],[Category]]</f>
        <v/>
      </c>
      <c r="CW481">
        <f>TRIM(LEFT($C481, FIND("(", $C481 &amp; "(") - 1))</f>
        <v/>
      </c>
      <c r="CX481">
        <f>IFERROR(TRIM(MID(FLEET7[[#This Row],[Secondary Asset Identifier]], FIND(" - ", FLEET7[[#This Row],[Secondary Asset Identifier]]) + 3, LEN(FLEET7[[#This Row],[Secondary Asset Identifier]]))),FLEET7[[#This Row],[Emp ID]])</f>
        <v/>
      </c>
      <c r="CY481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481">
        <f>FLEET7[[#This Row],[Assigned]]</f>
        <v/>
      </c>
      <c r="DA481">
        <f>TRIM(LEFT($C481, FIND("(", $C481 &amp; "(") - 1))</f>
        <v/>
      </c>
    </row>
    <row r="482">
      <c r="A482" t="inlineStr">
        <is>
          <t>Ragle Inc.</t>
        </is>
      </c>
      <c r="B482" t="inlineStr">
        <is>
          <t>Ragle - Texas</t>
        </is>
      </c>
      <c r="C482" t="inlineStr">
        <is>
          <t>R-15</t>
        </is>
      </c>
      <c r="D482" t="inlineStr">
        <is>
          <t>Off-Road</t>
        </is>
      </c>
      <c r="E482" t="inlineStr">
        <is>
          <t>WACKER NEUSON</t>
        </is>
      </c>
      <c r="F482" t="inlineStr">
        <is>
          <t>RTX-SC2</t>
        </is>
      </c>
      <c r="G482" t="n">
        <v>2012</v>
      </c>
      <c r="H482" t="inlineStr">
        <is>
          <t>Roller</t>
        </is>
      </c>
      <c r="I482" t="inlineStr">
        <is>
          <t>Dirt 33"</t>
        </is>
      </c>
      <c r="K482" s="1" t="n">
        <v>45788.75707175926</v>
      </c>
      <c r="L482" t="inlineStr">
        <is>
          <t>Heartbeat</t>
        </is>
      </c>
      <c r="R482" t="inlineStr">
        <is>
          <t>WTX YARD (2), W County Road 117, Midland, TX 79706</t>
        </is>
      </c>
      <c r="T482" t="inlineStr">
        <is>
          <t>True</t>
        </is>
      </c>
      <c r="U482" t="inlineStr">
        <is>
          <t>86</t>
        </is>
      </c>
      <c r="V482" t="n">
        <v>1006</v>
      </c>
      <c r="W482" t="n">
        <v>18</v>
      </c>
      <c r="X482" t="n">
        <v>18</v>
      </c>
      <c r="Y482" t="n">
        <v>794</v>
      </c>
      <c r="Z482" t="n">
        <v>794</v>
      </c>
      <c r="AA482" t="inlineStr">
        <is>
          <t>RTX-TR01</t>
        </is>
      </c>
      <c r="AB482" t="inlineStr">
        <is>
          <t>20116113</t>
        </is>
      </c>
      <c r="AH482" t="inlineStr">
        <is>
          <t>Remote Trench</t>
        </is>
      </c>
      <c r="AO482" t="inlineStr">
        <is>
          <t>0.00</t>
        </is>
      </c>
      <c r="AP482" t="inlineStr">
        <is>
          <t>CuYds</t>
        </is>
      </c>
      <c r="AR482" t="n">
        <v>0</v>
      </c>
      <c r="AS482" t="inlineStr">
        <is>
          <t>lbs</t>
        </is>
      </c>
      <c r="AU482" t="n">
        <v>0</v>
      </c>
      <c r="AV482" t="n">
        <v>0</v>
      </c>
      <c r="AW482" t="n">
        <v>0</v>
      </c>
      <c r="AY482" t="inlineStr">
        <is>
          <t>1/1/2016 12:00:00 AM</t>
        </is>
      </c>
      <c r="AZ482" t="n">
        <v>10283.8</v>
      </c>
      <c r="BA482" t="n">
        <v>0</v>
      </c>
      <c r="BB482" t="n">
        <v>0</v>
      </c>
      <c r="CJ482" t="inlineStr">
        <is>
          <t>GT-4769B</t>
        </is>
      </c>
      <c r="CK482" t="inlineStr">
        <is>
          <t>221020595</t>
        </is>
      </c>
      <c r="CP482" t="inlineStr">
        <is>
          <t>Import</t>
        </is>
      </c>
      <c r="CV482">
        <f>FLEET7[[#This Row],[Category]]</f>
        <v/>
      </c>
      <c r="CW482">
        <f>TRIM(LEFT($C482, FIND("(", $C482 &amp; "(") - 1))</f>
        <v/>
      </c>
      <c r="CX482">
        <f>IFERROR(TRIM(MID(FLEET7[[#This Row],[Secondary Asset Identifier]], FIND(" - ", FLEET7[[#This Row],[Secondary Asset Identifier]]) + 3, LEN(FLEET7[[#This Row],[Secondary Asset Identifier]]))),FLEET7[[#This Row],[Emp ID]])</f>
        <v/>
      </c>
      <c r="CY482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482">
        <f>FLEET7[[#This Row],[Assigned]]</f>
        <v/>
      </c>
      <c r="DA482">
        <f>TRIM(LEFT($C482, FIND("(", $C482 &amp; "(") - 1))</f>
        <v/>
      </c>
    </row>
    <row r="483">
      <c r="A483" t="inlineStr">
        <is>
          <t>Ragle Inc.</t>
        </is>
      </c>
      <c r="B483" t="inlineStr">
        <is>
          <t>Ragle - Texas</t>
        </is>
      </c>
      <c r="C483" t="inlineStr">
        <is>
          <t>R-16</t>
        </is>
      </c>
      <c r="D483" t="inlineStr">
        <is>
          <t>Off-Road</t>
        </is>
      </c>
      <c r="E483" t="inlineStr">
        <is>
          <t>SAKAI</t>
        </is>
      </c>
      <c r="F483" t="inlineStr">
        <is>
          <t>SV410</t>
        </is>
      </c>
      <c r="G483" t="n">
        <v>2014</v>
      </c>
      <c r="H483" t="inlineStr">
        <is>
          <t>Roller</t>
        </is>
      </c>
      <c r="I483" t="inlineStr">
        <is>
          <t>Dirt 66"</t>
        </is>
      </c>
      <c r="K483" s="1" t="n">
        <v>45788.49309027778</v>
      </c>
      <c r="L483" t="inlineStr">
        <is>
          <t>Heartbeat</t>
        </is>
      </c>
      <c r="R483" t="inlineStr">
        <is>
          <t>DFW Yard, Oak Grove Rd, Fort Worth, TX 76140</t>
        </is>
      </c>
      <c r="T483" t="inlineStr">
        <is>
          <t>True</t>
        </is>
      </c>
      <c r="U483" t="inlineStr">
        <is>
          <t>7</t>
        </is>
      </c>
      <c r="V483" t="n">
        <v>1005</v>
      </c>
      <c r="W483" t="n">
        <v>196.8</v>
      </c>
      <c r="X483" t="n">
        <v>196.8</v>
      </c>
      <c r="Y483" t="n">
        <v>1244</v>
      </c>
      <c r="Z483" t="n">
        <v>1244</v>
      </c>
      <c r="AA483" t="inlineStr">
        <is>
          <t>RTX-RL06</t>
        </is>
      </c>
      <c r="AB483" t="inlineStr">
        <is>
          <t>3SV24-40191</t>
        </is>
      </c>
      <c r="AH483" t="inlineStr">
        <is>
          <t>Padfoot</t>
        </is>
      </c>
      <c r="AO483" t="inlineStr">
        <is>
          <t>0.00</t>
        </is>
      </c>
      <c r="AP483" t="inlineStr">
        <is>
          <t>CuYds</t>
        </is>
      </c>
      <c r="AQ483" t="n">
        <v>0</v>
      </c>
      <c r="AR483" t="n">
        <v>0</v>
      </c>
      <c r="AS483" t="inlineStr">
        <is>
          <t>lbs</t>
        </is>
      </c>
      <c r="AT483" t="n">
        <v>0</v>
      </c>
      <c r="AU483" t="n">
        <v>0</v>
      </c>
      <c r="AV483" t="n">
        <v>0</v>
      </c>
      <c r="AW483" t="n">
        <v>0</v>
      </c>
      <c r="AY483" t="inlineStr">
        <is>
          <t>1/1/2016 12:00:00 AM</t>
        </is>
      </c>
      <c r="AZ483" t="n">
        <v>64967.4</v>
      </c>
      <c r="BA483" t="n">
        <v>0</v>
      </c>
      <c r="BB483" t="n">
        <v>0</v>
      </c>
      <c r="CJ483" t="inlineStr">
        <is>
          <t>GT-4769B</t>
        </is>
      </c>
      <c r="CK483" t="inlineStr">
        <is>
          <t>221019743</t>
        </is>
      </c>
      <c r="CP483" t="inlineStr">
        <is>
          <t>Import</t>
        </is>
      </c>
      <c r="CV483">
        <f>FLEET7[[#This Row],[Category]]</f>
        <v/>
      </c>
      <c r="CW483">
        <f>TRIM(LEFT($C483, FIND("(", $C483 &amp; "(") - 1))</f>
        <v/>
      </c>
      <c r="CX483">
        <f>IFERROR(TRIM(MID(FLEET7[[#This Row],[Secondary Asset Identifier]], FIND(" - ", FLEET7[[#This Row],[Secondary Asset Identifier]]) + 3, LEN(FLEET7[[#This Row],[Secondary Asset Identifier]]))),FLEET7[[#This Row],[Emp ID]])</f>
        <v/>
      </c>
      <c r="CY483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483">
        <f>FLEET7[[#This Row],[Assigned]]</f>
        <v/>
      </c>
      <c r="DA483">
        <f>TRIM(LEFT($C483, FIND("(", $C483 &amp; "(") - 1))</f>
        <v/>
      </c>
    </row>
    <row r="484">
      <c r="A484" t="inlineStr">
        <is>
          <t>Ragle Inc.</t>
        </is>
      </c>
      <c r="B484" t="inlineStr">
        <is>
          <t>Ragle - Texas</t>
        </is>
      </c>
      <c r="C484" t="inlineStr">
        <is>
          <t>R-19</t>
        </is>
      </c>
      <c r="D484" t="inlineStr">
        <is>
          <t>Off-Road</t>
        </is>
      </c>
      <c r="E484" t="inlineStr">
        <is>
          <t>WACKER NEUSON</t>
        </is>
      </c>
      <c r="F484" t="inlineStr">
        <is>
          <t>RTX-SC2</t>
        </is>
      </c>
      <c r="G484" t="n">
        <v>2014</v>
      </c>
      <c r="H484" t="inlineStr">
        <is>
          <t>Roller</t>
        </is>
      </c>
      <c r="I484" t="inlineStr">
        <is>
          <t>Dirt 33"</t>
        </is>
      </c>
      <c r="K484" s="1" t="n">
        <v>45715.52560185185</v>
      </c>
      <c r="L484" t="inlineStr">
        <is>
          <t>Last Gasp</t>
        </is>
      </c>
      <c r="R484" t="inlineStr">
        <is>
          <t>2022-023 Riverfront &amp; Cadiz Bridge Improvement, S Riverfront Blvd, Dallas, TX 75207</t>
        </is>
      </c>
      <c r="T484" t="inlineStr">
        <is>
          <t>True</t>
        </is>
      </c>
      <c r="U484" t="inlineStr">
        <is>
          <t>214</t>
        </is>
      </c>
      <c r="V484" t="n">
        <v>1006</v>
      </c>
      <c r="W484" t="n">
        <v>89.09999999999999</v>
      </c>
      <c r="X484" t="n">
        <v>89.09999999999999</v>
      </c>
      <c r="Y484" t="n">
        <v>910</v>
      </c>
      <c r="Z484" t="n">
        <v>910</v>
      </c>
      <c r="AA484" t="inlineStr">
        <is>
          <t>RTX-TR02</t>
        </is>
      </c>
      <c r="AB484" t="inlineStr">
        <is>
          <t>20219812</t>
        </is>
      </c>
      <c r="AH484" t="inlineStr">
        <is>
          <t>Remote Trench</t>
        </is>
      </c>
      <c r="AO484" t="inlineStr">
        <is>
          <t>0.00</t>
        </is>
      </c>
      <c r="AP484" t="inlineStr">
        <is>
          <t>CuYds</t>
        </is>
      </c>
      <c r="AR484" t="n">
        <v>0</v>
      </c>
      <c r="AS484" t="inlineStr">
        <is>
          <t>lbs</t>
        </is>
      </c>
      <c r="AU484" t="n">
        <v>0</v>
      </c>
      <c r="AV484" t="n">
        <v>0</v>
      </c>
      <c r="AW484" t="n">
        <v>0</v>
      </c>
      <c r="AY484" t="inlineStr">
        <is>
          <t>1/1/2018 12:00:00 AM</t>
        </is>
      </c>
      <c r="AZ484" t="n">
        <v>7000</v>
      </c>
      <c r="BA484" t="n">
        <v>0</v>
      </c>
      <c r="BB484" t="n">
        <v>0</v>
      </c>
      <c r="CJ484" t="inlineStr">
        <is>
          <t>GT-4769B</t>
        </is>
      </c>
      <c r="CK484" t="inlineStr">
        <is>
          <t>221020125</t>
        </is>
      </c>
      <c r="CP484" t="inlineStr">
        <is>
          <t>Import</t>
        </is>
      </c>
      <c r="CV484">
        <f>FLEET7[[#This Row],[Category]]</f>
        <v/>
      </c>
      <c r="CW484">
        <f>TRIM(LEFT($C484, FIND("(", $C484 &amp; "(") - 1))</f>
        <v/>
      </c>
      <c r="CX484">
        <f>IFERROR(TRIM(MID(FLEET7[[#This Row],[Secondary Asset Identifier]], FIND(" - ", FLEET7[[#This Row],[Secondary Asset Identifier]]) + 3, LEN(FLEET7[[#This Row],[Secondary Asset Identifier]]))),FLEET7[[#This Row],[Emp ID]])</f>
        <v/>
      </c>
      <c r="CY484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484">
        <f>FLEET7[[#This Row],[Assigned]]</f>
        <v/>
      </c>
      <c r="DA484">
        <f>TRIM(LEFT($C484, FIND("(", $C484 &amp; "(") - 1))</f>
        <v/>
      </c>
    </row>
    <row r="485">
      <c r="A485" t="inlineStr">
        <is>
          <t>Ragle Inc.</t>
        </is>
      </c>
      <c r="B485" t="inlineStr">
        <is>
          <t>Ragle - Texas</t>
        </is>
      </c>
      <c r="C485" t="inlineStr">
        <is>
          <t>R-20</t>
        </is>
      </c>
      <c r="D485" t="inlineStr">
        <is>
          <t>Off-Road</t>
        </is>
      </c>
      <c r="E485" t="inlineStr">
        <is>
          <t>WACKER NEUSON</t>
        </is>
      </c>
      <c r="F485" t="inlineStr">
        <is>
          <t>RD12A</t>
        </is>
      </c>
      <c r="G485" t="n">
        <v>2013</v>
      </c>
      <c r="H485" t="inlineStr">
        <is>
          <t>Roller</t>
        </is>
      </c>
      <c r="I485" t="inlineStr">
        <is>
          <t>Asphalt 36" DD</t>
        </is>
      </c>
      <c r="K485" s="1" t="n">
        <v>45789.33546296296</v>
      </c>
      <c r="L485" t="inlineStr">
        <is>
          <t>Heartbeat</t>
        </is>
      </c>
      <c r="R485" t="inlineStr">
        <is>
          <t>DFW Yard, Oak Grove Rd, Fort Worth, TX 76140</t>
        </is>
      </c>
      <c r="T485" t="inlineStr">
        <is>
          <t>True</t>
        </is>
      </c>
      <c r="U485" t="inlineStr">
        <is>
          <t>11</t>
        </is>
      </c>
      <c r="V485" t="n">
        <v>852</v>
      </c>
      <c r="W485" t="n">
        <v>65.59999999999999</v>
      </c>
      <c r="X485" t="n">
        <v>65.59999999999999</v>
      </c>
      <c r="Y485" t="n">
        <v>1544</v>
      </c>
      <c r="Z485" t="n">
        <v>1544</v>
      </c>
      <c r="AB485" t="inlineStr">
        <is>
          <t>20178376</t>
        </is>
      </c>
      <c r="AO485" t="inlineStr">
        <is>
          <t>0.00</t>
        </is>
      </c>
      <c r="AP485" t="inlineStr">
        <is>
          <t>CuYds</t>
        </is>
      </c>
      <c r="AR485" t="n">
        <v>0</v>
      </c>
      <c r="AS485" t="inlineStr">
        <is>
          <t>lbs</t>
        </is>
      </c>
      <c r="AU485" t="n">
        <v>0</v>
      </c>
      <c r="AV485" t="n">
        <v>0</v>
      </c>
      <c r="AW485" t="n">
        <v>0</v>
      </c>
      <c r="AY485" t="inlineStr">
        <is>
          <t>11/22/2019 12:00:00 AM</t>
        </is>
      </c>
      <c r="AZ485" t="n">
        <v>5400</v>
      </c>
      <c r="BA485" t="n">
        <v>0</v>
      </c>
      <c r="BB485" t="n">
        <v>0</v>
      </c>
      <c r="CJ485" t="inlineStr">
        <is>
          <t>GT-4769B</t>
        </is>
      </c>
      <c r="CK485" t="inlineStr">
        <is>
          <t>221020706</t>
        </is>
      </c>
      <c r="CP485" t="inlineStr">
        <is>
          <t>Import</t>
        </is>
      </c>
      <c r="CV485">
        <f>FLEET7[[#This Row],[Category]]</f>
        <v/>
      </c>
      <c r="CW485">
        <f>TRIM(LEFT($C485, FIND("(", $C485 &amp; "(") - 1))</f>
        <v/>
      </c>
      <c r="CX485">
        <f>IFERROR(TRIM(MID(FLEET7[[#This Row],[Secondary Asset Identifier]], FIND(" - ", FLEET7[[#This Row],[Secondary Asset Identifier]]) + 3, LEN(FLEET7[[#This Row],[Secondary Asset Identifier]]))),FLEET7[[#This Row],[Emp ID]])</f>
        <v/>
      </c>
      <c r="CY485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485">
        <f>FLEET7[[#This Row],[Assigned]]</f>
        <v/>
      </c>
      <c r="DA485">
        <f>TRIM(LEFT($C485, FIND("(", $C485 &amp; "(") - 1))</f>
        <v/>
      </c>
    </row>
    <row r="486">
      <c r="A486" t="inlineStr">
        <is>
          <t>Ragle Inc.</t>
        </is>
      </c>
      <c r="B486" t="inlineStr">
        <is>
          <t>Ragle - Texas</t>
        </is>
      </c>
      <c r="C486" t="inlineStr">
        <is>
          <t>R-21</t>
        </is>
      </c>
      <c r="D486" t="inlineStr">
        <is>
          <t>Off-Road</t>
        </is>
      </c>
      <c r="E486" t="inlineStr">
        <is>
          <t>BOMAG</t>
        </is>
      </c>
      <c r="F486" t="inlineStr">
        <is>
          <t>BW177PDH-50</t>
        </is>
      </c>
      <c r="G486" t="n">
        <v>2012</v>
      </c>
      <c r="H486" t="inlineStr">
        <is>
          <t>Roller</t>
        </is>
      </c>
      <c r="I486" t="inlineStr">
        <is>
          <t>Dirt 66"</t>
        </is>
      </c>
      <c r="K486" s="1" t="n">
        <v>45788.71957175926</v>
      </c>
      <c r="L486" t="inlineStr">
        <is>
          <t>Heartbeat</t>
        </is>
      </c>
      <c r="R486" t="inlineStr">
        <is>
          <t>DFW Yard, Oak Grove Rd, Fort Worth, TX 76140</t>
        </is>
      </c>
      <c r="T486" t="inlineStr">
        <is>
          <t>True</t>
        </is>
      </c>
      <c r="U486" t="inlineStr">
        <is>
          <t>24</t>
        </is>
      </c>
      <c r="V486" t="n">
        <v>1009</v>
      </c>
      <c r="W486" t="n">
        <v>168.6</v>
      </c>
      <c r="X486" t="n">
        <v>168.6</v>
      </c>
      <c r="Y486" t="n">
        <v>1657</v>
      </c>
      <c r="Z486" t="n">
        <v>1657</v>
      </c>
      <c r="AB486" t="inlineStr">
        <is>
          <t>901582321011</t>
        </is>
      </c>
      <c r="AH486" t="inlineStr">
        <is>
          <t>Padfoot
Engine serial # 72000889</t>
        </is>
      </c>
      <c r="AO486" t="inlineStr">
        <is>
          <t>0.00</t>
        </is>
      </c>
      <c r="AP486" t="inlineStr">
        <is>
          <t>CuYds</t>
        </is>
      </c>
      <c r="AR486" t="n">
        <v>0</v>
      </c>
      <c r="AS486" t="inlineStr">
        <is>
          <t>lbs</t>
        </is>
      </c>
      <c r="AU486" t="n">
        <v>0</v>
      </c>
      <c r="AV486" t="n">
        <v>0</v>
      </c>
      <c r="AW486" t="n">
        <v>0</v>
      </c>
      <c r="AZ486" t="n">
        <v>0</v>
      </c>
      <c r="BA486" t="n">
        <v>0</v>
      </c>
      <c r="BB486" t="n">
        <v>0</v>
      </c>
      <c r="CJ486" t="inlineStr">
        <is>
          <t>GT-4769B</t>
        </is>
      </c>
      <c r="CK486" t="inlineStr">
        <is>
          <t>221019359</t>
        </is>
      </c>
      <c r="CP486" t="inlineStr">
        <is>
          <t>Import</t>
        </is>
      </c>
      <c r="CV486">
        <f>FLEET7[[#This Row],[Category]]</f>
        <v/>
      </c>
      <c r="CW486">
        <f>TRIM(LEFT($C486, FIND("(", $C486 &amp; "(") - 1))</f>
        <v/>
      </c>
      <c r="CX486">
        <f>IFERROR(TRIM(MID(FLEET7[[#This Row],[Secondary Asset Identifier]], FIND(" - ", FLEET7[[#This Row],[Secondary Asset Identifier]]) + 3, LEN(FLEET7[[#This Row],[Secondary Asset Identifier]]))),FLEET7[[#This Row],[Emp ID]])</f>
        <v/>
      </c>
      <c r="CY486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486">
        <f>FLEET7[[#This Row],[Assigned]]</f>
        <v/>
      </c>
      <c r="DA486">
        <f>TRIM(LEFT($C486, FIND("(", $C486 &amp; "(") - 1))</f>
        <v/>
      </c>
    </row>
    <row r="487">
      <c r="A487" t="inlineStr">
        <is>
          <t>Ragle Inc.</t>
        </is>
      </c>
      <c r="B487" t="inlineStr">
        <is>
          <t>Ragle - Texas</t>
        </is>
      </c>
      <c r="C487" t="inlineStr">
        <is>
          <t>R-22</t>
        </is>
      </c>
      <c r="D487" t="inlineStr">
        <is>
          <t>Off-Road</t>
        </is>
      </c>
      <c r="E487" t="inlineStr">
        <is>
          <t>CAT</t>
        </is>
      </c>
      <c r="F487" t="inlineStr">
        <is>
          <t>CS54B</t>
        </is>
      </c>
      <c r="G487" t="n">
        <v>2011</v>
      </c>
      <c r="H487" t="inlineStr">
        <is>
          <t>Roller</t>
        </is>
      </c>
      <c r="I487" t="inlineStr">
        <is>
          <t>Asphalt 84"</t>
        </is>
      </c>
      <c r="K487" s="1" t="n">
        <v>45788.62953703704</v>
      </c>
      <c r="L487" t="inlineStr">
        <is>
          <t>Heartbeat</t>
        </is>
      </c>
      <c r="R487" t="inlineStr">
        <is>
          <t>2023-007 Ector BI 20E Rehab Roadway, W Highway 80 E, Midland, TX 79765</t>
        </is>
      </c>
      <c r="T487" t="inlineStr">
        <is>
          <t>True</t>
        </is>
      </c>
      <c r="U487" t="inlineStr">
        <is>
          <t>31</t>
        </is>
      </c>
      <c r="V487" t="n">
        <v>1004</v>
      </c>
      <c r="W487" t="n">
        <v>850</v>
      </c>
      <c r="X487" t="n">
        <v>850</v>
      </c>
      <c r="Y487" t="n">
        <v>6228</v>
      </c>
      <c r="Z487" t="n">
        <v>6228</v>
      </c>
      <c r="AB487" t="inlineStr">
        <is>
          <t>CAT0CS54EC5R00462</t>
        </is>
      </c>
      <c r="AO487" t="inlineStr">
        <is>
          <t>0.00</t>
        </is>
      </c>
      <c r="AP487" t="inlineStr">
        <is>
          <t>CuYds</t>
        </is>
      </c>
      <c r="AR487" t="n">
        <v>0</v>
      </c>
      <c r="AS487" t="inlineStr">
        <is>
          <t>lbs</t>
        </is>
      </c>
      <c r="AU487" t="n">
        <v>0</v>
      </c>
      <c r="AV487" t="n">
        <v>0</v>
      </c>
      <c r="AW487" t="n">
        <v>0</v>
      </c>
      <c r="AZ487" t="n">
        <v>0</v>
      </c>
      <c r="BA487" t="n">
        <v>0</v>
      </c>
      <c r="BB487" t="n">
        <v>0</v>
      </c>
      <c r="CJ487" t="inlineStr">
        <is>
          <t>GT-4769B</t>
        </is>
      </c>
      <c r="CK487" t="inlineStr">
        <is>
          <t>221020009</t>
        </is>
      </c>
      <c r="CP487" t="inlineStr">
        <is>
          <t>Import</t>
        </is>
      </c>
      <c r="CV487">
        <f>FLEET7[[#This Row],[Category]]</f>
        <v/>
      </c>
      <c r="CW487">
        <f>TRIM(LEFT($C487, FIND("(", $C487 &amp; "(") - 1))</f>
        <v/>
      </c>
      <c r="CX487">
        <f>IFERROR(TRIM(MID(FLEET7[[#This Row],[Secondary Asset Identifier]], FIND(" - ", FLEET7[[#This Row],[Secondary Asset Identifier]]) + 3, LEN(FLEET7[[#This Row],[Secondary Asset Identifier]]))),FLEET7[[#This Row],[Emp ID]])</f>
        <v/>
      </c>
      <c r="CY487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487">
        <f>FLEET7[[#This Row],[Assigned]]</f>
        <v/>
      </c>
      <c r="DA487">
        <f>TRIM(LEFT($C487, FIND("(", $C487 &amp; "(") - 1))</f>
        <v/>
      </c>
    </row>
    <row r="488">
      <c r="A488" t="inlineStr">
        <is>
          <t>Ragle Inc.</t>
        </is>
      </c>
      <c r="B488" t="inlineStr">
        <is>
          <t>Ragle - Texas</t>
        </is>
      </c>
      <c r="C488" t="inlineStr">
        <is>
          <t>R-23</t>
        </is>
      </c>
      <c r="D488" t="inlineStr">
        <is>
          <t>Off-Road</t>
        </is>
      </c>
      <c r="E488" t="inlineStr">
        <is>
          <t>CAT</t>
        </is>
      </c>
      <c r="F488" t="inlineStr">
        <is>
          <t>CP56</t>
        </is>
      </c>
      <c r="G488" t="n">
        <v>2011</v>
      </c>
      <c r="H488" t="inlineStr">
        <is>
          <t>Roller</t>
        </is>
      </c>
      <c r="I488" t="inlineStr">
        <is>
          <t>Dirt 84"</t>
        </is>
      </c>
      <c r="K488" s="1" t="n">
        <v>45789.09689814815</v>
      </c>
      <c r="L488" t="inlineStr">
        <is>
          <t>Heartbeat</t>
        </is>
      </c>
      <c r="R488" t="inlineStr">
        <is>
          <t>DFW Yard, Oak Grove Rd, Fort Worth, TX 76140</t>
        </is>
      </c>
      <c r="T488" t="inlineStr">
        <is>
          <t>True</t>
        </is>
      </c>
      <c r="U488" t="inlineStr">
        <is>
          <t>7</t>
        </is>
      </c>
      <c r="V488" t="n">
        <v>1008</v>
      </c>
      <c r="W488" t="n">
        <v>231.9</v>
      </c>
      <c r="X488" t="n">
        <v>231.9</v>
      </c>
      <c r="Y488" t="n">
        <v>4028</v>
      </c>
      <c r="Z488" t="n">
        <v>4035</v>
      </c>
      <c r="AB488" t="inlineStr">
        <is>
          <t>C5P00646</t>
        </is>
      </c>
      <c r="AH488" t="inlineStr">
        <is>
          <t>Padfoot</t>
        </is>
      </c>
      <c r="AO488" t="inlineStr">
        <is>
          <t>0.00</t>
        </is>
      </c>
      <c r="AP488" t="inlineStr">
        <is>
          <t>CuYds</t>
        </is>
      </c>
      <c r="AQ488" t="n">
        <v>26000</v>
      </c>
      <c r="AR488" t="n">
        <v>0</v>
      </c>
      <c r="AS488" t="inlineStr">
        <is>
          <t>lbs</t>
        </is>
      </c>
      <c r="AT488" t="n">
        <v>0</v>
      </c>
      <c r="AU488" t="n">
        <v>0</v>
      </c>
      <c r="AV488" t="n">
        <v>0</v>
      </c>
      <c r="AW488" t="n">
        <v>0</v>
      </c>
      <c r="AZ488" t="n">
        <v>0</v>
      </c>
      <c r="BA488" t="n">
        <v>0</v>
      </c>
      <c r="BB488" t="n">
        <v>0</v>
      </c>
      <c r="CJ488" t="inlineStr">
        <is>
          <t>GT-4769B</t>
        </is>
      </c>
      <c r="CK488" t="inlineStr">
        <is>
          <t>221020715</t>
        </is>
      </c>
      <c r="CP488" t="inlineStr">
        <is>
          <t>Import</t>
        </is>
      </c>
      <c r="CV488">
        <f>FLEET7[[#This Row],[Category]]</f>
        <v/>
      </c>
      <c r="CW488">
        <f>TRIM(LEFT($C488, FIND("(", $C488 &amp; "(") - 1))</f>
        <v/>
      </c>
      <c r="CX488">
        <f>IFERROR(TRIM(MID(FLEET7[[#This Row],[Secondary Asset Identifier]], FIND(" - ", FLEET7[[#This Row],[Secondary Asset Identifier]]) + 3, LEN(FLEET7[[#This Row],[Secondary Asset Identifier]]))),FLEET7[[#This Row],[Emp ID]])</f>
        <v/>
      </c>
      <c r="CY488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488">
        <f>FLEET7[[#This Row],[Assigned]]</f>
        <v/>
      </c>
      <c r="DA488">
        <f>TRIM(LEFT($C488, FIND("(", $C488 &amp; "(") - 1))</f>
        <v/>
      </c>
    </row>
    <row r="489">
      <c r="A489" t="inlineStr">
        <is>
          <t>Ragle Inc.</t>
        </is>
      </c>
      <c r="B489" t="inlineStr">
        <is>
          <t>Ragle - Texas</t>
        </is>
      </c>
      <c r="C489" t="inlineStr">
        <is>
          <t>R-25</t>
        </is>
      </c>
      <c r="D489" t="inlineStr">
        <is>
          <t>Off-Road</t>
        </is>
      </c>
      <c r="E489" t="inlineStr">
        <is>
          <t>WACKER NEUSON</t>
        </is>
      </c>
      <c r="F489" t="inlineStr">
        <is>
          <t>RTSC3</t>
        </is>
      </c>
      <c r="H489" t="inlineStr">
        <is>
          <t>Roller</t>
        </is>
      </c>
      <c r="I489" t="inlineStr">
        <is>
          <t>Dirt 33"</t>
        </is>
      </c>
      <c r="K489" s="1" t="n">
        <v>45788.79342592593</v>
      </c>
      <c r="L489" t="inlineStr">
        <is>
          <t>Heartbeat</t>
        </is>
      </c>
      <c r="R489" t="inlineStr">
        <is>
          <t>2023-006 (OFFICE) Tarrant SH 183 Bridge, Peak St, Fort Worth, TX 76106</t>
        </is>
      </c>
      <c r="T489" t="inlineStr">
        <is>
          <t>True</t>
        </is>
      </c>
      <c r="U489" t="inlineStr">
        <is>
          <t>55</t>
        </is>
      </c>
      <c r="V489" t="n">
        <v>1009</v>
      </c>
      <c r="W489" t="n">
        <v>605.7</v>
      </c>
      <c r="X489" t="n">
        <v>605.7</v>
      </c>
      <c r="Y489" t="n">
        <v>657</v>
      </c>
      <c r="Z489" t="n">
        <v>657</v>
      </c>
      <c r="AB489" t="inlineStr">
        <is>
          <t>24251363</t>
        </is>
      </c>
      <c r="AH489" t="inlineStr">
        <is>
          <t>Remote Trench</t>
        </is>
      </c>
      <c r="AO489" t="inlineStr">
        <is>
          <t>0.00</t>
        </is>
      </c>
      <c r="AP489" t="inlineStr">
        <is>
          <t>CuYds</t>
        </is>
      </c>
      <c r="AR489" t="n">
        <v>0</v>
      </c>
      <c r="AS489" t="inlineStr">
        <is>
          <t>lbs</t>
        </is>
      </c>
      <c r="AU489" t="n">
        <v>0</v>
      </c>
      <c r="AV489" t="n">
        <v>0</v>
      </c>
      <c r="AW489" t="n">
        <v>0</v>
      </c>
      <c r="AZ489" t="n">
        <v>0</v>
      </c>
      <c r="BA489" t="n">
        <v>0</v>
      </c>
      <c r="BB489" t="n">
        <v>0</v>
      </c>
      <c r="CJ489" t="inlineStr">
        <is>
          <t>GT-4769B</t>
        </is>
      </c>
      <c r="CK489" t="inlineStr">
        <is>
          <t>221020224</t>
        </is>
      </c>
      <c r="CP489" t="inlineStr">
        <is>
          <t>Import</t>
        </is>
      </c>
      <c r="CV489">
        <f>FLEET7[[#This Row],[Category]]</f>
        <v/>
      </c>
      <c r="CW489">
        <f>TRIM(LEFT($C489, FIND("(", $C489 &amp; "(") - 1))</f>
        <v/>
      </c>
      <c r="CX489">
        <f>IFERROR(TRIM(MID(FLEET7[[#This Row],[Secondary Asset Identifier]], FIND(" - ", FLEET7[[#This Row],[Secondary Asset Identifier]]) + 3, LEN(FLEET7[[#This Row],[Secondary Asset Identifier]]))),FLEET7[[#This Row],[Emp ID]])</f>
        <v/>
      </c>
      <c r="CY489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489">
        <f>FLEET7[[#This Row],[Assigned]]</f>
        <v/>
      </c>
      <c r="DA489">
        <f>TRIM(LEFT($C489, FIND("(", $C489 &amp; "(") - 1))</f>
        <v/>
      </c>
    </row>
    <row r="490">
      <c r="A490" t="inlineStr">
        <is>
          <t>Ragle Inc.</t>
        </is>
      </c>
      <c r="B490" t="inlineStr">
        <is>
          <t>Ragle - Texas</t>
        </is>
      </c>
      <c r="C490" t="inlineStr">
        <is>
          <t>R-26</t>
        </is>
      </c>
      <c r="D490" t="inlineStr">
        <is>
          <t>Off-Road</t>
        </is>
      </c>
      <c r="E490" t="inlineStr">
        <is>
          <t>WACKER NEUSON</t>
        </is>
      </c>
      <c r="F490" t="inlineStr">
        <is>
          <t>RTSC3</t>
        </is>
      </c>
      <c r="G490" t="n">
        <v>2015</v>
      </c>
      <c r="H490" t="inlineStr">
        <is>
          <t>Roller</t>
        </is>
      </c>
      <c r="I490" t="inlineStr">
        <is>
          <t>Dirt 33"</t>
        </is>
      </c>
      <c r="K490" s="1" t="n">
        <v>45788.59275462963</v>
      </c>
      <c r="L490" t="inlineStr">
        <is>
          <t>Heartbeat</t>
        </is>
      </c>
      <c r="R490" t="inlineStr">
        <is>
          <t>DFW Yard, Oak Grove Rd, Fort Worth, TX 76140</t>
        </is>
      </c>
      <c r="T490" t="inlineStr">
        <is>
          <t>True</t>
        </is>
      </c>
      <c r="U490" t="inlineStr">
        <is>
          <t>31</t>
        </is>
      </c>
      <c r="V490" t="n">
        <v>1008</v>
      </c>
      <c r="W490" t="n">
        <v>83</v>
      </c>
      <c r="X490" t="n">
        <v>83</v>
      </c>
      <c r="Y490" t="n">
        <v>480</v>
      </c>
      <c r="Z490" t="n">
        <v>480</v>
      </c>
      <c r="AB490" t="inlineStr">
        <is>
          <t>24232985</t>
        </is>
      </c>
      <c r="AH490" t="inlineStr">
        <is>
          <t>Remote Trench Kubota Engine</t>
        </is>
      </c>
      <c r="AO490" t="inlineStr">
        <is>
          <t>0.00</t>
        </is>
      </c>
      <c r="AP490" t="inlineStr">
        <is>
          <t>CuYds</t>
        </is>
      </c>
      <c r="AR490" t="n">
        <v>0</v>
      </c>
      <c r="AS490" t="inlineStr">
        <is>
          <t>lbs</t>
        </is>
      </c>
      <c r="AU490" t="n">
        <v>0</v>
      </c>
      <c r="AV490" t="n">
        <v>0</v>
      </c>
      <c r="AW490" t="n">
        <v>0</v>
      </c>
      <c r="AZ490" t="n">
        <v>0</v>
      </c>
      <c r="BA490" t="n">
        <v>0</v>
      </c>
      <c r="BB490" t="n">
        <v>0</v>
      </c>
      <c r="CJ490" t="inlineStr">
        <is>
          <t>GT-4769B</t>
        </is>
      </c>
      <c r="CK490" t="inlineStr">
        <is>
          <t>221020668</t>
        </is>
      </c>
      <c r="CP490" t="inlineStr">
        <is>
          <t>Import</t>
        </is>
      </c>
      <c r="CV490">
        <f>FLEET7[[#This Row],[Category]]</f>
        <v/>
      </c>
      <c r="CW490">
        <f>TRIM(LEFT($C490, FIND("(", $C490 &amp; "(") - 1))</f>
        <v/>
      </c>
      <c r="CX490">
        <f>IFERROR(TRIM(MID(FLEET7[[#This Row],[Secondary Asset Identifier]], FIND(" - ", FLEET7[[#This Row],[Secondary Asset Identifier]]) + 3, LEN(FLEET7[[#This Row],[Secondary Asset Identifier]]))),FLEET7[[#This Row],[Emp ID]])</f>
        <v/>
      </c>
      <c r="CY490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490">
        <f>FLEET7[[#This Row],[Assigned]]</f>
        <v/>
      </c>
      <c r="DA490">
        <f>TRIM(LEFT($C490, FIND("(", $C490 &amp; "(") - 1))</f>
        <v/>
      </c>
    </row>
    <row r="491">
      <c r="A491" t="inlineStr">
        <is>
          <t>Ragle Inc.</t>
        </is>
      </c>
      <c r="B491" t="inlineStr">
        <is>
          <t>Ragle - Texas</t>
        </is>
      </c>
      <c r="C491" t="inlineStr">
        <is>
          <t>R-27</t>
        </is>
      </c>
      <c r="D491" t="inlineStr">
        <is>
          <t>Off-Road</t>
        </is>
      </c>
      <c r="E491" t="inlineStr">
        <is>
          <t>WACKER NEUSON</t>
        </is>
      </c>
      <c r="F491" t="inlineStr">
        <is>
          <t>RTSC3</t>
        </is>
      </c>
      <c r="H491" t="inlineStr">
        <is>
          <t>Roller</t>
        </is>
      </c>
      <c r="I491" t="inlineStr">
        <is>
          <t>Dirt 33"</t>
        </is>
      </c>
      <c r="K491" s="1" t="n">
        <v>45737.55692129629</v>
      </c>
      <c r="L491" t="inlineStr">
        <is>
          <t>Last Gasp</t>
        </is>
      </c>
      <c r="R491" t="inlineStr">
        <is>
          <t>S Belt Line Rd, Irving, TX 75019</t>
        </is>
      </c>
      <c r="T491" t="inlineStr">
        <is>
          <t>True</t>
        </is>
      </c>
      <c r="U491" t="inlineStr">
        <is>
          <t>147</t>
        </is>
      </c>
      <c r="V491" t="n">
        <v>852</v>
      </c>
      <c r="W491" t="n">
        <v>7714.3</v>
      </c>
      <c r="X491" t="n">
        <v>7714.3</v>
      </c>
      <c r="Y491" t="n">
        <v>803</v>
      </c>
      <c r="Z491" t="n">
        <v>803</v>
      </c>
      <c r="AB491" t="inlineStr">
        <is>
          <t>20074368</t>
        </is>
      </c>
      <c r="AH491" t="inlineStr">
        <is>
          <t>Remote Trench</t>
        </is>
      </c>
      <c r="AO491" t="inlineStr">
        <is>
          <t>0.00</t>
        </is>
      </c>
      <c r="AP491" t="inlineStr">
        <is>
          <t>CuYds</t>
        </is>
      </c>
      <c r="AR491" t="n">
        <v>0</v>
      </c>
      <c r="AS491" t="inlineStr">
        <is>
          <t>lbs</t>
        </is>
      </c>
      <c r="AU491" t="n">
        <v>0</v>
      </c>
      <c r="AV491" t="n">
        <v>0</v>
      </c>
      <c r="AW491" t="n">
        <v>0</v>
      </c>
      <c r="AZ491" t="n">
        <v>0</v>
      </c>
      <c r="BA491" t="n">
        <v>0</v>
      </c>
      <c r="BB491" t="n">
        <v>0</v>
      </c>
      <c r="CJ491" t="inlineStr">
        <is>
          <t>GT-4769B</t>
        </is>
      </c>
      <c r="CK491" t="inlineStr">
        <is>
          <t>223802137</t>
        </is>
      </c>
      <c r="CP491" t="inlineStr">
        <is>
          <t>Import</t>
        </is>
      </c>
      <c r="CV491">
        <f>FLEET7[[#This Row],[Category]]</f>
        <v/>
      </c>
      <c r="CW491">
        <f>TRIM(LEFT($C491, FIND("(", $C491 &amp; "(") - 1))</f>
        <v/>
      </c>
      <c r="CX491">
        <f>IFERROR(TRIM(MID(FLEET7[[#This Row],[Secondary Asset Identifier]], FIND(" - ", FLEET7[[#This Row],[Secondary Asset Identifier]]) + 3, LEN(FLEET7[[#This Row],[Secondary Asset Identifier]]))),FLEET7[[#This Row],[Emp ID]])</f>
        <v/>
      </c>
      <c r="CY491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491">
        <f>FLEET7[[#This Row],[Assigned]]</f>
        <v/>
      </c>
      <c r="DA491">
        <f>TRIM(LEFT($C491, FIND("(", $C491 &amp; "(") - 1))</f>
        <v/>
      </c>
    </row>
    <row r="492">
      <c r="A492" t="inlineStr">
        <is>
          <t>Ragle Inc.</t>
        </is>
      </c>
      <c r="B492" t="inlineStr">
        <is>
          <t>Ragle - Texas</t>
        </is>
      </c>
      <c r="C492" t="inlineStr">
        <is>
          <t>R-28</t>
        </is>
      </c>
      <c r="D492" t="inlineStr">
        <is>
          <t>Off-Road</t>
        </is>
      </c>
      <c r="E492" t="inlineStr">
        <is>
          <t>DYNAPAC</t>
        </is>
      </c>
      <c r="F492" t="inlineStr">
        <is>
          <t>CP2700</t>
        </is>
      </c>
      <c r="G492" t="n">
        <v>2007</v>
      </c>
      <c r="H492" t="inlineStr">
        <is>
          <t>Roller</t>
        </is>
      </c>
      <c r="I492" t="inlineStr">
        <is>
          <t>Pneumatic Roller</t>
        </is>
      </c>
      <c r="K492" s="1" t="n">
        <v>45755.70671296296</v>
      </c>
      <c r="L492" t="inlineStr">
        <is>
          <t>Heartbeat</t>
        </is>
      </c>
      <c r="R492" t="inlineStr">
        <is>
          <t>DFW Yard, Oak Grove Rd, Fort Worth, TX 76140</t>
        </is>
      </c>
      <c r="T492" t="inlineStr">
        <is>
          <t>True</t>
        </is>
      </c>
      <c r="U492" t="inlineStr">
        <is>
          <t>125</t>
        </is>
      </c>
      <c r="V492" t="n">
        <v>1007</v>
      </c>
      <c r="W492" t="n">
        <v>1.4</v>
      </c>
      <c r="X492" t="n">
        <v>1.4</v>
      </c>
      <c r="Y492" t="n">
        <v>1032</v>
      </c>
      <c r="Z492" t="n">
        <v>1032</v>
      </c>
      <c r="AA492" t="inlineStr">
        <is>
          <t>7345</t>
        </is>
      </c>
      <c r="AB492" t="inlineStr">
        <is>
          <t>10000512EGB004898</t>
        </is>
      </c>
      <c r="AO492" t="inlineStr">
        <is>
          <t>0.00</t>
        </is>
      </c>
      <c r="AP492" t="inlineStr">
        <is>
          <t>CuYds</t>
        </is>
      </c>
      <c r="AR492" t="n">
        <v>0</v>
      </c>
      <c r="AS492" t="inlineStr">
        <is>
          <t>lbs</t>
        </is>
      </c>
      <c r="AU492" t="n">
        <v>0</v>
      </c>
      <c r="AV492" t="n">
        <v>0</v>
      </c>
      <c r="AW492" t="n">
        <v>0</v>
      </c>
      <c r="CJ492" t="inlineStr">
        <is>
          <t>GT-4769B</t>
        </is>
      </c>
      <c r="CK492" t="inlineStr">
        <is>
          <t>221019657</t>
        </is>
      </c>
      <c r="CP492" t="inlineStr">
        <is>
          <t>Standard</t>
        </is>
      </c>
      <c r="CV492">
        <f>FLEET7[[#This Row],[Category]]</f>
        <v/>
      </c>
      <c r="CW492">
        <f>TRIM(LEFT($C492, FIND("(", $C492 &amp; "(") - 1))</f>
        <v/>
      </c>
      <c r="CX492">
        <f>IFERROR(TRIM(MID(FLEET7[[#This Row],[Secondary Asset Identifier]], FIND(" - ", FLEET7[[#This Row],[Secondary Asset Identifier]]) + 3, LEN(FLEET7[[#This Row],[Secondary Asset Identifier]]))),FLEET7[[#This Row],[Emp ID]])</f>
        <v/>
      </c>
      <c r="CY492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492">
        <f>FLEET7[[#This Row],[Assigned]]</f>
        <v/>
      </c>
      <c r="DA492">
        <f>TRIM(LEFT($C492, FIND("(", $C492 &amp; "(") - 1))</f>
        <v/>
      </c>
    </row>
    <row r="493">
      <c r="A493" t="inlineStr">
        <is>
          <t>Ragle Inc.</t>
        </is>
      </c>
      <c r="B493" t="inlineStr">
        <is>
          <t>Ragle - Texas</t>
        </is>
      </c>
      <c r="C493" t="inlineStr">
        <is>
          <t>R-32</t>
        </is>
      </c>
      <c r="D493" t="inlineStr">
        <is>
          <t>Off-Road</t>
        </is>
      </c>
      <c r="E493" t="inlineStr">
        <is>
          <t>VOLVO</t>
        </is>
      </c>
      <c r="F493" t="inlineStr">
        <is>
          <t>SD45</t>
        </is>
      </c>
      <c r="G493" t="n">
        <v>2015</v>
      </c>
      <c r="H493" t="inlineStr">
        <is>
          <t>Roller</t>
        </is>
      </c>
      <c r="I493" t="inlineStr">
        <is>
          <t>Dirt</t>
        </is>
      </c>
      <c r="K493" s="1" t="n">
        <v>45788.46738425926</v>
      </c>
      <c r="L493" t="inlineStr">
        <is>
          <t>Heartbeat</t>
        </is>
      </c>
      <c r="R493" t="inlineStr">
        <is>
          <t>DFW Yard, Oak Grove Rd, Fort Worth, TX 76140</t>
        </is>
      </c>
      <c r="T493" t="inlineStr">
        <is>
          <t>True</t>
        </is>
      </c>
      <c r="U493" t="inlineStr">
        <is>
          <t>7</t>
        </is>
      </c>
      <c r="V493" t="n">
        <v>388</v>
      </c>
      <c r="W493" t="n">
        <v>74.3</v>
      </c>
      <c r="X493" t="n">
        <v>74.3</v>
      </c>
      <c r="Y493" t="n">
        <v>585</v>
      </c>
      <c r="Z493" t="n">
        <v>585</v>
      </c>
      <c r="AB493" t="inlineStr">
        <is>
          <t>VCE00S45V0S229113</t>
        </is>
      </c>
      <c r="AH493" t="inlineStr">
        <is>
          <t xml:space="preserve">54" smooth </t>
        </is>
      </c>
      <c r="AO493" t="inlineStr">
        <is>
          <t>0.00</t>
        </is>
      </c>
      <c r="AQ493" t="n">
        <v>0</v>
      </c>
      <c r="AR493" t="n">
        <v>0</v>
      </c>
      <c r="AS493" t="inlineStr">
        <is>
          <t>lbs</t>
        </is>
      </c>
      <c r="AT493" t="n">
        <v>0</v>
      </c>
      <c r="AU493" t="n">
        <v>0</v>
      </c>
      <c r="AV493" t="n">
        <v>0</v>
      </c>
      <c r="AW493" t="n">
        <v>0</v>
      </c>
      <c r="CJ493" t="inlineStr">
        <is>
          <t>GT-4769B</t>
        </is>
      </c>
      <c r="CK493" t="inlineStr">
        <is>
          <t>232402156</t>
        </is>
      </c>
      <c r="CP493" t="inlineStr">
        <is>
          <t>Standard</t>
        </is>
      </c>
      <c r="CV493">
        <f>FLEET7[[#This Row],[Category]]</f>
        <v/>
      </c>
      <c r="CW493">
        <f>TRIM(LEFT($C493, FIND("(", $C493 &amp; "(") - 1))</f>
        <v/>
      </c>
      <c r="CX493">
        <f>IFERROR(TRIM(MID(FLEET7[[#This Row],[Secondary Asset Identifier]], FIND(" - ", FLEET7[[#This Row],[Secondary Asset Identifier]]) + 3, LEN(FLEET7[[#This Row],[Secondary Asset Identifier]]))),FLEET7[[#This Row],[Emp ID]])</f>
        <v/>
      </c>
      <c r="CY493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493">
        <f>FLEET7[[#This Row],[Assigned]]</f>
        <v/>
      </c>
      <c r="DA493">
        <f>TRIM(LEFT($C493, FIND("(", $C493 &amp; "(") - 1))</f>
        <v/>
      </c>
    </row>
    <row r="494">
      <c r="A494" t="inlineStr">
        <is>
          <t>Ragle Inc.</t>
        </is>
      </c>
      <c r="B494" t="inlineStr">
        <is>
          <t>Ragle - Texas</t>
        </is>
      </c>
      <c r="C494" t="inlineStr">
        <is>
          <t>R-33</t>
        </is>
      </c>
      <c r="D494" t="inlineStr">
        <is>
          <t>Off-Road</t>
        </is>
      </c>
      <c r="E494" t="inlineStr">
        <is>
          <t>WACKER NEUSON</t>
        </is>
      </c>
      <c r="F494" t="inlineStr">
        <is>
          <t>RD12A</t>
        </is>
      </c>
      <c r="G494" t="n">
        <v>2017</v>
      </c>
      <c r="H494" t="inlineStr">
        <is>
          <t>Roller</t>
        </is>
      </c>
      <c r="K494" s="1" t="n">
        <v>45752.17991898148</v>
      </c>
      <c r="L494" t="inlineStr">
        <is>
          <t>Last Gasp</t>
        </is>
      </c>
      <c r="R494" t="inlineStr">
        <is>
          <t>2023-006 (OFFICE) Tarrant SH 183 Bridge, Decatur Ave, Fort Worth, TX 76106</t>
        </is>
      </c>
      <c r="T494" t="inlineStr">
        <is>
          <t>True</t>
        </is>
      </c>
      <c r="U494" t="inlineStr">
        <is>
          <t>83</t>
        </is>
      </c>
      <c r="V494" t="n">
        <v>388</v>
      </c>
      <c r="W494" t="n">
        <v>17.2</v>
      </c>
      <c r="X494" t="n">
        <v>17.2</v>
      </c>
      <c r="Y494" t="n">
        <v>860</v>
      </c>
      <c r="Z494" t="n">
        <v>860</v>
      </c>
      <c r="AB494" t="inlineStr">
        <is>
          <t>24381531</t>
        </is>
      </c>
      <c r="AH494" t="inlineStr">
        <is>
          <t xml:space="preserve">36" smooth </t>
        </is>
      </c>
      <c r="AO494" t="inlineStr">
        <is>
          <t>0.00</t>
        </is>
      </c>
      <c r="AQ494" t="n">
        <v>0</v>
      </c>
      <c r="AR494" t="n">
        <v>0</v>
      </c>
      <c r="AS494" t="inlineStr">
        <is>
          <t>lbs</t>
        </is>
      </c>
      <c r="AT494" t="n">
        <v>0</v>
      </c>
      <c r="AU494" t="n">
        <v>0</v>
      </c>
      <c r="AV494" t="n">
        <v>0</v>
      </c>
      <c r="AW494" t="n">
        <v>0</v>
      </c>
      <c r="CJ494" t="inlineStr">
        <is>
          <t>GT-4769B</t>
        </is>
      </c>
      <c r="CK494" t="inlineStr">
        <is>
          <t>232402006</t>
        </is>
      </c>
      <c r="CP494" t="inlineStr">
        <is>
          <t>Standard</t>
        </is>
      </c>
      <c r="CV494">
        <f>FLEET7[[#This Row],[Category]]</f>
        <v/>
      </c>
      <c r="CW494">
        <f>TRIM(LEFT($C494, FIND("(", $C494 &amp; "(") - 1))</f>
        <v/>
      </c>
      <c r="CX494">
        <f>IFERROR(TRIM(MID(FLEET7[[#This Row],[Secondary Asset Identifier]], FIND(" - ", FLEET7[[#This Row],[Secondary Asset Identifier]]) + 3, LEN(FLEET7[[#This Row],[Secondary Asset Identifier]]))),FLEET7[[#This Row],[Emp ID]])</f>
        <v/>
      </c>
      <c r="CY494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494">
        <f>FLEET7[[#This Row],[Assigned]]</f>
        <v/>
      </c>
      <c r="DA494">
        <f>TRIM(LEFT($C494, FIND("(", $C494 &amp; "(") - 1))</f>
        <v/>
      </c>
    </row>
    <row r="495">
      <c r="A495" t="inlineStr">
        <is>
          <t>Ragle Inc.</t>
        </is>
      </c>
      <c r="B495" t="inlineStr">
        <is>
          <t>Ragle - Texas</t>
        </is>
      </c>
      <c r="C495" t="inlineStr">
        <is>
          <t>RTC-02</t>
        </is>
      </c>
      <c r="D495" t="inlineStr">
        <is>
          <t>Off-Road</t>
        </is>
      </c>
      <c r="E495" t="inlineStr">
        <is>
          <t>TEREX</t>
        </is>
      </c>
      <c r="F495" t="inlineStr">
        <is>
          <t>RT665</t>
        </is>
      </c>
      <c r="H495" t="inlineStr">
        <is>
          <t>Crane</t>
        </is>
      </c>
      <c r="I495" t="inlineStr">
        <is>
          <t>Rough Terrain</t>
        </is>
      </c>
      <c r="K495" s="1" t="n">
        <v>45788.68332175926</v>
      </c>
      <c r="L495" t="inlineStr">
        <is>
          <t>Heartbeat</t>
        </is>
      </c>
      <c r="R495" t="inlineStr">
        <is>
          <t>2024-023 TARRANT RIVERSIDE BRIDGE REHAB, Riverside Dr, Fort Worth, TX 76103</t>
        </is>
      </c>
      <c r="T495" t="inlineStr">
        <is>
          <t>True</t>
        </is>
      </c>
      <c r="U495" t="inlineStr">
        <is>
          <t>3</t>
        </is>
      </c>
      <c r="V495" t="n">
        <v>1009</v>
      </c>
      <c r="W495" t="n">
        <v>122.6</v>
      </c>
      <c r="X495" t="n">
        <v>122.6</v>
      </c>
      <c r="Y495" t="n">
        <v>9207</v>
      </c>
      <c r="Z495" t="n">
        <v>9207</v>
      </c>
      <c r="AA495" t="inlineStr">
        <is>
          <t>RTX-CN02</t>
        </is>
      </c>
      <c r="AB495" t="inlineStr">
        <is>
          <t>15320</t>
        </is>
      </c>
      <c r="AO495" t="inlineStr">
        <is>
          <t>0.00</t>
        </is>
      </c>
      <c r="AP495" t="inlineStr">
        <is>
          <t>CuYds</t>
        </is>
      </c>
      <c r="AR495" t="n">
        <v>0</v>
      </c>
      <c r="AS495" t="inlineStr">
        <is>
          <t>lbs</t>
        </is>
      </c>
      <c r="AU495" t="n">
        <v>0</v>
      </c>
      <c r="AV495" t="n">
        <v>0</v>
      </c>
      <c r="AW495" t="n">
        <v>0</v>
      </c>
      <c r="AY495" t="inlineStr">
        <is>
          <t>1/1/2014 12:00:00 AM</t>
        </is>
      </c>
      <c r="AZ495" t="n">
        <v>352050</v>
      </c>
      <c r="BA495" t="n">
        <v>0</v>
      </c>
      <c r="BB495" t="n">
        <v>0</v>
      </c>
      <c r="CJ495" t="inlineStr">
        <is>
          <t>GT-4769B</t>
        </is>
      </c>
      <c r="CK495" t="inlineStr">
        <is>
          <t>221020766</t>
        </is>
      </c>
      <c r="CP495" t="inlineStr">
        <is>
          <t>Import</t>
        </is>
      </c>
      <c r="CV495">
        <f>FLEET7[[#This Row],[Category]]</f>
        <v/>
      </c>
      <c r="CW495">
        <f>TRIM(LEFT($C495, FIND("(", $C495 &amp; "(") - 1))</f>
        <v/>
      </c>
      <c r="CX495">
        <f>IFERROR(TRIM(MID(FLEET7[[#This Row],[Secondary Asset Identifier]], FIND(" - ", FLEET7[[#This Row],[Secondary Asset Identifier]]) + 3, LEN(FLEET7[[#This Row],[Secondary Asset Identifier]]))),FLEET7[[#This Row],[Emp ID]])</f>
        <v/>
      </c>
      <c r="CY495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495">
        <f>FLEET7[[#This Row],[Assigned]]</f>
        <v/>
      </c>
      <c r="DA495">
        <f>TRIM(LEFT($C495, FIND("(", $C495 &amp; "(") - 1))</f>
        <v/>
      </c>
    </row>
    <row r="496">
      <c r="A496" t="inlineStr">
        <is>
          <t>Ragle Inc.</t>
        </is>
      </c>
      <c r="B496" t="inlineStr">
        <is>
          <t>Ragle - Texas</t>
        </is>
      </c>
      <c r="C496" t="inlineStr">
        <is>
          <t>RTC-03</t>
        </is>
      </c>
      <c r="D496" t="inlineStr">
        <is>
          <t>Off-Road</t>
        </is>
      </c>
      <c r="E496" t="inlineStr">
        <is>
          <t>TEREX</t>
        </is>
      </c>
      <c r="F496" t="inlineStr">
        <is>
          <t>RT555-2</t>
        </is>
      </c>
      <c r="G496" t="n">
        <v>2014</v>
      </c>
      <c r="H496" t="inlineStr">
        <is>
          <t>Crane</t>
        </is>
      </c>
      <c r="I496" t="inlineStr">
        <is>
          <t>RT 55 Ton</t>
        </is>
      </c>
      <c r="K496" s="1" t="n">
        <v>45788.41091435185</v>
      </c>
      <c r="L496" t="inlineStr">
        <is>
          <t>Heartbeat</t>
        </is>
      </c>
      <c r="R496" t="inlineStr">
        <is>
          <t>DFW Yard, Oak Grove Rd, Fort Worth, TX 76140</t>
        </is>
      </c>
      <c r="T496" t="inlineStr">
        <is>
          <t>True</t>
        </is>
      </c>
      <c r="U496" t="inlineStr">
        <is>
          <t>3</t>
        </is>
      </c>
      <c r="V496" t="n">
        <v>1007</v>
      </c>
      <c r="W496" t="n">
        <v>82.09999999999999</v>
      </c>
      <c r="X496" t="n">
        <v>82.09999999999999</v>
      </c>
      <c r="Y496" t="n">
        <v>2168</v>
      </c>
      <c r="Z496" t="n">
        <v>2162</v>
      </c>
      <c r="AA496" t="inlineStr">
        <is>
          <t>RTX-CN06</t>
        </is>
      </c>
      <c r="AB496" t="inlineStr">
        <is>
          <t>1T9RT504HEW161743</t>
        </is>
      </c>
      <c r="AH496" t="inlineStr">
        <is>
          <t>4x4</t>
        </is>
      </c>
      <c r="AO496" t="inlineStr">
        <is>
          <t>0.00</t>
        </is>
      </c>
      <c r="AP496" t="inlineStr">
        <is>
          <t>CuYds</t>
        </is>
      </c>
      <c r="AR496" t="n">
        <v>0</v>
      </c>
      <c r="AS496" t="inlineStr">
        <is>
          <t>lbs</t>
        </is>
      </c>
      <c r="AU496" t="n">
        <v>0</v>
      </c>
      <c r="AV496" t="n">
        <v>0</v>
      </c>
      <c r="AW496" t="n">
        <v>0</v>
      </c>
      <c r="AY496" t="inlineStr">
        <is>
          <t>1/1/2017 12:00:00 AM</t>
        </is>
      </c>
      <c r="AZ496" t="n">
        <v>250003.4</v>
      </c>
      <c r="BA496" t="n">
        <v>0</v>
      </c>
      <c r="BB496" t="n">
        <v>0</v>
      </c>
      <c r="CJ496" t="inlineStr">
        <is>
          <t>GT-4769B</t>
        </is>
      </c>
      <c r="CK496" t="inlineStr">
        <is>
          <t>221020280</t>
        </is>
      </c>
      <c r="CP496" t="inlineStr">
        <is>
          <t>Import</t>
        </is>
      </c>
      <c r="CV496">
        <f>FLEET7[[#This Row],[Category]]</f>
        <v/>
      </c>
      <c r="CW496">
        <f>TRIM(LEFT($C496, FIND("(", $C496 &amp; "(") - 1))</f>
        <v/>
      </c>
      <c r="CX496">
        <f>IFERROR(TRIM(MID(FLEET7[[#This Row],[Secondary Asset Identifier]], FIND(" - ", FLEET7[[#This Row],[Secondary Asset Identifier]]) + 3, LEN(FLEET7[[#This Row],[Secondary Asset Identifier]]))),FLEET7[[#This Row],[Emp ID]])</f>
        <v/>
      </c>
      <c r="CY496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496">
        <f>FLEET7[[#This Row],[Assigned]]</f>
        <v/>
      </c>
      <c r="DA496">
        <f>TRIM(LEFT($C496, FIND("(", $C496 &amp; "(") - 1))</f>
        <v/>
      </c>
    </row>
    <row r="497">
      <c r="A497" t="inlineStr">
        <is>
          <t>Ragle Inc.</t>
        </is>
      </c>
      <c r="B497" t="inlineStr">
        <is>
          <t>Ragle - Texas</t>
        </is>
      </c>
      <c r="C497" t="inlineStr">
        <is>
          <t>RTC-04</t>
        </is>
      </c>
      <c r="D497" t="inlineStr">
        <is>
          <t>Off-Road</t>
        </is>
      </c>
      <c r="E497" t="inlineStr">
        <is>
          <t>TEREX</t>
        </is>
      </c>
      <c r="F497" t="inlineStr">
        <is>
          <t>RT555-1</t>
        </is>
      </c>
      <c r="G497" t="n">
        <v>2006</v>
      </c>
      <c r="H497" t="inlineStr">
        <is>
          <t>Crane</t>
        </is>
      </c>
      <c r="I497" t="inlineStr">
        <is>
          <t>RT 55 Ton</t>
        </is>
      </c>
      <c r="K497" s="1" t="n">
        <v>45789.41365740741</v>
      </c>
      <c r="L497" t="inlineStr">
        <is>
          <t>Heartbeat</t>
        </is>
      </c>
      <c r="R497" t="inlineStr">
        <is>
          <t>DFW Yard, Oak Grove Rd, Fort Worth, TX 76140</t>
        </is>
      </c>
      <c r="T497" t="inlineStr">
        <is>
          <t>True</t>
        </is>
      </c>
      <c r="U497" t="inlineStr">
        <is>
          <t>3</t>
        </is>
      </c>
      <c r="V497" t="n">
        <v>1012</v>
      </c>
      <c r="W497" t="n">
        <v>364.3</v>
      </c>
      <c r="X497" t="n">
        <v>364.3</v>
      </c>
      <c r="Y497" t="n">
        <v>2152</v>
      </c>
      <c r="Z497" t="n">
        <v>2152</v>
      </c>
      <c r="AA497" t="inlineStr">
        <is>
          <t>RTX-CN05</t>
        </is>
      </c>
      <c r="AB497" t="inlineStr">
        <is>
          <t>14000</t>
        </is>
      </c>
      <c r="AO497" t="inlineStr">
        <is>
          <t>0.00</t>
        </is>
      </c>
      <c r="AP497" t="inlineStr">
        <is>
          <t>CuYds</t>
        </is>
      </c>
      <c r="AR497" t="n">
        <v>0</v>
      </c>
      <c r="AS497" t="inlineStr">
        <is>
          <t>lbs</t>
        </is>
      </c>
      <c r="AU497" t="n">
        <v>0</v>
      </c>
      <c r="AV497" t="n">
        <v>0</v>
      </c>
      <c r="AW497" t="n">
        <v>0</v>
      </c>
      <c r="AY497" t="inlineStr">
        <is>
          <t>1/1/2017 12:00:00 AM</t>
        </is>
      </c>
      <c r="AZ497" t="n">
        <v>106875</v>
      </c>
      <c r="BA497" t="n">
        <v>0</v>
      </c>
      <c r="BB497" t="n">
        <v>0</v>
      </c>
      <c r="CJ497" t="inlineStr">
        <is>
          <t>GT-4769B</t>
        </is>
      </c>
      <c r="CK497" t="inlineStr">
        <is>
          <t>221019655</t>
        </is>
      </c>
      <c r="CP497" t="inlineStr">
        <is>
          <t>Import</t>
        </is>
      </c>
      <c r="CV497">
        <f>FLEET7[[#This Row],[Category]]</f>
        <v/>
      </c>
      <c r="CW497">
        <f>TRIM(LEFT($C497, FIND("(", $C497 &amp; "(") - 1))</f>
        <v/>
      </c>
      <c r="CX497">
        <f>IFERROR(TRIM(MID(FLEET7[[#This Row],[Secondary Asset Identifier]], FIND(" - ", FLEET7[[#This Row],[Secondary Asset Identifier]]) + 3, LEN(FLEET7[[#This Row],[Secondary Asset Identifier]]))),FLEET7[[#This Row],[Emp ID]])</f>
        <v/>
      </c>
      <c r="CY497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497">
        <f>FLEET7[[#This Row],[Assigned]]</f>
        <v/>
      </c>
      <c r="DA497">
        <f>TRIM(LEFT($C497, FIND("(", $C497 &amp; "(") - 1))</f>
        <v/>
      </c>
    </row>
    <row r="498">
      <c r="A498" t="inlineStr">
        <is>
          <t>Ragle Inc.</t>
        </is>
      </c>
      <c r="B498" t="inlineStr">
        <is>
          <t>Ragle - Texas</t>
        </is>
      </c>
      <c r="C498" t="inlineStr">
        <is>
          <t>RTX-AB015</t>
        </is>
      </c>
      <c r="D498" t="inlineStr">
        <is>
          <t>Trailer</t>
        </is>
      </c>
      <c r="E498" t="inlineStr">
        <is>
          <t>WANCO</t>
        </is>
      </c>
      <c r="F498" t="inlineStr">
        <is>
          <t>WTSP</t>
        </is>
      </c>
      <c r="G498" t="n">
        <v>2014</v>
      </c>
      <c r="H498" t="inlineStr">
        <is>
          <t>Arrow Board</t>
        </is>
      </c>
      <c r="K498" s="1" t="n">
        <v>45789.23113425926</v>
      </c>
      <c r="L498" t="inlineStr">
        <is>
          <t>Heartbeat</t>
        </is>
      </c>
      <c r="R498" t="inlineStr">
        <is>
          <t>2022-008 Gregg CS Bridge Replacement, S High St, Longview, TX 75602</t>
        </is>
      </c>
      <c r="T498" t="inlineStr">
        <is>
          <t>True</t>
        </is>
      </c>
      <c r="U498" t="inlineStr">
        <is>
          <t>N/A</t>
        </is>
      </c>
      <c r="V498" t="n">
        <v>339</v>
      </c>
      <c r="Y498" t="n">
        <v>0</v>
      </c>
      <c r="Z498" t="n">
        <v>0</v>
      </c>
      <c r="AA498" t="inlineStr">
        <is>
          <t>06.06.24 (2022-008)</t>
        </is>
      </c>
      <c r="AB498" t="inlineStr">
        <is>
          <t>5F11S101XE1000486</t>
        </is>
      </c>
      <c r="AD498" t="inlineStr">
        <is>
          <t>E1000486</t>
        </is>
      </c>
      <c r="AH498" t="inlineStr">
        <is>
          <t>2014 WANCO WTSP ARROW BOARD</t>
        </is>
      </c>
      <c r="AO498" t="inlineStr">
        <is>
          <t>0.00</t>
        </is>
      </c>
      <c r="AQ498" t="n">
        <v>0</v>
      </c>
      <c r="AR498" t="n">
        <v>0</v>
      </c>
      <c r="AS498" t="inlineStr">
        <is>
          <t>lbs</t>
        </is>
      </c>
      <c r="AT498" t="n">
        <v>0</v>
      </c>
      <c r="AU498" t="n">
        <v>0</v>
      </c>
      <c r="AV498" t="n">
        <v>0</v>
      </c>
      <c r="AW498" t="n">
        <v>0</v>
      </c>
      <c r="BF498" t="inlineStr">
        <is>
          <t>TC - TRAFFIC CONTROL</t>
        </is>
      </c>
      <c r="CJ498" t="inlineStr">
        <is>
          <t>JH-BP2</t>
        </is>
      </c>
      <c r="CK498" t="inlineStr">
        <is>
          <t>00322B0269</t>
        </is>
      </c>
      <c r="CP498" t="inlineStr">
        <is>
          <t>Standard</t>
        </is>
      </c>
      <c r="CV498">
        <f>FLEET7[[#This Row],[Category]]</f>
        <v/>
      </c>
      <c r="CW498">
        <f>TRIM(LEFT($C498, FIND("(", $C498 &amp; "(") - 1))</f>
        <v/>
      </c>
      <c r="CX498">
        <f>IFERROR(TRIM(MID(FLEET7[[#This Row],[Secondary Asset Identifier]], FIND(" - ", FLEET7[[#This Row],[Secondary Asset Identifier]]) + 3, LEN(FLEET7[[#This Row],[Secondary Asset Identifier]]))),FLEET7[[#This Row],[Emp ID]])</f>
        <v/>
      </c>
      <c r="CY498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498">
        <f>FLEET7[[#This Row],[Assigned]]</f>
        <v/>
      </c>
      <c r="DA498">
        <f>TRIM(LEFT($C498, FIND("(", $C498 &amp; "(") - 1))</f>
        <v/>
      </c>
    </row>
    <row r="499">
      <c r="A499" t="inlineStr">
        <is>
          <t>Ragle Inc.</t>
        </is>
      </c>
      <c r="B499" t="inlineStr">
        <is>
          <t>Ragle - Texas</t>
        </is>
      </c>
      <c r="C499" t="inlineStr">
        <is>
          <t>RTX-AB019</t>
        </is>
      </c>
      <c r="D499" t="inlineStr">
        <is>
          <t>Trailer</t>
        </is>
      </c>
      <c r="E499" t="inlineStr">
        <is>
          <t>SOLAR TECH</t>
        </is>
      </c>
      <c r="F499" t="inlineStr">
        <is>
          <t>UNKNOWN</t>
        </is>
      </c>
      <c r="H499" t="inlineStr">
        <is>
          <t>Arrow Board</t>
        </is>
      </c>
      <c r="K499" s="1" t="n">
        <v>45789.23092592593</v>
      </c>
      <c r="L499" t="inlineStr">
        <is>
          <t>Heartbeat</t>
        </is>
      </c>
      <c r="R499" t="inlineStr">
        <is>
          <t>TRAFFIC WALNUT HILL YARD, Composite Dr, Dallas, TX 75220</t>
        </is>
      </c>
      <c r="T499" t="inlineStr">
        <is>
          <t>True</t>
        </is>
      </c>
      <c r="U499" t="inlineStr">
        <is>
          <t>N/A</t>
        </is>
      </c>
      <c r="V499" t="n">
        <v>431</v>
      </c>
      <c r="Y499" t="n">
        <v>0</v>
      </c>
      <c r="Z499" t="n">
        <v>0</v>
      </c>
      <c r="AB499" t="inlineStr">
        <is>
          <t>4GM1A0915F1527512</t>
        </is>
      </c>
      <c r="AO499" t="inlineStr">
        <is>
          <t>0.00</t>
        </is>
      </c>
      <c r="AR499" t="n">
        <v>0</v>
      </c>
      <c r="AS499" t="inlineStr">
        <is>
          <t>lbs</t>
        </is>
      </c>
      <c r="AU499" t="n">
        <v>0</v>
      </c>
      <c r="AV499" t="n">
        <v>0</v>
      </c>
      <c r="AW499" t="n">
        <v>0</v>
      </c>
      <c r="AZ499" t="n">
        <v>0</v>
      </c>
      <c r="BA499" t="n">
        <v>0</v>
      </c>
      <c r="BB499" t="n">
        <v>0</v>
      </c>
      <c r="CJ499" t="inlineStr">
        <is>
          <t>JH-BP2</t>
        </is>
      </c>
      <c r="CK499" t="inlineStr">
        <is>
          <t>00322B0564</t>
        </is>
      </c>
      <c r="CP499" t="inlineStr">
        <is>
          <t>Import</t>
        </is>
      </c>
      <c r="CV499">
        <f>FLEET7[[#This Row],[Category]]</f>
        <v/>
      </c>
      <c r="CW499">
        <f>TRIM(LEFT($C499, FIND("(", $C499 &amp; "(") - 1))</f>
        <v/>
      </c>
      <c r="CX499">
        <f>IFERROR(TRIM(MID(FLEET7[[#This Row],[Secondary Asset Identifier]], FIND(" - ", FLEET7[[#This Row],[Secondary Asset Identifier]]) + 3, LEN(FLEET7[[#This Row],[Secondary Asset Identifier]]))),FLEET7[[#This Row],[Emp ID]])</f>
        <v/>
      </c>
      <c r="CY499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499">
        <f>FLEET7[[#This Row],[Assigned]]</f>
        <v/>
      </c>
      <c r="DA499">
        <f>TRIM(LEFT($C499, FIND("(", $C499 &amp; "(") - 1))</f>
        <v/>
      </c>
    </row>
    <row r="500">
      <c r="A500" t="inlineStr">
        <is>
          <t>Ragle Inc.</t>
        </is>
      </c>
      <c r="B500" t="inlineStr">
        <is>
          <t>Ragle - Texas</t>
        </is>
      </c>
      <c r="C500" t="inlineStr">
        <is>
          <t>S-07</t>
        </is>
      </c>
      <c r="D500" t="inlineStr">
        <is>
          <t>On-Road</t>
        </is>
      </c>
      <c r="E500" t="inlineStr">
        <is>
          <t>PETERBILT</t>
        </is>
      </c>
      <c r="F500" t="inlineStr">
        <is>
          <t>388</t>
        </is>
      </c>
      <c r="G500" t="n">
        <v>2013</v>
      </c>
      <c r="H500" t="inlineStr">
        <is>
          <t>Heavy Truck</t>
        </is>
      </c>
      <c r="I500" t="inlineStr">
        <is>
          <t>Haul</t>
        </is>
      </c>
      <c r="K500" s="1" t="n">
        <v>45784.69976851852</v>
      </c>
      <c r="L500" t="inlineStr">
        <is>
          <t>Last Gasp</t>
        </is>
      </c>
      <c r="R500" t="inlineStr">
        <is>
          <t>DFW Yard, Oak Grove Rd, Fort Worth, TX 76140</t>
        </is>
      </c>
      <c r="T500" t="inlineStr">
        <is>
          <t>True</t>
        </is>
      </c>
      <c r="U500" t="inlineStr">
        <is>
          <t>4</t>
        </is>
      </c>
      <c r="V500" t="n">
        <v>1013</v>
      </c>
      <c r="W500" t="n">
        <v>327964.2</v>
      </c>
      <c r="X500" t="n">
        <v>327964.2</v>
      </c>
      <c r="Y500" t="n">
        <v>2646</v>
      </c>
      <c r="Z500" t="n">
        <v>2646</v>
      </c>
      <c r="AA500" t="inlineStr">
        <is>
          <t>RTX-ST04</t>
        </is>
      </c>
      <c r="AB500" t="inlineStr">
        <is>
          <t>1XPWDW9X2DD168785</t>
        </is>
      </c>
      <c r="AD500" t="inlineStr">
        <is>
          <t>1M10427</t>
        </is>
      </c>
      <c r="AE500" t="inlineStr">
        <is>
          <t>TX</t>
        </is>
      </c>
      <c r="AH500" t="inlineStr">
        <is>
          <t>Driver - Albert Perry 
Engine serial # MXS10495</t>
        </is>
      </c>
      <c r="AO500" t="inlineStr">
        <is>
          <t>0.00</t>
        </is>
      </c>
      <c r="AP500" t="inlineStr">
        <is>
          <t>CuYds</t>
        </is>
      </c>
      <c r="AQ500" t="n">
        <v>0</v>
      </c>
      <c r="AR500" t="n">
        <v>0</v>
      </c>
      <c r="AS500" t="inlineStr">
        <is>
          <t>lbs</t>
        </is>
      </c>
      <c r="AT500" t="n">
        <v>0</v>
      </c>
      <c r="AU500" t="n">
        <v>0</v>
      </c>
      <c r="AV500" t="n">
        <v>0</v>
      </c>
      <c r="AW500" t="n">
        <v>0</v>
      </c>
      <c r="AX500" t="inlineStr">
        <is>
          <t>DNT.15448309</t>
        </is>
      </c>
      <c r="AY500" t="inlineStr">
        <is>
          <t>1/1/2018 12:00:00 AM</t>
        </is>
      </c>
      <c r="AZ500" t="n">
        <v>81030.3</v>
      </c>
      <c r="BA500" t="n">
        <v>0</v>
      </c>
      <c r="BB500" t="n">
        <v>0</v>
      </c>
      <c r="CD500" t="inlineStr">
        <is>
          <t xml:space="preserve"> MXS10495</t>
        </is>
      </c>
      <c r="CE500" t="inlineStr">
        <is>
          <t>CAT</t>
        </is>
      </c>
      <c r="CF500" t="inlineStr">
        <is>
          <t>C15</t>
        </is>
      </c>
      <c r="CH500" t="inlineStr">
        <is>
          <t>2014</t>
        </is>
      </c>
      <c r="CJ500" t="inlineStr">
        <is>
          <t>GT-6379AB</t>
        </is>
      </c>
      <c r="CK500" t="inlineStr">
        <is>
          <t>220707752</t>
        </is>
      </c>
      <c r="CO500" s="1" t="n">
        <v>45839</v>
      </c>
      <c r="CP500" t="inlineStr">
        <is>
          <t>Import</t>
        </is>
      </c>
      <c r="CV500">
        <f>FLEET7[[#This Row],[Category]]</f>
        <v/>
      </c>
      <c r="CW500">
        <f>TRIM(LEFT($C500, FIND("(", $C500 &amp; "(") - 1))</f>
        <v/>
      </c>
      <c r="CX500">
        <f>IFERROR(TRIM(MID(FLEET7[[#This Row],[Secondary Asset Identifier]], FIND(" - ", FLEET7[[#This Row],[Secondary Asset Identifier]]) + 3, LEN(FLEET7[[#This Row],[Secondary Asset Identifier]]))),FLEET7[[#This Row],[Emp ID]])</f>
        <v/>
      </c>
      <c r="CY500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500">
        <f>FLEET7[[#This Row],[Assigned]]</f>
        <v/>
      </c>
      <c r="DA500">
        <f>TRIM(LEFT($C500, FIND("(", $C500 &amp; "(") - 1))</f>
        <v/>
      </c>
    </row>
    <row r="501">
      <c r="A501" t="inlineStr">
        <is>
          <t>Ragle Inc.</t>
        </is>
      </c>
      <c r="B501" t="inlineStr">
        <is>
          <t>Ragle - Texas</t>
        </is>
      </c>
      <c r="C501" t="inlineStr">
        <is>
          <t>S-09</t>
        </is>
      </c>
      <c r="D501" t="inlineStr">
        <is>
          <t>On-Road</t>
        </is>
      </c>
      <c r="E501" t="inlineStr">
        <is>
          <t>PETERBILT</t>
        </is>
      </c>
      <c r="F501" t="inlineStr">
        <is>
          <t>567</t>
        </is>
      </c>
      <c r="G501" t="n">
        <v>2016</v>
      </c>
      <c r="H501" t="inlineStr">
        <is>
          <t>Heavy Truck</t>
        </is>
      </c>
      <c r="K501" s="1" t="n">
        <v>45789.42784722222</v>
      </c>
      <c r="L501" t="inlineStr">
        <is>
          <t>Periodic Message</t>
        </is>
      </c>
      <c r="R501" t="inlineStr">
        <is>
          <t>I-45 N, Centerville, TX 75831</t>
        </is>
      </c>
      <c r="T501" t="inlineStr">
        <is>
          <t>True</t>
        </is>
      </c>
      <c r="U501" t="inlineStr">
        <is>
          <t>0</t>
        </is>
      </c>
      <c r="V501" t="n">
        <v>1008</v>
      </c>
      <c r="W501" t="n">
        <v>329084.1</v>
      </c>
      <c r="X501" t="n">
        <v>329084.1</v>
      </c>
      <c r="Y501" t="n">
        <v>13734</v>
      </c>
      <c r="Z501" t="n">
        <v>13734</v>
      </c>
      <c r="AA501" t="inlineStr">
        <is>
          <t>RTX-ST03</t>
        </is>
      </c>
      <c r="AB501" t="inlineStr">
        <is>
          <t>1XPCP4EX6GD301492</t>
        </is>
      </c>
      <c r="AD501" t="inlineStr">
        <is>
          <t>1L78519</t>
        </is>
      </c>
      <c r="AE501" t="inlineStr">
        <is>
          <t>TX</t>
        </is>
      </c>
      <c r="AO501" t="inlineStr">
        <is>
          <t>0.00</t>
        </is>
      </c>
      <c r="AP501" t="inlineStr">
        <is>
          <t>CuYds</t>
        </is>
      </c>
      <c r="AQ501" t="n">
        <v>0</v>
      </c>
      <c r="AR501" t="n">
        <v>0</v>
      </c>
      <c r="AS501" t="inlineStr">
        <is>
          <t>lbs</t>
        </is>
      </c>
      <c r="AT501" t="n">
        <v>0</v>
      </c>
      <c r="AU501" t="n">
        <v>0</v>
      </c>
      <c r="AV501" t="n">
        <v>0</v>
      </c>
      <c r="AW501" t="n">
        <v>0</v>
      </c>
      <c r="AX501" t="inlineStr">
        <is>
          <t>DFW.01301683</t>
        </is>
      </c>
      <c r="AZ501" t="n">
        <v>0</v>
      </c>
      <c r="BA501" t="n">
        <v>0</v>
      </c>
      <c r="BB501" t="n">
        <v>0</v>
      </c>
      <c r="CJ501" t="inlineStr">
        <is>
          <t>GT-6379AB</t>
        </is>
      </c>
      <c r="CK501" t="inlineStr">
        <is>
          <t>220707801</t>
        </is>
      </c>
      <c r="CO501" s="1" t="n">
        <v>45900</v>
      </c>
      <c r="CP501" t="inlineStr">
        <is>
          <t>Import</t>
        </is>
      </c>
      <c r="CV501">
        <f>FLEET7[[#This Row],[Category]]</f>
        <v/>
      </c>
      <c r="CW501">
        <f>TRIM(LEFT($C501, FIND("(", $C501 &amp; "(") - 1))</f>
        <v/>
      </c>
      <c r="CX501">
        <f>IFERROR(TRIM(MID(FLEET7[[#This Row],[Secondary Asset Identifier]], FIND(" - ", FLEET7[[#This Row],[Secondary Asset Identifier]]) + 3, LEN(FLEET7[[#This Row],[Secondary Asset Identifier]]))),FLEET7[[#This Row],[Emp ID]])</f>
        <v/>
      </c>
      <c r="CY501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501">
        <f>FLEET7[[#This Row],[Assigned]]</f>
        <v/>
      </c>
      <c r="DA501">
        <f>TRIM(LEFT($C501, FIND("(", $C501 &amp; "(") - 1))</f>
        <v/>
      </c>
    </row>
    <row r="502">
      <c r="A502" t="inlineStr">
        <is>
          <t>Ragle Inc.</t>
        </is>
      </c>
      <c r="B502" t="inlineStr">
        <is>
          <t>Ragle - Texas</t>
        </is>
      </c>
      <c r="C502" t="inlineStr">
        <is>
          <t>S-10</t>
        </is>
      </c>
      <c r="D502" t="inlineStr">
        <is>
          <t>On-Road</t>
        </is>
      </c>
      <c r="E502" t="inlineStr">
        <is>
          <t>KENWORTH</t>
        </is>
      </c>
      <c r="F502" t="inlineStr">
        <is>
          <t>T880</t>
        </is>
      </c>
      <c r="G502" t="n">
        <v>2025</v>
      </c>
      <c r="H502" t="inlineStr">
        <is>
          <t>Heavy Truck</t>
        </is>
      </c>
      <c r="I502" t="inlineStr">
        <is>
          <t>Haul</t>
        </is>
      </c>
      <c r="K502" s="1" t="n">
        <v>45789.13402777778</v>
      </c>
      <c r="L502" t="inlineStr">
        <is>
          <t>Last Gasp</t>
        </is>
      </c>
      <c r="R502" t="inlineStr">
        <is>
          <t>DFW Yard, Oak Grove Rd, Fort Worth, TX 76140</t>
        </is>
      </c>
      <c r="T502" t="inlineStr">
        <is>
          <t>True</t>
        </is>
      </c>
      <c r="U502" t="inlineStr">
        <is>
          <t>0</t>
        </is>
      </c>
      <c r="V502" t="n">
        <v>220</v>
      </c>
      <c r="W502" t="n">
        <v>34376.8</v>
      </c>
      <c r="X502" t="n">
        <v>34376.8</v>
      </c>
      <c r="Y502" t="n">
        <v>1477</v>
      </c>
      <c r="Z502" t="n">
        <v>1477</v>
      </c>
      <c r="AA502" t="inlineStr">
        <is>
          <t>S-10</t>
        </is>
      </c>
      <c r="AB502" t="inlineStr">
        <is>
          <t>1XKZP4TX7SJ180212</t>
        </is>
      </c>
      <c r="AD502" t="inlineStr">
        <is>
          <t>1N34822</t>
        </is>
      </c>
      <c r="AE502" t="inlineStr">
        <is>
          <t>TX</t>
        </is>
      </c>
      <c r="AH502" t="inlineStr">
        <is>
          <t>2025 KENWORTH T880 SEMI</t>
        </is>
      </c>
      <c r="AO502" t="inlineStr">
        <is>
          <t>0.00</t>
        </is>
      </c>
      <c r="AQ502" t="n">
        <v>48740</v>
      </c>
      <c r="AR502" t="n">
        <v>0</v>
      </c>
      <c r="AS502" t="inlineStr">
        <is>
          <t>lbs</t>
        </is>
      </c>
      <c r="AT502" t="n">
        <v>0</v>
      </c>
      <c r="AU502" t="n">
        <v>0</v>
      </c>
      <c r="AV502" t="n">
        <v>0</v>
      </c>
      <c r="AW502" t="n">
        <v>0</v>
      </c>
      <c r="AX502" t="inlineStr">
        <is>
          <t>NTTA01099144</t>
        </is>
      </c>
      <c r="AY502" t="inlineStr">
        <is>
          <t>9/6/2024 12:00:00 AM</t>
        </is>
      </c>
      <c r="AZ502" t="n">
        <v>223357.65</v>
      </c>
      <c r="CJ502" t="inlineStr">
        <is>
          <t>GT-6379AB</t>
        </is>
      </c>
      <c r="CK502" t="inlineStr">
        <is>
          <t>220707807</t>
        </is>
      </c>
      <c r="CL502" t="n">
        <v>2</v>
      </c>
      <c r="CO502" s="1" t="n">
        <v>45900</v>
      </c>
      <c r="CP502" t="inlineStr">
        <is>
          <t>Standard</t>
        </is>
      </c>
      <c r="CV502">
        <f>FLEET7[[#This Row],[Category]]</f>
        <v/>
      </c>
      <c r="CW502">
        <f>TRIM(LEFT($C502, FIND("(", $C502 &amp; "(") - 1))</f>
        <v/>
      </c>
      <c r="CX502">
        <f>IFERROR(TRIM(MID(FLEET7[[#This Row],[Secondary Asset Identifier]], FIND(" - ", FLEET7[[#This Row],[Secondary Asset Identifier]]) + 3, LEN(FLEET7[[#This Row],[Secondary Asset Identifier]]))),FLEET7[[#This Row],[Emp ID]])</f>
        <v/>
      </c>
      <c r="CY502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502">
        <f>FLEET7[[#This Row],[Assigned]]</f>
        <v/>
      </c>
      <c r="DA502">
        <f>TRIM(LEFT($C502, FIND("(", $C502 &amp; "(") - 1))</f>
        <v/>
      </c>
    </row>
    <row r="503">
      <c r="A503" t="inlineStr">
        <is>
          <t>Ragle Inc.</t>
        </is>
      </c>
      <c r="B503" t="inlineStr">
        <is>
          <t>Ragle - Texas</t>
        </is>
      </c>
      <c r="C503" t="inlineStr">
        <is>
          <t>S-11</t>
        </is>
      </c>
      <c r="D503" t="inlineStr">
        <is>
          <t>On-Road</t>
        </is>
      </c>
      <c r="E503" t="inlineStr">
        <is>
          <t>MACK</t>
        </is>
      </c>
      <c r="F503" t="inlineStr">
        <is>
          <t>CXU PINNACLE</t>
        </is>
      </c>
      <c r="G503" t="n">
        <v>2017</v>
      </c>
      <c r="H503" t="inlineStr">
        <is>
          <t>Heavy Truck</t>
        </is>
      </c>
      <c r="I503" t="inlineStr">
        <is>
          <t>Haul</t>
        </is>
      </c>
      <c r="K503" s="1" t="n">
        <v>45788.63119212963</v>
      </c>
      <c r="L503" t="inlineStr">
        <is>
          <t>Heartbeat</t>
        </is>
      </c>
      <c r="R503" t="inlineStr">
        <is>
          <t>DFW Yard, Oak Grove Rd, Fort Worth, TX 76140</t>
        </is>
      </c>
      <c r="T503" t="inlineStr">
        <is>
          <t>True</t>
        </is>
      </c>
      <c r="U503" t="inlineStr">
        <is>
          <t>19</t>
        </is>
      </c>
      <c r="V503" t="n">
        <v>101</v>
      </c>
      <c r="W503" t="n">
        <v>242351</v>
      </c>
      <c r="X503" t="n">
        <v>242351</v>
      </c>
      <c r="Y503" t="n">
        <v>14071</v>
      </c>
      <c r="Z503" t="n">
        <v>14071</v>
      </c>
      <c r="AB503" t="inlineStr">
        <is>
          <t>1M1AW09Y5HM079522</t>
        </is>
      </c>
      <c r="AD503" t="inlineStr">
        <is>
          <t>1N70503</t>
        </is>
      </c>
      <c r="AE503" t="inlineStr">
        <is>
          <t>TX</t>
        </is>
      </c>
      <c r="AO503" t="inlineStr">
        <is>
          <t>0.00</t>
        </is>
      </c>
      <c r="AQ503" t="n">
        <v>0</v>
      </c>
      <c r="AR503" t="n">
        <v>0</v>
      </c>
      <c r="AS503" t="inlineStr">
        <is>
          <t>lbs</t>
        </is>
      </c>
      <c r="AT503" t="n">
        <v>0</v>
      </c>
      <c r="AU503" t="n">
        <v>0</v>
      </c>
      <c r="AV503" t="n">
        <v>0</v>
      </c>
      <c r="AW503" t="n">
        <v>0</v>
      </c>
      <c r="AX503" t="inlineStr">
        <is>
          <t>NTTA0001809215</t>
        </is>
      </c>
      <c r="CJ503" t="inlineStr">
        <is>
          <t>GT-6379AB</t>
        </is>
      </c>
      <c r="CK503" t="inlineStr">
        <is>
          <t>221511125</t>
        </is>
      </c>
      <c r="CL503" t="n">
        <v>4</v>
      </c>
      <c r="CO503" s="1" t="n">
        <v>46081</v>
      </c>
      <c r="CP503" t="inlineStr">
        <is>
          <t>Standard</t>
        </is>
      </c>
      <c r="CV503">
        <f>FLEET7[[#This Row],[Category]]</f>
        <v/>
      </c>
      <c r="CW503">
        <f>TRIM(LEFT($C503, FIND("(", $C503 &amp; "(") - 1))</f>
        <v/>
      </c>
      <c r="CX503">
        <f>IFERROR(TRIM(MID(FLEET7[[#This Row],[Secondary Asset Identifier]], FIND(" - ", FLEET7[[#This Row],[Secondary Asset Identifier]]) + 3, LEN(FLEET7[[#This Row],[Secondary Asset Identifier]]))),FLEET7[[#This Row],[Emp ID]])</f>
        <v/>
      </c>
      <c r="CY503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503">
        <f>FLEET7[[#This Row],[Assigned]]</f>
        <v/>
      </c>
      <c r="DA503">
        <f>TRIM(LEFT($C503, FIND("(", $C503 &amp; "(") - 1))</f>
        <v/>
      </c>
    </row>
    <row r="504">
      <c r="A504" t="inlineStr">
        <is>
          <t>Ragle Inc.</t>
        </is>
      </c>
      <c r="B504" t="inlineStr">
        <is>
          <t>Ragle - Texas</t>
        </is>
      </c>
      <c r="C504" t="inlineStr">
        <is>
          <t>S-12</t>
        </is>
      </c>
      <c r="D504" t="inlineStr">
        <is>
          <t>On-Road</t>
        </is>
      </c>
      <c r="E504" t="inlineStr">
        <is>
          <t>MACK</t>
        </is>
      </c>
      <c r="F504" t="inlineStr">
        <is>
          <t>CXU PINNACLE</t>
        </is>
      </c>
      <c r="G504" t="n">
        <v>2017</v>
      </c>
      <c r="H504" t="inlineStr">
        <is>
          <t>Heavy Truck</t>
        </is>
      </c>
      <c r="K504" s="1" t="n">
        <v>45789.36480324074</v>
      </c>
      <c r="L504" t="inlineStr">
        <is>
          <t>Heartbeat</t>
        </is>
      </c>
      <c r="R504" t="inlineStr">
        <is>
          <t>DFW Yard, Oak Grove Rd, Fort Worth, TX 76140</t>
        </is>
      </c>
      <c r="T504" t="inlineStr">
        <is>
          <t>True</t>
        </is>
      </c>
      <c r="U504" t="inlineStr">
        <is>
          <t>3</t>
        </is>
      </c>
      <c r="V504" t="n">
        <v>55</v>
      </c>
      <c r="W504" t="n">
        <v>317874</v>
      </c>
      <c r="X504" t="n">
        <v>317874</v>
      </c>
      <c r="Y504" t="n">
        <v>12910</v>
      </c>
      <c r="Z504" t="n">
        <v>12910</v>
      </c>
      <c r="AB504" t="inlineStr">
        <is>
          <t>1M1AW09Y9JM085765</t>
        </is>
      </c>
      <c r="AD504" t="inlineStr">
        <is>
          <t>1N70502</t>
        </is>
      </c>
      <c r="AE504" t="inlineStr">
        <is>
          <t>TX</t>
        </is>
      </c>
      <c r="AO504" t="inlineStr">
        <is>
          <t>0.00</t>
        </is>
      </c>
      <c r="AQ504" t="n">
        <v>0</v>
      </c>
      <c r="AR504" t="n">
        <v>0</v>
      </c>
      <c r="AS504" t="inlineStr">
        <is>
          <t>lbs</t>
        </is>
      </c>
      <c r="AT504" t="n">
        <v>0</v>
      </c>
      <c r="AU504" t="n">
        <v>0</v>
      </c>
      <c r="AV504" t="n">
        <v>0</v>
      </c>
      <c r="AW504" t="n">
        <v>0</v>
      </c>
      <c r="AX504" t="inlineStr">
        <is>
          <t>NTTA0001809216</t>
        </is>
      </c>
      <c r="CJ504" t="inlineStr">
        <is>
          <t>GT-6379AB</t>
        </is>
      </c>
      <c r="CK504" t="inlineStr">
        <is>
          <t>221511066</t>
        </is>
      </c>
      <c r="CL504" t="n">
        <v>4</v>
      </c>
      <c r="CP504" t="inlineStr">
        <is>
          <t>Standard</t>
        </is>
      </c>
      <c r="CV504">
        <f>FLEET7[[#This Row],[Category]]</f>
        <v/>
      </c>
      <c r="CW504">
        <f>TRIM(LEFT($C504, FIND("(", $C504 &amp; "(") - 1))</f>
        <v/>
      </c>
      <c r="CX504">
        <f>IFERROR(TRIM(MID(FLEET7[[#This Row],[Secondary Asset Identifier]], FIND(" - ", FLEET7[[#This Row],[Secondary Asset Identifier]]) + 3, LEN(FLEET7[[#This Row],[Secondary Asset Identifier]]))),FLEET7[[#This Row],[Emp ID]])</f>
        <v/>
      </c>
      <c r="CY504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504">
        <f>FLEET7[[#This Row],[Assigned]]</f>
        <v/>
      </c>
      <c r="DA504">
        <f>TRIM(LEFT($C504, FIND("(", $C504 &amp; "(") - 1))</f>
        <v/>
      </c>
    </row>
    <row r="505">
      <c r="A505" t="inlineStr">
        <is>
          <t>Ragle Inc.</t>
        </is>
      </c>
      <c r="B505" t="inlineStr">
        <is>
          <t>Ragle - Texas</t>
        </is>
      </c>
      <c r="C505" t="inlineStr">
        <is>
          <t>S-13 (086733)</t>
        </is>
      </c>
      <c r="D505" t="inlineStr">
        <is>
          <t>On-Road</t>
        </is>
      </c>
      <c r="E505" t="inlineStr">
        <is>
          <t>MACK</t>
        </is>
      </c>
      <c r="F505" t="inlineStr">
        <is>
          <t>CXU613</t>
        </is>
      </c>
      <c r="G505" t="n">
        <v>2018</v>
      </c>
      <c r="H505" t="inlineStr">
        <is>
          <t>Heavy Truck</t>
        </is>
      </c>
      <c r="I505" t="inlineStr">
        <is>
          <t>Haul</t>
        </is>
      </c>
      <c r="T505" t="inlineStr">
        <is>
          <t>True</t>
        </is>
      </c>
      <c r="U505" t="inlineStr">
        <is>
          <t>N/A</t>
        </is>
      </c>
      <c r="AA505" t="inlineStr">
        <is>
          <t>S-13</t>
        </is>
      </c>
      <c r="AB505" t="inlineStr">
        <is>
          <t>1M1AW09Y1JM086733</t>
        </is>
      </c>
      <c r="AD505" t="inlineStr">
        <is>
          <t>1N45098</t>
        </is>
      </c>
      <c r="AE505" t="inlineStr">
        <is>
          <t>TX</t>
        </is>
      </c>
      <c r="AH505" t="inlineStr">
        <is>
          <t>2018 MACK CXU613 (086733) S-13</t>
        </is>
      </c>
      <c r="AO505" t="inlineStr">
        <is>
          <t>0.00</t>
        </is>
      </c>
      <c r="AQ505" t="n">
        <v>0</v>
      </c>
      <c r="AR505" t="n">
        <v>0</v>
      </c>
      <c r="AS505" t="inlineStr">
        <is>
          <t>lbs</t>
        </is>
      </c>
      <c r="AT505" t="n">
        <v>0</v>
      </c>
      <c r="AU505" t="n">
        <v>0</v>
      </c>
      <c r="AV505" t="n">
        <v>0</v>
      </c>
      <c r="AW505" t="n">
        <v>0</v>
      </c>
      <c r="AX505" t="inlineStr">
        <is>
          <t>NTTA0001809218</t>
        </is>
      </c>
      <c r="AY505" t="inlineStr">
        <is>
          <t>2/5/2025 12:00:00 AM</t>
        </is>
      </c>
      <c r="AZ505" t="n">
        <v>67926.67999999999</v>
      </c>
      <c r="CL505" t="n">
        <v>4</v>
      </c>
      <c r="CP505" t="inlineStr">
        <is>
          <t>Standard</t>
        </is>
      </c>
      <c r="CV505">
        <f>FLEET7[[#This Row],[Category]]</f>
        <v/>
      </c>
      <c r="CW505">
        <f>TRIM(LEFT($C505, FIND("(", $C505 &amp; "(") - 1))</f>
        <v/>
      </c>
      <c r="CX505">
        <f>IFERROR(TRIM(MID(FLEET7[[#This Row],[Secondary Asset Identifier]], FIND(" - ", FLEET7[[#This Row],[Secondary Asset Identifier]]) + 3, LEN(FLEET7[[#This Row],[Secondary Asset Identifier]]))),FLEET7[[#This Row],[Emp ID]])</f>
        <v/>
      </c>
      <c r="CY505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505">
        <f>FLEET7[[#This Row],[Assigned]]</f>
        <v/>
      </c>
      <c r="DA505">
        <f>TRIM(LEFT($C505, FIND("(", $C505 &amp; "(") - 1))</f>
        <v/>
      </c>
    </row>
    <row r="506">
      <c r="A506" t="inlineStr">
        <is>
          <t>Ragle Inc.</t>
        </is>
      </c>
      <c r="B506" t="inlineStr">
        <is>
          <t>Ragle - Texas</t>
        </is>
      </c>
      <c r="C506" t="inlineStr">
        <is>
          <t>S-14 (085764)</t>
        </is>
      </c>
      <c r="D506" t="inlineStr">
        <is>
          <t>On-Road</t>
        </is>
      </c>
      <c r="E506" t="inlineStr">
        <is>
          <t>MACK</t>
        </is>
      </c>
      <c r="F506" t="inlineStr">
        <is>
          <t>CXU613</t>
        </is>
      </c>
      <c r="G506" t="n">
        <v>2018</v>
      </c>
      <c r="H506" t="inlineStr">
        <is>
          <t>Heavy Truck</t>
        </is>
      </c>
      <c r="I506" t="inlineStr">
        <is>
          <t>Haul</t>
        </is>
      </c>
      <c r="T506" t="inlineStr">
        <is>
          <t>True</t>
        </is>
      </c>
      <c r="U506" t="inlineStr">
        <is>
          <t>N/A</t>
        </is>
      </c>
      <c r="AA506" t="inlineStr">
        <is>
          <t>S-14</t>
        </is>
      </c>
      <c r="AB506" t="inlineStr">
        <is>
          <t>1M1AW09Y7JM085764</t>
        </is>
      </c>
      <c r="AD506" t="inlineStr">
        <is>
          <t>1N45097</t>
        </is>
      </c>
      <c r="AE506" t="inlineStr">
        <is>
          <t>TX</t>
        </is>
      </c>
      <c r="AH506" t="inlineStr">
        <is>
          <t>2018 MACK CXU613 (085764) S-14</t>
        </is>
      </c>
      <c r="AO506" t="inlineStr">
        <is>
          <t>0.00</t>
        </is>
      </c>
      <c r="AQ506" t="n">
        <v>0</v>
      </c>
      <c r="AR506" t="n">
        <v>0</v>
      </c>
      <c r="AS506" t="inlineStr">
        <is>
          <t>lbs</t>
        </is>
      </c>
      <c r="AT506" t="n">
        <v>0</v>
      </c>
      <c r="AU506" t="n">
        <v>0</v>
      </c>
      <c r="AV506" t="n">
        <v>0</v>
      </c>
      <c r="AW506" t="n">
        <v>0</v>
      </c>
      <c r="AX506" t="inlineStr">
        <is>
          <t>NTTA0001809217</t>
        </is>
      </c>
      <c r="AY506" t="inlineStr">
        <is>
          <t>2/5/2025 12:00:00 AM</t>
        </is>
      </c>
      <c r="AZ506" t="n">
        <v>67926.67999999999</v>
      </c>
      <c r="CL506" t="n">
        <v>4</v>
      </c>
      <c r="CP506" t="inlineStr">
        <is>
          <t>Standard</t>
        </is>
      </c>
      <c r="CV506">
        <f>FLEET7[[#This Row],[Category]]</f>
        <v/>
      </c>
      <c r="CW506">
        <f>TRIM(LEFT($C506, FIND("(", $C506 &amp; "(") - 1))</f>
        <v/>
      </c>
      <c r="CX506">
        <f>IFERROR(TRIM(MID(FLEET7[[#This Row],[Secondary Asset Identifier]], FIND(" - ", FLEET7[[#This Row],[Secondary Asset Identifier]]) + 3, LEN(FLEET7[[#This Row],[Secondary Asset Identifier]]))),FLEET7[[#This Row],[Emp ID]])</f>
        <v/>
      </c>
      <c r="CY506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506">
        <f>FLEET7[[#This Row],[Assigned]]</f>
        <v/>
      </c>
      <c r="DA506">
        <f>TRIM(LEFT($C506, FIND("(", $C506 &amp; "(") - 1))</f>
        <v/>
      </c>
    </row>
    <row r="507">
      <c r="A507" t="inlineStr">
        <is>
          <t>Ragle Inc.</t>
        </is>
      </c>
      <c r="B507" t="inlineStr">
        <is>
          <t>Ragle - Texas</t>
        </is>
      </c>
      <c r="C507" t="inlineStr">
        <is>
          <t>SB-01</t>
        </is>
      </c>
      <c r="D507" t="inlineStr">
        <is>
          <t>Off-Road</t>
        </is>
      </c>
      <c r="E507" t="inlineStr">
        <is>
          <t>ROADTEC</t>
        </is>
      </c>
      <c r="F507" t="inlineStr">
        <is>
          <t>SB-2500E</t>
        </is>
      </c>
      <c r="G507" t="n">
        <v>2016</v>
      </c>
      <c r="H507" t="inlineStr">
        <is>
          <t>Material Transfer Vehicle</t>
        </is>
      </c>
      <c r="K507" s="1" t="n">
        <v>45771.69167824074</v>
      </c>
      <c r="L507" t="inlineStr">
        <is>
          <t>Last Gasp</t>
        </is>
      </c>
      <c r="R507" t="inlineStr">
        <is>
          <t>2023-007 Ector BI 20E Rehab Roadway, W Highway 80 E, Midland, TX 79765</t>
        </is>
      </c>
      <c r="T507" t="inlineStr">
        <is>
          <t>True</t>
        </is>
      </c>
      <c r="U507" t="inlineStr">
        <is>
          <t>17</t>
        </is>
      </c>
      <c r="V507" t="n">
        <v>583</v>
      </c>
      <c r="W507" t="n">
        <v>122</v>
      </c>
      <c r="X507" t="n">
        <v>122</v>
      </c>
      <c r="Y507" t="n">
        <v>4855</v>
      </c>
      <c r="Z507" t="n">
        <v>4855</v>
      </c>
      <c r="AB507" t="inlineStr">
        <is>
          <t>SB2500E-4085</t>
        </is>
      </c>
      <c r="AH507" t="inlineStr">
        <is>
          <t xml:space="preserve">Machine weighs 77,000 pounds, we can not legally haul it. </t>
        </is>
      </c>
      <c r="AO507" t="inlineStr">
        <is>
          <t>0.00</t>
        </is>
      </c>
      <c r="AP507" t="inlineStr">
        <is>
          <t>CuYds</t>
        </is>
      </c>
      <c r="AQ507" t="n">
        <v>0</v>
      </c>
      <c r="AR507" t="n">
        <v>0</v>
      </c>
      <c r="AS507" t="inlineStr">
        <is>
          <t>lbs</t>
        </is>
      </c>
      <c r="AT507" t="n">
        <v>0</v>
      </c>
      <c r="AU507" t="n">
        <v>0</v>
      </c>
      <c r="AV507" t="n">
        <v>0</v>
      </c>
      <c r="AW507" t="n">
        <v>0</v>
      </c>
      <c r="CJ507" t="inlineStr">
        <is>
          <t>GT-4769B</t>
        </is>
      </c>
      <c r="CK507" t="inlineStr">
        <is>
          <t>225207354</t>
        </is>
      </c>
      <c r="CP507" t="inlineStr">
        <is>
          <t>Standard</t>
        </is>
      </c>
      <c r="CV507">
        <f>FLEET7[[#This Row],[Category]]</f>
        <v/>
      </c>
      <c r="CW507">
        <f>TRIM(LEFT($C507, FIND("(", $C507 &amp; "(") - 1))</f>
        <v/>
      </c>
      <c r="CX507">
        <f>IFERROR(TRIM(MID(FLEET7[[#This Row],[Secondary Asset Identifier]], FIND(" - ", FLEET7[[#This Row],[Secondary Asset Identifier]]) + 3, LEN(FLEET7[[#This Row],[Secondary Asset Identifier]]))),FLEET7[[#This Row],[Emp ID]])</f>
        <v/>
      </c>
      <c r="CY507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507">
        <f>FLEET7[[#This Row],[Assigned]]</f>
        <v/>
      </c>
      <c r="DA507">
        <f>TRIM(LEFT($C507, FIND("(", $C507 &amp; "(") - 1))</f>
        <v/>
      </c>
    </row>
    <row r="508">
      <c r="A508" t="inlineStr">
        <is>
          <t>Ragle Inc.</t>
        </is>
      </c>
      <c r="B508" t="inlineStr">
        <is>
          <t>Ragle - Texas</t>
        </is>
      </c>
      <c r="C508" t="inlineStr">
        <is>
          <t>SDT-01</t>
        </is>
      </c>
      <c r="D508" t="inlineStr">
        <is>
          <t>Trailer</t>
        </is>
      </c>
      <c r="E508" t="inlineStr">
        <is>
          <t>UTILITY TRAILERS</t>
        </is>
      </c>
      <c r="F508" t="inlineStr">
        <is>
          <t>STEP DECK TRAILER</t>
        </is>
      </c>
      <c r="G508" t="n">
        <v>2021</v>
      </c>
      <c r="H508" t="inlineStr">
        <is>
          <t>Step Deck Trailer</t>
        </is>
      </c>
      <c r="K508" s="1" t="n">
        <v>45789.23328703704</v>
      </c>
      <c r="L508" t="inlineStr">
        <is>
          <t>Heartbeat</t>
        </is>
      </c>
      <c r="R508" t="inlineStr">
        <is>
          <t>2023-032 SH 345 BRIDGE REHABILITATION, S Crowdus St, Dallas, TX 75226</t>
        </is>
      </c>
      <c r="T508" t="inlineStr">
        <is>
          <t>True</t>
        </is>
      </c>
      <c r="U508" t="inlineStr">
        <is>
          <t>N/A</t>
        </is>
      </c>
      <c r="V508" t="n">
        <v>69</v>
      </c>
      <c r="Y508" t="n">
        <v>0</v>
      </c>
      <c r="Z508" t="n">
        <v>0</v>
      </c>
      <c r="AB508" t="inlineStr">
        <is>
          <t>1UYFS2532M5285605</t>
        </is>
      </c>
      <c r="AD508" t="inlineStr">
        <is>
          <t>249B258</t>
        </is>
      </c>
      <c r="AE508" t="inlineStr">
        <is>
          <t>TX</t>
        </is>
      </c>
      <c r="AO508" t="inlineStr">
        <is>
          <t>0.00</t>
        </is>
      </c>
      <c r="AQ508" t="n">
        <v>0</v>
      </c>
      <c r="AR508" t="n">
        <v>0</v>
      </c>
      <c r="AS508" t="inlineStr">
        <is>
          <t>lbs</t>
        </is>
      </c>
      <c r="AT508" t="n">
        <v>0</v>
      </c>
      <c r="AU508" t="n">
        <v>0</v>
      </c>
      <c r="AV508" t="n">
        <v>0</v>
      </c>
      <c r="AW508" t="n">
        <v>0</v>
      </c>
      <c r="AY508" t="inlineStr">
        <is>
          <t>11/21/2024 12:00:00 AM</t>
        </is>
      </c>
      <c r="BF508" t="inlineStr">
        <is>
          <t>TRL - TRAILER</t>
        </is>
      </c>
      <c r="CJ508" t="inlineStr">
        <is>
          <t>JH-BP2</t>
        </is>
      </c>
      <c r="CK508" t="inlineStr">
        <is>
          <t>00322B0311</t>
        </is>
      </c>
      <c r="CP508" t="inlineStr">
        <is>
          <t>Standard</t>
        </is>
      </c>
      <c r="CV508">
        <f>FLEET7[[#This Row],[Category]]</f>
        <v/>
      </c>
      <c r="CW508">
        <f>TRIM(LEFT($C508, FIND("(", $C508 &amp; "(") - 1))</f>
        <v/>
      </c>
      <c r="CX508">
        <f>IFERROR(TRIM(MID(FLEET7[[#This Row],[Secondary Asset Identifier]], FIND(" - ", FLEET7[[#This Row],[Secondary Asset Identifier]]) + 3, LEN(FLEET7[[#This Row],[Secondary Asset Identifier]]))),FLEET7[[#This Row],[Emp ID]])</f>
        <v/>
      </c>
      <c r="CY508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508">
        <f>FLEET7[[#This Row],[Assigned]]</f>
        <v/>
      </c>
      <c r="DA508">
        <f>TRIM(LEFT($C508, FIND("(", $C508 &amp; "(") - 1))</f>
        <v/>
      </c>
    </row>
    <row r="509">
      <c r="A509" t="inlineStr">
        <is>
          <t>Ragle Inc.</t>
        </is>
      </c>
      <c r="B509" t="inlineStr">
        <is>
          <t>Ragle - Texas</t>
        </is>
      </c>
      <c r="C509" t="inlineStr">
        <is>
          <t>SFB-02S</t>
        </is>
      </c>
      <c r="D509" t="inlineStr">
        <is>
          <t>On-Road</t>
        </is>
      </c>
      <c r="E509" t="inlineStr">
        <is>
          <t>FREIGHTLINER</t>
        </is>
      </c>
      <c r="F509" t="inlineStr">
        <is>
          <t>M2 106</t>
        </is>
      </c>
      <c r="G509" t="n">
        <v>2012</v>
      </c>
      <c r="H509" t="inlineStr">
        <is>
          <t>Truck Mounted Attenuator (TMA)</t>
        </is>
      </c>
      <c r="K509" s="1" t="n">
        <v>45789.38039351852</v>
      </c>
      <c r="L509" t="inlineStr">
        <is>
          <t>Heartbeat</t>
        </is>
      </c>
      <c r="R509" t="inlineStr">
        <is>
          <t>EQUIP HOU, S Acres Dr, Houston, TX 77048</t>
        </is>
      </c>
      <c r="T509" t="inlineStr">
        <is>
          <t>True</t>
        </is>
      </c>
      <c r="U509" t="inlineStr">
        <is>
          <t>4</t>
        </is>
      </c>
      <c r="V509" t="n">
        <v>1006</v>
      </c>
      <c r="W509" t="n">
        <v>224434.8</v>
      </c>
      <c r="X509" t="n">
        <v>224434.8</v>
      </c>
      <c r="Y509" t="n">
        <v>13745</v>
      </c>
      <c r="Z509" t="n">
        <v>13745</v>
      </c>
      <c r="AB509" t="inlineStr">
        <is>
          <t>1FVACWDT6CHBP3344</t>
        </is>
      </c>
      <c r="AD509" t="inlineStr">
        <is>
          <t>PBN1151</t>
        </is>
      </c>
      <c r="AE509" t="inlineStr">
        <is>
          <t>TX</t>
        </is>
      </c>
      <c r="AO509" t="inlineStr">
        <is>
          <t>0.00</t>
        </is>
      </c>
      <c r="AP509" t="inlineStr">
        <is>
          <t>CuYds</t>
        </is>
      </c>
      <c r="AQ509" t="n">
        <v>0</v>
      </c>
      <c r="AR509" t="n">
        <v>0</v>
      </c>
      <c r="AS509" t="inlineStr">
        <is>
          <t>lbs</t>
        </is>
      </c>
      <c r="AT509" t="n">
        <v>0</v>
      </c>
      <c r="AU509" t="n">
        <v>0</v>
      </c>
      <c r="AV509" t="n">
        <v>0</v>
      </c>
      <c r="AW509" t="n">
        <v>0</v>
      </c>
      <c r="AX509" t="inlineStr">
        <is>
          <t>DFW.05049036</t>
        </is>
      </c>
      <c r="AY509" t="inlineStr">
        <is>
          <t>3/25/2026 12:00:00 AM</t>
        </is>
      </c>
      <c r="AZ509" t="n">
        <v>24337</v>
      </c>
      <c r="BA509" t="n">
        <v>0</v>
      </c>
      <c r="BB509" t="n">
        <v>0</v>
      </c>
      <c r="BF509" t="inlineStr">
        <is>
          <t>SM - SELECT MAINTENANCE</t>
        </is>
      </c>
      <c r="CJ509" t="inlineStr">
        <is>
          <t>GT-6379AB</t>
        </is>
      </c>
      <c r="CK509" t="inlineStr">
        <is>
          <t>220707810</t>
        </is>
      </c>
      <c r="CO509" s="1" t="n">
        <v>46112</v>
      </c>
      <c r="CP509" t="inlineStr">
        <is>
          <t>Import</t>
        </is>
      </c>
      <c r="CV509">
        <f>FLEET7[[#This Row],[Category]]</f>
        <v/>
      </c>
      <c r="CW509">
        <f>TRIM(LEFT($C509, FIND("(", $C509 &amp; "(") - 1))</f>
        <v/>
      </c>
      <c r="CX509">
        <f>IFERROR(TRIM(MID(FLEET7[[#This Row],[Secondary Asset Identifier]], FIND(" - ", FLEET7[[#This Row],[Secondary Asset Identifier]]) + 3, LEN(FLEET7[[#This Row],[Secondary Asset Identifier]]))),FLEET7[[#This Row],[Emp ID]])</f>
        <v/>
      </c>
      <c r="CY509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509">
        <f>FLEET7[[#This Row],[Assigned]]</f>
        <v/>
      </c>
      <c r="DA509">
        <f>TRIM(LEFT($C509, FIND("(", $C509 &amp; "(") - 1))</f>
        <v/>
      </c>
    </row>
    <row r="510">
      <c r="A510" t="inlineStr">
        <is>
          <t>Ragle Inc.</t>
        </is>
      </c>
      <c r="B510" t="inlineStr">
        <is>
          <t>Ragle - Texas</t>
        </is>
      </c>
      <c r="C510" t="inlineStr">
        <is>
          <t>SFB-03</t>
        </is>
      </c>
      <c r="D510" t="inlineStr">
        <is>
          <t>On-Road</t>
        </is>
      </c>
      <c r="E510" t="inlineStr">
        <is>
          <t>FREIGHTLINER</t>
        </is>
      </c>
      <c r="F510" t="inlineStr">
        <is>
          <t>M2 106</t>
        </is>
      </c>
      <c r="G510" t="n">
        <v>2012</v>
      </c>
      <c r="H510" t="inlineStr">
        <is>
          <t>Truck Mounted Attenuator (TMA)</t>
        </is>
      </c>
      <c r="K510" s="1" t="n">
        <v>45789.25346064815</v>
      </c>
      <c r="L510" t="inlineStr">
        <is>
          <t>Key Off</t>
        </is>
      </c>
      <c r="R510" t="inlineStr">
        <is>
          <t>2023-032 SH 345 BRIDGE REHABILITATION, Julius Schepps Fwy, Dallas, TX 75226</t>
        </is>
      </c>
      <c r="T510" t="inlineStr">
        <is>
          <t>True</t>
        </is>
      </c>
      <c r="U510" t="inlineStr">
        <is>
          <t>0</t>
        </is>
      </c>
      <c r="V510" t="n">
        <v>1007</v>
      </c>
      <c r="W510" t="n">
        <v>195881.5</v>
      </c>
      <c r="X510" t="n">
        <v>195881.5</v>
      </c>
      <c r="Y510" t="n">
        <v>11563</v>
      </c>
      <c r="Z510" t="n">
        <v>11563</v>
      </c>
      <c r="AA510" t="inlineStr">
        <is>
          <t>RTX-SFB03</t>
        </is>
      </c>
      <c r="AB510" t="inlineStr">
        <is>
          <t>1FVACWDT6CHBK9943</t>
        </is>
      </c>
      <c r="AD510" t="inlineStr">
        <is>
          <t>MRC4648</t>
        </is>
      </c>
      <c r="AE510" t="inlineStr">
        <is>
          <t>TX</t>
        </is>
      </c>
      <c r="AO510" t="inlineStr">
        <is>
          <t>0.00</t>
        </is>
      </c>
      <c r="AP510" t="inlineStr">
        <is>
          <t>CuYds</t>
        </is>
      </c>
      <c r="AQ510" t="n">
        <v>0</v>
      </c>
      <c r="AR510" t="n">
        <v>0</v>
      </c>
      <c r="AS510" t="inlineStr">
        <is>
          <t>lbs</t>
        </is>
      </c>
      <c r="AT510" t="n">
        <v>0</v>
      </c>
      <c r="AU510" t="n">
        <v>0</v>
      </c>
      <c r="AV510" t="n">
        <v>0</v>
      </c>
      <c r="AW510" t="n">
        <v>0</v>
      </c>
      <c r="AX510" t="inlineStr">
        <is>
          <t>DFW.02353482</t>
        </is>
      </c>
      <c r="AY510" t="inlineStr">
        <is>
          <t>1/1/2017 12:00:00 AM</t>
        </is>
      </c>
      <c r="AZ510" t="n">
        <v>0</v>
      </c>
      <c r="BA510" t="n">
        <v>0</v>
      </c>
      <c r="BB510" t="n">
        <v>0</v>
      </c>
      <c r="CJ510" t="inlineStr">
        <is>
          <t>GT-6379AB</t>
        </is>
      </c>
      <c r="CK510" t="inlineStr">
        <is>
          <t>220707697</t>
        </is>
      </c>
      <c r="CO510" s="1" t="n">
        <v>45961</v>
      </c>
      <c r="CP510" t="inlineStr">
        <is>
          <t>Import</t>
        </is>
      </c>
      <c r="CV510">
        <f>FLEET7[[#This Row],[Category]]</f>
        <v/>
      </c>
      <c r="CW510">
        <f>TRIM(LEFT($C510, FIND("(", $C510 &amp; "(") - 1))</f>
        <v/>
      </c>
      <c r="CX510">
        <f>IFERROR(TRIM(MID(FLEET7[[#This Row],[Secondary Asset Identifier]], FIND(" - ", FLEET7[[#This Row],[Secondary Asset Identifier]]) + 3, LEN(FLEET7[[#This Row],[Secondary Asset Identifier]]))),FLEET7[[#This Row],[Emp ID]])</f>
        <v/>
      </c>
      <c r="CY510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510">
        <f>FLEET7[[#This Row],[Assigned]]</f>
        <v/>
      </c>
      <c r="DA510">
        <f>TRIM(LEFT($C510, FIND("(", $C510 &amp; "(") - 1))</f>
        <v/>
      </c>
    </row>
    <row r="511">
      <c r="A511" t="inlineStr">
        <is>
          <t>Ragle Inc.</t>
        </is>
      </c>
      <c r="B511" t="inlineStr">
        <is>
          <t>Ragle - Texas</t>
        </is>
      </c>
      <c r="C511" t="inlineStr">
        <is>
          <t>SFB-03S</t>
        </is>
      </c>
      <c r="D511" t="inlineStr">
        <is>
          <t>On-Road</t>
        </is>
      </c>
      <c r="E511" t="inlineStr">
        <is>
          <t>FREIGHTLINER</t>
        </is>
      </c>
      <c r="F511" t="inlineStr">
        <is>
          <t>M2 106</t>
        </is>
      </c>
      <c r="G511" t="n">
        <v>2012</v>
      </c>
      <c r="H511" t="inlineStr">
        <is>
          <t>Truck Mounted Attenuator (TMA)</t>
        </is>
      </c>
      <c r="K511" s="1" t="n">
        <v>45789.361875</v>
      </c>
      <c r="L511" t="inlineStr">
        <is>
          <t>Heartbeat</t>
        </is>
      </c>
      <c r="R511" t="inlineStr">
        <is>
          <t>EQUIP HOU, S Acres Dr, Houston, TX 77048</t>
        </is>
      </c>
      <c r="T511" t="inlineStr">
        <is>
          <t>True</t>
        </is>
      </c>
      <c r="U511" t="inlineStr">
        <is>
          <t>4</t>
        </is>
      </c>
      <c r="V511" t="n">
        <v>514</v>
      </c>
      <c r="W511" t="n">
        <v>224042.9</v>
      </c>
      <c r="X511" t="n">
        <v>274721.9</v>
      </c>
      <c r="Y511" t="n">
        <v>8576</v>
      </c>
      <c r="Z511" t="n">
        <v>8576</v>
      </c>
      <c r="AB511" t="inlineStr">
        <is>
          <t>3ALACXDT3EDFL8366</t>
        </is>
      </c>
      <c r="AD511" t="inlineStr">
        <is>
          <t>NNY6196</t>
        </is>
      </c>
      <c r="AE511" t="inlineStr">
        <is>
          <t>TX</t>
        </is>
      </c>
      <c r="AO511" t="inlineStr">
        <is>
          <t>0.00</t>
        </is>
      </c>
      <c r="AP511" t="inlineStr">
        <is>
          <t>CuYds</t>
        </is>
      </c>
      <c r="AQ511" t="n">
        <v>0</v>
      </c>
      <c r="AR511" t="n">
        <v>0</v>
      </c>
      <c r="AS511" t="inlineStr">
        <is>
          <t>lbs</t>
        </is>
      </c>
      <c r="AT511" t="n">
        <v>0</v>
      </c>
      <c r="AU511" t="n">
        <v>0</v>
      </c>
      <c r="AV511" t="n">
        <v>0</v>
      </c>
      <c r="AW511" t="n">
        <v>0</v>
      </c>
      <c r="AX511" t="inlineStr">
        <is>
          <t>DFW.02303786</t>
        </is>
      </c>
      <c r="AZ511" t="n">
        <v>0</v>
      </c>
      <c r="BA511" t="n">
        <v>0</v>
      </c>
      <c r="BB511" t="n">
        <v>0</v>
      </c>
      <c r="BF511" t="inlineStr">
        <is>
          <t>SM - SELECT MAINTENANCE</t>
        </is>
      </c>
      <c r="CJ511" t="inlineStr">
        <is>
          <t>GT-6379AB</t>
        </is>
      </c>
      <c r="CK511" t="inlineStr">
        <is>
          <t>221402022</t>
        </is>
      </c>
      <c r="CO511" s="1" t="n">
        <v>45900</v>
      </c>
      <c r="CP511" t="inlineStr">
        <is>
          <t>Import</t>
        </is>
      </c>
      <c r="CV511">
        <f>FLEET7[[#This Row],[Category]]</f>
        <v/>
      </c>
      <c r="CW511">
        <f>TRIM(LEFT($C511, FIND("(", $C511 &amp; "(") - 1))</f>
        <v/>
      </c>
      <c r="CX511">
        <f>IFERROR(TRIM(MID(FLEET7[[#This Row],[Secondary Asset Identifier]], FIND(" - ", FLEET7[[#This Row],[Secondary Asset Identifier]]) + 3, LEN(FLEET7[[#This Row],[Secondary Asset Identifier]]))),FLEET7[[#This Row],[Emp ID]])</f>
        <v/>
      </c>
      <c r="CY511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511">
        <f>FLEET7[[#This Row],[Assigned]]</f>
        <v/>
      </c>
      <c r="DA511">
        <f>TRIM(LEFT($C511, FIND("(", $C511 &amp; "(") - 1))</f>
        <v/>
      </c>
    </row>
    <row r="512">
      <c r="A512" t="inlineStr">
        <is>
          <t>Ragle Inc.</t>
        </is>
      </c>
      <c r="B512" t="inlineStr">
        <is>
          <t>Ragle - Texas</t>
        </is>
      </c>
      <c r="C512" t="inlineStr">
        <is>
          <t>SFB-04 (POLY SPRAYER)</t>
        </is>
      </c>
      <c r="D512" t="inlineStr">
        <is>
          <t>On-Road</t>
        </is>
      </c>
      <c r="E512" t="inlineStr">
        <is>
          <t>FREIGHTLINER</t>
        </is>
      </c>
      <c r="F512" t="inlineStr">
        <is>
          <t>M2 106</t>
        </is>
      </c>
      <c r="G512" t="n">
        <v>2007</v>
      </c>
      <c r="H512" t="inlineStr">
        <is>
          <t>Heavy Truck</t>
        </is>
      </c>
      <c r="I512" t="inlineStr">
        <is>
          <t>Concrete Mixer</t>
        </is>
      </c>
      <c r="K512" s="1" t="n">
        <v>45788.97068287037</v>
      </c>
      <c r="L512" t="inlineStr">
        <is>
          <t>Heartbeat</t>
        </is>
      </c>
      <c r="R512" t="inlineStr">
        <is>
          <t>Beaumont RAG Property, Romeda Rd, Beaumont, TX 77705</t>
        </is>
      </c>
      <c r="T512" t="inlineStr">
        <is>
          <t>True</t>
        </is>
      </c>
      <c r="U512" t="inlineStr">
        <is>
          <t>25</t>
        </is>
      </c>
      <c r="V512" t="n">
        <v>1004</v>
      </c>
      <c r="W512" t="n">
        <v>298714.5</v>
      </c>
      <c r="X512" t="n">
        <v>298714.5</v>
      </c>
      <c r="Y512" t="n">
        <v>4565</v>
      </c>
      <c r="Z512" t="n">
        <v>4565</v>
      </c>
      <c r="AB512" t="inlineStr">
        <is>
          <t>1FVACXCS07HY77637</t>
        </is>
      </c>
      <c r="AD512" t="inlineStr">
        <is>
          <t>LMM8816</t>
        </is>
      </c>
      <c r="AE512" t="inlineStr">
        <is>
          <t>TX</t>
        </is>
      </c>
      <c r="AO512" t="inlineStr">
        <is>
          <t>0.00</t>
        </is>
      </c>
      <c r="AP512" t="inlineStr">
        <is>
          <t>CuYds</t>
        </is>
      </c>
      <c r="AQ512" t="n">
        <v>0</v>
      </c>
      <c r="AR512" t="n">
        <v>0</v>
      </c>
      <c r="AS512" t="inlineStr">
        <is>
          <t>lbs</t>
        </is>
      </c>
      <c r="AT512" t="n">
        <v>0</v>
      </c>
      <c r="AU512" t="n">
        <v>0</v>
      </c>
      <c r="AV512" t="n">
        <v>0</v>
      </c>
      <c r="AW512" t="n">
        <v>0</v>
      </c>
      <c r="AY512" t="inlineStr">
        <is>
          <t>1/1/2018 12:00:00 AM</t>
        </is>
      </c>
      <c r="AZ512" t="n">
        <v>12000</v>
      </c>
      <c r="BA512" t="n">
        <v>0</v>
      </c>
      <c r="BB512" t="n">
        <v>0</v>
      </c>
      <c r="CJ512" t="inlineStr">
        <is>
          <t>GT-6379AB</t>
        </is>
      </c>
      <c r="CK512" t="inlineStr">
        <is>
          <t>221402330</t>
        </is>
      </c>
      <c r="CO512" s="1" t="n">
        <v>45930</v>
      </c>
      <c r="CP512" t="inlineStr">
        <is>
          <t>Import</t>
        </is>
      </c>
      <c r="CV512">
        <f>FLEET7[[#This Row],[Category]]</f>
        <v/>
      </c>
      <c r="CW512">
        <f>TRIM(LEFT($C512, FIND("(", $C512 &amp; "(") - 1))</f>
        <v/>
      </c>
      <c r="CX512">
        <f>IFERROR(TRIM(MID(FLEET7[[#This Row],[Secondary Asset Identifier]], FIND(" - ", FLEET7[[#This Row],[Secondary Asset Identifier]]) + 3, LEN(FLEET7[[#This Row],[Secondary Asset Identifier]]))),FLEET7[[#This Row],[Emp ID]])</f>
        <v/>
      </c>
      <c r="CY512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512">
        <f>FLEET7[[#This Row],[Assigned]]</f>
        <v/>
      </c>
      <c r="DA512">
        <f>TRIM(LEFT($C512, FIND("(", $C512 &amp; "(") - 1))</f>
        <v/>
      </c>
    </row>
    <row r="513">
      <c r="A513" t="inlineStr">
        <is>
          <t>Ragle Inc.</t>
        </is>
      </c>
      <c r="B513" t="inlineStr">
        <is>
          <t>Ragle - Texas</t>
        </is>
      </c>
      <c r="C513" t="inlineStr">
        <is>
          <t>SFB-04S</t>
        </is>
      </c>
      <c r="D513" t="inlineStr">
        <is>
          <t>On-Road</t>
        </is>
      </c>
      <c r="E513" t="inlineStr">
        <is>
          <t>MACK</t>
        </is>
      </c>
      <c r="F513" t="inlineStr">
        <is>
          <t>MD6</t>
        </is>
      </c>
      <c r="G513" t="n">
        <v>2022</v>
      </c>
      <c r="H513" t="inlineStr">
        <is>
          <t>Truck Mounted Attenuator (TMA)</t>
        </is>
      </c>
      <c r="K513" s="1" t="n">
        <v>45789.42730324074</v>
      </c>
      <c r="L513" t="inlineStr">
        <is>
          <t>Periodic Message</t>
        </is>
      </c>
      <c r="R513" t="inlineStr">
        <is>
          <t>I-35E S, Dallas, TX 75229</t>
        </is>
      </c>
      <c r="T513" t="inlineStr">
        <is>
          <t>True</t>
        </is>
      </c>
      <c r="U513" t="inlineStr">
        <is>
          <t>0</t>
        </is>
      </c>
      <c r="V513" t="n">
        <v>852</v>
      </c>
      <c r="W513" t="n">
        <v>46535.9</v>
      </c>
      <c r="X513" t="n">
        <v>46535.9</v>
      </c>
      <c r="Y513" t="n">
        <v>5255</v>
      </c>
      <c r="Z513" t="n">
        <v>5255</v>
      </c>
      <c r="AB513" t="inlineStr">
        <is>
          <t>1M2MDBAAXNS003505</t>
        </is>
      </c>
      <c r="AD513" t="inlineStr">
        <is>
          <t>SGX0671</t>
        </is>
      </c>
      <c r="AE513" t="inlineStr">
        <is>
          <t>TX</t>
        </is>
      </c>
      <c r="AO513" t="inlineStr">
        <is>
          <t>0.00</t>
        </is>
      </c>
      <c r="AP513" t="inlineStr">
        <is>
          <t>CuYds</t>
        </is>
      </c>
      <c r="AQ513" t="n">
        <v>0</v>
      </c>
      <c r="AR513" t="n">
        <v>0</v>
      </c>
      <c r="AS513" t="inlineStr">
        <is>
          <t>lbs</t>
        </is>
      </c>
      <c r="AT513" t="n">
        <v>0</v>
      </c>
      <c r="AU513" t="n">
        <v>0</v>
      </c>
      <c r="AV513" t="n">
        <v>0</v>
      </c>
      <c r="AW513" t="n">
        <v>0</v>
      </c>
      <c r="AX513" t="inlineStr">
        <is>
          <t>DFW.04822268</t>
        </is>
      </c>
      <c r="BF513" t="inlineStr">
        <is>
          <t>SM - SELECT MAINTENANCE</t>
        </is>
      </c>
      <c r="CJ513" t="inlineStr">
        <is>
          <t>GT-6379AB</t>
        </is>
      </c>
      <c r="CK513" t="inlineStr">
        <is>
          <t>214913767</t>
        </is>
      </c>
      <c r="CO513" s="1" t="n">
        <v>45930</v>
      </c>
      <c r="CP513" t="inlineStr">
        <is>
          <t>Standard</t>
        </is>
      </c>
      <c r="CV513">
        <f>FLEET7[[#This Row],[Category]]</f>
        <v/>
      </c>
      <c r="CW513">
        <f>TRIM(LEFT($C513, FIND("(", $C513 &amp; "(") - 1))</f>
        <v/>
      </c>
      <c r="CX513">
        <f>IFERROR(TRIM(MID(FLEET7[[#This Row],[Secondary Asset Identifier]], FIND(" - ", FLEET7[[#This Row],[Secondary Asset Identifier]]) + 3, LEN(FLEET7[[#This Row],[Secondary Asset Identifier]]))),FLEET7[[#This Row],[Emp ID]])</f>
        <v/>
      </c>
      <c r="CY513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513">
        <f>FLEET7[[#This Row],[Assigned]]</f>
        <v/>
      </c>
      <c r="DA513">
        <f>TRIM(LEFT($C513, FIND("(", $C513 &amp; "(") - 1))</f>
        <v/>
      </c>
    </row>
    <row r="514">
      <c r="A514" t="inlineStr">
        <is>
          <t>Ragle Inc.</t>
        </is>
      </c>
      <c r="B514" t="inlineStr">
        <is>
          <t>Ragle - Texas</t>
        </is>
      </c>
      <c r="C514" t="inlineStr">
        <is>
          <t>SFB-05S</t>
        </is>
      </c>
      <c r="D514" t="inlineStr">
        <is>
          <t>On-Road</t>
        </is>
      </c>
      <c r="E514" t="inlineStr">
        <is>
          <t>MACK</t>
        </is>
      </c>
      <c r="F514" t="inlineStr">
        <is>
          <t>MD6</t>
        </is>
      </c>
      <c r="G514" t="n">
        <v>2023</v>
      </c>
      <c r="H514" t="inlineStr">
        <is>
          <t>Truck Mounted Attenuator (TMA)</t>
        </is>
      </c>
      <c r="K514" s="1" t="n">
        <v>45788.95195601852</v>
      </c>
      <c r="L514" t="inlineStr">
        <is>
          <t>Heartbeat</t>
        </is>
      </c>
      <c r="R514" t="inlineStr">
        <is>
          <t>EQUIP HOU, S Acres Dr, Houston, TX 77048</t>
        </is>
      </c>
      <c r="T514" t="inlineStr">
        <is>
          <t>True</t>
        </is>
      </c>
      <c r="U514" t="inlineStr">
        <is>
          <t>17</t>
        </is>
      </c>
      <c r="V514" t="n">
        <v>851</v>
      </c>
      <c r="W514" t="n">
        <v>45447</v>
      </c>
      <c r="X514" t="n">
        <v>57932</v>
      </c>
      <c r="Y514" t="n">
        <v>3866</v>
      </c>
      <c r="Z514" t="n">
        <v>3866</v>
      </c>
      <c r="AB514" t="inlineStr">
        <is>
          <t>1M2MDBAA7PS009023</t>
        </is>
      </c>
      <c r="AD514" t="inlineStr">
        <is>
          <t>SGX0670</t>
        </is>
      </c>
      <c r="AE514" t="inlineStr">
        <is>
          <t>TX</t>
        </is>
      </c>
      <c r="AO514" t="inlineStr">
        <is>
          <t>0.00</t>
        </is>
      </c>
      <c r="AP514" t="inlineStr">
        <is>
          <t>CuYds</t>
        </is>
      </c>
      <c r="AQ514" t="n">
        <v>0</v>
      </c>
      <c r="AR514" t="n">
        <v>0</v>
      </c>
      <c r="AS514" t="inlineStr">
        <is>
          <t>lbs</t>
        </is>
      </c>
      <c r="AT514" t="n">
        <v>0</v>
      </c>
      <c r="AU514" t="n">
        <v>0</v>
      </c>
      <c r="AV514" t="n">
        <v>0</v>
      </c>
      <c r="AW514" t="n">
        <v>0</v>
      </c>
      <c r="BF514" t="inlineStr">
        <is>
          <t>SM - SELECT MAINTENANCE</t>
        </is>
      </c>
      <c r="CJ514" t="inlineStr">
        <is>
          <t>GT-6379AB</t>
        </is>
      </c>
      <c r="CK514" t="inlineStr">
        <is>
          <t>214913729</t>
        </is>
      </c>
      <c r="CO514" s="1" t="n">
        <v>45930</v>
      </c>
      <c r="CP514" t="inlineStr">
        <is>
          <t>Standard</t>
        </is>
      </c>
      <c r="CV514">
        <f>FLEET7[[#This Row],[Category]]</f>
        <v/>
      </c>
      <c r="CW514">
        <f>TRIM(LEFT($C514, FIND("(", $C514 &amp; "(") - 1))</f>
        <v/>
      </c>
      <c r="CX514">
        <f>IFERROR(TRIM(MID(FLEET7[[#This Row],[Secondary Asset Identifier]], FIND(" - ", FLEET7[[#This Row],[Secondary Asset Identifier]]) + 3, LEN(FLEET7[[#This Row],[Secondary Asset Identifier]]))),FLEET7[[#This Row],[Emp ID]])</f>
        <v/>
      </c>
      <c r="CY514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514">
        <f>FLEET7[[#This Row],[Assigned]]</f>
        <v/>
      </c>
      <c r="DA514">
        <f>TRIM(LEFT($C514, FIND("(", $C514 &amp; "(") - 1))</f>
        <v/>
      </c>
    </row>
    <row r="515">
      <c r="A515" t="inlineStr">
        <is>
          <t>Ragle Inc.</t>
        </is>
      </c>
      <c r="B515" t="inlineStr">
        <is>
          <t>Ragle - Texas</t>
        </is>
      </c>
      <c r="C515" t="inlineStr">
        <is>
          <t>SFB-06S</t>
        </is>
      </c>
      <c r="D515" t="inlineStr">
        <is>
          <t>On-Road</t>
        </is>
      </c>
      <c r="E515" t="inlineStr">
        <is>
          <t>KENWORTH</t>
        </is>
      </c>
      <c r="F515" t="inlineStr">
        <is>
          <t>T280</t>
        </is>
      </c>
      <c r="G515" t="n">
        <v>2024</v>
      </c>
      <c r="H515" t="inlineStr">
        <is>
          <t>Truck Mounted Attenuator (TMA)</t>
        </is>
      </c>
      <c r="K515" s="1" t="n">
        <v>45789.18856481482</v>
      </c>
      <c r="L515" t="inlineStr">
        <is>
          <t>Heartbeat</t>
        </is>
      </c>
      <c r="R515" t="inlineStr">
        <is>
          <t>TRAFFIC WALNUT HILL YARD, Composite Dr, Dallas, TX 75220</t>
        </is>
      </c>
      <c r="T515" t="inlineStr">
        <is>
          <t>True</t>
        </is>
      </c>
      <c r="U515" t="inlineStr">
        <is>
          <t>2</t>
        </is>
      </c>
      <c r="V515" t="n">
        <v>460</v>
      </c>
      <c r="W515" t="n">
        <v>22731.7</v>
      </c>
      <c r="X515" t="n">
        <v>22731.7</v>
      </c>
      <c r="Y515" t="n">
        <v>2854</v>
      </c>
      <c r="Z515" t="n">
        <v>2854</v>
      </c>
      <c r="AB515" t="inlineStr">
        <is>
          <t>2NK3HM6X3RM375249</t>
        </is>
      </c>
      <c r="AD515" t="inlineStr">
        <is>
          <t>TSM7995</t>
        </is>
      </c>
      <c r="AE515" t="inlineStr">
        <is>
          <t>TX</t>
        </is>
      </c>
      <c r="AO515" t="inlineStr">
        <is>
          <t>0.00</t>
        </is>
      </c>
      <c r="AQ515" t="n">
        <v>0</v>
      </c>
      <c r="AR515" t="n">
        <v>0</v>
      </c>
      <c r="AS515" t="inlineStr">
        <is>
          <t>lbs</t>
        </is>
      </c>
      <c r="AT515" t="n">
        <v>0</v>
      </c>
      <c r="AU515" t="n">
        <v>0</v>
      </c>
      <c r="AV515" t="n">
        <v>0</v>
      </c>
      <c r="AW515" t="n">
        <v>0</v>
      </c>
      <c r="AX515" t="inlineStr">
        <is>
          <t>DFW.06844005</t>
        </is>
      </c>
      <c r="CJ515" t="inlineStr">
        <is>
          <t>GT-6379AB</t>
        </is>
      </c>
      <c r="CK515" t="inlineStr">
        <is>
          <t>221402079</t>
        </is>
      </c>
      <c r="CO515" s="1" t="n">
        <v>46053</v>
      </c>
      <c r="CP515" t="inlineStr">
        <is>
          <t>Standard</t>
        </is>
      </c>
      <c r="CV515">
        <f>FLEET7[[#This Row],[Category]]</f>
        <v/>
      </c>
      <c r="CW515">
        <f>TRIM(LEFT($C515, FIND("(", $C515 &amp; "(") - 1))</f>
        <v/>
      </c>
      <c r="CX515">
        <f>IFERROR(TRIM(MID(FLEET7[[#This Row],[Secondary Asset Identifier]], FIND(" - ", FLEET7[[#This Row],[Secondary Asset Identifier]]) + 3, LEN(FLEET7[[#This Row],[Secondary Asset Identifier]]))),FLEET7[[#This Row],[Emp ID]])</f>
        <v/>
      </c>
      <c r="CY515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515">
        <f>FLEET7[[#This Row],[Assigned]]</f>
        <v/>
      </c>
      <c r="DA515">
        <f>TRIM(LEFT($C515, FIND("(", $C515 &amp; "(") - 1))</f>
        <v/>
      </c>
    </row>
    <row r="516">
      <c r="A516" t="inlineStr">
        <is>
          <t>Ragle Inc.</t>
        </is>
      </c>
      <c r="B516" t="inlineStr">
        <is>
          <t>Ragle - Texas</t>
        </is>
      </c>
      <c r="C516" t="inlineStr">
        <is>
          <t>SFB-07</t>
        </is>
      </c>
      <c r="D516" t="inlineStr">
        <is>
          <t>On-Road</t>
        </is>
      </c>
      <c r="E516" t="inlineStr">
        <is>
          <t>FREIGHTLINER</t>
        </is>
      </c>
      <c r="F516" t="inlineStr">
        <is>
          <t>M2 106</t>
        </is>
      </c>
      <c r="G516" t="n">
        <v>2014</v>
      </c>
      <c r="H516" t="inlineStr">
        <is>
          <t>Truck Mounted Attenuator (TMA)</t>
        </is>
      </c>
      <c r="K516" s="1" t="n">
        <v>45789.28871527778</v>
      </c>
      <c r="L516" t="inlineStr">
        <is>
          <t>Heartbeat</t>
        </is>
      </c>
      <c r="R516" t="inlineStr">
        <is>
          <t>EQUIP HOU, S Acres Dr, Houston, TX 77048</t>
        </is>
      </c>
      <c r="T516" t="inlineStr">
        <is>
          <t>True</t>
        </is>
      </c>
      <c r="U516" t="inlineStr">
        <is>
          <t>7</t>
        </is>
      </c>
      <c r="V516" t="n">
        <v>1012</v>
      </c>
      <c r="W516" t="n">
        <v>204079.8</v>
      </c>
      <c r="X516" t="n">
        <v>204079.8</v>
      </c>
      <c r="Y516" t="n">
        <v>10757</v>
      </c>
      <c r="Z516" t="n">
        <v>10757</v>
      </c>
      <c r="AB516" t="inlineStr">
        <is>
          <t>1FVACXDT3EHFR1014</t>
        </is>
      </c>
      <c r="AD516" t="inlineStr">
        <is>
          <t>MVW9789</t>
        </is>
      </c>
      <c r="AE516" t="inlineStr">
        <is>
          <t>TX</t>
        </is>
      </c>
      <c r="AO516" t="inlineStr">
        <is>
          <t>0.00</t>
        </is>
      </c>
      <c r="AP516" t="inlineStr">
        <is>
          <t>CuYds</t>
        </is>
      </c>
      <c r="AQ516" t="n">
        <v>0</v>
      </c>
      <c r="AR516" t="n">
        <v>0</v>
      </c>
      <c r="AS516" t="inlineStr">
        <is>
          <t>lbs</t>
        </is>
      </c>
      <c r="AT516" t="n">
        <v>0</v>
      </c>
      <c r="AU516" t="n">
        <v>0</v>
      </c>
      <c r="AV516" t="n">
        <v>0</v>
      </c>
      <c r="AW516" t="n">
        <v>0</v>
      </c>
      <c r="AY516" t="inlineStr">
        <is>
          <t>10/14/2019 12:00:00 AM</t>
        </is>
      </c>
      <c r="AZ516" t="n">
        <v>28600</v>
      </c>
      <c r="BA516" t="n">
        <v>0</v>
      </c>
      <c r="BB516" t="n">
        <v>0</v>
      </c>
      <c r="CJ516" t="inlineStr">
        <is>
          <t>GT-6379AB</t>
        </is>
      </c>
      <c r="CK516" t="inlineStr">
        <is>
          <t>221402351</t>
        </is>
      </c>
      <c r="CO516" s="1" t="n">
        <v>46081</v>
      </c>
      <c r="CP516" t="inlineStr">
        <is>
          <t>Import</t>
        </is>
      </c>
      <c r="CV516">
        <f>FLEET7[[#This Row],[Category]]</f>
        <v/>
      </c>
      <c r="CW516">
        <f>TRIM(LEFT($C516, FIND("(", $C516 &amp; "(") - 1))</f>
        <v/>
      </c>
      <c r="CX516">
        <f>IFERROR(TRIM(MID(FLEET7[[#This Row],[Secondary Asset Identifier]], FIND(" - ", FLEET7[[#This Row],[Secondary Asset Identifier]]) + 3, LEN(FLEET7[[#This Row],[Secondary Asset Identifier]]))),FLEET7[[#This Row],[Emp ID]])</f>
        <v/>
      </c>
      <c r="CY516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516">
        <f>FLEET7[[#This Row],[Assigned]]</f>
        <v/>
      </c>
      <c r="DA516">
        <f>TRIM(LEFT($C516, FIND("(", $C516 &amp; "(") - 1))</f>
        <v/>
      </c>
    </row>
    <row r="517">
      <c r="A517" t="inlineStr">
        <is>
          <t>Ragle Inc.</t>
        </is>
      </c>
      <c r="B517" t="inlineStr">
        <is>
          <t>Ragle - Texas</t>
        </is>
      </c>
      <c r="C517" t="inlineStr">
        <is>
          <t>SFB-07S</t>
        </is>
      </c>
      <c r="D517" t="inlineStr">
        <is>
          <t>On-Road</t>
        </is>
      </c>
      <c r="E517" t="inlineStr">
        <is>
          <t>KENWORTH</t>
        </is>
      </c>
      <c r="F517" t="inlineStr">
        <is>
          <t>T280</t>
        </is>
      </c>
      <c r="G517" t="n">
        <v>2024</v>
      </c>
      <c r="H517" t="inlineStr">
        <is>
          <t>Truck Mounted Attenuator (TMA)</t>
        </is>
      </c>
      <c r="K517" s="1" t="n">
        <v>45789.16309027778</v>
      </c>
      <c r="L517" t="inlineStr">
        <is>
          <t>Heartbeat</t>
        </is>
      </c>
      <c r="R517" t="inlineStr">
        <is>
          <t>TRAFFIC WALNUT HILL YARD, Composite Dr, Dallas, TX 75220</t>
        </is>
      </c>
      <c r="T517" t="inlineStr">
        <is>
          <t>True</t>
        </is>
      </c>
      <c r="U517" t="inlineStr">
        <is>
          <t>2</t>
        </is>
      </c>
      <c r="V517" t="n">
        <v>460</v>
      </c>
      <c r="W517" t="n">
        <v>21278.6</v>
      </c>
      <c r="X517" t="n">
        <v>21278.6</v>
      </c>
      <c r="Y517" t="n">
        <v>2440</v>
      </c>
      <c r="Z517" t="n">
        <v>2440</v>
      </c>
      <c r="AB517" t="inlineStr">
        <is>
          <t>2NK3HM6XXRM375250</t>
        </is>
      </c>
      <c r="AD517" t="inlineStr">
        <is>
          <t>TSM7994</t>
        </is>
      </c>
      <c r="AE517" t="inlineStr">
        <is>
          <t>TX</t>
        </is>
      </c>
      <c r="AH517" t="inlineStr">
        <is>
          <t xml:space="preserve">engine serial number 99160545 </t>
        </is>
      </c>
      <c r="AO517" t="inlineStr">
        <is>
          <t>0.00</t>
        </is>
      </c>
      <c r="AQ517" t="n">
        <v>0</v>
      </c>
      <c r="AR517" t="n">
        <v>0</v>
      </c>
      <c r="AS517" t="inlineStr">
        <is>
          <t>lbs</t>
        </is>
      </c>
      <c r="AT517" t="n">
        <v>0</v>
      </c>
      <c r="AU517" t="n">
        <v>0</v>
      </c>
      <c r="AV517" t="n">
        <v>0</v>
      </c>
      <c r="AW517" t="n">
        <v>0</v>
      </c>
      <c r="AX517" t="inlineStr">
        <is>
          <t>DFW.06844006</t>
        </is>
      </c>
      <c r="CJ517" t="inlineStr">
        <is>
          <t>GT-6379AB</t>
        </is>
      </c>
      <c r="CK517" t="inlineStr">
        <is>
          <t>221402037</t>
        </is>
      </c>
      <c r="CO517" s="1" t="n">
        <v>46053</v>
      </c>
      <c r="CP517" t="inlineStr">
        <is>
          <t>Standard</t>
        </is>
      </c>
      <c r="CV517">
        <f>FLEET7[[#This Row],[Category]]</f>
        <v/>
      </c>
      <c r="CW517">
        <f>TRIM(LEFT($C517, FIND("(", $C517 &amp; "(") - 1))</f>
        <v/>
      </c>
      <c r="CX517">
        <f>IFERROR(TRIM(MID(FLEET7[[#This Row],[Secondary Asset Identifier]], FIND(" - ", FLEET7[[#This Row],[Secondary Asset Identifier]]) + 3, LEN(FLEET7[[#This Row],[Secondary Asset Identifier]]))),FLEET7[[#This Row],[Emp ID]])</f>
        <v/>
      </c>
      <c r="CY517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517">
        <f>FLEET7[[#This Row],[Assigned]]</f>
        <v/>
      </c>
      <c r="DA517">
        <f>TRIM(LEFT($C517, FIND("(", $C517 &amp; "(") - 1))</f>
        <v/>
      </c>
    </row>
    <row r="518">
      <c r="A518" t="inlineStr">
        <is>
          <t>Ragle Inc.</t>
        </is>
      </c>
      <c r="B518" t="inlineStr">
        <is>
          <t>Ragle - Texas</t>
        </is>
      </c>
      <c r="C518" t="inlineStr">
        <is>
          <t>SFB-08</t>
        </is>
      </c>
      <c r="D518" t="inlineStr">
        <is>
          <t>On-Road</t>
        </is>
      </c>
      <c r="E518" t="inlineStr">
        <is>
          <t>FREIGHTLINER</t>
        </is>
      </c>
      <c r="F518" t="inlineStr">
        <is>
          <t>M2 106</t>
        </is>
      </c>
      <c r="G518" t="n">
        <v>2013</v>
      </c>
      <c r="H518" t="inlineStr">
        <is>
          <t>Truck Mounted Attenuator (TMA)</t>
        </is>
      </c>
      <c r="K518" s="1" t="n">
        <v>45789.37609953704</v>
      </c>
      <c r="L518" t="inlineStr">
        <is>
          <t>Key Off</t>
        </is>
      </c>
      <c r="R518" t="inlineStr">
        <is>
          <t>2023-007 Ector BI 20E Rehab Roadway, W Highway 80 E, Midland, TX 79765</t>
        </is>
      </c>
      <c r="T518" t="inlineStr">
        <is>
          <t>True</t>
        </is>
      </c>
      <c r="U518" t="inlineStr">
        <is>
          <t>0</t>
        </is>
      </c>
      <c r="V518" t="n">
        <v>174</v>
      </c>
      <c r="W518" t="n">
        <v>204298.9</v>
      </c>
      <c r="X518" t="n">
        <v>204298.9</v>
      </c>
      <c r="Y518" t="n">
        <v>12424</v>
      </c>
      <c r="Z518" t="n">
        <v>12424</v>
      </c>
      <c r="AB518" t="inlineStr">
        <is>
          <t>1FVACWDT1DHFA9530</t>
        </is>
      </c>
      <c r="AD518" t="inlineStr">
        <is>
          <t>BZ22343</t>
        </is>
      </c>
      <c r="AE518" t="inlineStr">
        <is>
          <t>TX</t>
        </is>
      </c>
      <c r="AO518" t="inlineStr">
        <is>
          <t>0.00</t>
        </is>
      </c>
      <c r="AP518" t="inlineStr">
        <is>
          <t>CuYds</t>
        </is>
      </c>
      <c r="AQ518" t="n">
        <v>0</v>
      </c>
      <c r="AR518" t="n">
        <v>0</v>
      </c>
      <c r="AS518" t="inlineStr">
        <is>
          <t>lbs</t>
        </is>
      </c>
      <c r="AT518" t="n">
        <v>0</v>
      </c>
      <c r="AU518" t="n">
        <v>0</v>
      </c>
      <c r="AV518" t="n">
        <v>0</v>
      </c>
      <c r="AW518" t="n">
        <v>0</v>
      </c>
      <c r="AY518" t="inlineStr">
        <is>
          <t>3/5/2020 12:00:00 AM</t>
        </is>
      </c>
      <c r="AZ518" t="n">
        <v>30494</v>
      </c>
      <c r="BA518" t="n">
        <v>0</v>
      </c>
      <c r="BB518" t="n">
        <v>0</v>
      </c>
      <c r="CJ518" t="inlineStr">
        <is>
          <t>GT-6379AB</t>
        </is>
      </c>
      <c r="CK518" t="inlineStr">
        <is>
          <t>221414126</t>
        </is>
      </c>
      <c r="CO518" s="1" t="n">
        <v>45688</v>
      </c>
      <c r="CP518" t="inlineStr">
        <is>
          <t>Import</t>
        </is>
      </c>
      <c r="CV518">
        <f>FLEET7[[#This Row],[Category]]</f>
        <v/>
      </c>
      <c r="CW518">
        <f>TRIM(LEFT($C518, FIND("(", $C518 &amp; "(") - 1))</f>
        <v/>
      </c>
      <c r="CX518">
        <f>IFERROR(TRIM(MID(FLEET7[[#This Row],[Secondary Asset Identifier]], FIND(" - ", FLEET7[[#This Row],[Secondary Asset Identifier]]) + 3, LEN(FLEET7[[#This Row],[Secondary Asset Identifier]]))),FLEET7[[#This Row],[Emp ID]])</f>
        <v/>
      </c>
      <c r="CY518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518">
        <f>FLEET7[[#This Row],[Assigned]]</f>
        <v/>
      </c>
      <c r="DA518">
        <f>TRIM(LEFT($C518, FIND("(", $C518 &amp; "(") - 1))</f>
        <v/>
      </c>
    </row>
    <row r="519">
      <c r="A519" t="inlineStr">
        <is>
          <t>Ragle Inc.</t>
        </is>
      </c>
      <c r="B519" t="inlineStr">
        <is>
          <t>Ragle - Texas</t>
        </is>
      </c>
      <c r="C519" t="inlineStr">
        <is>
          <t>SFB-09</t>
        </is>
      </c>
      <c r="D519" t="inlineStr">
        <is>
          <t>On-Road</t>
        </is>
      </c>
      <c r="E519" t="inlineStr">
        <is>
          <t>FREIGHTLINER</t>
        </is>
      </c>
      <c r="F519" t="inlineStr">
        <is>
          <t>M2 106</t>
        </is>
      </c>
      <c r="G519" t="n">
        <v>2013</v>
      </c>
      <c r="H519" t="inlineStr">
        <is>
          <t>Truck Mounted Attenuator (TMA)</t>
        </is>
      </c>
      <c r="K519" s="1" t="n">
        <v>45788.48548611111</v>
      </c>
      <c r="L519" t="inlineStr">
        <is>
          <t>Heartbeat</t>
        </is>
      </c>
      <c r="R519" t="inlineStr">
        <is>
          <t>2024-019 (15) Tarrant VA Bridge Rehab, US-67 Bus S, Keene, TX 76059</t>
        </is>
      </c>
      <c r="T519" t="inlineStr">
        <is>
          <t>True</t>
        </is>
      </c>
      <c r="U519" t="inlineStr">
        <is>
          <t>17</t>
        </is>
      </c>
      <c r="V519" t="n">
        <v>1010</v>
      </c>
      <c r="W519" t="n">
        <v>228841.5</v>
      </c>
      <c r="X519" t="n">
        <v>228841.5</v>
      </c>
      <c r="Y519" t="n">
        <v>12148</v>
      </c>
      <c r="Z519" t="n">
        <v>12148</v>
      </c>
      <c r="AB519" t="inlineStr">
        <is>
          <t>1FVACWDT6DHFA8809</t>
        </is>
      </c>
      <c r="AD519" t="inlineStr">
        <is>
          <t>NVC9337</t>
        </is>
      </c>
      <c r="AE519" t="inlineStr">
        <is>
          <t>TX</t>
        </is>
      </c>
      <c r="AO519" t="inlineStr">
        <is>
          <t>0.00</t>
        </is>
      </c>
      <c r="AP519" t="inlineStr">
        <is>
          <t>CuYds</t>
        </is>
      </c>
      <c r="AQ519" t="n">
        <v>0</v>
      </c>
      <c r="AR519" t="n">
        <v>0</v>
      </c>
      <c r="AS519" t="inlineStr">
        <is>
          <t>lbs</t>
        </is>
      </c>
      <c r="AT519" t="n">
        <v>0</v>
      </c>
      <c r="AU519" t="n">
        <v>0</v>
      </c>
      <c r="AV519" t="n">
        <v>0</v>
      </c>
      <c r="AW519" t="n">
        <v>0</v>
      </c>
      <c r="AX519" t="inlineStr">
        <is>
          <t>DFW.05049037</t>
        </is>
      </c>
      <c r="AZ519" t="n">
        <v>0</v>
      </c>
      <c r="BA519" t="n">
        <v>0</v>
      </c>
      <c r="BB519" t="n">
        <v>0</v>
      </c>
      <c r="CJ519" t="inlineStr">
        <is>
          <t>GT-6379AB</t>
        </is>
      </c>
      <c r="CK519" t="inlineStr">
        <is>
          <t>214913222</t>
        </is>
      </c>
      <c r="CO519" s="1" t="n">
        <v>45839</v>
      </c>
      <c r="CP519" t="inlineStr">
        <is>
          <t>Import</t>
        </is>
      </c>
      <c r="CV519">
        <f>FLEET7[[#This Row],[Category]]</f>
        <v/>
      </c>
      <c r="CW519">
        <f>TRIM(LEFT($C519, FIND("(", $C519 &amp; "(") - 1))</f>
        <v/>
      </c>
      <c r="CX519">
        <f>IFERROR(TRIM(MID(FLEET7[[#This Row],[Secondary Asset Identifier]], FIND(" - ", FLEET7[[#This Row],[Secondary Asset Identifier]]) + 3, LEN(FLEET7[[#This Row],[Secondary Asset Identifier]]))),FLEET7[[#This Row],[Emp ID]])</f>
        <v/>
      </c>
      <c r="CY519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519">
        <f>FLEET7[[#This Row],[Assigned]]</f>
        <v/>
      </c>
      <c r="DA519">
        <f>TRIM(LEFT($C519, FIND("(", $C519 &amp; "(") - 1))</f>
        <v/>
      </c>
    </row>
    <row r="520">
      <c r="A520" t="inlineStr">
        <is>
          <t>Ragle Inc.</t>
        </is>
      </c>
      <c r="B520" t="inlineStr">
        <is>
          <t>Ragle - Texas</t>
        </is>
      </c>
      <c r="C520" t="inlineStr">
        <is>
          <t>SFB-10</t>
        </is>
      </c>
      <c r="D520" t="inlineStr">
        <is>
          <t>On-Road</t>
        </is>
      </c>
      <c r="E520" t="inlineStr">
        <is>
          <t>FREIGHTLINER</t>
        </is>
      </c>
      <c r="F520" t="inlineStr">
        <is>
          <t>M2 106</t>
        </is>
      </c>
      <c r="G520" t="n">
        <v>2013</v>
      </c>
      <c r="H520" t="inlineStr">
        <is>
          <t>Truck Mounted Attenuator (TMA)</t>
        </is>
      </c>
      <c r="K520" s="1" t="n">
        <v>45788.57045138889</v>
      </c>
      <c r="L520" t="inlineStr">
        <is>
          <t>Heartbeat</t>
        </is>
      </c>
      <c r="R520" t="inlineStr">
        <is>
          <t>EQUIP HOU, S Acres Dr, Houston, TX 77048</t>
        </is>
      </c>
      <c r="T520" t="inlineStr">
        <is>
          <t>True</t>
        </is>
      </c>
      <c r="U520" t="inlineStr">
        <is>
          <t>4</t>
        </is>
      </c>
      <c r="V520" t="n">
        <v>1012</v>
      </c>
      <c r="W520" t="n">
        <v>158057.2</v>
      </c>
      <c r="X520" t="n">
        <v>158057.2</v>
      </c>
      <c r="Y520" t="n">
        <v>3377</v>
      </c>
      <c r="Z520" t="n">
        <v>3377</v>
      </c>
      <c r="AB520" t="inlineStr">
        <is>
          <t>1FVACWDT4DHFA8808</t>
        </is>
      </c>
      <c r="AD520" t="inlineStr">
        <is>
          <t>NVC9338</t>
        </is>
      </c>
      <c r="AE520" t="inlineStr">
        <is>
          <t>TX</t>
        </is>
      </c>
      <c r="AH520" t="inlineStr">
        <is>
          <t xml:space="preserve">NVC9338 plate?? </t>
        </is>
      </c>
      <c r="AO520" t="inlineStr">
        <is>
          <t>0.00</t>
        </is>
      </c>
      <c r="AP520" t="inlineStr">
        <is>
          <t>CuYds</t>
        </is>
      </c>
      <c r="AQ520" t="n">
        <v>0</v>
      </c>
      <c r="AR520" t="n">
        <v>0</v>
      </c>
      <c r="AS520" t="inlineStr">
        <is>
          <t>lbs</t>
        </is>
      </c>
      <c r="AT520" t="n">
        <v>0</v>
      </c>
      <c r="AU520" t="n">
        <v>0</v>
      </c>
      <c r="AV520" t="n">
        <v>0</v>
      </c>
      <c r="AW520" t="n">
        <v>0</v>
      </c>
      <c r="AZ520" t="n">
        <v>0</v>
      </c>
      <c r="BA520" t="n">
        <v>0</v>
      </c>
      <c r="BB520" t="n">
        <v>0</v>
      </c>
      <c r="CJ520" t="inlineStr">
        <is>
          <t>GT-6379AB</t>
        </is>
      </c>
      <c r="CK520" t="inlineStr">
        <is>
          <t>220707701</t>
        </is>
      </c>
      <c r="CO520" s="1" t="n">
        <v>45808</v>
      </c>
      <c r="CP520" t="inlineStr">
        <is>
          <t>Import</t>
        </is>
      </c>
      <c r="CV520">
        <f>FLEET7[[#This Row],[Category]]</f>
        <v/>
      </c>
      <c r="CW520">
        <f>TRIM(LEFT($C520, FIND("(", $C520 &amp; "(") - 1))</f>
        <v/>
      </c>
      <c r="CX520">
        <f>IFERROR(TRIM(MID(FLEET7[[#This Row],[Secondary Asset Identifier]], FIND(" - ", FLEET7[[#This Row],[Secondary Asset Identifier]]) + 3, LEN(FLEET7[[#This Row],[Secondary Asset Identifier]]))),FLEET7[[#This Row],[Emp ID]])</f>
        <v/>
      </c>
      <c r="CY520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520">
        <f>FLEET7[[#This Row],[Assigned]]</f>
        <v/>
      </c>
      <c r="DA520">
        <f>TRIM(LEFT($C520, FIND("(", $C520 &amp; "(") - 1))</f>
        <v/>
      </c>
    </row>
    <row r="521">
      <c r="A521" t="inlineStr">
        <is>
          <t>Ragle Inc.</t>
        </is>
      </c>
      <c r="B521" t="inlineStr">
        <is>
          <t>Ragle - Texas</t>
        </is>
      </c>
      <c r="C521" t="inlineStr">
        <is>
          <t>SFB-11</t>
        </is>
      </c>
      <c r="D521" t="inlineStr">
        <is>
          <t>On-Road</t>
        </is>
      </c>
      <c r="E521" t="inlineStr">
        <is>
          <t>INTERNATIONAL</t>
        </is>
      </c>
      <c r="F521" t="inlineStr">
        <is>
          <t>4300</t>
        </is>
      </c>
      <c r="G521" t="n">
        <v>2015</v>
      </c>
      <c r="H521" t="inlineStr">
        <is>
          <t>Truck Mounted Attenuator (TMA)</t>
        </is>
      </c>
      <c r="K521" s="1" t="n">
        <v>45788.70488425926</v>
      </c>
      <c r="L521" t="inlineStr">
        <is>
          <t>Heartbeat</t>
        </is>
      </c>
      <c r="R521" t="inlineStr">
        <is>
          <t>ROAD BROTHERS, Richard St, Pearland, TX 77581</t>
        </is>
      </c>
      <c r="T521" t="inlineStr">
        <is>
          <t>True</t>
        </is>
      </c>
      <c r="U521" t="inlineStr">
        <is>
          <t>3</t>
        </is>
      </c>
      <c r="V521" t="n">
        <v>1011</v>
      </c>
      <c r="W521" t="n">
        <v>214392.2</v>
      </c>
      <c r="X521" t="n">
        <v>214392.2</v>
      </c>
      <c r="Y521" t="n">
        <v>7113</v>
      </c>
      <c r="Z521" t="n">
        <v>7113</v>
      </c>
      <c r="AB521" t="inlineStr">
        <is>
          <t>3HAMMMML4FL039652</t>
        </is>
      </c>
      <c r="AD521" t="inlineStr">
        <is>
          <t>PCV4933</t>
        </is>
      </c>
      <c r="AE521" t="inlineStr">
        <is>
          <t>TX</t>
        </is>
      </c>
      <c r="AO521" t="inlineStr">
        <is>
          <t>0.00</t>
        </is>
      </c>
      <c r="AP521" t="inlineStr">
        <is>
          <t>CuYds</t>
        </is>
      </c>
      <c r="AQ521" t="n">
        <v>0</v>
      </c>
      <c r="AR521" t="n">
        <v>0</v>
      </c>
      <c r="AS521" t="inlineStr">
        <is>
          <t>lbs</t>
        </is>
      </c>
      <c r="AT521" t="n">
        <v>0</v>
      </c>
      <c r="AU521" t="n">
        <v>0</v>
      </c>
      <c r="AV521" t="n">
        <v>0</v>
      </c>
      <c r="AW521" t="n">
        <v>0</v>
      </c>
      <c r="AX521" t="inlineStr">
        <is>
          <t>DFW.01296183</t>
        </is>
      </c>
      <c r="AZ521" t="n">
        <v>0</v>
      </c>
      <c r="BA521" t="n">
        <v>0</v>
      </c>
      <c r="BB521" t="n">
        <v>0</v>
      </c>
      <c r="CJ521" t="inlineStr">
        <is>
          <t>GT-6379AB</t>
        </is>
      </c>
      <c r="CK521" t="inlineStr">
        <is>
          <t>221402402</t>
        </is>
      </c>
      <c r="CO521" s="1" t="n">
        <v>45808</v>
      </c>
      <c r="CP521" t="inlineStr">
        <is>
          <t>Import</t>
        </is>
      </c>
      <c r="CV521">
        <f>FLEET7[[#This Row],[Category]]</f>
        <v/>
      </c>
      <c r="CW521">
        <f>TRIM(LEFT($C521, FIND("(", $C521 &amp; "(") - 1))</f>
        <v/>
      </c>
      <c r="CX521">
        <f>IFERROR(TRIM(MID(FLEET7[[#This Row],[Secondary Asset Identifier]], FIND(" - ", FLEET7[[#This Row],[Secondary Asset Identifier]]) + 3, LEN(FLEET7[[#This Row],[Secondary Asset Identifier]]))),FLEET7[[#This Row],[Emp ID]])</f>
        <v/>
      </c>
      <c r="CY521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521">
        <f>FLEET7[[#This Row],[Assigned]]</f>
        <v/>
      </c>
      <c r="DA521">
        <f>TRIM(LEFT($C521, FIND("(", $C521 &amp; "(") - 1))</f>
        <v/>
      </c>
    </row>
    <row r="522">
      <c r="A522" t="inlineStr">
        <is>
          <t>Ragle Inc.</t>
        </is>
      </c>
      <c r="B522" t="inlineStr">
        <is>
          <t>Ragle - Texas</t>
        </is>
      </c>
      <c r="C522" t="inlineStr">
        <is>
          <t>SFB-12</t>
        </is>
      </c>
      <c r="D522" t="inlineStr">
        <is>
          <t>On-Road</t>
        </is>
      </c>
      <c r="E522" t="inlineStr">
        <is>
          <t>MACK</t>
        </is>
      </c>
      <c r="F522" t="inlineStr">
        <is>
          <t>MD6</t>
        </is>
      </c>
      <c r="G522" t="n">
        <v>2023</v>
      </c>
      <c r="H522" t="inlineStr">
        <is>
          <t>Truck Mounted Attenuator (TMA)</t>
        </is>
      </c>
      <c r="K522" s="1" t="n">
        <v>45789.28953703704</v>
      </c>
      <c r="L522" t="inlineStr">
        <is>
          <t>Key Off</t>
        </is>
      </c>
      <c r="R522" t="inlineStr">
        <is>
          <t>2023-032 SH 345 BRIDGE REHABILITATION, Julius Schepps Fwy, Dallas, TX 75226</t>
        </is>
      </c>
      <c r="T522" t="inlineStr">
        <is>
          <t>True</t>
        </is>
      </c>
      <c r="U522" t="inlineStr">
        <is>
          <t>0</t>
        </is>
      </c>
      <c r="V522" t="n">
        <v>852</v>
      </c>
      <c r="W522" t="n">
        <v>37136.5</v>
      </c>
      <c r="X522" t="n">
        <v>37136.5</v>
      </c>
      <c r="Y522" t="n">
        <v>6225</v>
      </c>
      <c r="Z522" t="n">
        <v>6225</v>
      </c>
      <c r="AB522" t="inlineStr">
        <is>
          <t>1M2MDBAA2PS006613</t>
        </is>
      </c>
      <c r="AC522" t="inlineStr">
        <is>
          <t xml:space="preserve">74916675 ENGINE SERIAL </t>
        </is>
      </c>
      <c r="AD522" t="inlineStr">
        <is>
          <t>SLX7366</t>
        </is>
      </c>
      <c r="AE522" t="inlineStr">
        <is>
          <t>TX</t>
        </is>
      </c>
      <c r="AO522" t="inlineStr">
        <is>
          <t>0.00</t>
        </is>
      </c>
      <c r="AP522" t="inlineStr">
        <is>
          <t>CuYds</t>
        </is>
      </c>
      <c r="AQ522" t="n">
        <v>0</v>
      </c>
      <c r="AR522" t="n">
        <v>0</v>
      </c>
      <c r="AS522" t="inlineStr">
        <is>
          <t>lbs</t>
        </is>
      </c>
      <c r="AT522" t="n">
        <v>0</v>
      </c>
      <c r="AU522" t="n">
        <v>0</v>
      </c>
      <c r="AV522" t="n">
        <v>0</v>
      </c>
      <c r="AW522" t="n">
        <v>0</v>
      </c>
      <c r="AX522" t="inlineStr">
        <is>
          <t>DFW.04989614</t>
        </is>
      </c>
      <c r="CJ522" t="inlineStr">
        <is>
          <t>GT-6379AB</t>
        </is>
      </c>
      <c r="CK522" t="inlineStr">
        <is>
          <t>221402395</t>
        </is>
      </c>
      <c r="CO522" s="1" t="n">
        <v>45961</v>
      </c>
      <c r="CP522" t="inlineStr">
        <is>
          <t>Standard</t>
        </is>
      </c>
      <c r="CV522">
        <f>FLEET7[[#This Row],[Category]]</f>
        <v/>
      </c>
      <c r="CW522">
        <f>TRIM(LEFT($C522, FIND("(", $C522 &amp; "(") - 1))</f>
        <v/>
      </c>
      <c r="CX522">
        <f>IFERROR(TRIM(MID(FLEET7[[#This Row],[Secondary Asset Identifier]], FIND(" - ", FLEET7[[#This Row],[Secondary Asset Identifier]]) + 3, LEN(FLEET7[[#This Row],[Secondary Asset Identifier]]))),FLEET7[[#This Row],[Emp ID]])</f>
        <v/>
      </c>
      <c r="CY522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522">
        <f>FLEET7[[#This Row],[Assigned]]</f>
        <v/>
      </c>
      <c r="DA522">
        <f>TRIM(LEFT($C522, FIND("(", $C522 &amp; "(") - 1))</f>
        <v/>
      </c>
    </row>
    <row r="523">
      <c r="A523" t="inlineStr">
        <is>
          <t>Ragle Inc.</t>
        </is>
      </c>
      <c r="B523" t="inlineStr">
        <is>
          <t>Ragle - Texas</t>
        </is>
      </c>
      <c r="C523" t="inlineStr">
        <is>
          <t>SFB-13</t>
        </is>
      </c>
      <c r="D523" t="inlineStr">
        <is>
          <t>On-Road</t>
        </is>
      </c>
      <c r="E523" t="inlineStr">
        <is>
          <t>MACK</t>
        </is>
      </c>
      <c r="F523" t="inlineStr">
        <is>
          <t>MD6</t>
        </is>
      </c>
      <c r="G523" t="n">
        <v>2023</v>
      </c>
      <c r="H523" t="inlineStr">
        <is>
          <t>Truck Mounted Attenuator (TMA)</t>
        </is>
      </c>
      <c r="K523" s="1" t="n">
        <v>45789.25266203703</v>
      </c>
      <c r="L523" t="inlineStr">
        <is>
          <t>Key Off</t>
        </is>
      </c>
      <c r="R523" t="inlineStr">
        <is>
          <t>2023-032 SH 345 BRIDGE REHABILITATION, Julius Schepps Fwy, Dallas, TX 75226</t>
        </is>
      </c>
      <c r="T523" t="inlineStr">
        <is>
          <t>True</t>
        </is>
      </c>
      <c r="U523" t="inlineStr">
        <is>
          <t>0</t>
        </is>
      </c>
      <c r="V523" t="n">
        <v>852</v>
      </c>
      <c r="W523" t="n">
        <v>18679.3</v>
      </c>
      <c r="X523" t="n">
        <v>18679.3</v>
      </c>
      <c r="Y523" t="n">
        <v>3781</v>
      </c>
      <c r="Z523" t="n">
        <v>3781</v>
      </c>
      <c r="AB523" t="inlineStr">
        <is>
          <t>1M2MDBAA7PS006624</t>
        </is>
      </c>
      <c r="AD523" t="inlineStr">
        <is>
          <t>SKJ8340</t>
        </is>
      </c>
      <c r="AE523" t="inlineStr">
        <is>
          <t>TX</t>
        </is>
      </c>
      <c r="AO523" t="inlineStr">
        <is>
          <t>0.00</t>
        </is>
      </c>
      <c r="AP523" t="inlineStr">
        <is>
          <t>CuYds</t>
        </is>
      </c>
      <c r="AQ523" t="n">
        <v>0</v>
      </c>
      <c r="AR523" t="n">
        <v>0</v>
      </c>
      <c r="AS523" t="inlineStr">
        <is>
          <t>lbs</t>
        </is>
      </c>
      <c r="AT523" t="n">
        <v>0</v>
      </c>
      <c r="AU523" t="n">
        <v>0</v>
      </c>
      <c r="AV523" t="n">
        <v>0</v>
      </c>
      <c r="AW523" t="n">
        <v>0</v>
      </c>
      <c r="CJ523" t="inlineStr">
        <is>
          <t>GT-6379AB</t>
        </is>
      </c>
      <c r="CK523" t="inlineStr">
        <is>
          <t>221402426</t>
        </is>
      </c>
      <c r="CO523" s="1" t="n">
        <v>45930</v>
      </c>
      <c r="CP523" t="inlineStr">
        <is>
          <t>Standard</t>
        </is>
      </c>
      <c r="CV523">
        <f>FLEET7[[#This Row],[Category]]</f>
        <v/>
      </c>
      <c r="CW523">
        <f>TRIM(LEFT($C523, FIND("(", $C523 &amp; "(") - 1))</f>
        <v/>
      </c>
      <c r="CX523">
        <f>IFERROR(TRIM(MID(FLEET7[[#This Row],[Secondary Asset Identifier]], FIND(" - ", FLEET7[[#This Row],[Secondary Asset Identifier]]) + 3, LEN(FLEET7[[#This Row],[Secondary Asset Identifier]]))),FLEET7[[#This Row],[Emp ID]])</f>
        <v/>
      </c>
      <c r="CY523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523">
        <f>FLEET7[[#This Row],[Assigned]]</f>
        <v/>
      </c>
      <c r="DA523">
        <f>TRIM(LEFT($C523, FIND("(", $C523 &amp; "(") - 1))</f>
        <v/>
      </c>
    </row>
    <row r="524">
      <c r="A524" t="inlineStr">
        <is>
          <t>Ragle Inc.</t>
        </is>
      </c>
      <c r="B524" t="inlineStr">
        <is>
          <t>Ragle - Texas</t>
        </is>
      </c>
      <c r="C524" t="inlineStr">
        <is>
          <t>SFB-14</t>
        </is>
      </c>
      <c r="D524" t="inlineStr">
        <is>
          <t>On-Road</t>
        </is>
      </c>
      <c r="E524" t="inlineStr">
        <is>
          <t>INTERNATIONAL</t>
        </is>
      </c>
      <c r="F524" t="inlineStr">
        <is>
          <t>4300</t>
        </is>
      </c>
      <c r="G524" t="n">
        <v>2018</v>
      </c>
      <c r="H524" t="inlineStr">
        <is>
          <t>Truck Mounted Attenuator (TMA)</t>
        </is>
      </c>
      <c r="K524" s="1" t="n">
        <v>45789.42666666667</v>
      </c>
      <c r="L524" t="inlineStr">
        <is>
          <t>Periodic Message</t>
        </is>
      </c>
      <c r="R524" t="inlineStr">
        <is>
          <t>W Airport Fwy, Irving, TX 75062</t>
        </is>
      </c>
      <c r="T524" t="inlineStr">
        <is>
          <t>True</t>
        </is>
      </c>
      <c r="U524" t="inlineStr">
        <is>
          <t>0</t>
        </is>
      </c>
      <c r="V524" t="n">
        <v>395</v>
      </c>
      <c r="W524" t="n">
        <v>112052.6</v>
      </c>
      <c r="X524" t="n">
        <v>112052.6</v>
      </c>
      <c r="Y524" t="n">
        <v>5778</v>
      </c>
      <c r="Z524" t="n">
        <v>5778</v>
      </c>
      <c r="AA524" t="inlineStr">
        <is>
          <t>SFB-14</t>
        </is>
      </c>
      <c r="AB524" t="inlineStr">
        <is>
          <t>1HTMMMML6JH736688</t>
        </is>
      </c>
      <c r="AD524" t="inlineStr">
        <is>
          <t>TXL0615</t>
        </is>
      </c>
      <c r="AE524" t="inlineStr">
        <is>
          <t>TX</t>
        </is>
      </c>
      <c r="AO524" t="inlineStr">
        <is>
          <t>0.00</t>
        </is>
      </c>
      <c r="AQ524" t="n">
        <v>0</v>
      </c>
      <c r="AR524" t="n">
        <v>19000</v>
      </c>
      <c r="AS524" t="inlineStr">
        <is>
          <t>lbs</t>
        </is>
      </c>
      <c r="AT524" t="n">
        <v>0</v>
      </c>
      <c r="AU524" t="n">
        <v>0</v>
      </c>
      <c r="AV524" t="n">
        <v>0</v>
      </c>
      <c r="AW524" t="n">
        <v>0</v>
      </c>
      <c r="AX524" t="inlineStr">
        <is>
          <t>NTTA 00427045</t>
        </is>
      </c>
      <c r="BF524" t="inlineStr">
        <is>
          <t>2 - DFW, TC - TRAFFIC CONTROL</t>
        </is>
      </c>
      <c r="CJ524" t="inlineStr">
        <is>
          <t>GT-6379AB</t>
        </is>
      </c>
      <c r="CK524" t="inlineStr">
        <is>
          <t>221413817</t>
        </is>
      </c>
      <c r="CL524" t="n">
        <v>2</v>
      </c>
      <c r="CO524" s="1" t="n">
        <v>46112</v>
      </c>
      <c r="CP524" t="inlineStr">
        <is>
          <t>Standard</t>
        </is>
      </c>
      <c r="CV524">
        <f>FLEET7[[#This Row],[Category]]</f>
        <v/>
      </c>
      <c r="CW524">
        <f>TRIM(LEFT($C524, FIND("(", $C524 &amp; "(") - 1))</f>
        <v/>
      </c>
      <c r="CX524">
        <f>IFERROR(TRIM(MID(FLEET7[[#This Row],[Secondary Asset Identifier]], FIND(" - ", FLEET7[[#This Row],[Secondary Asset Identifier]]) + 3, LEN(FLEET7[[#This Row],[Secondary Asset Identifier]]))),FLEET7[[#This Row],[Emp ID]])</f>
        <v/>
      </c>
      <c r="CY524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524">
        <f>FLEET7[[#This Row],[Assigned]]</f>
        <v/>
      </c>
      <c r="DA524">
        <f>TRIM(LEFT($C524, FIND("(", $C524 &amp; "(") - 1))</f>
        <v/>
      </c>
    </row>
    <row r="525">
      <c r="A525" t="inlineStr">
        <is>
          <t>Ragle Inc.</t>
        </is>
      </c>
      <c r="B525" t="inlineStr">
        <is>
          <t>Ragle - Texas</t>
        </is>
      </c>
      <c r="C525" t="inlineStr">
        <is>
          <t>SFB-15</t>
        </is>
      </c>
      <c r="D525" t="inlineStr">
        <is>
          <t>On-Road</t>
        </is>
      </c>
      <c r="E525" t="inlineStr">
        <is>
          <t>FREIGHTLINER</t>
        </is>
      </c>
      <c r="F525" t="inlineStr">
        <is>
          <t>M2</t>
        </is>
      </c>
      <c r="G525" t="n">
        <v>2017</v>
      </c>
      <c r="H525" t="inlineStr">
        <is>
          <t>Truck Mounted Attenuator (TMA)</t>
        </is>
      </c>
      <c r="K525" s="1" t="n">
        <v>45788.4959837963</v>
      </c>
      <c r="L525" t="inlineStr">
        <is>
          <t>Heartbeat</t>
        </is>
      </c>
      <c r="R525" t="inlineStr">
        <is>
          <t>W County Road 117, Midland, TX 79706</t>
        </is>
      </c>
      <c r="T525" t="inlineStr">
        <is>
          <t>True</t>
        </is>
      </c>
      <c r="U525" t="inlineStr">
        <is>
          <t>3</t>
        </is>
      </c>
      <c r="V525" t="n">
        <v>389</v>
      </c>
      <c r="W525" t="n">
        <v>120907.8</v>
      </c>
      <c r="X525" t="n">
        <v>120907.8</v>
      </c>
      <c r="Y525" t="n">
        <v>5152</v>
      </c>
      <c r="Z525" t="n">
        <v>5152</v>
      </c>
      <c r="AA525" t="inlineStr">
        <is>
          <t>SFB-15</t>
        </is>
      </c>
      <c r="AB525" t="inlineStr">
        <is>
          <t>3ALACWDTXHDJH9217</t>
        </is>
      </c>
      <c r="AD525" t="inlineStr">
        <is>
          <t>TXL0616</t>
        </is>
      </c>
      <c r="AE525" t="inlineStr">
        <is>
          <t>TX</t>
        </is>
      </c>
      <c r="AO525" t="inlineStr">
        <is>
          <t>3900.00</t>
        </is>
      </c>
      <c r="AQ525" t="n">
        <v>0</v>
      </c>
      <c r="AR525" t="n">
        <v>19000</v>
      </c>
      <c r="AS525" t="inlineStr">
        <is>
          <t>lbs</t>
        </is>
      </c>
      <c r="AT525" t="n">
        <v>0</v>
      </c>
      <c r="AU525" t="n">
        <v>0</v>
      </c>
      <c r="AV525" t="n">
        <v>0</v>
      </c>
      <c r="AW525" t="n">
        <v>0</v>
      </c>
      <c r="AX525" t="inlineStr">
        <is>
          <t>NTTA 00427047</t>
        </is>
      </c>
      <c r="BF525" t="inlineStr">
        <is>
          <t>2 - DFW, TC - TRAFFIC CONTROL</t>
        </is>
      </c>
      <c r="CJ525" t="inlineStr">
        <is>
          <t>GT-6379AB</t>
        </is>
      </c>
      <c r="CK525" t="inlineStr">
        <is>
          <t>221414040</t>
        </is>
      </c>
      <c r="CL525" t="n">
        <v>2</v>
      </c>
      <c r="CO525" s="1" t="n">
        <v>45747</v>
      </c>
      <c r="CP525" t="inlineStr">
        <is>
          <t>Standard</t>
        </is>
      </c>
      <c r="CV525">
        <f>FLEET7[[#This Row],[Category]]</f>
        <v/>
      </c>
      <c r="CW525">
        <f>TRIM(LEFT($C525, FIND("(", $C525 &amp; "(") - 1))</f>
        <v/>
      </c>
      <c r="CX525">
        <f>IFERROR(TRIM(MID(FLEET7[[#This Row],[Secondary Asset Identifier]], FIND(" - ", FLEET7[[#This Row],[Secondary Asset Identifier]]) + 3, LEN(FLEET7[[#This Row],[Secondary Asset Identifier]]))),FLEET7[[#This Row],[Emp ID]])</f>
        <v/>
      </c>
      <c r="CY525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525">
        <f>FLEET7[[#This Row],[Assigned]]</f>
        <v/>
      </c>
      <c r="DA525">
        <f>TRIM(LEFT($C525, FIND("(", $C525 &amp; "(") - 1))</f>
        <v/>
      </c>
    </row>
    <row r="526">
      <c r="A526" t="inlineStr">
        <is>
          <t>Ragle Inc.</t>
        </is>
      </c>
      <c r="B526" t="inlineStr">
        <is>
          <t>Ragle - Texas</t>
        </is>
      </c>
      <c r="C526" t="inlineStr">
        <is>
          <t>SFB-16</t>
        </is>
      </c>
      <c r="D526" t="inlineStr">
        <is>
          <t>On-Road</t>
        </is>
      </c>
      <c r="E526" t="inlineStr">
        <is>
          <t>INTERNATIONAL</t>
        </is>
      </c>
      <c r="F526" t="inlineStr">
        <is>
          <t>4300</t>
        </is>
      </c>
      <c r="G526" t="n">
        <v>2019</v>
      </c>
      <c r="H526" t="inlineStr">
        <is>
          <t>Truck Mounted Attenuator (TMA)</t>
        </is>
      </c>
      <c r="K526" s="1" t="n">
        <v>45789.32271990741</v>
      </c>
      <c r="L526" t="inlineStr">
        <is>
          <t>Key Off</t>
        </is>
      </c>
      <c r="R526" t="inlineStr">
        <is>
          <t>TRAFFIC WALNUT HILL YARD, Composite Dr, Dallas, TX 75220</t>
        </is>
      </c>
      <c r="T526" t="inlineStr">
        <is>
          <t>True</t>
        </is>
      </c>
      <c r="U526" t="inlineStr">
        <is>
          <t>0</t>
        </is>
      </c>
      <c r="V526" t="n">
        <v>438</v>
      </c>
      <c r="W526" t="n">
        <v>102484</v>
      </c>
      <c r="X526" t="n">
        <v>102484</v>
      </c>
      <c r="Y526" t="n">
        <v>5280</v>
      </c>
      <c r="Z526" t="n">
        <v>5280</v>
      </c>
      <c r="AA526" t="inlineStr">
        <is>
          <t>SFB-16</t>
        </is>
      </c>
      <c r="AB526" t="inlineStr">
        <is>
          <t>3HAMMMML5KL592806</t>
        </is>
      </c>
      <c r="AD526" t="inlineStr">
        <is>
          <t>TXL1219</t>
        </is>
      </c>
      <c r="AE526" t="inlineStr">
        <is>
          <t>TX</t>
        </is>
      </c>
      <c r="AO526" t="inlineStr">
        <is>
          <t>0.00</t>
        </is>
      </c>
      <c r="AQ526" t="n">
        <v>0</v>
      </c>
      <c r="AR526" t="n">
        <v>0</v>
      </c>
      <c r="AS526" t="inlineStr">
        <is>
          <t>lbs</t>
        </is>
      </c>
      <c r="AT526" t="n">
        <v>0</v>
      </c>
      <c r="AU526" t="n">
        <v>0</v>
      </c>
      <c r="AV526" t="n">
        <v>0</v>
      </c>
      <c r="AW526" t="n">
        <v>0</v>
      </c>
      <c r="AX526" t="inlineStr">
        <is>
          <t>NTTA00427046</t>
        </is>
      </c>
      <c r="BF526" t="inlineStr">
        <is>
          <t>2 - DFW, TC - TRAFFIC CONTROL</t>
        </is>
      </c>
      <c r="CJ526" t="inlineStr">
        <is>
          <t>GT-6379AB</t>
        </is>
      </c>
      <c r="CK526" t="inlineStr">
        <is>
          <t>221413897</t>
        </is>
      </c>
      <c r="CL526" t="n">
        <v>2</v>
      </c>
      <c r="CO526" s="1" t="n">
        <v>46142</v>
      </c>
      <c r="CP526" t="inlineStr">
        <is>
          <t>Standard</t>
        </is>
      </c>
      <c r="CV526">
        <f>FLEET7[[#This Row],[Category]]</f>
        <v/>
      </c>
      <c r="CW526">
        <f>TRIM(LEFT($C526, FIND("(", $C526 &amp; "(") - 1))</f>
        <v/>
      </c>
      <c r="CX526">
        <f>IFERROR(TRIM(MID(FLEET7[[#This Row],[Secondary Asset Identifier]], FIND(" - ", FLEET7[[#This Row],[Secondary Asset Identifier]]) + 3, LEN(FLEET7[[#This Row],[Secondary Asset Identifier]]))),FLEET7[[#This Row],[Emp ID]])</f>
        <v/>
      </c>
      <c r="CY526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526">
        <f>FLEET7[[#This Row],[Assigned]]</f>
        <v/>
      </c>
      <c r="DA526">
        <f>TRIM(LEFT($C526, FIND("(", $C526 &amp; "(") - 1))</f>
        <v/>
      </c>
    </row>
    <row r="527">
      <c r="A527" t="inlineStr">
        <is>
          <t>Ragle Inc.</t>
        </is>
      </c>
      <c r="B527" t="inlineStr">
        <is>
          <t>Ragle - Texas</t>
        </is>
      </c>
      <c r="C527" t="inlineStr">
        <is>
          <t>SFB-22</t>
        </is>
      </c>
      <c r="D527" t="inlineStr">
        <is>
          <t>On-Road</t>
        </is>
      </c>
      <c r="E527" t="inlineStr">
        <is>
          <t>FREIGHTLINER</t>
        </is>
      </c>
      <c r="F527" t="inlineStr">
        <is>
          <t>M2</t>
        </is>
      </c>
      <c r="G527" t="n">
        <v>2015</v>
      </c>
      <c r="H527" t="inlineStr">
        <is>
          <t>Truck Mounted Attenuator (TMA)</t>
        </is>
      </c>
      <c r="K527" s="1" t="n">
        <v>45788.83591435185</v>
      </c>
      <c r="L527" t="inlineStr">
        <is>
          <t>Heartbeat</t>
        </is>
      </c>
      <c r="R527" t="inlineStr">
        <is>
          <t>2023-032 SH 345 BRIDGE REHABILITATION, US-75 S, Dallas, TX 75226</t>
        </is>
      </c>
      <c r="T527" t="inlineStr">
        <is>
          <t>True</t>
        </is>
      </c>
      <c r="U527" t="inlineStr">
        <is>
          <t>2</t>
        </is>
      </c>
      <c r="V527" t="n">
        <v>180</v>
      </c>
      <c r="W527" t="n">
        <v>132084.6</v>
      </c>
      <c r="X527" t="n">
        <v>132084.6</v>
      </c>
      <c r="Y527" t="n">
        <v>6660</v>
      </c>
      <c r="Z527" t="n">
        <v>6660</v>
      </c>
      <c r="AB527" t="inlineStr">
        <is>
          <t>3ALACWDTHGDGV9036</t>
        </is>
      </c>
      <c r="AD527" t="inlineStr">
        <is>
          <t>VVH6190</t>
        </is>
      </c>
      <c r="AE527" t="inlineStr">
        <is>
          <t>TX</t>
        </is>
      </c>
      <c r="AO527" t="inlineStr">
        <is>
          <t>0.00</t>
        </is>
      </c>
      <c r="AQ527" t="n">
        <v>0</v>
      </c>
      <c r="AR527" t="n">
        <v>0</v>
      </c>
      <c r="AS527" t="inlineStr">
        <is>
          <t>lbs</t>
        </is>
      </c>
      <c r="AT527" t="n">
        <v>0</v>
      </c>
      <c r="AU527" t="n">
        <v>0</v>
      </c>
      <c r="AV527" t="n">
        <v>0</v>
      </c>
      <c r="AW527" t="n">
        <v>0</v>
      </c>
      <c r="AX527" t="inlineStr">
        <is>
          <t>NTTA01246059</t>
        </is>
      </c>
      <c r="CJ527" t="inlineStr">
        <is>
          <t>GT-6379AB</t>
        </is>
      </c>
      <c r="CK527" t="inlineStr">
        <is>
          <t>221413900</t>
        </is>
      </c>
      <c r="CL527" t="n">
        <v>2</v>
      </c>
      <c r="CO527" s="1" t="n">
        <v>45961</v>
      </c>
      <c r="CP527" t="inlineStr">
        <is>
          <t>Standard</t>
        </is>
      </c>
      <c r="CV527">
        <f>FLEET7[[#This Row],[Category]]</f>
        <v/>
      </c>
      <c r="CW527">
        <f>TRIM(LEFT($C527, FIND("(", $C527 &amp; "(") - 1))</f>
        <v/>
      </c>
      <c r="CX527">
        <f>IFERROR(TRIM(MID(FLEET7[[#This Row],[Secondary Asset Identifier]], FIND(" - ", FLEET7[[#This Row],[Secondary Asset Identifier]]) + 3, LEN(FLEET7[[#This Row],[Secondary Asset Identifier]]))),FLEET7[[#This Row],[Emp ID]])</f>
        <v/>
      </c>
      <c r="CY527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527">
        <f>FLEET7[[#This Row],[Assigned]]</f>
        <v/>
      </c>
      <c r="DA527">
        <f>TRIM(LEFT($C527, FIND("(", $C527 &amp; "(") - 1))</f>
        <v/>
      </c>
    </row>
    <row r="528">
      <c r="A528" t="inlineStr">
        <is>
          <t>Ragle Inc.</t>
        </is>
      </c>
      <c r="B528" t="inlineStr">
        <is>
          <t>Ragle - Texas</t>
        </is>
      </c>
      <c r="C528" t="inlineStr">
        <is>
          <t>SFB-23 (KB9153)</t>
        </is>
      </c>
      <c r="D528" t="inlineStr">
        <is>
          <t>On-Road</t>
        </is>
      </c>
      <c r="E528" t="inlineStr">
        <is>
          <t>FREIGHTLINER</t>
        </is>
      </c>
      <c r="F528" t="inlineStr">
        <is>
          <t>M2</t>
        </is>
      </c>
      <c r="G528" t="n">
        <v>2019</v>
      </c>
      <c r="H528" t="inlineStr">
        <is>
          <t>Truck Mounted Attenuator (TMA)</t>
        </is>
      </c>
      <c r="T528" t="inlineStr">
        <is>
          <t>True</t>
        </is>
      </c>
      <c r="U528" t="inlineStr">
        <is>
          <t>N/A</t>
        </is>
      </c>
      <c r="AB528" t="inlineStr">
        <is>
          <t>3ALACWFC8KDKB9153</t>
        </is>
      </c>
      <c r="AE528" t="inlineStr">
        <is>
          <t>TX</t>
        </is>
      </c>
      <c r="AO528" t="inlineStr">
        <is>
          <t>0.00</t>
        </is>
      </c>
      <c r="AQ528" t="n">
        <v>0</v>
      </c>
      <c r="AR528" t="n">
        <v>0</v>
      </c>
      <c r="AS528" t="inlineStr">
        <is>
          <t>lbs</t>
        </is>
      </c>
      <c r="AT528" t="n">
        <v>0</v>
      </c>
      <c r="AU528" t="n">
        <v>0</v>
      </c>
      <c r="AV528" t="n">
        <v>0</v>
      </c>
      <c r="AW528" t="n">
        <v>0</v>
      </c>
      <c r="CP528" t="inlineStr">
        <is>
          <t>Standard</t>
        </is>
      </c>
      <c r="CV528">
        <f>FLEET7[[#This Row],[Category]]</f>
        <v/>
      </c>
      <c r="CW528">
        <f>TRIM(LEFT($C528, FIND("(", $C528 &amp; "(") - 1))</f>
        <v/>
      </c>
      <c r="CX528">
        <f>IFERROR(TRIM(MID(FLEET7[[#This Row],[Secondary Asset Identifier]], FIND(" - ", FLEET7[[#This Row],[Secondary Asset Identifier]]) + 3, LEN(FLEET7[[#This Row],[Secondary Asset Identifier]]))),FLEET7[[#This Row],[Emp ID]])</f>
        <v/>
      </c>
      <c r="CY528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528">
        <f>FLEET7[[#This Row],[Assigned]]</f>
        <v/>
      </c>
      <c r="DA528">
        <f>TRIM(LEFT($C528, FIND("(", $C528 &amp; "(") - 1))</f>
        <v/>
      </c>
    </row>
    <row r="529">
      <c r="A529" t="inlineStr">
        <is>
          <t>Ragle Inc.</t>
        </is>
      </c>
      <c r="B529" t="inlineStr">
        <is>
          <t>Ragle - Texas</t>
        </is>
      </c>
      <c r="C529" t="inlineStr">
        <is>
          <t>SS-01S</t>
        </is>
      </c>
      <c r="D529" t="inlineStr">
        <is>
          <t>Off-Road</t>
        </is>
      </c>
      <c r="E529" t="inlineStr">
        <is>
          <t>CAT</t>
        </is>
      </c>
      <c r="F529" t="inlineStr">
        <is>
          <t>279D</t>
        </is>
      </c>
      <c r="H529" t="inlineStr">
        <is>
          <t>Skid Steer</t>
        </is>
      </c>
      <c r="I529" t="inlineStr">
        <is>
          <t>Compact Track</t>
        </is>
      </c>
      <c r="K529" s="1" t="n">
        <v>45788.66311342592</v>
      </c>
      <c r="L529" t="inlineStr">
        <is>
          <t>Heartbeat</t>
        </is>
      </c>
      <c r="R529" t="inlineStr">
        <is>
          <t>2024-004 City of Dallas Sidewalk 2024 (YARD), Langford St, Dallas, TX 75208</t>
        </is>
      </c>
      <c r="T529" t="inlineStr">
        <is>
          <t>True</t>
        </is>
      </c>
      <c r="U529" t="inlineStr">
        <is>
          <t>3</t>
        </is>
      </c>
      <c r="V529" t="n">
        <v>1003</v>
      </c>
      <c r="W529" t="n">
        <v>2536.2</v>
      </c>
      <c r="X529" t="n">
        <v>2536.2</v>
      </c>
      <c r="Y529" t="n">
        <v>2660</v>
      </c>
      <c r="Z529" t="n">
        <v>2660</v>
      </c>
      <c r="AB529" t="inlineStr">
        <is>
          <t>CAT0279DEGTL06725</t>
        </is>
      </c>
      <c r="AO529" t="inlineStr">
        <is>
          <t>0.00</t>
        </is>
      </c>
      <c r="AP529" t="inlineStr">
        <is>
          <t>CuYds</t>
        </is>
      </c>
      <c r="AR529" t="n">
        <v>0</v>
      </c>
      <c r="AS529" t="inlineStr">
        <is>
          <t>lbs</t>
        </is>
      </c>
      <c r="AU529" t="n">
        <v>0</v>
      </c>
      <c r="AV529" t="n">
        <v>0</v>
      </c>
      <c r="AW529" t="n">
        <v>0</v>
      </c>
      <c r="AZ529" t="n">
        <v>0</v>
      </c>
      <c r="BA529" t="n">
        <v>0</v>
      </c>
      <c r="BB529" t="n">
        <v>0</v>
      </c>
      <c r="CJ529" t="inlineStr">
        <is>
          <t>GT-4769B</t>
        </is>
      </c>
      <c r="CK529" t="inlineStr">
        <is>
          <t>221020696</t>
        </is>
      </c>
      <c r="CP529" t="inlineStr">
        <is>
          <t>Import</t>
        </is>
      </c>
      <c r="CV529">
        <f>FLEET7[[#This Row],[Category]]</f>
        <v/>
      </c>
      <c r="CW529">
        <f>TRIM(LEFT($C529, FIND("(", $C529 &amp; "(") - 1))</f>
        <v/>
      </c>
      <c r="CX529">
        <f>IFERROR(TRIM(MID(FLEET7[[#This Row],[Secondary Asset Identifier]], FIND(" - ", FLEET7[[#This Row],[Secondary Asset Identifier]]) + 3, LEN(FLEET7[[#This Row],[Secondary Asset Identifier]]))),FLEET7[[#This Row],[Emp ID]])</f>
        <v/>
      </c>
      <c r="CY529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529">
        <f>FLEET7[[#This Row],[Assigned]]</f>
        <v/>
      </c>
      <c r="DA529">
        <f>TRIM(LEFT($C529, FIND("(", $C529 &amp; "(") - 1))</f>
        <v/>
      </c>
    </row>
    <row r="530">
      <c r="A530" t="inlineStr">
        <is>
          <t>Ragle Inc.</t>
        </is>
      </c>
      <c r="B530" t="inlineStr">
        <is>
          <t>Ragle - Texas</t>
        </is>
      </c>
      <c r="C530" t="inlineStr">
        <is>
          <t>SS-11 (shop use)</t>
        </is>
      </c>
      <c r="D530" t="inlineStr">
        <is>
          <t>Off-Road</t>
        </is>
      </c>
      <c r="E530" t="inlineStr">
        <is>
          <t>BOBCAT</t>
        </is>
      </c>
      <c r="F530" t="inlineStr">
        <is>
          <t>T750</t>
        </is>
      </c>
      <c r="G530" t="n">
        <v>2014</v>
      </c>
      <c r="H530" t="inlineStr">
        <is>
          <t>Skid Steer</t>
        </is>
      </c>
      <c r="I530" t="inlineStr">
        <is>
          <t>Compact Track</t>
        </is>
      </c>
      <c r="K530" s="1" t="n">
        <v>45788.45517361111</v>
      </c>
      <c r="L530" t="inlineStr">
        <is>
          <t>Heartbeat</t>
        </is>
      </c>
      <c r="R530" t="inlineStr">
        <is>
          <t>DFW Yard, Oak Grove Rd, Fort Worth, TX 76140</t>
        </is>
      </c>
      <c r="T530" t="inlineStr">
        <is>
          <t>True</t>
        </is>
      </c>
      <c r="U530" t="inlineStr">
        <is>
          <t>12</t>
        </is>
      </c>
      <c r="V530" t="n">
        <v>1008</v>
      </c>
      <c r="W530" t="n">
        <v>308.6</v>
      </c>
      <c r="X530" t="n">
        <v>308.6</v>
      </c>
      <c r="Y530" t="n">
        <v>2846</v>
      </c>
      <c r="Z530" t="n">
        <v>2846</v>
      </c>
      <c r="AA530" t="inlineStr">
        <is>
          <t>RTX-SK06</t>
        </is>
      </c>
      <c r="AB530" t="inlineStr">
        <is>
          <t>ATF613255</t>
        </is>
      </c>
      <c r="AO530" t="inlineStr">
        <is>
          <t>0.00</t>
        </is>
      </c>
      <c r="AP530" t="inlineStr">
        <is>
          <t>CuYds</t>
        </is>
      </c>
      <c r="AR530" t="n">
        <v>0</v>
      </c>
      <c r="AS530" t="inlineStr">
        <is>
          <t>lbs</t>
        </is>
      </c>
      <c r="AU530" t="n">
        <v>0</v>
      </c>
      <c r="AV530" t="n">
        <v>0</v>
      </c>
      <c r="AW530" t="n">
        <v>0</v>
      </c>
      <c r="AY530" t="inlineStr">
        <is>
          <t>1/1/2017 12:00:00 AM</t>
        </is>
      </c>
      <c r="AZ530" t="n">
        <v>44445.3</v>
      </c>
      <c r="BA530" t="n">
        <v>0</v>
      </c>
      <c r="BB530" t="n">
        <v>0</v>
      </c>
      <c r="CJ530" t="inlineStr">
        <is>
          <t>GT-4769B</t>
        </is>
      </c>
      <c r="CK530" t="inlineStr">
        <is>
          <t>221020405</t>
        </is>
      </c>
      <c r="CP530" t="inlineStr">
        <is>
          <t>Import</t>
        </is>
      </c>
      <c r="CV530">
        <f>FLEET7[[#This Row],[Category]]</f>
        <v/>
      </c>
      <c r="CW530">
        <f>TRIM(LEFT($C530, FIND("(", $C530 &amp; "(") - 1))</f>
        <v/>
      </c>
      <c r="CX530">
        <f>IFERROR(TRIM(MID(FLEET7[[#This Row],[Secondary Asset Identifier]], FIND(" - ", FLEET7[[#This Row],[Secondary Asset Identifier]]) + 3, LEN(FLEET7[[#This Row],[Secondary Asset Identifier]]))),FLEET7[[#This Row],[Emp ID]])</f>
        <v/>
      </c>
      <c r="CY530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530">
        <f>FLEET7[[#This Row],[Assigned]]</f>
        <v/>
      </c>
      <c r="DA530">
        <f>TRIM(LEFT($C530, FIND("(", $C530 &amp; "(") - 1))</f>
        <v/>
      </c>
    </row>
    <row r="531">
      <c r="A531" t="inlineStr">
        <is>
          <t>Ragle Inc.</t>
        </is>
      </c>
      <c r="B531" t="inlineStr">
        <is>
          <t>Ragle - Texas</t>
        </is>
      </c>
      <c r="C531" t="inlineStr">
        <is>
          <t>SS-16</t>
        </is>
      </c>
      <c r="D531" t="inlineStr">
        <is>
          <t>Off-Road</t>
        </is>
      </c>
      <c r="E531" t="inlineStr">
        <is>
          <t>CAT</t>
        </is>
      </c>
      <c r="F531" t="inlineStr">
        <is>
          <t>279D</t>
        </is>
      </c>
      <c r="G531" t="n">
        <v>2015</v>
      </c>
      <c r="H531" t="inlineStr">
        <is>
          <t>Skid Steer</t>
        </is>
      </c>
      <c r="I531" t="inlineStr">
        <is>
          <t>Compact Track</t>
        </is>
      </c>
      <c r="K531" s="1" t="n">
        <v>45789.33390046296</v>
      </c>
      <c r="L531" t="inlineStr">
        <is>
          <t>Key Off</t>
        </is>
      </c>
      <c r="R531" t="inlineStr">
        <is>
          <t>2024-012 Dal IH635 U-Turn Bridge, N Belt Line Rd, Irving, TX 75063</t>
        </is>
      </c>
      <c r="T531" t="inlineStr">
        <is>
          <t>True</t>
        </is>
      </c>
      <c r="U531" t="inlineStr">
        <is>
          <t>0</t>
        </is>
      </c>
      <c r="V531" t="n">
        <v>1003</v>
      </c>
      <c r="W531" t="n">
        <v>5387.4</v>
      </c>
      <c r="X531" t="n">
        <v>5387.4</v>
      </c>
      <c r="Y531" t="n">
        <v>5510</v>
      </c>
      <c r="Z531" t="n">
        <v>5510</v>
      </c>
      <c r="AB531" t="inlineStr">
        <is>
          <t>0279DCGTL00411</t>
        </is>
      </c>
      <c r="AO531" t="inlineStr">
        <is>
          <t>0.00</t>
        </is>
      </c>
      <c r="AP531" t="inlineStr">
        <is>
          <t>CuYds</t>
        </is>
      </c>
      <c r="AR531" t="n">
        <v>0</v>
      </c>
      <c r="AS531" t="inlineStr">
        <is>
          <t>lbs</t>
        </is>
      </c>
      <c r="AU531" t="n">
        <v>0</v>
      </c>
      <c r="AV531" t="n">
        <v>0</v>
      </c>
      <c r="AW531" t="n">
        <v>0</v>
      </c>
      <c r="AY531" t="inlineStr">
        <is>
          <t>1/1/2018 12:00:00 AM</t>
        </is>
      </c>
      <c r="AZ531" t="n">
        <v>47000</v>
      </c>
      <c r="BA531" t="n">
        <v>0</v>
      </c>
      <c r="BB531" t="n">
        <v>0</v>
      </c>
      <c r="CJ531" t="inlineStr">
        <is>
          <t>GT-4769B</t>
        </is>
      </c>
      <c r="CK531" t="inlineStr">
        <is>
          <t>221019408</t>
        </is>
      </c>
      <c r="CP531" t="inlineStr">
        <is>
          <t>Import</t>
        </is>
      </c>
      <c r="CV531">
        <f>FLEET7[[#This Row],[Category]]</f>
        <v/>
      </c>
      <c r="CW531">
        <f>TRIM(LEFT($C531, FIND("(", $C531 &amp; "(") - 1))</f>
        <v/>
      </c>
      <c r="CX531">
        <f>IFERROR(TRIM(MID(FLEET7[[#This Row],[Secondary Asset Identifier]], FIND(" - ", FLEET7[[#This Row],[Secondary Asset Identifier]]) + 3, LEN(FLEET7[[#This Row],[Secondary Asset Identifier]]))),FLEET7[[#This Row],[Emp ID]])</f>
        <v/>
      </c>
      <c r="CY531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531">
        <f>FLEET7[[#This Row],[Assigned]]</f>
        <v/>
      </c>
      <c r="DA531">
        <f>TRIM(LEFT($C531, FIND("(", $C531 &amp; "(") - 1))</f>
        <v/>
      </c>
    </row>
    <row r="532">
      <c r="A532" t="inlineStr">
        <is>
          <t>Ragle Inc.</t>
        </is>
      </c>
      <c r="B532" t="inlineStr">
        <is>
          <t>Ragle - Texas</t>
        </is>
      </c>
      <c r="C532" t="inlineStr">
        <is>
          <t>SS-17</t>
        </is>
      </c>
      <c r="D532" t="inlineStr">
        <is>
          <t>Off-Road</t>
        </is>
      </c>
      <c r="E532" t="inlineStr">
        <is>
          <t>CAT</t>
        </is>
      </c>
      <c r="F532" t="inlineStr">
        <is>
          <t>279D</t>
        </is>
      </c>
      <c r="G532" t="n">
        <v>2017</v>
      </c>
      <c r="H532" t="inlineStr">
        <is>
          <t>Skid Steer</t>
        </is>
      </c>
      <c r="I532" t="inlineStr">
        <is>
          <t>Compact Track</t>
        </is>
      </c>
      <c r="K532" s="1" t="n">
        <v>45788.66818287037</v>
      </c>
      <c r="L532" t="inlineStr">
        <is>
          <t>Heartbeat</t>
        </is>
      </c>
      <c r="R532" t="inlineStr">
        <is>
          <t>2024-023 TARRANT RIVERSIDE BRIDGE REHAB, Riverside Dr, Fort Worth, TX 76103</t>
        </is>
      </c>
      <c r="T532" t="inlineStr">
        <is>
          <t>True</t>
        </is>
      </c>
      <c r="U532" t="inlineStr">
        <is>
          <t>3</t>
        </is>
      </c>
      <c r="V532" t="n">
        <v>1007</v>
      </c>
      <c r="W532" t="n">
        <v>5361.9</v>
      </c>
      <c r="X532" t="n">
        <v>5361.9</v>
      </c>
      <c r="Y532" t="n">
        <v>5434</v>
      </c>
      <c r="Z532" t="n">
        <v>5434</v>
      </c>
      <c r="AB532" t="inlineStr">
        <is>
          <t>CAT0279DEGTL04019</t>
        </is>
      </c>
      <c r="AO532" t="inlineStr">
        <is>
          <t>0.00</t>
        </is>
      </c>
      <c r="AP532" t="inlineStr">
        <is>
          <t>CuYds</t>
        </is>
      </c>
      <c r="AR532" t="n">
        <v>0</v>
      </c>
      <c r="AS532" t="inlineStr">
        <is>
          <t>lbs</t>
        </is>
      </c>
      <c r="AU532" t="n">
        <v>0</v>
      </c>
      <c r="AV532" t="n">
        <v>0</v>
      </c>
      <c r="AW532" t="n">
        <v>0</v>
      </c>
      <c r="AY532" t="inlineStr">
        <is>
          <t>1/1/2018 12:00:00 AM</t>
        </is>
      </c>
      <c r="AZ532" t="n">
        <v>51073.2</v>
      </c>
      <c r="BA532" t="n">
        <v>0</v>
      </c>
      <c r="BB532" t="n">
        <v>0</v>
      </c>
      <c r="CJ532" t="inlineStr">
        <is>
          <t>GT-4769B</t>
        </is>
      </c>
      <c r="CK532" t="inlineStr">
        <is>
          <t>221020402</t>
        </is>
      </c>
      <c r="CP532" t="inlineStr">
        <is>
          <t>Import</t>
        </is>
      </c>
      <c r="CV532">
        <f>FLEET7[[#This Row],[Category]]</f>
        <v/>
      </c>
      <c r="CW532">
        <f>TRIM(LEFT($C532, FIND("(", $C532 &amp; "(") - 1))</f>
        <v/>
      </c>
      <c r="CX532">
        <f>IFERROR(TRIM(MID(FLEET7[[#This Row],[Secondary Asset Identifier]], FIND(" - ", FLEET7[[#This Row],[Secondary Asset Identifier]]) + 3, LEN(FLEET7[[#This Row],[Secondary Asset Identifier]]))),FLEET7[[#This Row],[Emp ID]])</f>
        <v/>
      </c>
      <c r="CY532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532">
        <f>FLEET7[[#This Row],[Assigned]]</f>
        <v/>
      </c>
      <c r="DA532">
        <f>TRIM(LEFT($C532, FIND("(", $C532 &amp; "(") - 1))</f>
        <v/>
      </c>
    </row>
    <row r="533">
      <c r="A533" t="inlineStr">
        <is>
          <t>Ragle Inc.</t>
        </is>
      </c>
      <c r="B533" t="inlineStr">
        <is>
          <t>Ragle - Texas</t>
        </is>
      </c>
      <c r="C533" t="inlineStr">
        <is>
          <t>SS-22</t>
        </is>
      </c>
      <c r="D533" t="inlineStr">
        <is>
          <t>Off-Road</t>
        </is>
      </c>
      <c r="E533" t="inlineStr">
        <is>
          <t>CAT</t>
        </is>
      </c>
      <c r="F533" t="inlineStr">
        <is>
          <t>279D</t>
        </is>
      </c>
      <c r="G533" t="n">
        <v>2017</v>
      </c>
      <c r="H533" t="inlineStr">
        <is>
          <t>Skid Steer</t>
        </is>
      </c>
      <c r="I533" t="inlineStr">
        <is>
          <t>Compact Track</t>
        </is>
      </c>
      <c r="K533" s="1" t="n">
        <v>45788.72503472222</v>
      </c>
      <c r="L533" t="inlineStr">
        <is>
          <t>Heartbeat</t>
        </is>
      </c>
      <c r="R533" t="inlineStr">
        <is>
          <t>WTX YARD (2), W County Road 117, Midland, TX 79706</t>
        </is>
      </c>
      <c r="T533" t="inlineStr">
        <is>
          <t>True</t>
        </is>
      </c>
      <c r="U533" t="inlineStr">
        <is>
          <t>3</t>
        </is>
      </c>
      <c r="V533" t="n">
        <v>1009</v>
      </c>
      <c r="W533" t="n">
        <v>4859.5</v>
      </c>
      <c r="X533" t="n">
        <v>4859.5</v>
      </c>
      <c r="Y533" t="n">
        <v>4972</v>
      </c>
      <c r="Z533" t="n">
        <v>4972</v>
      </c>
      <c r="AB533" t="inlineStr">
        <is>
          <t>CAT0279DTGTL04606</t>
        </is>
      </c>
      <c r="AO533" t="inlineStr">
        <is>
          <t>0.00</t>
        </is>
      </c>
      <c r="AP533" t="inlineStr">
        <is>
          <t>CuYds</t>
        </is>
      </c>
      <c r="AR533" t="n">
        <v>0</v>
      </c>
      <c r="AS533" t="inlineStr">
        <is>
          <t>lbs</t>
        </is>
      </c>
      <c r="AU533" t="n">
        <v>0</v>
      </c>
      <c r="AV533" t="n">
        <v>0</v>
      </c>
      <c r="AW533" t="n">
        <v>0</v>
      </c>
      <c r="AY533" t="inlineStr">
        <is>
          <t>1/1/2019 12:00:00 AM</t>
        </is>
      </c>
      <c r="AZ533" t="n">
        <v>49000</v>
      </c>
      <c r="BA533" t="n">
        <v>0</v>
      </c>
      <c r="BB533" t="n">
        <v>0</v>
      </c>
      <c r="CJ533" t="inlineStr">
        <is>
          <t>GT-4769B</t>
        </is>
      </c>
      <c r="CK533" t="inlineStr">
        <is>
          <t>221020230</t>
        </is>
      </c>
      <c r="CP533" t="inlineStr">
        <is>
          <t>Import</t>
        </is>
      </c>
      <c r="CV533">
        <f>FLEET7[[#This Row],[Category]]</f>
        <v/>
      </c>
      <c r="CW533">
        <f>TRIM(LEFT($C533, FIND("(", $C533 &amp; "(") - 1))</f>
        <v/>
      </c>
      <c r="CX533">
        <f>IFERROR(TRIM(MID(FLEET7[[#This Row],[Secondary Asset Identifier]], FIND(" - ", FLEET7[[#This Row],[Secondary Asset Identifier]]) + 3, LEN(FLEET7[[#This Row],[Secondary Asset Identifier]]))),FLEET7[[#This Row],[Emp ID]])</f>
        <v/>
      </c>
      <c r="CY533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533">
        <f>FLEET7[[#This Row],[Assigned]]</f>
        <v/>
      </c>
      <c r="DA533">
        <f>TRIM(LEFT($C533, FIND("(", $C533 &amp; "(") - 1))</f>
        <v/>
      </c>
    </row>
    <row r="534">
      <c r="A534" t="inlineStr">
        <is>
          <t>Ragle Inc.</t>
        </is>
      </c>
      <c r="B534" t="inlineStr">
        <is>
          <t>Ragle - Texas</t>
        </is>
      </c>
      <c r="C534" t="inlineStr">
        <is>
          <t>SS-23</t>
        </is>
      </c>
      <c r="D534" t="inlineStr">
        <is>
          <t>Off-Road</t>
        </is>
      </c>
      <c r="E534" t="inlineStr">
        <is>
          <t>CAT</t>
        </is>
      </c>
      <c r="F534" t="inlineStr">
        <is>
          <t>279D</t>
        </is>
      </c>
      <c r="G534" t="n">
        <v>2016</v>
      </c>
      <c r="H534" t="inlineStr">
        <is>
          <t>Skid Steer</t>
        </is>
      </c>
      <c r="I534" t="inlineStr">
        <is>
          <t>Compact Track</t>
        </is>
      </c>
      <c r="K534" s="1" t="n">
        <v>45789.42350694445</v>
      </c>
      <c r="L534" t="inlineStr">
        <is>
          <t>Periodic Message</t>
        </is>
      </c>
      <c r="R534" t="inlineStr">
        <is>
          <t>DFW Yard, Oak Grove Rd, Fort Worth, TX 76140</t>
        </is>
      </c>
      <c r="T534" t="inlineStr">
        <is>
          <t>True</t>
        </is>
      </c>
      <c r="U534" t="inlineStr">
        <is>
          <t>0</t>
        </is>
      </c>
      <c r="V534" t="n">
        <v>1006</v>
      </c>
      <c r="W534" t="n">
        <v>6009</v>
      </c>
      <c r="X534" t="n">
        <v>6009</v>
      </c>
      <c r="Y534" t="n">
        <v>6002</v>
      </c>
      <c r="Z534" t="n">
        <v>6002</v>
      </c>
      <c r="AB534" t="inlineStr">
        <is>
          <t>CAT0279DEGTL03839</t>
        </is>
      </c>
      <c r="AO534" t="inlineStr">
        <is>
          <t>0.00</t>
        </is>
      </c>
      <c r="AP534" t="inlineStr">
        <is>
          <t>CuYds</t>
        </is>
      </c>
      <c r="AQ534" t="n">
        <v>0</v>
      </c>
      <c r="AR534" t="n">
        <v>0</v>
      </c>
      <c r="AS534" t="inlineStr">
        <is>
          <t>lbs</t>
        </is>
      </c>
      <c r="AT534" t="n">
        <v>0</v>
      </c>
      <c r="AU534" t="n">
        <v>0</v>
      </c>
      <c r="AV534" t="n">
        <v>0</v>
      </c>
      <c r="AW534" t="n">
        <v>0</v>
      </c>
      <c r="AY534" t="inlineStr">
        <is>
          <t>1/1/2019 12:00:00 AM</t>
        </is>
      </c>
      <c r="AZ534" t="n">
        <v>35594.2</v>
      </c>
      <c r="BA534" t="n">
        <v>0</v>
      </c>
      <c r="BB534" t="n">
        <v>0</v>
      </c>
      <c r="CJ534" t="inlineStr">
        <is>
          <t>GT-4769B</t>
        </is>
      </c>
      <c r="CK534" t="inlineStr">
        <is>
          <t>221020107</t>
        </is>
      </c>
      <c r="CP534" t="inlineStr">
        <is>
          <t>Import</t>
        </is>
      </c>
      <c r="CV534">
        <f>FLEET7[[#This Row],[Category]]</f>
        <v/>
      </c>
      <c r="CW534">
        <f>TRIM(LEFT($C534, FIND("(", $C534 &amp; "(") - 1))</f>
        <v/>
      </c>
      <c r="CX534">
        <f>IFERROR(TRIM(MID(FLEET7[[#This Row],[Secondary Asset Identifier]], FIND(" - ", FLEET7[[#This Row],[Secondary Asset Identifier]]) + 3, LEN(FLEET7[[#This Row],[Secondary Asset Identifier]]))),FLEET7[[#This Row],[Emp ID]])</f>
        <v/>
      </c>
      <c r="CY534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534">
        <f>FLEET7[[#This Row],[Assigned]]</f>
        <v/>
      </c>
      <c r="DA534">
        <f>TRIM(LEFT($C534, FIND("(", $C534 &amp; "(") - 1))</f>
        <v/>
      </c>
    </row>
    <row r="535">
      <c r="A535" t="inlineStr">
        <is>
          <t>Ragle Inc.</t>
        </is>
      </c>
      <c r="B535" t="inlineStr">
        <is>
          <t>Ragle - Texas</t>
        </is>
      </c>
      <c r="C535" t="inlineStr">
        <is>
          <t>SS-24</t>
        </is>
      </c>
      <c r="D535" t="inlineStr">
        <is>
          <t>Off-Road</t>
        </is>
      </c>
      <c r="E535" t="inlineStr">
        <is>
          <t>CAT</t>
        </is>
      </c>
      <c r="F535" t="inlineStr">
        <is>
          <t>242D</t>
        </is>
      </c>
      <c r="G535" t="n">
        <v>2015</v>
      </c>
      <c r="H535" t="inlineStr">
        <is>
          <t>Skid Steer</t>
        </is>
      </c>
      <c r="I535" t="inlineStr">
        <is>
          <t>Compact Wheel</t>
        </is>
      </c>
      <c r="K535" s="1" t="n">
        <v>45789.09931712963</v>
      </c>
      <c r="L535" t="inlineStr">
        <is>
          <t>Key Off</t>
        </is>
      </c>
      <c r="R535" t="inlineStr">
        <is>
          <t>2023-032 SH 345 BRIDGE REHABILITATION, US-75 N, Dallas, TX 75226</t>
        </is>
      </c>
      <c r="T535" t="inlineStr">
        <is>
          <t>True</t>
        </is>
      </c>
      <c r="U535" t="inlineStr">
        <is>
          <t>0</t>
        </is>
      </c>
      <c r="V535" t="n">
        <v>1011</v>
      </c>
      <c r="W535" t="n">
        <v>589.8</v>
      </c>
      <c r="X535" t="n">
        <v>589.8</v>
      </c>
      <c r="Y535" t="n">
        <v>4363</v>
      </c>
      <c r="Z535" t="n">
        <v>4363</v>
      </c>
      <c r="AB535" t="inlineStr">
        <is>
          <t>CAT0242DADZT01831</t>
        </is>
      </c>
      <c r="AO535" t="inlineStr">
        <is>
          <t>0.00</t>
        </is>
      </c>
      <c r="AP535" t="inlineStr">
        <is>
          <t>CuYds</t>
        </is>
      </c>
      <c r="AR535" t="n">
        <v>0</v>
      </c>
      <c r="AS535" t="inlineStr">
        <is>
          <t>lbs</t>
        </is>
      </c>
      <c r="AU535" t="n">
        <v>0</v>
      </c>
      <c r="AV535" t="n">
        <v>0</v>
      </c>
      <c r="AW535" t="n">
        <v>0</v>
      </c>
      <c r="AY535" t="inlineStr">
        <is>
          <t>1/1/2019 12:00:00 AM</t>
        </is>
      </c>
      <c r="AZ535" t="n">
        <v>28891.1</v>
      </c>
      <c r="BA535" t="n">
        <v>0</v>
      </c>
      <c r="BB535" t="n">
        <v>0</v>
      </c>
      <c r="CJ535" t="inlineStr">
        <is>
          <t>GT-4769B</t>
        </is>
      </c>
      <c r="CK535" t="inlineStr">
        <is>
          <t>221019804</t>
        </is>
      </c>
      <c r="CP535" t="inlineStr">
        <is>
          <t>Import</t>
        </is>
      </c>
      <c r="CV535">
        <f>FLEET7[[#This Row],[Category]]</f>
        <v/>
      </c>
      <c r="CW535">
        <f>TRIM(LEFT($C535, FIND("(", $C535 &amp; "(") - 1))</f>
        <v/>
      </c>
      <c r="CX535">
        <f>IFERROR(TRIM(MID(FLEET7[[#This Row],[Secondary Asset Identifier]], FIND(" - ", FLEET7[[#This Row],[Secondary Asset Identifier]]) + 3, LEN(FLEET7[[#This Row],[Secondary Asset Identifier]]))),FLEET7[[#This Row],[Emp ID]])</f>
        <v/>
      </c>
      <c r="CY535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535">
        <f>FLEET7[[#This Row],[Assigned]]</f>
        <v/>
      </c>
      <c r="DA535">
        <f>TRIM(LEFT($C535, FIND("(", $C535 &amp; "(") - 1))</f>
        <v/>
      </c>
    </row>
    <row r="536">
      <c r="A536" t="inlineStr">
        <is>
          <t>Ragle Inc.</t>
        </is>
      </c>
      <c r="B536" t="inlineStr">
        <is>
          <t>Ragle - Texas</t>
        </is>
      </c>
      <c r="C536" t="inlineStr">
        <is>
          <t>SS-26</t>
        </is>
      </c>
      <c r="D536" t="inlineStr">
        <is>
          <t>Off-Road</t>
        </is>
      </c>
      <c r="E536" t="inlineStr">
        <is>
          <t>CAT</t>
        </is>
      </c>
      <c r="F536" t="inlineStr">
        <is>
          <t>279D</t>
        </is>
      </c>
      <c r="G536" t="n">
        <v>2018</v>
      </c>
      <c r="H536" t="inlineStr">
        <is>
          <t>Skid Steer</t>
        </is>
      </c>
      <c r="I536" t="inlineStr">
        <is>
          <t>Compact Track</t>
        </is>
      </c>
      <c r="K536" s="1" t="n">
        <v>45788.91241898148</v>
      </c>
      <c r="L536" t="inlineStr">
        <is>
          <t>Heartbeat</t>
        </is>
      </c>
      <c r="R536" t="inlineStr">
        <is>
          <t>E 6th St, Dallas, TX 75203</t>
        </is>
      </c>
      <c r="T536" t="inlineStr">
        <is>
          <t>True</t>
        </is>
      </c>
      <c r="U536" t="inlineStr">
        <is>
          <t>1</t>
        </is>
      </c>
      <c r="V536" t="n">
        <v>1005</v>
      </c>
      <c r="W536" t="n">
        <v>4900.1</v>
      </c>
      <c r="X536" t="n">
        <v>4900.1</v>
      </c>
      <c r="Y536" t="n">
        <v>4969</v>
      </c>
      <c r="Z536" t="n">
        <v>4969</v>
      </c>
      <c r="AB536" t="inlineStr">
        <is>
          <t>CAT0279DLGTL04793</t>
        </is>
      </c>
      <c r="AO536" t="inlineStr">
        <is>
          <t>0.00</t>
        </is>
      </c>
      <c r="AP536" t="inlineStr">
        <is>
          <t>CuYds</t>
        </is>
      </c>
      <c r="AR536" t="n">
        <v>0</v>
      </c>
      <c r="AS536" t="inlineStr">
        <is>
          <t>lbs</t>
        </is>
      </c>
      <c r="AU536" t="n">
        <v>0</v>
      </c>
      <c r="AV536" t="n">
        <v>0</v>
      </c>
      <c r="AW536" t="n">
        <v>0</v>
      </c>
      <c r="AZ536" t="n">
        <v>0</v>
      </c>
      <c r="BA536" t="n">
        <v>0</v>
      </c>
      <c r="BB536" t="n">
        <v>0</v>
      </c>
      <c r="CJ536" t="inlineStr">
        <is>
          <t>GT-4769B</t>
        </is>
      </c>
      <c r="CK536" t="inlineStr">
        <is>
          <t>221020023</t>
        </is>
      </c>
      <c r="CP536" t="inlineStr">
        <is>
          <t>Import</t>
        </is>
      </c>
      <c r="CV536">
        <f>FLEET7[[#This Row],[Category]]</f>
        <v/>
      </c>
      <c r="CW536">
        <f>TRIM(LEFT($C536, FIND("(", $C536 &amp; "(") - 1))</f>
        <v/>
      </c>
      <c r="CX536">
        <f>IFERROR(TRIM(MID(FLEET7[[#This Row],[Secondary Asset Identifier]], FIND(" - ", FLEET7[[#This Row],[Secondary Asset Identifier]]) + 3, LEN(FLEET7[[#This Row],[Secondary Asset Identifier]]))),FLEET7[[#This Row],[Emp ID]])</f>
        <v/>
      </c>
      <c r="CY536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536">
        <f>FLEET7[[#This Row],[Assigned]]</f>
        <v/>
      </c>
      <c r="DA536">
        <f>TRIM(LEFT($C536, FIND("(", $C536 &amp; "(") - 1))</f>
        <v/>
      </c>
    </row>
    <row r="537">
      <c r="A537" t="inlineStr">
        <is>
          <t>Ragle Inc.</t>
        </is>
      </c>
      <c r="B537" t="inlineStr">
        <is>
          <t>Ragle - Texas</t>
        </is>
      </c>
      <c r="C537" t="inlineStr">
        <is>
          <t>SS-27</t>
        </is>
      </c>
      <c r="D537" t="inlineStr">
        <is>
          <t>Off-Road</t>
        </is>
      </c>
      <c r="E537" t="inlineStr">
        <is>
          <t>CAT</t>
        </is>
      </c>
      <c r="F537" t="inlineStr">
        <is>
          <t>289D</t>
        </is>
      </c>
      <c r="G537" t="n">
        <v>2018</v>
      </c>
      <c r="H537" t="inlineStr">
        <is>
          <t>Skid Steer</t>
        </is>
      </c>
      <c r="I537" t="inlineStr">
        <is>
          <t>Compact Track</t>
        </is>
      </c>
      <c r="K537" s="1" t="n">
        <v>45789.42252314815</v>
      </c>
      <c r="L537" t="inlineStr">
        <is>
          <t>Key Off</t>
        </is>
      </c>
      <c r="R537" t="inlineStr">
        <is>
          <t>2024-004 CoD Sidewalks 2024 (#17), Leisure Dr, Dallas, TX 75243</t>
        </is>
      </c>
      <c r="T537" t="inlineStr">
        <is>
          <t>True</t>
        </is>
      </c>
      <c r="U537" t="inlineStr">
        <is>
          <t>0</t>
        </is>
      </c>
      <c r="V537" t="n">
        <v>1009</v>
      </c>
      <c r="W537" t="n">
        <v>5202.7</v>
      </c>
      <c r="X537" t="n">
        <v>5202.7</v>
      </c>
      <c r="Y537" t="n">
        <v>5177</v>
      </c>
      <c r="Z537" t="n">
        <v>5177</v>
      </c>
      <c r="AB537" t="inlineStr">
        <is>
          <t>CAT0289DLTAW08783</t>
        </is>
      </c>
      <c r="AO537" t="inlineStr">
        <is>
          <t>0.00</t>
        </is>
      </c>
      <c r="AP537" t="inlineStr">
        <is>
          <t>CuYds</t>
        </is>
      </c>
      <c r="AR537" t="n">
        <v>0</v>
      </c>
      <c r="AS537" t="inlineStr">
        <is>
          <t>lbs</t>
        </is>
      </c>
      <c r="AU537" t="n">
        <v>0</v>
      </c>
      <c r="AV537" t="n">
        <v>0</v>
      </c>
      <c r="AW537" t="n">
        <v>0</v>
      </c>
      <c r="AZ537" t="n">
        <v>0</v>
      </c>
      <c r="BA537" t="n">
        <v>0</v>
      </c>
      <c r="BB537" t="n">
        <v>0</v>
      </c>
      <c r="CJ537" t="inlineStr">
        <is>
          <t>GT-4769B</t>
        </is>
      </c>
      <c r="CK537" t="inlineStr">
        <is>
          <t>221020109</t>
        </is>
      </c>
      <c r="CP537" t="inlineStr">
        <is>
          <t>Import</t>
        </is>
      </c>
      <c r="CV537">
        <f>FLEET7[[#This Row],[Category]]</f>
        <v/>
      </c>
      <c r="CW537">
        <f>TRIM(LEFT($C537, FIND("(", $C537 &amp; "(") - 1))</f>
        <v/>
      </c>
      <c r="CX537">
        <f>IFERROR(TRIM(MID(FLEET7[[#This Row],[Secondary Asset Identifier]], FIND(" - ", FLEET7[[#This Row],[Secondary Asset Identifier]]) + 3, LEN(FLEET7[[#This Row],[Secondary Asset Identifier]]))),FLEET7[[#This Row],[Emp ID]])</f>
        <v/>
      </c>
      <c r="CY537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537">
        <f>FLEET7[[#This Row],[Assigned]]</f>
        <v/>
      </c>
      <c r="DA537">
        <f>TRIM(LEFT($C537, FIND("(", $C537 &amp; "(") - 1))</f>
        <v/>
      </c>
    </row>
    <row r="538">
      <c r="A538" t="inlineStr">
        <is>
          <t>Ragle Inc.</t>
        </is>
      </c>
      <c r="B538" t="inlineStr">
        <is>
          <t>Ragle - Texas</t>
        </is>
      </c>
      <c r="C538" t="inlineStr">
        <is>
          <t>SS-28</t>
        </is>
      </c>
      <c r="D538" t="inlineStr">
        <is>
          <t>Off-Road</t>
        </is>
      </c>
      <c r="E538" t="inlineStr">
        <is>
          <t>CAT</t>
        </is>
      </c>
      <c r="F538" t="inlineStr">
        <is>
          <t>279D</t>
        </is>
      </c>
      <c r="G538" t="n">
        <v>2018</v>
      </c>
      <c r="H538" t="inlineStr">
        <is>
          <t>Skid Steer</t>
        </is>
      </c>
      <c r="I538" t="inlineStr">
        <is>
          <t>Compact Track</t>
        </is>
      </c>
      <c r="K538" s="1" t="n">
        <v>45789.38121527778</v>
      </c>
      <c r="L538" t="inlineStr">
        <is>
          <t>Key Off</t>
        </is>
      </c>
      <c r="R538" t="inlineStr">
        <is>
          <t>DFW Yard, Oak Grove Rd, Fort Worth, TX 76140</t>
        </is>
      </c>
      <c r="T538" t="inlineStr">
        <is>
          <t>True</t>
        </is>
      </c>
      <c r="U538" t="inlineStr">
        <is>
          <t>0</t>
        </is>
      </c>
      <c r="V538" t="n">
        <v>853</v>
      </c>
      <c r="W538" t="n">
        <v>733.4</v>
      </c>
      <c r="X538" t="n">
        <v>733.4</v>
      </c>
      <c r="Y538" t="n">
        <v>5606</v>
      </c>
      <c r="Z538" t="n">
        <v>5606</v>
      </c>
      <c r="AB538" t="inlineStr">
        <is>
          <t>CAT0279DVGTL05309</t>
        </is>
      </c>
      <c r="AO538" t="inlineStr">
        <is>
          <t>0.00</t>
        </is>
      </c>
      <c r="AP538" t="inlineStr">
        <is>
          <t>CuYds</t>
        </is>
      </c>
      <c r="AR538" t="n">
        <v>0</v>
      </c>
      <c r="AS538" t="inlineStr">
        <is>
          <t>lbs</t>
        </is>
      </c>
      <c r="AU538" t="n">
        <v>0</v>
      </c>
      <c r="AV538" t="n">
        <v>0</v>
      </c>
      <c r="AW538" t="n">
        <v>0</v>
      </c>
      <c r="AZ538" t="n">
        <v>0</v>
      </c>
      <c r="BA538" t="n">
        <v>0</v>
      </c>
      <c r="BB538" t="n">
        <v>0</v>
      </c>
      <c r="CJ538" t="inlineStr">
        <is>
          <t>GT-4769B</t>
        </is>
      </c>
      <c r="CK538" t="inlineStr">
        <is>
          <t>223802406</t>
        </is>
      </c>
      <c r="CP538" t="inlineStr">
        <is>
          <t>Import</t>
        </is>
      </c>
      <c r="CV538">
        <f>FLEET7[[#This Row],[Category]]</f>
        <v/>
      </c>
      <c r="CW538">
        <f>TRIM(LEFT($C538, FIND("(", $C538 &amp; "(") - 1))</f>
        <v/>
      </c>
      <c r="CX538">
        <f>IFERROR(TRIM(MID(FLEET7[[#This Row],[Secondary Asset Identifier]], FIND(" - ", FLEET7[[#This Row],[Secondary Asset Identifier]]) + 3, LEN(FLEET7[[#This Row],[Secondary Asset Identifier]]))),FLEET7[[#This Row],[Emp ID]])</f>
        <v/>
      </c>
      <c r="CY538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538">
        <f>FLEET7[[#This Row],[Assigned]]</f>
        <v/>
      </c>
      <c r="DA538">
        <f>TRIM(LEFT($C538, FIND("(", $C538 &amp; "(") - 1))</f>
        <v/>
      </c>
    </row>
    <row r="539">
      <c r="A539" t="inlineStr">
        <is>
          <t>Ragle Inc.</t>
        </is>
      </c>
      <c r="B539" t="inlineStr">
        <is>
          <t>Ragle - Texas</t>
        </is>
      </c>
      <c r="C539" t="inlineStr">
        <is>
          <t>SS-29</t>
        </is>
      </c>
      <c r="D539" t="inlineStr">
        <is>
          <t>Off-Road</t>
        </is>
      </c>
      <c r="E539" t="inlineStr">
        <is>
          <t>CAT</t>
        </is>
      </c>
      <c r="F539" t="inlineStr">
        <is>
          <t>279D</t>
        </is>
      </c>
      <c r="G539" t="n">
        <v>2018</v>
      </c>
      <c r="H539" t="inlineStr">
        <is>
          <t>Skid Steer</t>
        </is>
      </c>
      <c r="I539" t="inlineStr">
        <is>
          <t>Compact Track</t>
        </is>
      </c>
      <c r="K539" s="1" t="n">
        <v>45788.5546875</v>
      </c>
      <c r="L539" t="inlineStr">
        <is>
          <t>Heartbeat</t>
        </is>
      </c>
      <c r="R539" t="inlineStr">
        <is>
          <t>2023-006 (OFFICE) Tarrant SH 183 Bridge, Decatur Ave, Fort Worth, TX 76106</t>
        </is>
      </c>
      <c r="T539" t="inlineStr">
        <is>
          <t>True</t>
        </is>
      </c>
      <c r="U539" t="inlineStr">
        <is>
          <t>3</t>
        </is>
      </c>
      <c r="V539" t="n">
        <v>259</v>
      </c>
      <c r="W539" t="n">
        <v>4089.6</v>
      </c>
      <c r="X539" t="n">
        <v>4089.6</v>
      </c>
      <c r="Y539" t="n">
        <v>3918</v>
      </c>
      <c r="Z539" t="n">
        <v>3918</v>
      </c>
      <c r="AA539" t="inlineStr">
        <is>
          <t>HIGH FLOW</t>
        </is>
      </c>
      <c r="AB539" t="inlineStr">
        <is>
          <t>CAT0279DTGTL05625</t>
        </is>
      </c>
      <c r="AO539" t="inlineStr">
        <is>
          <t>0.00</t>
        </is>
      </c>
      <c r="AP539" t="inlineStr">
        <is>
          <t>CuYds</t>
        </is>
      </c>
      <c r="AQ539" t="n">
        <v>0</v>
      </c>
      <c r="AR539" t="n">
        <v>0</v>
      </c>
      <c r="AS539" t="inlineStr">
        <is>
          <t>lbs</t>
        </is>
      </c>
      <c r="AT539" t="n">
        <v>0</v>
      </c>
      <c r="AU539" t="n">
        <v>0</v>
      </c>
      <c r="AV539" t="n">
        <v>0</v>
      </c>
      <c r="AW539" t="n">
        <v>0</v>
      </c>
      <c r="AZ539" t="n">
        <v>0</v>
      </c>
      <c r="BA539" t="n">
        <v>0</v>
      </c>
      <c r="BB539" t="n">
        <v>0</v>
      </c>
      <c r="CJ539" t="inlineStr">
        <is>
          <t>GT-4769B</t>
        </is>
      </c>
      <c r="CK539" t="inlineStr">
        <is>
          <t>232401951</t>
        </is>
      </c>
      <c r="CP539" t="inlineStr">
        <is>
          <t>Import</t>
        </is>
      </c>
      <c r="CV539">
        <f>FLEET7[[#This Row],[Category]]</f>
        <v/>
      </c>
      <c r="CW539">
        <f>TRIM(LEFT($C539, FIND("(", $C539 &amp; "(") - 1))</f>
        <v/>
      </c>
      <c r="CX539">
        <f>IFERROR(TRIM(MID(FLEET7[[#This Row],[Secondary Asset Identifier]], FIND(" - ", FLEET7[[#This Row],[Secondary Asset Identifier]]) + 3, LEN(FLEET7[[#This Row],[Secondary Asset Identifier]]))),FLEET7[[#This Row],[Emp ID]])</f>
        <v/>
      </c>
      <c r="CY539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539">
        <f>FLEET7[[#This Row],[Assigned]]</f>
        <v/>
      </c>
      <c r="DA539">
        <f>TRIM(LEFT($C539, FIND("(", $C539 &amp; "(") - 1))</f>
        <v/>
      </c>
    </row>
    <row r="540">
      <c r="A540" t="inlineStr">
        <is>
          <t>Ragle Inc.</t>
        </is>
      </c>
      <c r="B540" t="inlineStr">
        <is>
          <t>Ragle - Texas</t>
        </is>
      </c>
      <c r="C540" t="inlineStr">
        <is>
          <t>SS-32</t>
        </is>
      </c>
      <c r="D540" t="inlineStr">
        <is>
          <t>Off-Road</t>
        </is>
      </c>
      <c r="E540" t="inlineStr">
        <is>
          <t>CAT</t>
        </is>
      </c>
      <c r="F540" t="inlineStr">
        <is>
          <t>279D</t>
        </is>
      </c>
      <c r="G540" t="n">
        <v>2018</v>
      </c>
      <c r="H540" t="inlineStr">
        <is>
          <t>Skid Steer</t>
        </is>
      </c>
      <c r="I540" t="inlineStr">
        <is>
          <t>Compact Track</t>
        </is>
      </c>
      <c r="K540" s="1" t="n">
        <v>45789.32848379629</v>
      </c>
      <c r="L540" t="inlineStr">
        <is>
          <t>Heartbeat</t>
        </is>
      </c>
      <c r="R540" t="inlineStr">
        <is>
          <t>DFW Yard, Oak Grove Rd, Fort Worth, TX 76140</t>
        </is>
      </c>
      <c r="T540" t="inlineStr">
        <is>
          <t>True</t>
        </is>
      </c>
      <c r="U540" t="inlineStr">
        <is>
          <t>6</t>
        </is>
      </c>
      <c r="V540" t="n">
        <v>1009</v>
      </c>
      <c r="W540" t="n">
        <v>6374</v>
      </c>
      <c r="X540" t="n">
        <v>6374</v>
      </c>
      <c r="Y540" t="n">
        <v>7060</v>
      </c>
      <c r="Z540" t="n">
        <v>7060</v>
      </c>
      <c r="AA540" t="inlineStr">
        <is>
          <t>HIGH FLOW</t>
        </is>
      </c>
      <c r="AB540" t="inlineStr">
        <is>
          <t>CAT0279DLGTL04714</t>
        </is>
      </c>
      <c r="AO540" t="inlineStr">
        <is>
          <t>0.00</t>
        </is>
      </c>
      <c r="AP540" t="inlineStr">
        <is>
          <t>CuYds</t>
        </is>
      </c>
      <c r="AQ540" t="n">
        <v>0</v>
      </c>
      <c r="AR540" t="n">
        <v>0</v>
      </c>
      <c r="AS540" t="inlineStr">
        <is>
          <t>lbs</t>
        </is>
      </c>
      <c r="AT540" t="n">
        <v>0</v>
      </c>
      <c r="AU540" t="n">
        <v>0</v>
      </c>
      <c r="AV540" t="n">
        <v>0</v>
      </c>
      <c r="AW540" t="n">
        <v>0</v>
      </c>
      <c r="AZ540" t="n">
        <v>0</v>
      </c>
      <c r="BA540" t="n">
        <v>0</v>
      </c>
      <c r="BB540" t="n">
        <v>0</v>
      </c>
      <c r="CJ540" t="inlineStr">
        <is>
          <t>GT-4769B</t>
        </is>
      </c>
      <c r="CK540" t="inlineStr">
        <is>
          <t>221020488</t>
        </is>
      </c>
      <c r="CP540" t="inlineStr">
        <is>
          <t>Import</t>
        </is>
      </c>
      <c r="CV540">
        <f>FLEET7[[#This Row],[Category]]</f>
        <v/>
      </c>
      <c r="CW540">
        <f>TRIM(LEFT($C540, FIND("(", $C540 &amp; "(") - 1))</f>
        <v/>
      </c>
      <c r="CX540">
        <f>IFERROR(TRIM(MID(FLEET7[[#This Row],[Secondary Asset Identifier]], FIND(" - ", FLEET7[[#This Row],[Secondary Asset Identifier]]) + 3, LEN(FLEET7[[#This Row],[Secondary Asset Identifier]]))),FLEET7[[#This Row],[Emp ID]])</f>
        <v/>
      </c>
      <c r="CY540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540">
        <f>FLEET7[[#This Row],[Assigned]]</f>
        <v/>
      </c>
      <c r="DA540">
        <f>TRIM(LEFT($C540, FIND("(", $C540 &amp; "(") - 1))</f>
        <v/>
      </c>
    </row>
    <row r="541">
      <c r="A541" t="inlineStr">
        <is>
          <t>Ragle Inc.</t>
        </is>
      </c>
      <c r="B541" t="inlineStr">
        <is>
          <t>Ragle - Texas</t>
        </is>
      </c>
      <c r="C541" t="inlineStr">
        <is>
          <t>SS-33 (AARON CONCHA)</t>
        </is>
      </c>
      <c r="D541" t="inlineStr">
        <is>
          <t>Off-Road</t>
        </is>
      </c>
      <c r="E541" t="inlineStr">
        <is>
          <t>CAT</t>
        </is>
      </c>
      <c r="F541" t="inlineStr">
        <is>
          <t>279D</t>
        </is>
      </c>
      <c r="H541" t="inlineStr">
        <is>
          <t>Skid Steer</t>
        </is>
      </c>
      <c r="I541" t="inlineStr">
        <is>
          <t>Compact Track</t>
        </is>
      </c>
      <c r="K541" s="1" t="n">
        <v>45788.74518518519</v>
      </c>
      <c r="L541" t="inlineStr">
        <is>
          <t>Heartbeat</t>
        </is>
      </c>
      <c r="R541" t="inlineStr">
        <is>
          <t>24-04 DALLAS SH 310 INTERSECTION IMPROV, S Central Expy, Dallas, TX 75241</t>
        </is>
      </c>
      <c r="T541" t="inlineStr">
        <is>
          <t>True</t>
        </is>
      </c>
      <c r="U541" t="inlineStr">
        <is>
          <t>2</t>
        </is>
      </c>
      <c r="V541" t="n">
        <v>886</v>
      </c>
      <c r="W541" t="n">
        <v>1030.4</v>
      </c>
      <c r="X541" t="n">
        <v>1030.4</v>
      </c>
      <c r="Y541" t="n">
        <v>1848</v>
      </c>
      <c r="Z541" t="n">
        <v>1848</v>
      </c>
      <c r="AA541" t="inlineStr">
        <is>
          <t>CONCHA, AARON</t>
        </is>
      </c>
      <c r="AB541" t="inlineStr">
        <is>
          <t>CAT0279DTRB904891</t>
        </is>
      </c>
      <c r="AH541" t="inlineStr">
        <is>
          <t xml:space="preserve">Assigned to Aaron Concha </t>
        </is>
      </c>
      <c r="AO541" t="inlineStr">
        <is>
          <t>0.00</t>
        </is>
      </c>
      <c r="AP541" t="inlineStr">
        <is>
          <t>CuYds</t>
        </is>
      </c>
      <c r="AQ541" t="n">
        <v>0</v>
      </c>
      <c r="AR541" t="n">
        <v>0</v>
      </c>
      <c r="AS541" t="inlineStr">
        <is>
          <t>lbs</t>
        </is>
      </c>
      <c r="AT541" t="n">
        <v>0</v>
      </c>
      <c r="AU541" t="n">
        <v>0</v>
      </c>
      <c r="AV541" t="n">
        <v>0</v>
      </c>
      <c r="AW541" t="n">
        <v>0</v>
      </c>
      <c r="CJ541" t="inlineStr">
        <is>
          <t>GT-4769B</t>
        </is>
      </c>
      <c r="CK541" t="inlineStr">
        <is>
          <t>221020636</t>
        </is>
      </c>
      <c r="CP541" t="inlineStr">
        <is>
          <t>Standard</t>
        </is>
      </c>
      <c r="CV541">
        <f>FLEET7[[#This Row],[Category]]</f>
        <v/>
      </c>
      <c r="CW541">
        <f>TRIM(LEFT($C541, FIND("(", $C541 &amp; "(") - 1))</f>
        <v/>
      </c>
      <c r="CX541">
        <f>IFERROR(TRIM(MID(FLEET7[[#This Row],[Secondary Asset Identifier]], FIND(" - ", FLEET7[[#This Row],[Secondary Asset Identifier]]) + 3, LEN(FLEET7[[#This Row],[Secondary Asset Identifier]]))),FLEET7[[#This Row],[Emp ID]])</f>
        <v/>
      </c>
      <c r="CY541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541">
        <f>FLEET7[[#This Row],[Assigned]]</f>
        <v/>
      </c>
      <c r="DA541">
        <f>TRIM(LEFT($C541, FIND("(", $C541 &amp; "(") - 1))</f>
        <v/>
      </c>
    </row>
    <row r="542">
      <c r="A542" t="inlineStr">
        <is>
          <t>Ragle Inc.</t>
        </is>
      </c>
      <c r="B542" t="inlineStr">
        <is>
          <t>Ragle - Texas</t>
        </is>
      </c>
      <c r="C542" t="inlineStr">
        <is>
          <t>SS-34 (JOSE RIVERA)</t>
        </is>
      </c>
      <c r="D542" t="inlineStr">
        <is>
          <t>Off-Road</t>
        </is>
      </c>
      <c r="E542" t="inlineStr">
        <is>
          <t>CAT</t>
        </is>
      </c>
      <c r="F542" t="inlineStr">
        <is>
          <t>289D</t>
        </is>
      </c>
      <c r="H542" t="inlineStr">
        <is>
          <t>Skid Steer</t>
        </is>
      </c>
      <c r="I542" t="inlineStr">
        <is>
          <t>Compact Track</t>
        </is>
      </c>
      <c r="K542" s="1" t="n">
        <v>45787.52494212963</v>
      </c>
      <c r="L542" t="inlineStr">
        <is>
          <t>Heartbeat</t>
        </is>
      </c>
      <c r="R542" t="inlineStr">
        <is>
          <t>DFW Yard, Oak Grove Rd, Fort Worth, TX 76140</t>
        </is>
      </c>
      <c r="T542" t="inlineStr">
        <is>
          <t>True</t>
        </is>
      </c>
      <c r="U542" t="inlineStr">
        <is>
          <t>3</t>
        </is>
      </c>
      <c r="V542" t="n">
        <v>886</v>
      </c>
      <c r="W542" t="n">
        <v>1481</v>
      </c>
      <c r="X542" t="n">
        <v>1481</v>
      </c>
      <c r="Y542" t="n">
        <v>1409</v>
      </c>
      <c r="Z542" t="n">
        <v>1409</v>
      </c>
      <c r="AA542" t="inlineStr">
        <is>
          <t>RIVERA, JOSE J</t>
        </is>
      </c>
      <c r="AB542" t="inlineStr">
        <is>
          <t>CAT0289DPJX912214</t>
        </is>
      </c>
      <c r="AH542" t="inlineStr">
        <is>
          <t xml:space="preserve">Assigned to Jose Rivera </t>
        </is>
      </c>
      <c r="AO542" t="inlineStr">
        <is>
          <t>0.00</t>
        </is>
      </c>
      <c r="AP542" t="inlineStr">
        <is>
          <t>CuYds</t>
        </is>
      </c>
      <c r="AQ542" t="n">
        <v>0</v>
      </c>
      <c r="AR542" t="n">
        <v>0</v>
      </c>
      <c r="AS542" t="inlineStr">
        <is>
          <t>lbs</t>
        </is>
      </c>
      <c r="AT542" t="n">
        <v>0</v>
      </c>
      <c r="AU542" t="n">
        <v>0</v>
      </c>
      <c r="AV542" t="n">
        <v>0</v>
      </c>
      <c r="AW542" t="n">
        <v>0</v>
      </c>
      <c r="CJ542" t="inlineStr">
        <is>
          <t>GT-4769B</t>
        </is>
      </c>
      <c r="CK542" t="inlineStr">
        <is>
          <t>221019520</t>
        </is>
      </c>
      <c r="CP542" t="inlineStr">
        <is>
          <t>Standard</t>
        </is>
      </c>
      <c r="CV542">
        <f>FLEET7[[#This Row],[Category]]</f>
        <v/>
      </c>
      <c r="CW542">
        <f>TRIM(LEFT($C542, FIND("(", $C542 &amp; "(") - 1))</f>
        <v/>
      </c>
      <c r="CX542">
        <f>IFERROR(TRIM(MID(FLEET7[[#This Row],[Secondary Asset Identifier]], FIND(" - ", FLEET7[[#This Row],[Secondary Asset Identifier]]) + 3, LEN(FLEET7[[#This Row],[Secondary Asset Identifier]]))),FLEET7[[#This Row],[Emp ID]])</f>
        <v/>
      </c>
      <c r="CY542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542">
        <f>FLEET7[[#This Row],[Assigned]]</f>
        <v/>
      </c>
      <c r="DA542">
        <f>TRIM(LEFT($C542, FIND("(", $C542 &amp; "(") - 1))</f>
        <v/>
      </c>
    </row>
    <row r="543">
      <c r="A543" t="inlineStr">
        <is>
          <t>Ragle Inc.</t>
        </is>
      </c>
      <c r="B543" t="inlineStr">
        <is>
          <t>Ragle - Texas</t>
        </is>
      </c>
      <c r="C543" t="inlineStr">
        <is>
          <t>SS-35 (JUAN P. RODRIGUEZ)</t>
        </is>
      </c>
      <c r="D543" t="inlineStr">
        <is>
          <t>Off-Road</t>
        </is>
      </c>
      <c r="E543" t="inlineStr">
        <is>
          <t>CAT</t>
        </is>
      </c>
      <c r="F543" t="inlineStr">
        <is>
          <t>279D3</t>
        </is>
      </c>
      <c r="H543" t="inlineStr">
        <is>
          <t>Skid Steer</t>
        </is>
      </c>
      <c r="K543" s="1" t="n">
        <v>45788.77327546296</v>
      </c>
      <c r="L543" t="inlineStr">
        <is>
          <t>Heartbeat</t>
        </is>
      </c>
      <c r="R543" t="inlineStr">
        <is>
          <t>2023-032 SH 345 BRIDGE REHABILITATION, US-75 N, Dallas, TX 75226</t>
        </is>
      </c>
      <c r="T543" t="inlineStr">
        <is>
          <t>True</t>
        </is>
      </c>
      <c r="U543" t="inlineStr">
        <is>
          <t>1</t>
        </is>
      </c>
      <c r="V543" t="n">
        <v>853</v>
      </c>
      <c r="W543" t="n">
        <v>412.4</v>
      </c>
      <c r="X543" t="n">
        <v>412.4</v>
      </c>
      <c r="Y543" t="n">
        <v>917</v>
      </c>
      <c r="Z543" t="n">
        <v>917</v>
      </c>
      <c r="AA543" t="inlineStr">
        <is>
          <t>RODRIGUEZ, JUAN P</t>
        </is>
      </c>
      <c r="AB543" t="inlineStr">
        <is>
          <t>CAT0279DLRB905386</t>
        </is>
      </c>
      <c r="AH543" t="inlineStr">
        <is>
          <t xml:space="preserve">Assigned to Juan Rodriguez </t>
        </is>
      </c>
      <c r="AO543" t="inlineStr">
        <is>
          <t>0.00</t>
        </is>
      </c>
      <c r="AP543" t="inlineStr">
        <is>
          <t>CuYds</t>
        </is>
      </c>
      <c r="AQ543" t="n">
        <v>0</v>
      </c>
      <c r="AR543" t="n">
        <v>0</v>
      </c>
      <c r="AS543" t="inlineStr">
        <is>
          <t>lbs</t>
        </is>
      </c>
      <c r="AT543" t="n">
        <v>0</v>
      </c>
      <c r="AU543" t="n">
        <v>0</v>
      </c>
      <c r="AV543" t="n">
        <v>0</v>
      </c>
      <c r="AW543" t="n">
        <v>0</v>
      </c>
      <c r="BF543" t="inlineStr">
        <is>
          <t>2 - DFW, FM - FOREMEN</t>
        </is>
      </c>
      <c r="CJ543" t="inlineStr">
        <is>
          <t>GT-4769B</t>
        </is>
      </c>
      <c r="CK543" t="inlineStr">
        <is>
          <t>221019368</t>
        </is>
      </c>
      <c r="CP543" t="inlineStr">
        <is>
          <t>Standard</t>
        </is>
      </c>
      <c r="CV543">
        <f>FLEET7[[#This Row],[Category]]</f>
        <v/>
      </c>
      <c r="CW543">
        <f>TRIM(LEFT($C543, FIND("(", $C543 &amp; "(") - 1))</f>
        <v/>
      </c>
      <c r="CX543">
        <f>IFERROR(TRIM(MID(FLEET7[[#This Row],[Secondary Asset Identifier]], FIND(" - ", FLEET7[[#This Row],[Secondary Asset Identifier]]) + 3, LEN(FLEET7[[#This Row],[Secondary Asset Identifier]]))),FLEET7[[#This Row],[Emp ID]])</f>
        <v/>
      </c>
      <c r="CY543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543">
        <f>FLEET7[[#This Row],[Assigned]]</f>
        <v/>
      </c>
      <c r="DA543">
        <f>TRIM(LEFT($C543, FIND("(", $C543 &amp; "(") - 1))</f>
        <v/>
      </c>
    </row>
    <row r="544">
      <c r="A544" t="inlineStr">
        <is>
          <t>Ragle Inc.</t>
        </is>
      </c>
      <c r="B544" t="inlineStr">
        <is>
          <t>Ragle - Texas</t>
        </is>
      </c>
      <c r="C544" t="inlineStr">
        <is>
          <t>SS-36 (SALVADOR AGUILLON)</t>
        </is>
      </c>
      <c r="D544" t="inlineStr">
        <is>
          <t>Off-Road</t>
        </is>
      </c>
      <c r="E544" t="inlineStr">
        <is>
          <t>CAT</t>
        </is>
      </c>
      <c r="F544" t="inlineStr">
        <is>
          <t>279D3</t>
        </is>
      </c>
      <c r="H544" t="inlineStr">
        <is>
          <t>Skid Steer</t>
        </is>
      </c>
      <c r="K544" s="1" t="n">
        <v>45788.83885416666</v>
      </c>
      <c r="L544" t="inlineStr">
        <is>
          <t>Key Off</t>
        </is>
      </c>
      <c r="R544" t="inlineStr">
        <is>
          <t>2023-032 SH 345 BRIDGE REHABILITATION, US-75 N, Dallas, TX 75226</t>
        </is>
      </c>
      <c r="T544" t="inlineStr">
        <is>
          <t>True</t>
        </is>
      </c>
      <c r="U544" t="inlineStr">
        <is>
          <t>0</t>
        </is>
      </c>
      <c r="V544" t="n">
        <v>853</v>
      </c>
      <c r="W544" t="n">
        <v>343.3</v>
      </c>
      <c r="X544" t="n">
        <v>343.3</v>
      </c>
      <c r="Y544" t="n">
        <v>1344</v>
      </c>
      <c r="Z544" t="n">
        <v>1344</v>
      </c>
      <c r="AA544" t="inlineStr">
        <is>
          <t>AGUILLON, SALVADOR</t>
        </is>
      </c>
      <c r="AB544" t="inlineStr">
        <is>
          <t>CAT0279DHRB905387</t>
        </is>
      </c>
      <c r="AH544" t="inlineStr">
        <is>
          <t xml:space="preserve">Assigned to Salvador Aguillon </t>
        </is>
      </c>
      <c r="AO544" t="inlineStr">
        <is>
          <t>0.00</t>
        </is>
      </c>
      <c r="AP544" t="inlineStr">
        <is>
          <t>CuYds</t>
        </is>
      </c>
      <c r="AQ544" t="n">
        <v>0</v>
      </c>
      <c r="AR544" t="n">
        <v>0</v>
      </c>
      <c r="AS544" t="inlineStr">
        <is>
          <t>lbs</t>
        </is>
      </c>
      <c r="AT544" t="n">
        <v>0</v>
      </c>
      <c r="AU544" t="n">
        <v>0</v>
      </c>
      <c r="AV544" t="n">
        <v>0</v>
      </c>
      <c r="AW544" t="n">
        <v>0</v>
      </c>
      <c r="CJ544" t="inlineStr">
        <is>
          <t>GT-4769B</t>
        </is>
      </c>
      <c r="CK544" t="inlineStr">
        <is>
          <t>221019850</t>
        </is>
      </c>
      <c r="CP544" t="inlineStr">
        <is>
          <t>Standard</t>
        </is>
      </c>
      <c r="CV544">
        <f>FLEET7[[#This Row],[Category]]</f>
        <v/>
      </c>
      <c r="CW544">
        <f>TRIM(LEFT($C544, FIND("(", $C544 &amp; "(") - 1))</f>
        <v/>
      </c>
      <c r="CX544">
        <f>IFERROR(TRIM(MID(FLEET7[[#This Row],[Secondary Asset Identifier]], FIND(" - ", FLEET7[[#This Row],[Secondary Asset Identifier]]) + 3, LEN(FLEET7[[#This Row],[Secondary Asset Identifier]]))),FLEET7[[#This Row],[Emp ID]])</f>
        <v/>
      </c>
      <c r="CY544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544">
        <f>FLEET7[[#This Row],[Assigned]]</f>
        <v/>
      </c>
      <c r="DA544">
        <f>TRIM(LEFT($C544, FIND("(", $C544 &amp; "(") - 1))</f>
        <v/>
      </c>
    </row>
    <row r="545">
      <c r="A545" t="inlineStr">
        <is>
          <t>Ragle Inc.</t>
        </is>
      </c>
      <c r="B545" t="inlineStr">
        <is>
          <t>Ragle - Texas</t>
        </is>
      </c>
      <c r="C545" t="inlineStr">
        <is>
          <t>SS-37 (JOSE RANGEL)</t>
        </is>
      </c>
      <c r="D545" t="inlineStr">
        <is>
          <t>Off-Road</t>
        </is>
      </c>
      <c r="E545" t="inlineStr">
        <is>
          <t>CAT</t>
        </is>
      </c>
      <c r="F545" t="inlineStr">
        <is>
          <t>289D3</t>
        </is>
      </c>
      <c r="H545" t="inlineStr">
        <is>
          <t>Skid Steer</t>
        </is>
      </c>
      <c r="K545" s="1" t="n">
        <v>45789.41501157408</v>
      </c>
      <c r="L545" t="inlineStr">
        <is>
          <t>Key Off</t>
        </is>
      </c>
      <c r="R545" t="inlineStr">
        <is>
          <t>2024-004 CoD Sidewalks 2024 (#06), San Jacinto St, Dallas, TX 75204</t>
        </is>
      </c>
      <c r="T545" t="inlineStr">
        <is>
          <t>True</t>
        </is>
      </c>
      <c r="U545" t="inlineStr">
        <is>
          <t>0</t>
        </is>
      </c>
      <c r="V545" t="n">
        <v>854</v>
      </c>
      <c r="W545" t="n">
        <v>1548.6</v>
      </c>
      <c r="X545" t="n">
        <v>1548.6</v>
      </c>
      <c r="Y545" t="n">
        <v>1912</v>
      </c>
      <c r="Z545" t="n">
        <v>1912</v>
      </c>
      <c r="AA545" t="inlineStr">
        <is>
          <t>RANGEL, JOSE</t>
        </is>
      </c>
      <c r="AB545" t="inlineStr">
        <is>
          <t>CAT0289DTJX912213</t>
        </is>
      </c>
      <c r="AH545" t="inlineStr">
        <is>
          <t xml:space="preserve">Assigned to Jose Rangel Sr. </t>
        </is>
      </c>
      <c r="AO545" t="inlineStr">
        <is>
          <t>0.00</t>
        </is>
      </c>
      <c r="AP545" t="inlineStr">
        <is>
          <t>CuYds</t>
        </is>
      </c>
      <c r="AQ545" t="n">
        <v>0</v>
      </c>
      <c r="AR545" t="n">
        <v>0</v>
      </c>
      <c r="AS545" t="inlineStr">
        <is>
          <t>lbs</t>
        </is>
      </c>
      <c r="AT545" t="n">
        <v>0</v>
      </c>
      <c r="AU545" t="n">
        <v>0</v>
      </c>
      <c r="AV545" t="n">
        <v>0</v>
      </c>
      <c r="AW545" t="n">
        <v>0</v>
      </c>
      <c r="CJ545" t="inlineStr">
        <is>
          <t>GT-4769B</t>
        </is>
      </c>
      <c r="CK545" t="inlineStr">
        <is>
          <t>221019784</t>
        </is>
      </c>
      <c r="CP545" t="inlineStr">
        <is>
          <t>Standard</t>
        </is>
      </c>
      <c r="CV545">
        <f>FLEET7[[#This Row],[Category]]</f>
        <v/>
      </c>
      <c r="CW545">
        <f>TRIM(LEFT($C545, FIND("(", $C545 &amp; "(") - 1))</f>
        <v/>
      </c>
      <c r="CX545">
        <f>IFERROR(TRIM(MID(FLEET7[[#This Row],[Secondary Asset Identifier]], FIND(" - ", FLEET7[[#This Row],[Secondary Asset Identifier]]) + 3, LEN(FLEET7[[#This Row],[Secondary Asset Identifier]]))),FLEET7[[#This Row],[Emp ID]])</f>
        <v/>
      </c>
      <c r="CY545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545">
        <f>FLEET7[[#This Row],[Assigned]]</f>
        <v/>
      </c>
      <c r="DA545">
        <f>TRIM(LEFT($C545, FIND("(", $C545 &amp; "(") - 1))</f>
        <v/>
      </c>
    </row>
    <row r="546">
      <c r="A546" t="inlineStr">
        <is>
          <t>Ragle Inc.</t>
        </is>
      </c>
      <c r="B546" t="inlineStr">
        <is>
          <t>Ragle - Texas</t>
        </is>
      </c>
      <c r="C546" t="inlineStr">
        <is>
          <t>SS-38 (JESUS LOPEZ SOTO)</t>
        </is>
      </c>
      <c r="D546" t="inlineStr">
        <is>
          <t>Off-Road</t>
        </is>
      </c>
      <c r="E546" t="inlineStr">
        <is>
          <t>CAT</t>
        </is>
      </c>
      <c r="F546" t="inlineStr">
        <is>
          <t>289D3</t>
        </is>
      </c>
      <c r="H546" t="inlineStr">
        <is>
          <t>Skid Steer</t>
        </is>
      </c>
      <c r="K546" s="1" t="n">
        <v>45789.42265046296</v>
      </c>
      <c r="L546" t="inlineStr">
        <is>
          <t>Key On</t>
        </is>
      </c>
      <c r="R546" t="inlineStr">
        <is>
          <t>2024-004 CoD Sidewalks 2024 (#23-BFR1), Green St, Dallas, TX 75208</t>
        </is>
      </c>
      <c r="T546" t="inlineStr">
        <is>
          <t>True</t>
        </is>
      </c>
      <c r="U546" t="inlineStr">
        <is>
          <t>0</t>
        </is>
      </c>
      <c r="V546" t="n">
        <v>846</v>
      </c>
      <c r="W546" t="n">
        <v>18174.9</v>
      </c>
      <c r="X546" t="n">
        <v>18174.9</v>
      </c>
      <c r="Y546" t="n">
        <v>2003</v>
      </c>
      <c r="Z546" t="n">
        <v>2003</v>
      </c>
      <c r="AA546" t="inlineStr">
        <is>
          <t>JESUS LOPEZ SOTO</t>
        </is>
      </c>
      <c r="AB546" t="inlineStr">
        <is>
          <t>CAT0289DHJX912952</t>
        </is>
      </c>
      <c r="AH546" t="inlineStr">
        <is>
          <t xml:space="preserve">Assigned to Jesus Lopez </t>
        </is>
      </c>
      <c r="AO546" t="inlineStr">
        <is>
          <t>0.00</t>
        </is>
      </c>
      <c r="AP546" t="inlineStr">
        <is>
          <t>CuYds</t>
        </is>
      </c>
      <c r="AQ546" t="n">
        <v>0</v>
      </c>
      <c r="AR546" t="n">
        <v>0</v>
      </c>
      <c r="AS546" t="inlineStr">
        <is>
          <t>lbs</t>
        </is>
      </c>
      <c r="AT546" t="n">
        <v>0</v>
      </c>
      <c r="AU546" t="n">
        <v>0</v>
      </c>
      <c r="AV546" t="n">
        <v>0</v>
      </c>
      <c r="AW546" t="n">
        <v>0</v>
      </c>
      <c r="CJ546" t="inlineStr">
        <is>
          <t>GT-4769B</t>
        </is>
      </c>
      <c r="CK546" t="inlineStr">
        <is>
          <t>223802173</t>
        </is>
      </c>
      <c r="CP546" t="inlineStr">
        <is>
          <t>Standard</t>
        </is>
      </c>
      <c r="CV546">
        <f>FLEET7[[#This Row],[Category]]</f>
        <v/>
      </c>
      <c r="CW546">
        <f>TRIM(LEFT($C546, FIND("(", $C546 &amp; "(") - 1))</f>
        <v/>
      </c>
      <c r="CX546">
        <f>IFERROR(TRIM(MID(FLEET7[[#This Row],[Secondary Asset Identifier]], FIND(" - ", FLEET7[[#This Row],[Secondary Asset Identifier]]) + 3, LEN(FLEET7[[#This Row],[Secondary Asset Identifier]]))),FLEET7[[#This Row],[Emp ID]])</f>
        <v/>
      </c>
      <c r="CY546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546">
        <f>FLEET7[[#This Row],[Assigned]]</f>
        <v/>
      </c>
      <c r="DA546">
        <f>TRIM(LEFT($C546, FIND("(", $C546 &amp; "(") - 1))</f>
        <v/>
      </c>
    </row>
    <row r="547">
      <c r="A547" t="inlineStr">
        <is>
          <t>Ragle Inc.</t>
        </is>
      </c>
      <c r="B547" t="inlineStr">
        <is>
          <t>Ragle - Texas</t>
        </is>
      </c>
      <c r="C547" t="inlineStr">
        <is>
          <t>SS-39 (SABINO IBARRA)</t>
        </is>
      </c>
      <c r="D547" t="inlineStr">
        <is>
          <t>Off-Road</t>
        </is>
      </c>
      <c r="E547" t="inlineStr">
        <is>
          <t>CAT</t>
        </is>
      </c>
      <c r="F547" t="inlineStr">
        <is>
          <t>289D3</t>
        </is>
      </c>
      <c r="H547" t="inlineStr">
        <is>
          <t>Skid Steer</t>
        </is>
      </c>
      <c r="K547" s="1" t="n">
        <v>45788.71630787037</v>
      </c>
      <c r="L547" t="inlineStr">
        <is>
          <t>Heartbeat</t>
        </is>
      </c>
      <c r="R547" t="inlineStr">
        <is>
          <t>2023-007 Ector BI 20E Rehab Roadway, W Highway 80 E, Midland, TX 79765</t>
        </is>
      </c>
      <c r="T547" t="inlineStr">
        <is>
          <t>True</t>
        </is>
      </c>
      <c r="U547" t="inlineStr">
        <is>
          <t>2</t>
        </is>
      </c>
      <c r="V547" t="n">
        <v>846</v>
      </c>
      <c r="W547" t="n">
        <v>2140.4</v>
      </c>
      <c r="X547" t="n">
        <v>2140.4</v>
      </c>
      <c r="Y547" t="n">
        <v>2590</v>
      </c>
      <c r="Z547" t="n">
        <v>2590</v>
      </c>
      <c r="AA547" t="inlineStr">
        <is>
          <t>IBARRA, SABINO</t>
        </is>
      </c>
      <c r="AB547" t="inlineStr">
        <is>
          <t>CAT0289DTJX912969</t>
        </is>
      </c>
      <c r="AH547" t="inlineStr">
        <is>
          <t xml:space="preserve">
High flow machine 
Assigned </t>
        </is>
      </c>
      <c r="AO547" t="inlineStr">
        <is>
          <t>0.00</t>
        </is>
      </c>
      <c r="AP547" t="inlineStr">
        <is>
          <t>CuYds</t>
        </is>
      </c>
      <c r="AQ547" t="n">
        <v>0</v>
      </c>
      <c r="AR547" t="n">
        <v>0</v>
      </c>
      <c r="AS547" t="inlineStr">
        <is>
          <t>lbs</t>
        </is>
      </c>
      <c r="AT547" t="n">
        <v>0</v>
      </c>
      <c r="AU547" t="n">
        <v>0</v>
      </c>
      <c r="AV547" t="n">
        <v>0</v>
      </c>
      <c r="AW547" t="n">
        <v>0</v>
      </c>
      <c r="CJ547" t="inlineStr">
        <is>
          <t>GT-4769B</t>
        </is>
      </c>
      <c r="CK547" t="inlineStr">
        <is>
          <t>223802234</t>
        </is>
      </c>
      <c r="CP547" t="inlineStr">
        <is>
          <t>Standard</t>
        </is>
      </c>
      <c r="CV547">
        <f>FLEET7[[#This Row],[Category]]</f>
        <v/>
      </c>
      <c r="CW547">
        <f>TRIM(LEFT($C547, FIND("(", $C547 &amp; "(") - 1))</f>
        <v/>
      </c>
      <c r="CX547">
        <f>IFERROR(TRIM(MID(FLEET7[[#This Row],[Secondary Asset Identifier]], FIND(" - ", FLEET7[[#This Row],[Secondary Asset Identifier]]) + 3, LEN(FLEET7[[#This Row],[Secondary Asset Identifier]]))),FLEET7[[#This Row],[Emp ID]])</f>
        <v/>
      </c>
      <c r="CY547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547">
        <f>FLEET7[[#This Row],[Assigned]]</f>
        <v/>
      </c>
      <c r="DA547">
        <f>TRIM(LEFT($C547, FIND("(", $C547 &amp; "(") - 1))</f>
        <v/>
      </c>
    </row>
    <row r="548">
      <c r="A548" t="inlineStr">
        <is>
          <t>Ragle Inc.</t>
        </is>
      </c>
      <c r="B548" t="inlineStr">
        <is>
          <t>Ragle - Texas</t>
        </is>
      </c>
      <c r="C548" t="inlineStr">
        <is>
          <t>SS-41 (URIEL GARCIA-ANDRADE)</t>
        </is>
      </c>
      <c r="D548" t="inlineStr">
        <is>
          <t>Off-Road</t>
        </is>
      </c>
      <c r="E548" t="inlineStr">
        <is>
          <t>CAT</t>
        </is>
      </c>
      <c r="F548" t="inlineStr">
        <is>
          <t>289D3</t>
        </is>
      </c>
      <c r="H548" t="inlineStr">
        <is>
          <t>Skid Steer</t>
        </is>
      </c>
      <c r="I548" t="inlineStr">
        <is>
          <t>Compact Track</t>
        </is>
      </c>
      <c r="K548" s="1" t="n">
        <v>45789.41770833333</v>
      </c>
      <c r="L548" t="inlineStr">
        <is>
          <t>Heartbeat</t>
        </is>
      </c>
      <c r="R548" t="inlineStr">
        <is>
          <t>Beaumont RAG Property, Stone Oak Dr, Beaumont, TX 77705</t>
        </is>
      </c>
      <c r="T548" t="inlineStr">
        <is>
          <t>True</t>
        </is>
      </c>
      <c r="U548" t="inlineStr">
        <is>
          <t>17</t>
        </is>
      </c>
      <c r="V548" t="n">
        <v>634</v>
      </c>
      <c r="W548" t="n">
        <v>1228</v>
      </c>
      <c r="X548" t="n">
        <v>1228</v>
      </c>
      <c r="Y548" t="n">
        <v>1200</v>
      </c>
      <c r="Z548" t="n">
        <v>1200</v>
      </c>
      <c r="AA548" t="inlineStr">
        <is>
          <t>GARCIA-ANDRADE, URIEL</t>
        </is>
      </c>
      <c r="AB548" t="inlineStr">
        <is>
          <t>CAT0289DJJX916301</t>
        </is>
      </c>
      <c r="AH548" t="inlineStr">
        <is>
          <t xml:space="preserve">High flow machine </t>
        </is>
      </c>
      <c r="AO548" t="inlineStr">
        <is>
          <t>0.00</t>
        </is>
      </c>
      <c r="AP548" t="inlineStr">
        <is>
          <t>CuYds</t>
        </is>
      </c>
      <c r="AQ548" t="n">
        <v>0</v>
      </c>
      <c r="AR548" t="n">
        <v>0</v>
      </c>
      <c r="AS548" t="inlineStr">
        <is>
          <t>lbs</t>
        </is>
      </c>
      <c r="AT548" t="n">
        <v>0</v>
      </c>
      <c r="AU548" t="n">
        <v>0</v>
      </c>
      <c r="AV548" t="n">
        <v>0</v>
      </c>
      <c r="AW548" t="n">
        <v>0</v>
      </c>
      <c r="CJ548" t="inlineStr">
        <is>
          <t>GT-4769B</t>
        </is>
      </c>
      <c r="CK548" t="inlineStr">
        <is>
          <t>221020609</t>
        </is>
      </c>
      <c r="CP548" t="inlineStr">
        <is>
          <t>Standard</t>
        </is>
      </c>
      <c r="CV548">
        <f>FLEET7[[#This Row],[Category]]</f>
        <v/>
      </c>
      <c r="CW548">
        <f>TRIM(LEFT($C548, FIND("(", $C548 &amp; "(") - 1))</f>
        <v/>
      </c>
      <c r="CX548">
        <f>IFERROR(TRIM(MID(FLEET7[[#This Row],[Secondary Asset Identifier]], FIND(" - ", FLEET7[[#This Row],[Secondary Asset Identifier]]) + 3, LEN(FLEET7[[#This Row],[Secondary Asset Identifier]]))),FLEET7[[#This Row],[Emp ID]])</f>
        <v/>
      </c>
      <c r="CY548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548">
        <f>FLEET7[[#This Row],[Assigned]]</f>
        <v/>
      </c>
      <c r="DA548">
        <f>TRIM(LEFT($C548, FIND("(", $C548 &amp; "(") - 1))</f>
        <v/>
      </c>
    </row>
    <row r="549">
      <c r="A549" t="inlineStr">
        <is>
          <t>Ragle Inc.</t>
        </is>
      </c>
      <c r="B549" t="inlineStr">
        <is>
          <t>Ragle - Texas</t>
        </is>
      </c>
      <c r="C549" t="inlineStr">
        <is>
          <t>SS-44 (ROLANDO COLMENERO-GARCIA)</t>
        </is>
      </c>
      <c r="D549" t="inlineStr">
        <is>
          <t>Off-Road</t>
        </is>
      </c>
      <c r="E549" t="inlineStr">
        <is>
          <t>CAT</t>
        </is>
      </c>
      <c r="F549" t="inlineStr">
        <is>
          <t>265</t>
        </is>
      </c>
      <c r="H549" t="inlineStr">
        <is>
          <t>Skid Steer</t>
        </is>
      </c>
      <c r="K549" s="1" t="n">
        <v>45789.41787037037</v>
      </c>
      <c r="L549" t="inlineStr">
        <is>
          <t>Periodic Message</t>
        </is>
      </c>
      <c r="R549" t="inlineStr">
        <is>
          <t>2024-030 Matagorda SH 35 Bridge Replacement, State Highway 35 S, Bay City, TX 77414</t>
        </is>
      </c>
      <c r="T549" t="inlineStr">
        <is>
          <t>True</t>
        </is>
      </c>
      <c r="U549" t="inlineStr">
        <is>
          <t>0</t>
        </is>
      </c>
      <c r="V549" t="n">
        <v>76</v>
      </c>
      <c r="W549" t="n">
        <v>147.3</v>
      </c>
      <c r="X549" t="n">
        <v>147.3</v>
      </c>
      <c r="Y549" t="n">
        <v>157</v>
      </c>
      <c r="Z549" t="n">
        <v>157</v>
      </c>
      <c r="AA549" t="inlineStr">
        <is>
          <t>440259 - Colmenero-Garcia, Rolando</t>
        </is>
      </c>
      <c r="AB549" t="inlineStr">
        <is>
          <t>CAT00265CKR404778</t>
        </is>
      </c>
      <c r="AO549" t="inlineStr">
        <is>
          <t>0.00</t>
        </is>
      </c>
      <c r="AQ549" t="n">
        <v>0</v>
      </c>
      <c r="AR549" t="n">
        <v>0</v>
      </c>
      <c r="AS549" t="inlineStr">
        <is>
          <t>lbs</t>
        </is>
      </c>
      <c r="AT549" t="n">
        <v>0</v>
      </c>
      <c r="AU549" t="n">
        <v>0</v>
      </c>
      <c r="AV549" t="n">
        <v>0</v>
      </c>
      <c r="AW549" t="n">
        <v>0</v>
      </c>
      <c r="BF549" t="inlineStr">
        <is>
          <t>4 - HOU, FM - FOREMEN, SS - SKID STEER</t>
        </is>
      </c>
      <c r="CJ549" t="inlineStr">
        <is>
          <t>GT-4769B</t>
        </is>
      </c>
      <c r="CK549" t="inlineStr">
        <is>
          <t>231902453</t>
        </is>
      </c>
      <c r="CP549" t="inlineStr">
        <is>
          <t>Standard</t>
        </is>
      </c>
      <c r="CV549">
        <f>FLEET7[[#This Row],[Category]]</f>
        <v/>
      </c>
      <c r="CW549">
        <f>TRIM(LEFT($C549, FIND("(", $C549 &amp; "(") - 1))</f>
        <v/>
      </c>
      <c r="CX549">
        <f>IFERROR(TRIM(MID(FLEET7[[#This Row],[Secondary Asset Identifier]], FIND(" - ", FLEET7[[#This Row],[Secondary Asset Identifier]]) + 3, LEN(FLEET7[[#This Row],[Secondary Asset Identifier]]))),FLEET7[[#This Row],[Emp ID]])</f>
        <v/>
      </c>
      <c r="CY549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549">
        <f>FLEET7[[#This Row],[Assigned]]</f>
        <v/>
      </c>
      <c r="DA549">
        <f>TRIM(LEFT($C549, FIND("(", $C549 &amp; "(") - 1))</f>
        <v/>
      </c>
    </row>
    <row r="550">
      <c r="A550" t="inlineStr">
        <is>
          <t>Ragle Inc.</t>
        </is>
      </c>
      <c r="B550" t="inlineStr">
        <is>
          <t>Ragle - Texas</t>
        </is>
      </c>
      <c r="C550" t="inlineStr">
        <is>
          <t>SS-45 ( Alonso Miramontes )</t>
        </is>
      </c>
      <c r="D550" t="inlineStr">
        <is>
          <t>Off-Road</t>
        </is>
      </c>
      <c r="E550" t="inlineStr">
        <is>
          <t>CAT</t>
        </is>
      </c>
      <c r="F550" t="inlineStr">
        <is>
          <t>265</t>
        </is>
      </c>
      <c r="H550" t="inlineStr">
        <is>
          <t>Skid Steer</t>
        </is>
      </c>
      <c r="K550" s="1" t="n">
        <v>45789.40401620371</v>
      </c>
      <c r="L550" t="inlineStr">
        <is>
          <t>Key On</t>
        </is>
      </c>
      <c r="R550" t="inlineStr">
        <is>
          <t>2023-006 Tarrant SH 183 Bridge Replacement, NE 28th St, Fort Worth, TX 76106</t>
        </is>
      </c>
      <c r="T550" t="inlineStr">
        <is>
          <t>True</t>
        </is>
      </c>
      <c r="U550" t="inlineStr">
        <is>
          <t>0</t>
        </is>
      </c>
      <c r="V550" t="n">
        <v>75</v>
      </c>
      <c r="W550" t="n">
        <v>64.5</v>
      </c>
      <c r="X550" t="n">
        <v>64.5</v>
      </c>
      <c r="Y550" t="n">
        <v>63</v>
      </c>
      <c r="Z550" t="n">
        <v>63</v>
      </c>
      <c r="AB550" t="inlineStr">
        <is>
          <t>CAT00265LKR405358</t>
        </is>
      </c>
      <c r="AO550" t="inlineStr">
        <is>
          <t>0.00</t>
        </is>
      </c>
      <c r="AQ550" t="n">
        <v>0</v>
      </c>
      <c r="AR550" t="n">
        <v>0</v>
      </c>
      <c r="AS550" t="inlineStr">
        <is>
          <t>lbs</t>
        </is>
      </c>
      <c r="AT550" t="n">
        <v>0</v>
      </c>
      <c r="AU550" t="n">
        <v>0</v>
      </c>
      <c r="AV550" t="n">
        <v>0</v>
      </c>
      <c r="AW550" t="n">
        <v>0</v>
      </c>
      <c r="CJ550" t="inlineStr">
        <is>
          <t>GT-4769B</t>
        </is>
      </c>
      <c r="CK550" t="inlineStr">
        <is>
          <t>231902443</t>
        </is>
      </c>
      <c r="CP550" t="inlineStr">
        <is>
          <t>Standard</t>
        </is>
      </c>
      <c r="CV550">
        <f>FLEET7[[#This Row],[Category]]</f>
        <v/>
      </c>
      <c r="CW550">
        <f>TRIM(LEFT($C550, FIND("(", $C550 &amp; "(") - 1))</f>
        <v/>
      </c>
      <c r="CX550">
        <f>IFERROR(TRIM(MID(FLEET7[[#This Row],[Secondary Asset Identifier]], FIND(" - ", FLEET7[[#This Row],[Secondary Asset Identifier]]) + 3, LEN(FLEET7[[#This Row],[Secondary Asset Identifier]]))),FLEET7[[#This Row],[Emp ID]])</f>
        <v/>
      </c>
      <c r="CY550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550">
        <f>FLEET7[[#This Row],[Assigned]]</f>
        <v/>
      </c>
      <c r="DA550">
        <f>TRIM(LEFT($C550, FIND("(", $C550 &amp; "(") - 1))</f>
        <v/>
      </c>
    </row>
    <row r="551">
      <c r="A551" t="inlineStr">
        <is>
          <t>Ragle Inc.</t>
        </is>
      </c>
      <c r="B551" t="inlineStr">
        <is>
          <t>Ragle - Texas</t>
        </is>
      </c>
      <c r="C551" t="inlineStr">
        <is>
          <t>SS-46 ( Josue Martinez )</t>
        </is>
      </c>
      <c r="D551" t="inlineStr">
        <is>
          <t>Off-Road</t>
        </is>
      </c>
      <c r="E551" t="inlineStr">
        <is>
          <t>CAT</t>
        </is>
      </c>
      <c r="F551" t="inlineStr">
        <is>
          <t>265</t>
        </is>
      </c>
      <c r="H551" t="inlineStr">
        <is>
          <t>Skid Steer</t>
        </is>
      </c>
      <c r="K551" s="1" t="n">
        <v>45789.36739583333</v>
      </c>
      <c r="L551" t="inlineStr">
        <is>
          <t>Heartbeat</t>
        </is>
      </c>
      <c r="R551" t="inlineStr">
        <is>
          <t>2024-019 (15) Tarrant VA Bridge Rehab, Wallenridge St, Keene, TX 76059</t>
        </is>
      </c>
      <c r="T551" t="inlineStr">
        <is>
          <t>True</t>
        </is>
      </c>
      <c r="U551" t="inlineStr">
        <is>
          <t>3</t>
        </is>
      </c>
      <c r="V551" t="n">
        <v>76</v>
      </c>
      <c r="W551" t="n">
        <v>68.90000000000001</v>
      </c>
      <c r="X551" t="n">
        <v>68.90000000000001</v>
      </c>
      <c r="Y551" t="n">
        <v>46</v>
      </c>
      <c r="Z551" t="n">
        <v>46</v>
      </c>
      <c r="AB551" t="inlineStr">
        <is>
          <t>CAT00265HKR4054362</t>
        </is>
      </c>
      <c r="AO551" t="inlineStr">
        <is>
          <t>0.00</t>
        </is>
      </c>
      <c r="AQ551" t="n">
        <v>0</v>
      </c>
      <c r="AR551" t="n">
        <v>0</v>
      </c>
      <c r="AS551" t="inlineStr">
        <is>
          <t>lbs</t>
        </is>
      </c>
      <c r="AT551" t="n">
        <v>0</v>
      </c>
      <c r="AU551" t="n">
        <v>0</v>
      </c>
      <c r="AV551" t="n">
        <v>0</v>
      </c>
      <c r="AW551" t="n">
        <v>0</v>
      </c>
      <c r="CJ551" t="inlineStr">
        <is>
          <t>GT-4769B</t>
        </is>
      </c>
      <c r="CK551" t="inlineStr">
        <is>
          <t>231902546</t>
        </is>
      </c>
      <c r="CP551" t="inlineStr">
        <is>
          <t>Standard</t>
        </is>
      </c>
      <c r="CV551">
        <f>FLEET7[[#This Row],[Category]]</f>
        <v/>
      </c>
      <c r="CW551">
        <f>TRIM(LEFT($C551, FIND("(", $C551 &amp; "(") - 1))</f>
        <v/>
      </c>
      <c r="CX551">
        <f>IFERROR(TRIM(MID(FLEET7[[#This Row],[Secondary Asset Identifier]], FIND(" - ", FLEET7[[#This Row],[Secondary Asset Identifier]]) + 3, LEN(FLEET7[[#This Row],[Secondary Asset Identifier]]))),FLEET7[[#This Row],[Emp ID]])</f>
        <v/>
      </c>
      <c r="CY551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551">
        <f>FLEET7[[#This Row],[Assigned]]</f>
        <v/>
      </c>
      <c r="DA551">
        <f>TRIM(LEFT($C551, FIND("(", $C551 &amp; "(") - 1))</f>
        <v/>
      </c>
    </row>
    <row r="552">
      <c r="A552" t="inlineStr">
        <is>
          <t>Ragle Inc.</t>
        </is>
      </c>
      <c r="B552" t="inlineStr">
        <is>
          <t>Ragle - Texas</t>
        </is>
      </c>
      <c r="C552" t="inlineStr">
        <is>
          <t>STAB-07</t>
        </is>
      </c>
      <c r="D552" t="inlineStr">
        <is>
          <t>Trailer</t>
        </is>
      </c>
      <c r="E552" t="inlineStr">
        <is>
          <t>SOLAR TECH</t>
        </is>
      </c>
      <c r="F552" t="inlineStr">
        <is>
          <t>UNKNOWN</t>
        </is>
      </c>
      <c r="H552" t="inlineStr">
        <is>
          <t>Arrow Board</t>
        </is>
      </c>
      <c r="K552" s="1" t="n">
        <v>45789.31332175926</v>
      </c>
      <c r="L552" t="inlineStr">
        <is>
          <t>Heartbeat</t>
        </is>
      </c>
      <c r="R552" t="inlineStr">
        <is>
          <t>2024-012 Dal IH635 U-Turn Bridge, Interstate Highway 635, Coppell, TX 75063</t>
        </is>
      </c>
      <c r="T552" t="inlineStr">
        <is>
          <t>True</t>
        </is>
      </c>
      <c r="U552" t="inlineStr">
        <is>
          <t>N/A</t>
        </is>
      </c>
      <c r="V552" t="n">
        <v>431</v>
      </c>
      <c r="Y552" t="n">
        <v>0</v>
      </c>
      <c r="Z552" t="n">
        <v>0</v>
      </c>
      <c r="AB552" t="inlineStr">
        <is>
          <t>4GM1A0915H1529263</t>
        </is>
      </c>
      <c r="AO552" t="inlineStr">
        <is>
          <t>0.00</t>
        </is>
      </c>
      <c r="AR552" t="n">
        <v>0</v>
      </c>
      <c r="AS552" t="inlineStr">
        <is>
          <t>lbs</t>
        </is>
      </c>
      <c r="AU552" t="n">
        <v>0</v>
      </c>
      <c r="AV552" t="n">
        <v>0</v>
      </c>
      <c r="AW552" t="n">
        <v>0</v>
      </c>
      <c r="AZ552" t="n">
        <v>0</v>
      </c>
      <c r="BA552" t="n">
        <v>0</v>
      </c>
      <c r="BB552" t="n">
        <v>0</v>
      </c>
      <c r="CJ552" t="inlineStr">
        <is>
          <t>JH-BP2</t>
        </is>
      </c>
      <c r="CK552" t="inlineStr">
        <is>
          <t>00322B0355</t>
        </is>
      </c>
      <c r="CP552" t="inlineStr">
        <is>
          <t>Import</t>
        </is>
      </c>
      <c r="CV552">
        <f>FLEET7[[#This Row],[Category]]</f>
        <v/>
      </c>
      <c r="CW552">
        <f>TRIM(LEFT($C552, FIND("(", $C552 &amp; "(") - 1))</f>
        <v/>
      </c>
      <c r="CX552">
        <f>IFERROR(TRIM(MID(FLEET7[[#This Row],[Secondary Asset Identifier]], FIND(" - ", FLEET7[[#This Row],[Secondary Asset Identifier]]) + 3, LEN(FLEET7[[#This Row],[Secondary Asset Identifier]]))),FLEET7[[#This Row],[Emp ID]])</f>
        <v/>
      </c>
      <c r="CY552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552">
        <f>FLEET7[[#This Row],[Assigned]]</f>
        <v/>
      </c>
      <c r="DA552">
        <f>TRIM(LEFT($C552, FIND("(", $C552 &amp; "(") - 1))</f>
        <v/>
      </c>
    </row>
    <row r="553">
      <c r="A553" t="inlineStr">
        <is>
          <t>Ragle Inc.</t>
        </is>
      </c>
      <c r="B553" t="inlineStr">
        <is>
          <t>Ragle - Texas</t>
        </is>
      </c>
      <c r="C553" t="inlineStr">
        <is>
          <t>STAB-08</t>
        </is>
      </c>
      <c r="D553" t="inlineStr">
        <is>
          <t>Trailer</t>
        </is>
      </c>
      <c r="E553" t="inlineStr">
        <is>
          <t>SOLAR TECH</t>
        </is>
      </c>
      <c r="F553" t="inlineStr">
        <is>
          <t>UNKNOWN</t>
        </is>
      </c>
      <c r="H553" t="inlineStr">
        <is>
          <t>Arrow Board</t>
        </is>
      </c>
      <c r="K553" s="1" t="n">
        <v>45789.23508101852</v>
      </c>
      <c r="L553" t="inlineStr">
        <is>
          <t>Heartbeat</t>
        </is>
      </c>
      <c r="R553" t="inlineStr">
        <is>
          <t>N Belt Line Rd, Irving, TX 75063</t>
        </is>
      </c>
      <c r="T553" t="inlineStr">
        <is>
          <t>True</t>
        </is>
      </c>
      <c r="U553" t="inlineStr">
        <is>
          <t>N/A</t>
        </is>
      </c>
      <c r="V553" t="n">
        <v>431</v>
      </c>
      <c r="Y553" t="n">
        <v>0</v>
      </c>
      <c r="Z553" t="n">
        <v>0</v>
      </c>
      <c r="AB553" t="inlineStr">
        <is>
          <t>4GM1A0916H1528591</t>
        </is>
      </c>
      <c r="AO553" t="inlineStr">
        <is>
          <t>0.00</t>
        </is>
      </c>
      <c r="AR553" t="n">
        <v>0</v>
      </c>
      <c r="AS553" t="inlineStr">
        <is>
          <t>lbs</t>
        </is>
      </c>
      <c r="AU553" t="n">
        <v>0</v>
      </c>
      <c r="AV553" t="n">
        <v>0</v>
      </c>
      <c r="AW553" t="n">
        <v>0</v>
      </c>
      <c r="AZ553" t="n">
        <v>0</v>
      </c>
      <c r="BA553" t="n">
        <v>0</v>
      </c>
      <c r="BB553" t="n">
        <v>0</v>
      </c>
      <c r="CJ553" t="inlineStr">
        <is>
          <t>JH-BP2</t>
        </is>
      </c>
      <c r="CK553" t="inlineStr">
        <is>
          <t>00322B0381</t>
        </is>
      </c>
      <c r="CP553" t="inlineStr">
        <is>
          <t>Import</t>
        </is>
      </c>
      <c r="CV553">
        <f>FLEET7[[#This Row],[Category]]</f>
        <v/>
      </c>
      <c r="CW553">
        <f>TRIM(LEFT($C553, FIND("(", $C553 &amp; "(") - 1))</f>
        <v/>
      </c>
      <c r="CX553">
        <f>IFERROR(TRIM(MID(FLEET7[[#This Row],[Secondary Asset Identifier]], FIND(" - ", FLEET7[[#This Row],[Secondary Asset Identifier]]) + 3, LEN(FLEET7[[#This Row],[Secondary Asset Identifier]]))),FLEET7[[#This Row],[Emp ID]])</f>
        <v/>
      </c>
      <c r="CY553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553">
        <f>FLEET7[[#This Row],[Assigned]]</f>
        <v/>
      </c>
      <c r="DA553">
        <f>TRIM(LEFT($C553, FIND("(", $C553 &amp; "(") - 1))</f>
        <v/>
      </c>
    </row>
    <row r="554">
      <c r="A554" t="inlineStr">
        <is>
          <t>Ragle Inc.</t>
        </is>
      </c>
      <c r="B554" t="inlineStr">
        <is>
          <t>Ragle - Texas</t>
        </is>
      </c>
      <c r="C554" t="inlineStr">
        <is>
          <t>STK-01</t>
        </is>
      </c>
      <c r="D554" t="inlineStr">
        <is>
          <t>On-Road</t>
        </is>
      </c>
      <c r="E554" t="inlineStr">
        <is>
          <t>FREIGHTLINER</t>
        </is>
      </c>
      <c r="F554" t="inlineStr">
        <is>
          <t>M2</t>
        </is>
      </c>
      <c r="G554" t="n">
        <v>2018</v>
      </c>
      <c r="H554" t="inlineStr">
        <is>
          <t>Heavy Truck</t>
        </is>
      </c>
      <c r="K554" s="1" t="n">
        <v>45728.13303240741</v>
      </c>
      <c r="L554" t="inlineStr">
        <is>
          <t>Last Gasp</t>
        </is>
      </c>
      <c r="R554" t="inlineStr">
        <is>
          <t>2023-032 SH 345 BRIDGE REHABILITATION, Julius Schepps Fwy, Dallas, TX 75226</t>
        </is>
      </c>
      <c r="T554" t="inlineStr">
        <is>
          <t>True</t>
        </is>
      </c>
      <c r="U554" t="inlineStr">
        <is>
          <t>61</t>
        </is>
      </c>
      <c r="V554" t="n">
        <v>118</v>
      </c>
      <c r="W554" t="n">
        <v>216741.2</v>
      </c>
      <c r="X554" t="n">
        <v>216741.2</v>
      </c>
      <c r="Y554" t="n">
        <v>5289</v>
      </c>
      <c r="Z554" t="n">
        <v>5289</v>
      </c>
      <c r="AB554" t="inlineStr">
        <is>
          <t>3ALHCYFE0JDJW5278</t>
        </is>
      </c>
      <c r="AD554" t="inlineStr">
        <is>
          <t>WCG5723</t>
        </is>
      </c>
      <c r="AE554" t="inlineStr">
        <is>
          <t>TX</t>
        </is>
      </c>
      <c r="AO554" t="inlineStr">
        <is>
          <t>0.00</t>
        </is>
      </c>
      <c r="AQ554" t="n">
        <v>0</v>
      </c>
      <c r="AR554" t="n">
        <v>0</v>
      </c>
      <c r="AS554" t="inlineStr">
        <is>
          <t>lbs</t>
        </is>
      </c>
      <c r="AT554" t="n">
        <v>0</v>
      </c>
      <c r="AU554" t="n">
        <v>0</v>
      </c>
      <c r="AV554" t="n">
        <v>0</v>
      </c>
      <c r="AW554" t="n">
        <v>0</v>
      </c>
      <c r="AX554" t="inlineStr">
        <is>
          <t>NTTA01552574</t>
        </is>
      </c>
      <c r="CJ554" t="inlineStr">
        <is>
          <t>GT-6379AB</t>
        </is>
      </c>
      <c r="CK554" t="inlineStr">
        <is>
          <t>221414238</t>
        </is>
      </c>
      <c r="CL554" t="n">
        <v>2</v>
      </c>
      <c r="CO554" s="1" t="n">
        <v>46022</v>
      </c>
      <c r="CP554" t="inlineStr">
        <is>
          <t>Standard</t>
        </is>
      </c>
      <c r="CV554">
        <f>FLEET7[[#This Row],[Category]]</f>
        <v/>
      </c>
      <c r="CW554">
        <f>TRIM(LEFT($C554, FIND("(", $C554 &amp; "(") - 1))</f>
        <v/>
      </c>
      <c r="CX554">
        <f>IFERROR(TRIM(MID(FLEET7[[#This Row],[Secondary Asset Identifier]], FIND(" - ", FLEET7[[#This Row],[Secondary Asset Identifier]]) + 3, LEN(FLEET7[[#This Row],[Secondary Asset Identifier]]))),FLEET7[[#This Row],[Emp ID]])</f>
        <v/>
      </c>
      <c r="CY554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554">
        <f>FLEET7[[#This Row],[Assigned]]</f>
        <v/>
      </c>
      <c r="DA554">
        <f>TRIM(LEFT($C554, FIND("(", $C554 &amp; "(") - 1))</f>
        <v/>
      </c>
    </row>
    <row r="555">
      <c r="A555" t="inlineStr">
        <is>
          <t>Ragle Inc.</t>
        </is>
      </c>
      <c r="B555" t="inlineStr">
        <is>
          <t>Ragle - Texas</t>
        </is>
      </c>
      <c r="C555" t="inlineStr">
        <is>
          <t>STMB-08</t>
        </is>
      </c>
      <c r="D555" t="inlineStr">
        <is>
          <t>Trailer</t>
        </is>
      </c>
      <c r="E555" t="inlineStr">
        <is>
          <t>SOLAR TECH</t>
        </is>
      </c>
      <c r="F555" t="inlineStr">
        <is>
          <t>UNKNOWN</t>
        </is>
      </c>
      <c r="H555" t="inlineStr">
        <is>
          <t>Message Board</t>
        </is>
      </c>
      <c r="K555" s="1" t="n">
        <v>45789.2349537037</v>
      </c>
      <c r="L555" t="inlineStr">
        <is>
          <t>Heartbeat</t>
        </is>
      </c>
      <c r="R555" t="inlineStr">
        <is>
          <t>DFW Yard, Oak Grove Rd, Fort Worth, TX 76140</t>
        </is>
      </c>
      <c r="T555" t="inlineStr">
        <is>
          <t>True</t>
        </is>
      </c>
      <c r="U555" t="inlineStr">
        <is>
          <t>N/A</t>
        </is>
      </c>
      <c r="V555" t="n">
        <v>431</v>
      </c>
      <c r="Y555" t="n">
        <v>0</v>
      </c>
      <c r="Z555" t="n">
        <v>0</v>
      </c>
      <c r="AB555" t="inlineStr">
        <is>
          <t>4GM2M151XE1412068</t>
        </is>
      </c>
      <c r="AO555" t="inlineStr">
        <is>
          <t>0.00</t>
        </is>
      </c>
      <c r="AR555" t="n">
        <v>0</v>
      </c>
      <c r="AS555" t="inlineStr">
        <is>
          <t>lbs</t>
        </is>
      </c>
      <c r="AU555" t="n">
        <v>0</v>
      </c>
      <c r="AV555" t="n">
        <v>0</v>
      </c>
      <c r="AW555" t="n">
        <v>0</v>
      </c>
      <c r="AZ555" t="n">
        <v>0</v>
      </c>
      <c r="BA555" t="n">
        <v>0</v>
      </c>
      <c r="BB555" t="n">
        <v>0</v>
      </c>
      <c r="CJ555" t="inlineStr">
        <is>
          <t>JH-BP2</t>
        </is>
      </c>
      <c r="CK555" t="inlineStr">
        <is>
          <t>00322B0310</t>
        </is>
      </c>
      <c r="CP555" t="inlineStr">
        <is>
          <t>Import</t>
        </is>
      </c>
      <c r="CV555">
        <f>FLEET7[[#This Row],[Category]]</f>
        <v/>
      </c>
      <c r="CW555">
        <f>TRIM(LEFT($C555, FIND("(", $C555 &amp; "(") - 1))</f>
        <v/>
      </c>
      <c r="CX555">
        <f>IFERROR(TRIM(MID(FLEET7[[#This Row],[Secondary Asset Identifier]], FIND(" - ", FLEET7[[#This Row],[Secondary Asset Identifier]]) + 3, LEN(FLEET7[[#This Row],[Secondary Asset Identifier]]))),FLEET7[[#This Row],[Emp ID]])</f>
        <v/>
      </c>
      <c r="CY555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555">
        <f>FLEET7[[#This Row],[Assigned]]</f>
        <v/>
      </c>
      <c r="DA555">
        <f>TRIM(LEFT($C555, FIND("(", $C555 &amp; "(") - 1))</f>
        <v/>
      </c>
    </row>
    <row r="556">
      <c r="A556" t="inlineStr">
        <is>
          <t>Ragle Inc.</t>
        </is>
      </c>
      <c r="B556" t="inlineStr">
        <is>
          <t>Ragle - Texas</t>
        </is>
      </c>
      <c r="C556" t="inlineStr">
        <is>
          <t>SV-08 (MICHAEL RIEDER)</t>
        </is>
      </c>
      <c r="D556" t="inlineStr">
        <is>
          <t>On-Road</t>
        </is>
      </c>
      <c r="E556" t="inlineStr">
        <is>
          <t>FORD</t>
        </is>
      </c>
      <c r="F556" t="inlineStr">
        <is>
          <t>EXPLORER</t>
        </is>
      </c>
      <c r="G556" t="n">
        <v>2020</v>
      </c>
      <c r="H556" t="inlineStr">
        <is>
          <t>Pickup Truck</t>
        </is>
      </c>
      <c r="K556" t="n">
        <v>45789.3012962963</v>
      </c>
      <c r="L556" t="inlineStr">
        <is>
          <t>Key Off</t>
        </is>
      </c>
      <c r="R556" t="inlineStr">
        <is>
          <t>2023-006 (OFFICE) Tarrant SH 183 Bridge, Decatur Ave, Fort Worth, TX 76106</t>
        </is>
      </c>
      <c r="T556" t="inlineStr">
        <is>
          <t>True</t>
        </is>
      </c>
      <c r="U556" t="inlineStr">
        <is>
          <t>0</t>
        </is>
      </c>
      <c r="V556" t="n">
        <v>439</v>
      </c>
      <c r="W556" t="n">
        <v>80982.60000000001</v>
      </c>
      <c r="X556" t="n">
        <v>80982.60000000001</v>
      </c>
      <c r="Y556" t="n">
        <v>458</v>
      </c>
      <c r="Z556" t="n">
        <v>458</v>
      </c>
      <c r="AA556" t="inlineStr">
        <is>
          <t>210077 - RIEDER, MICHAEL A</t>
        </is>
      </c>
      <c r="AB556" t="inlineStr">
        <is>
          <t>1FMSK7DH9LGA41584</t>
        </is>
      </c>
      <c r="AD556" t="inlineStr">
        <is>
          <t>MYX0115</t>
        </is>
      </c>
      <c r="AE556" t="inlineStr">
        <is>
          <t>TX</t>
        </is>
      </c>
      <c r="AH556" t="inlineStr">
        <is>
          <t>XLT 4dr 4x2</t>
        </is>
      </c>
      <c r="AO556" t="inlineStr">
        <is>
          <t>0.00</t>
        </is>
      </c>
      <c r="AP556" t="inlineStr">
        <is>
          <t>CuYds</t>
        </is>
      </c>
      <c r="AQ556" t="n">
        <v>0</v>
      </c>
      <c r="AR556" t="n">
        <v>0</v>
      </c>
      <c r="AS556" t="inlineStr">
        <is>
          <t>lbs</t>
        </is>
      </c>
      <c r="AT556" t="n">
        <v>0</v>
      </c>
      <c r="AU556" t="n">
        <v>0</v>
      </c>
      <c r="AV556" t="n">
        <v>0</v>
      </c>
      <c r="AW556" t="n">
        <v>0</v>
      </c>
      <c r="AX556" t="inlineStr">
        <is>
          <t>DNT.14545255</t>
        </is>
      </c>
      <c r="AZ556" t="n">
        <v>0</v>
      </c>
      <c r="BA556" t="n">
        <v>0</v>
      </c>
      <c r="BB556" t="n">
        <v>0</v>
      </c>
      <c r="CJ556" t="inlineStr">
        <is>
          <t>GT-2469</t>
        </is>
      </c>
      <c r="CK556" t="inlineStr">
        <is>
          <t>223701948</t>
        </is>
      </c>
      <c r="CL556" t="n">
        <v>2</v>
      </c>
      <c r="CO556" s="1" t="n">
        <v>46053</v>
      </c>
      <c r="CP556" t="inlineStr">
        <is>
          <t>Import</t>
        </is>
      </c>
      <c r="CV556">
        <f>FLEET7[[#This Row],[Category]]</f>
        <v/>
      </c>
      <c r="CW556">
        <f>TRIM(LEFT($C556, FIND("(", $C556 &amp; "(") - 1))</f>
        <v/>
      </c>
      <c r="CX556">
        <f>IFERROR(TRIM(MID(FLEET7[[#This Row],[Secondary Asset Identifier]], FIND(" - ", FLEET7[[#This Row],[Secondary Asset Identifier]]) + 3, LEN(FLEET7[[#This Row],[Secondary Asset Identifier]]))),FLEET7[[#This Row],[Emp ID]])</f>
        <v/>
      </c>
      <c r="CY556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556">
        <f>FLEET7[[#This Row],[Assigned]]</f>
        <v/>
      </c>
      <c r="DA556">
        <f>TRIM(LEFT($C556, FIND("(", $C556 &amp; "(") - 1))</f>
        <v/>
      </c>
    </row>
    <row r="557">
      <c r="A557" t="inlineStr">
        <is>
          <t>Ragle Inc.</t>
        </is>
      </c>
      <c r="B557" t="inlineStr">
        <is>
          <t>Ragle - Texas</t>
        </is>
      </c>
      <c r="C557" t="inlineStr">
        <is>
          <t>SWT-01</t>
        </is>
      </c>
      <c r="D557" t="inlineStr">
        <is>
          <t>On-Road</t>
        </is>
      </c>
      <c r="E557" t="inlineStr">
        <is>
          <t>FORD</t>
        </is>
      </c>
      <c r="F557" t="inlineStr">
        <is>
          <t>F250</t>
        </is>
      </c>
      <c r="G557" t="n">
        <v>2022</v>
      </c>
      <c r="H557" t="inlineStr">
        <is>
          <t>Sweeper Truck</t>
        </is>
      </c>
      <c r="I557" t="inlineStr">
        <is>
          <t>3/4 Ton</t>
        </is>
      </c>
      <c r="K557" t="n">
        <v>45747.6273032407</v>
      </c>
      <c r="L557" t="inlineStr">
        <is>
          <t>Last Gasp</t>
        </is>
      </c>
      <c r="R557" t="inlineStr">
        <is>
          <t>DFW Yard, Oak Grove Rd, Fort Worth, TX 76140</t>
        </is>
      </c>
      <c r="T557" t="inlineStr">
        <is>
          <t>True</t>
        </is>
      </c>
      <c r="U557" t="inlineStr">
        <is>
          <t>42</t>
        </is>
      </c>
      <c r="V557" t="n">
        <v>634</v>
      </c>
      <c r="W557" t="n">
        <v>15779.9</v>
      </c>
      <c r="X557" t="n">
        <v>16127.9</v>
      </c>
      <c r="Y557" t="n">
        <v>3741</v>
      </c>
      <c r="Z557" t="n">
        <v>3741</v>
      </c>
      <c r="AB557" t="inlineStr">
        <is>
          <t>1FDBF2A65NEE51307</t>
        </is>
      </c>
      <c r="AD557" t="inlineStr">
        <is>
          <t>TCF3681</t>
        </is>
      </c>
      <c r="AE557" t="inlineStr">
        <is>
          <t>TX</t>
        </is>
      </c>
      <c r="AH557" t="inlineStr">
        <is>
          <t>Osprey II Vac/sweep unit 
F-250 SRW XL 2WD Reg Cab 8' Box</t>
        </is>
      </c>
      <c r="AO557" t="inlineStr">
        <is>
          <t>0.00</t>
        </is>
      </c>
      <c r="AP557" t="inlineStr">
        <is>
          <t>CuYds</t>
        </is>
      </c>
      <c r="AQ557" t="n">
        <v>0</v>
      </c>
      <c r="AR557" t="n">
        <v>0</v>
      </c>
      <c r="AS557" t="inlineStr">
        <is>
          <t>lbs</t>
        </is>
      </c>
      <c r="AT557" t="n">
        <v>0</v>
      </c>
      <c r="AU557" t="n">
        <v>0</v>
      </c>
      <c r="AV557" t="n">
        <v>0</v>
      </c>
      <c r="AW557" t="n">
        <v>0</v>
      </c>
      <c r="CJ557" t="inlineStr">
        <is>
          <t>GT-2469</t>
        </is>
      </c>
      <c r="CK557" t="inlineStr">
        <is>
          <t>223702033</t>
        </is>
      </c>
      <c r="CO557" s="1" t="n">
        <v>45808</v>
      </c>
      <c r="CP557" t="inlineStr">
        <is>
          <t>Standard</t>
        </is>
      </c>
      <c r="CV557">
        <f>FLEET7[[#This Row],[Category]]</f>
        <v/>
      </c>
      <c r="CW557">
        <f>TRIM(LEFT($C557, FIND("(", $C557 &amp; "(") - 1))</f>
        <v/>
      </c>
      <c r="CX557">
        <f>IFERROR(TRIM(MID(FLEET7[[#This Row],[Secondary Asset Identifier]], FIND(" - ", FLEET7[[#This Row],[Secondary Asset Identifier]]) + 3, LEN(FLEET7[[#This Row],[Secondary Asset Identifier]]))),FLEET7[[#This Row],[Emp ID]])</f>
        <v/>
      </c>
      <c r="CY557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557">
        <f>FLEET7[[#This Row],[Assigned]]</f>
        <v/>
      </c>
      <c r="DA557">
        <f>TRIM(LEFT($C557, FIND("(", $C557 &amp; "(") - 1))</f>
        <v/>
      </c>
    </row>
    <row r="558">
      <c r="A558" t="inlineStr">
        <is>
          <t>Ragle Inc.</t>
        </is>
      </c>
      <c r="B558" t="inlineStr">
        <is>
          <t>Ragle - Texas</t>
        </is>
      </c>
      <c r="C558" t="inlineStr">
        <is>
          <t>T-03</t>
        </is>
      </c>
      <c r="D558" t="inlineStr">
        <is>
          <t>Off-Road</t>
        </is>
      </c>
      <c r="E558" t="inlineStr">
        <is>
          <t>CAT</t>
        </is>
      </c>
      <c r="F558" t="inlineStr">
        <is>
          <t>RM-300</t>
        </is>
      </c>
      <c r="G558" t="n">
        <v>2006</v>
      </c>
      <c r="H558" t="inlineStr">
        <is>
          <t>Stabilization</t>
        </is>
      </c>
      <c r="I558" t="inlineStr">
        <is>
          <t>Mixer</t>
        </is>
      </c>
      <c r="K558" t="n">
        <v>45788.6390277778</v>
      </c>
      <c r="L558" t="inlineStr">
        <is>
          <t>Last Gasp</t>
        </is>
      </c>
      <c r="R558" t="inlineStr">
        <is>
          <t>24-04 DALLAS SH 310 INTERSECTION IMPROV, S Central Expy, Dallas, TX 75241</t>
        </is>
      </c>
      <c r="T558" t="inlineStr">
        <is>
          <t>True</t>
        </is>
      </c>
      <c r="U558" t="inlineStr">
        <is>
          <t>10</t>
        </is>
      </c>
      <c r="V558" t="n">
        <v>739</v>
      </c>
      <c r="W558" t="n">
        <v>100.3</v>
      </c>
      <c r="X558" t="n">
        <v>100.3</v>
      </c>
      <c r="Y558" t="n">
        <v>3696</v>
      </c>
      <c r="Z558" t="n">
        <v>3696</v>
      </c>
      <c r="AB558" t="inlineStr">
        <is>
          <t>BWR00723</t>
        </is>
      </c>
      <c r="AO558" t="inlineStr">
        <is>
          <t>0.00</t>
        </is>
      </c>
      <c r="AP558" t="inlineStr">
        <is>
          <t>CuYds</t>
        </is>
      </c>
      <c r="AR558" t="n">
        <v>0</v>
      </c>
      <c r="AS558" t="inlineStr">
        <is>
          <t>lbs</t>
        </is>
      </c>
      <c r="AU558" t="n">
        <v>0</v>
      </c>
      <c r="AV558" t="n">
        <v>0</v>
      </c>
      <c r="AW558" t="n">
        <v>0</v>
      </c>
      <c r="AZ558" t="n">
        <v>0</v>
      </c>
      <c r="BA558" t="n">
        <v>0</v>
      </c>
      <c r="BB558" t="n">
        <v>0</v>
      </c>
      <c r="CJ558" t="inlineStr">
        <is>
          <t>GT-4769B</t>
        </is>
      </c>
      <c r="CK558" t="inlineStr">
        <is>
          <t>221020637</t>
        </is>
      </c>
      <c r="CP558" t="inlineStr">
        <is>
          <t>Import</t>
        </is>
      </c>
      <c r="CV558">
        <f>FLEET7[[#This Row],[Category]]</f>
        <v/>
      </c>
      <c r="CW558">
        <f>TRIM(LEFT($C558, FIND("(", $C558 &amp; "(") - 1))</f>
        <v/>
      </c>
      <c r="CX558">
        <f>IFERROR(TRIM(MID(FLEET7[[#This Row],[Secondary Asset Identifier]], FIND(" - ", FLEET7[[#This Row],[Secondary Asset Identifier]]) + 3, LEN(FLEET7[[#This Row],[Secondary Asset Identifier]]))),FLEET7[[#This Row],[Emp ID]])</f>
        <v/>
      </c>
      <c r="CY558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558">
        <f>FLEET7[[#This Row],[Assigned]]</f>
        <v/>
      </c>
      <c r="DA558">
        <f>TRIM(LEFT($C558, FIND("(", $C558 &amp; "(") - 1))</f>
        <v/>
      </c>
    </row>
    <row r="559">
      <c r="A559" t="inlineStr">
        <is>
          <t>Ragle Inc.</t>
        </is>
      </c>
      <c r="B559" t="inlineStr">
        <is>
          <t>Ragle - Texas</t>
        </is>
      </c>
      <c r="C559" t="inlineStr">
        <is>
          <t>TAT-01</t>
        </is>
      </c>
      <c r="D559" t="inlineStr">
        <is>
          <t>Trailer</t>
        </is>
      </c>
      <c r="E559" t="inlineStr">
        <is>
          <t>TRAFFIX SCORPION</t>
        </is>
      </c>
      <c r="F559" t="inlineStr">
        <is>
          <t>TOWED ATTENUATOR</t>
        </is>
      </c>
      <c r="H559" t="inlineStr">
        <is>
          <t>Towed Attenuator</t>
        </is>
      </c>
      <c r="K559" t="n">
        <v>45789.2333564815</v>
      </c>
      <c r="L559" t="inlineStr">
        <is>
          <t>Heartbeat</t>
        </is>
      </c>
      <c r="R559" t="inlineStr">
        <is>
          <t>2023-007 Ector BI 20E Rehab Roadway, E Highway 80, Odessa, TX 79762</t>
        </is>
      </c>
      <c r="T559" t="inlineStr">
        <is>
          <t>True</t>
        </is>
      </c>
      <c r="U559" t="inlineStr">
        <is>
          <t>N/A</t>
        </is>
      </c>
      <c r="V559" t="n">
        <v>474</v>
      </c>
      <c r="Y559" t="n">
        <v>0</v>
      </c>
      <c r="Z559" t="n">
        <v>0</v>
      </c>
      <c r="AB559" t="inlineStr">
        <is>
          <t>1E9TF160DVC522799</t>
        </is>
      </c>
      <c r="AD559" t="inlineStr">
        <is>
          <t>10002</t>
        </is>
      </c>
      <c r="AE559" t="inlineStr">
        <is>
          <t>TX</t>
        </is>
      </c>
      <c r="AO559" t="inlineStr">
        <is>
          <t>0.00</t>
        </is>
      </c>
      <c r="AQ559" t="n">
        <v>0</v>
      </c>
      <c r="AR559" t="n">
        <v>0</v>
      </c>
      <c r="AS559" t="inlineStr">
        <is>
          <t>lbs</t>
        </is>
      </c>
      <c r="AT559" t="n">
        <v>0</v>
      </c>
      <c r="AU559" t="n">
        <v>0</v>
      </c>
      <c r="AV559" t="n">
        <v>0</v>
      </c>
      <c r="AW559" t="n">
        <v>0</v>
      </c>
      <c r="CJ559" t="inlineStr">
        <is>
          <t>JH-BP2</t>
        </is>
      </c>
      <c r="CK559" t="inlineStr">
        <is>
          <t>00322B0278</t>
        </is>
      </c>
      <c r="CP559" t="inlineStr">
        <is>
          <t>Standard</t>
        </is>
      </c>
      <c r="CV559">
        <f>FLEET7[[#This Row],[Category]]</f>
        <v/>
      </c>
      <c r="CW559">
        <f>TRIM(LEFT($C559, FIND("(", $C559 &amp; "(") - 1))</f>
        <v/>
      </c>
      <c r="CX559">
        <f>IFERROR(TRIM(MID(FLEET7[[#This Row],[Secondary Asset Identifier]], FIND(" - ", FLEET7[[#This Row],[Secondary Asset Identifier]]) + 3, LEN(FLEET7[[#This Row],[Secondary Asset Identifier]]))),FLEET7[[#This Row],[Emp ID]])</f>
        <v/>
      </c>
      <c r="CY559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559">
        <f>FLEET7[[#This Row],[Assigned]]</f>
        <v/>
      </c>
      <c r="DA559">
        <f>TRIM(LEFT($C559, FIND("(", $C559 &amp; "(") - 1))</f>
        <v/>
      </c>
    </row>
    <row r="560">
      <c r="A560" t="inlineStr">
        <is>
          <t>Ragle Inc.</t>
        </is>
      </c>
      <c r="B560" t="inlineStr">
        <is>
          <t>Ragle - Texas</t>
        </is>
      </c>
      <c r="C560" t="inlineStr">
        <is>
          <t>TD-01s</t>
        </is>
      </c>
      <c r="D560" t="inlineStr">
        <is>
          <t>Trailer</t>
        </is>
      </c>
      <c r="E560" t="inlineStr">
        <is>
          <t>BIG TEX</t>
        </is>
      </c>
      <c r="F560" t="inlineStr">
        <is>
          <t>14TL-22BK</t>
        </is>
      </c>
      <c r="G560" t="n">
        <v>2018</v>
      </c>
      <c r="H560" t="inlineStr">
        <is>
          <t>Flatbed Trailer</t>
        </is>
      </c>
      <c r="K560" t="n">
        <v>45789.2345949074</v>
      </c>
      <c r="L560" t="inlineStr">
        <is>
          <t>Heartbeat</t>
        </is>
      </c>
      <c r="R560" t="inlineStr">
        <is>
          <t>2024-004 City of Dallas Sidewalk 2024 (YARD), Langford St, Dallas, TX 75208</t>
        </is>
      </c>
      <c r="T560" t="inlineStr">
        <is>
          <t>True</t>
        </is>
      </c>
      <c r="U560" t="inlineStr">
        <is>
          <t>N/A</t>
        </is>
      </c>
      <c r="V560" t="n">
        <v>106</v>
      </c>
      <c r="Y560" t="n">
        <v>0</v>
      </c>
      <c r="Z560" t="n">
        <v>0</v>
      </c>
      <c r="AB560" t="inlineStr">
        <is>
          <t xml:space="preserve">16VEX222XJ2096032 </t>
        </is>
      </c>
      <c r="AO560" t="inlineStr">
        <is>
          <t>0.00</t>
        </is>
      </c>
      <c r="AQ560" t="n">
        <v>0</v>
      </c>
      <c r="AR560" t="n">
        <v>0</v>
      </c>
      <c r="AS560" t="inlineStr">
        <is>
          <t>lbs</t>
        </is>
      </c>
      <c r="AT560" t="n">
        <v>0</v>
      </c>
      <c r="AU560" t="n">
        <v>0</v>
      </c>
      <c r="AV560" t="n">
        <v>0</v>
      </c>
      <c r="AW560" t="n">
        <v>0</v>
      </c>
      <c r="AX560" t="inlineStr">
        <is>
          <t>NTTA01532180</t>
        </is>
      </c>
      <c r="CJ560" t="inlineStr">
        <is>
          <t>JH-BP2</t>
        </is>
      </c>
      <c r="CK560" t="inlineStr">
        <is>
          <t>00322B0232</t>
        </is>
      </c>
      <c r="CL560" t="n">
        <v>2</v>
      </c>
      <c r="CP560" t="inlineStr">
        <is>
          <t>Standard</t>
        </is>
      </c>
      <c r="CV560">
        <f>FLEET7[[#This Row],[Category]]</f>
        <v/>
      </c>
      <c r="CW560">
        <f>TRIM(LEFT($C560, FIND("(", $C560 &amp; "(") - 1))</f>
        <v/>
      </c>
      <c r="CX560">
        <f>IFERROR(TRIM(MID(FLEET7[[#This Row],[Secondary Asset Identifier]], FIND(" - ", FLEET7[[#This Row],[Secondary Asset Identifier]]) + 3, LEN(FLEET7[[#This Row],[Secondary Asset Identifier]]))),FLEET7[[#This Row],[Emp ID]])</f>
        <v/>
      </c>
      <c r="CY560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560">
        <f>FLEET7[[#This Row],[Assigned]]</f>
        <v/>
      </c>
      <c r="DA560">
        <f>TRIM(LEFT($C560, FIND("(", $C560 &amp; "(") - 1))</f>
        <v/>
      </c>
    </row>
    <row r="561">
      <c r="A561" t="inlineStr">
        <is>
          <t>Ragle Inc.</t>
        </is>
      </c>
      <c r="B561" t="inlineStr">
        <is>
          <t>Ragle - Texas</t>
        </is>
      </c>
      <c r="C561" t="inlineStr">
        <is>
          <t>TDT-01 ( )</t>
        </is>
      </c>
      <c r="D561" t="inlineStr">
        <is>
          <t>Other</t>
        </is>
      </c>
      <c r="E561" t="inlineStr">
        <is>
          <t>MAULDIN</t>
        </is>
      </c>
      <c r="F561" t="inlineStr">
        <is>
          <t>MT600</t>
        </is>
      </c>
      <c r="G561" t="n">
        <v>2024</v>
      </c>
      <c r="H561" t="inlineStr">
        <is>
          <t>ASPHALT DISTRIBUTOR TRAILER</t>
        </is>
      </c>
      <c r="K561" s="1" t="n">
        <v>45754.82769675926</v>
      </c>
      <c r="L561" t="inlineStr">
        <is>
          <t>Heartbeat</t>
        </is>
      </c>
      <c r="R561" t="inlineStr">
        <is>
          <t>DFW Yard, Oak Grove Rd, Fort Worth, TX 76140</t>
        </is>
      </c>
      <c r="T561" t="inlineStr">
        <is>
          <t>True</t>
        </is>
      </c>
      <c r="U561" t="inlineStr">
        <is>
          <t>N/A</t>
        </is>
      </c>
      <c r="V561" t="n">
        <v>82</v>
      </c>
      <c r="W561" t="n">
        <v>0</v>
      </c>
      <c r="X561" t="n">
        <v>0</v>
      </c>
      <c r="Y561" t="n">
        <v>0</v>
      </c>
      <c r="Z561" t="n">
        <v>0</v>
      </c>
      <c r="AA561" t="inlineStr">
        <is>
          <t>TDT-01</t>
        </is>
      </c>
      <c r="AB561" t="inlineStr">
        <is>
          <t>4C9PT6022SG229941</t>
        </is>
      </c>
      <c r="AC561" t="inlineStr">
        <is>
          <t>941-X-T6-GP-Y-04941</t>
        </is>
      </c>
      <c r="AD561" t="inlineStr">
        <is>
          <t>099498N</t>
        </is>
      </c>
      <c r="AE561" t="inlineStr">
        <is>
          <t>TX</t>
        </is>
      </c>
      <c r="AH561" t="inlineStr">
        <is>
          <t>2024 MAULDIN MT600 GK - ASPHALT DIST. TRAILER</t>
        </is>
      </c>
      <c r="AO561" t="inlineStr">
        <is>
          <t>0.00</t>
        </is>
      </c>
      <c r="AQ561" t="n">
        <v>0</v>
      </c>
      <c r="AR561" t="n">
        <v>0</v>
      </c>
      <c r="AS561" t="inlineStr">
        <is>
          <t>lbs</t>
        </is>
      </c>
      <c r="AT561" t="n">
        <v>0</v>
      </c>
      <c r="AU561" t="n">
        <v>0</v>
      </c>
      <c r="AV561" t="n">
        <v>0</v>
      </c>
      <c r="AW561" t="n">
        <v>0</v>
      </c>
      <c r="AX561" t="inlineStr">
        <is>
          <t>NTTA0001767170</t>
        </is>
      </c>
      <c r="BF561" t="inlineStr">
        <is>
          <t>4 - HOU, ADT - ASPHALT DIST. TRL.</t>
        </is>
      </c>
      <c r="CJ561" t="inlineStr">
        <is>
          <t>LP-BP1</t>
        </is>
      </c>
      <c r="CK561" t="inlineStr">
        <is>
          <t>84171896</t>
        </is>
      </c>
      <c r="CL561" t="n">
        <v>2</v>
      </c>
      <c r="CO561" s="1" t="n">
        <v>46081</v>
      </c>
      <c r="CP561" t="inlineStr">
        <is>
          <t>Standard</t>
        </is>
      </c>
      <c r="CV561">
        <f>FLEET7[[#This Row],[Category]]</f>
        <v/>
      </c>
      <c r="CW561">
        <f>TRIM(LEFT($C561, FIND("(", $C561 &amp; "(") - 1))</f>
        <v/>
      </c>
      <c r="CX561">
        <f>IFERROR(TRIM(MID(FLEET7[[#This Row],[Secondary Asset Identifier]], FIND(" - ", FLEET7[[#This Row],[Secondary Asset Identifier]]) + 3, LEN(FLEET7[[#This Row],[Secondary Asset Identifier]]))),FLEET7[[#This Row],[Emp ID]])</f>
        <v/>
      </c>
      <c r="CY561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561">
        <f>FLEET7[[#This Row],[Assigned]]</f>
        <v/>
      </c>
      <c r="DA561">
        <f>TRIM(LEFT($C561, FIND("(", $C561 &amp; "(") - 1))</f>
        <v/>
      </c>
    </row>
    <row r="562">
      <c r="A562" t="inlineStr">
        <is>
          <t>Ragle Inc.</t>
        </is>
      </c>
      <c r="B562" t="inlineStr">
        <is>
          <t>Ragle - Texas</t>
        </is>
      </c>
      <c r="C562" t="inlineStr">
        <is>
          <t>TH-02</t>
        </is>
      </c>
      <c r="D562" t="inlineStr">
        <is>
          <t>Off-Road</t>
        </is>
      </c>
      <c r="E562" t="inlineStr">
        <is>
          <t>JLG</t>
        </is>
      </c>
      <c r="F562" t="inlineStr">
        <is>
          <t>G12-55A</t>
        </is>
      </c>
      <c r="G562" t="n">
        <v>2013</v>
      </c>
      <c r="H562" t="inlineStr">
        <is>
          <t>Telehandler</t>
        </is>
      </c>
      <c r="I562" t="inlineStr">
        <is>
          <t>12000 LB</t>
        </is>
      </c>
      <c r="K562" s="1" t="n">
        <v>45789.19099537037</v>
      </c>
      <c r="L562" t="inlineStr">
        <is>
          <t>Heartbeat</t>
        </is>
      </c>
      <c r="R562" t="inlineStr">
        <is>
          <t>EQUIP HOU, S Acres Dr, Houston, TX 77048</t>
        </is>
      </c>
      <c r="T562" t="inlineStr">
        <is>
          <t>True</t>
        </is>
      </c>
      <c r="U562" t="inlineStr">
        <is>
          <t>4</t>
        </is>
      </c>
      <c r="V562" t="n">
        <v>1007</v>
      </c>
      <c r="W562" t="n">
        <v>384.7</v>
      </c>
      <c r="X562" t="n">
        <v>384.7</v>
      </c>
      <c r="Y562" t="n">
        <v>4374</v>
      </c>
      <c r="Z562" t="n">
        <v>4374</v>
      </c>
      <c r="AA562" t="inlineStr">
        <is>
          <t>RTX-TH01</t>
        </is>
      </c>
      <c r="AB562" t="inlineStr">
        <is>
          <t>0160051738</t>
        </is>
      </c>
      <c r="AO562" t="inlineStr">
        <is>
          <t>0.00</t>
        </is>
      </c>
      <c r="AP562" t="inlineStr">
        <is>
          <t>CuYds</t>
        </is>
      </c>
      <c r="AR562" t="n">
        <v>0</v>
      </c>
      <c r="AS562" t="inlineStr">
        <is>
          <t>lbs</t>
        </is>
      </c>
      <c r="AU562" t="n">
        <v>0</v>
      </c>
      <c r="AV562" t="n">
        <v>0</v>
      </c>
      <c r="AW562" t="n">
        <v>0</v>
      </c>
      <c r="AY562" t="inlineStr">
        <is>
          <t>1/1/2017 12:00:00 AM</t>
        </is>
      </c>
      <c r="AZ562" t="n">
        <v>78968.39999999999</v>
      </c>
      <c r="BA562" t="n">
        <v>0</v>
      </c>
      <c r="BB562" t="n">
        <v>0</v>
      </c>
      <c r="CJ562" t="inlineStr">
        <is>
          <t>GT-4769B</t>
        </is>
      </c>
      <c r="CK562" t="inlineStr">
        <is>
          <t>221019794</t>
        </is>
      </c>
      <c r="CP562" t="inlineStr">
        <is>
          <t>Import</t>
        </is>
      </c>
      <c r="CV562">
        <f>FLEET7[[#This Row],[Category]]</f>
        <v/>
      </c>
      <c r="CW562">
        <f>TRIM(LEFT($C562, FIND("(", $C562 &amp; "(") - 1))</f>
        <v/>
      </c>
      <c r="CX562">
        <f>IFERROR(TRIM(MID(FLEET7[[#This Row],[Secondary Asset Identifier]], FIND(" - ", FLEET7[[#This Row],[Secondary Asset Identifier]]) + 3, LEN(FLEET7[[#This Row],[Secondary Asset Identifier]]))),FLEET7[[#This Row],[Emp ID]])</f>
        <v/>
      </c>
      <c r="CY562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562">
        <f>FLEET7[[#This Row],[Assigned]]</f>
        <v/>
      </c>
      <c r="DA562">
        <f>TRIM(LEFT($C562, FIND("(", $C562 &amp; "(") - 1))</f>
        <v/>
      </c>
    </row>
    <row r="563">
      <c r="A563" t="inlineStr">
        <is>
          <t>Ragle Inc.</t>
        </is>
      </c>
      <c r="B563" t="inlineStr">
        <is>
          <t>Ragle - Texas</t>
        </is>
      </c>
      <c r="C563" t="inlineStr">
        <is>
          <t>TH-04 (shop use)</t>
        </is>
      </c>
      <c r="D563" t="inlineStr">
        <is>
          <t>Off-Road</t>
        </is>
      </c>
      <c r="E563" t="inlineStr">
        <is>
          <t>JLG</t>
        </is>
      </c>
      <c r="F563" t="inlineStr">
        <is>
          <t>G12-55A</t>
        </is>
      </c>
      <c r="G563" t="n">
        <v>2011</v>
      </c>
      <c r="H563" t="inlineStr">
        <is>
          <t>Telehandler</t>
        </is>
      </c>
      <c r="I563" t="inlineStr">
        <is>
          <t>12000 LB</t>
        </is>
      </c>
      <c r="K563" s="1" t="n">
        <v>45789.42289351852</v>
      </c>
      <c r="L563" t="inlineStr">
        <is>
          <t>Key Off</t>
        </is>
      </c>
      <c r="R563" t="inlineStr">
        <is>
          <t>DFW Yard, Oak Grove Rd, Fort Worth, TX 76140</t>
        </is>
      </c>
      <c r="T563" t="inlineStr">
        <is>
          <t>True</t>
        </is>
      </c>
      <c r="U563" t="inlineStr">
        <is>
          <t>0</t>
        </is>
      </c>
      <c r="V563" t="n">
        <v>1006</v>
      </c>
      <c r="W563" t="n">
        <v>420.4</v>
      </c>
      <c r="X563" t="n">
        <v>420.4</v>
      </c>
      <c r="Y563" t="n">
        <v>4833</v>
      </c>
      <c r="Z563" t="n">
        <v>4833</v>
      </c>
      <c r="AB563" t="inlineStr">
        <is>
          <t>0160040898</t>
        </is>
      </c>
      <c r="AO563" t="inlineStr">
        <is>
          <t>0.00</t>
        </is>
      </c>
      <c r="AP563" t="inlineStr">
        <is>
          <t>CuYds</t>
        </is>
      </c>
      <c r="AR563" t="n">
        <v>0</v>
      </c>
      <c r="AS563" t="inlineStr">
        <is>
          <t>lbs</t>
        </is>
      </c>
      <c r="AU563" t="n">
        <v>0</v>
      </c>
      <c r="AV563" t="n">
        <v>0</v>
      </c>
      <c r="AW563" t="n">
        <v>0</v>
      </c>
      <c r="AY563" t="inlineStr">
        <is>
          <t>1/1/2019 12:00:00 AM</t>
        </is>
      </c>
      <c r="AZ563" t="n">
        <v>73950</v>
      </c>
      <c r="BA563" t="n">
        <v>0</v>
      </c>
      <c r="BB563" t="n">
        <v>0</v>
      </c>
      <c r="CJ563" t="inlineStr">
        <is>
          <t>GT-4769B</t>
        </is>
      </c>
      <c r="CK563" t="inlineStr">
        <is>
          <t>221020570</t>
        </is>
      </c>
      <c r="CP563" t="inlineStr">
        <is>
          <t>Import</t>
        </is>
      </c>
      <c r="CV563">
        <f>FLEET7[[#This Row],[Category]]</f>
        <v/>
      </c>
      <c r="CW563">
        <f>TRIM(LEFT($C563, FIND("(", $C563 &amp; "(") - 1))</f>
        <v/>
      </c>
      <c r="CX563">
        <f>IFERROR(TRIM(MID(FLEET7[[#This Row],[Secondary Asset Identifier]], FIND(" - ", FLEET7[[#This Row],[Secondary Asset Identifier]]) + 3, LEN(FLEET7[[#This Row],[Secondary Asset Identifier]]))),FLEET7[[#This Row],[Emp ID]])</f>
        <v/>
      </c>
      <c r="CY563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563">
        <f>FLEET7[[#This Row],[Assigned]]</f>
        <v/>
      </c>
      <c r="DA563">
        <f>TRIM(LEFT($C563, FIND("(", $C563 &amp; "(") - 1))</f>
        <v/>
      </c>
    </row>
    <row r="564">
      <c r="A564" t="inlineStr">
        <is>
          <t>Ragle Inc.</t>
        </is>
      </c>
      <c r="B564" t="inlineStr">
        <is>
          <t>Ragle - Texas</t>
        </is>
      </c>
      <c r="C564" t="inlineStr">
        <is>
          <t>TH-06</t>
        </is>
      </c>
      <c r="D564" t="inlineStr">
        <is>
          <t>Off-Road</t>
        </is>
      </c>
      <c r="E564" t="inlineStr">
        <is>
          <t>JLG</t>
        </is>
      </c>
      <c r="F564" t="inlineStr">
        <is>
          <t>G12-55A</t>
        </is>
      </c>
      <c r="G564" t="n">
        <v>2012</v>
      </c>
      <c r="H564" t="inlineStr">
        <is>
          <t>Telehandler</t>
        </is>
      </c>
      <c r="I564" t="inlineStr">
        <is>
          <t>12000 LB</t>
        </is>
      </c>
      <c r="K564" t="n">
        <v>45789.42</v>
      </c>
      <c r="L564" t="inlineStr">
        <is>
          <t>Key Off</t>
        </is>
      </c>
      <c r="R564" t="inlineStr">
        <is>
          <t>2024-023 TARRANT RIVERSIDE BRIDGE REHAB, Riverside Dr, Fort Worth, TX 76111</t>
        </is>
      </c>
      <c r="T564" t="inlineStr">
        <is>
          <t>True</t>
        </is>
      </c>
      <c r="U564" t="inlineStr">
        <is>
          <t>0</t>
        </is>
      </c>
      <c r="V564" t="n">
        <v>1006</v>
      </c>
      <c r="W564" t="n">
        <v>301.8</v>
      </c>
      <c r="X564" t="n">
        <v>301.8</v>
      </c>
      <c r="Y564" t="n">
        <v>7673</v>
      </c>
      <c r="Z564" t="n">
        <v>7673</v>
      </c>
      <c r="AB564" t="inlineStr">
        <is>
          <t>0160044443</t>
        </is>
      </c>
      <c r="AO564" t="inlineStr">
        <is>
          <t>0.00</t>
        </is>
      </c>
      <c r="AP564" t="inlineStr">
        <is>
          <t>CuYds</t>
        </is>
      </c>
      <c r="AR564" t="n">
        <v>0</v>
      </c>
      <c r="AS564" t="inlineStr">
        <is>
          <t>lbs</t>
        </is>
      </c>
      <c r="AU564" t="n">
        <v>0</v>
      </c>
      <c r="AV564" t="n">
        <v>0</v>
      </c>
      <c r="AW564" t="n">
        <v>0</v>
      </c>
      <c r="AZ564" t="n">
        <v>0</v>
      </c>
      <c r="BA564" t="n">
        <v>0</v>
      </c>
      <c r="BB564" t="n">
        <v>0</v>
      </c>
      <c r="CD564" t="inlineStr">
        <is>
          <t>73363270</t>
        </is>
      </c>
      <c r="CE564" t="inlineStr">
        <is>
          <t>Cummins</t>
        </is>
      </c>
      <c r="CF564" t="inlineStr">
        <is>
          <t>QSB5.9</t>
        </is>
      </c>
      <c r="CJ564" t="inlineStr">
        <is>
          <t>GT-4769B</t>
        </is>
      </c>
      <c r="CK564" t="inlineStr">
        <is>
          <t>221020173</t>
        </is>
      </c>
      <c r="CP564" t="inlineStr">
        <is>
          <t>Import</t>
        </is>
      </c>
      <c r="CV564">
        <f>FLEET7[[#This Row],[Category]]</f>
        <v/>
      </c>
      <c r="CW564">
        <f>TRIM(LEFT($C564, FIND("(", $C564 &amp; "(") - 1))</f>
        <v/>
      </c>
      <c r="CX564">
        <f>IFERROR(TRIM(MID(FLEET7[[#This Row],[Secondary Asset Identifier]], FIND(" - ", FLEET7[[#This Row],[Secondary Asset Identifier]]) + 3, LEN(FLEET7[[#This Row],[Secondary Asset Identifier]]))),FLEET7[[#This Row],[Emp ID]])</f>
        <v/>
      </c>
      <c r="CY564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564">
        <f>FLEET7[[#This Row],[Assigned]]</f>
        <v/>
      </c>
      <c r="DA564">
        <f>TRIM(LEFT($C564, FIND("(", $C564 &amp; "(") - 1))</f>
        <v/>
      </c>
    </row>
    <row r="565">
      <c r="A565" t="inlineStr">
        <is>
          <t>Ragle Inc.</t>
        </is>
      </c>
      <c r="B565" t="inlineStr">
        <is>
          <t>Ragle - Texas</t>
        </is>
      </c>
      <c r="C565" t="inlineStr">
        <is>
          <t>TH-07</t>
        </is>
      </c>
      <c r="D565" t="inlineStr">
        <is>
          <t>Off-Road</t>
        </is>
      </c>
      <c r="E565" t="inlineStr">
        <is>
          <t>JLG</t>
        </is>
      </c>
      <c r="F565" t="inlineStr">
        <is>
          <t>G12-55A</t>
        </is>
      </c>
      <c r="G565" t="n">
        <v>2015</v>
      </c>
      <c r="H565" t="inlineStr">
        <is>
          <t>Telehandler</t>
        </is>
      </c>
      <c r="I565" t="inlineStr">
        <is>
          <t>12000 LB</t>
        </is>
      </c>
      <c r="K565" t="n">
        <v>45789.4181481482</v>
      </c>
      <c r="L565" t="inlineStr">
        <is>
          <t>Key On</t>
        </is>
      </c>
      <c r="R565" t="inlineStr">
        <is>
          <t>2023-014 (1) TARRANT IH 20 US 81 BR, SE Loop 820, Fort Worth, TX 76140</t>
        </is>
      </c>
      <c r="T565" t="inlineStr">
        <is>
          <t>True</t>
        </is>
      </c>
      <c r="U565" t="inlineStr">
        <is>
          <t>0</t>
        </is>
      </c>
      <c r="V565" t="n">
        <v>1007</v>
      </c>
      <c r="W565" t="n">
        <v>5580.6</v>
      </c>
      <c r="X565" t="n">
        <v>5580.6</v>
      </c>
      <c r="Y565" t="n">
        <v>5189</v>
      </c>
      <c r="Z565" t="n">
        <v>5189</v>
      </c>
      <c r="AB565" t="inlineStr">
        <is>
          <t>0160065924</t>
        </is>
      </c>
      <c r="AO565" t="inlineStr">
        <is>
          <t>0.00</t>
        </is>
      </c>
      <c r="AP565" t="inlineStr">
        <is>
          <t>CuYds</t>
        </is>
      </c>
      <c r="AR565" t="n">
        <v>0</v>
      </c>
      <c r="AS565" t="inlineStr">
        <is>
          <t>lbs</t>
        </is>
      </c>
      <c r="AU565" t="n">
        <v>0</v>
      </c>
      <c r="AV565" t="n">
        <v>0</v>
      </c>
      <c r="AW565" t="n">
        <v>0</v>
      </c>
      <c r="AZ565" t="n">
        <v>0</v>
      </c>
      <c r="BA565" t="n">
        <v>0</v>
      </c>
      <c r="BB565" t="n">
        <v>0</v>
      </c>
      <c r="CJ565" t="inlineStr">
        <is>
          <t>GT-4769B</t>
        </is>
      </c>
      <c r="CK565" t="inlineStr">
        <is>
          <t>221019841</t>
        </is>
      </c>
      <c r="CP565" t="inlineStr">
        <is>
          <t>Import</t>
        </is>
      </c>
      <c r="CV565">
        <f>FLEET7[[#This Row],[Category]]</f>
        <v/>
      </c>
      <c r="CW565">
        <f>TRIM(LEFT($C565, FIND("(", $C565 &amp; "(") - 1))</f>
        <v/>
      </c>
      <c r="CX565">
        <f>IFERROR(TRIM(MID(FLEET7[[#This Row],[Secondary Asset Identifier]], FIND(" - ", FLEET7[[#This Row],[Secondary Asset Identifier]]) + 3, LEN(FLEET7[[#This Row],[Secondary Asset Identifier]]))),FLEET7[[#This Row],[Emp ID]])</f>
        <v/>
      </c>
      <c r="CY565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565">
        <f>FLEET7[[#This Row],[Assigned]]</f>
        <v/>
      </c>
      <c r="DA565">
        <f>TRIM(LEFT($C565, FIND("(", $C565 &amp; "(") - 1))</f>
        <v/>
      </c>
    </row>
    <row r="566">
      <c r="A566" t="inlineStr">
        <is>
          <t>Ragle Inc.</t>
        </is>
      </c>
      <c r="B566" t="inlineStr">
        <is>
          <t>Ragle - Texas</t>
        </is>
      </c>
      <c r="C566" t="inlineStr">
        <is>
          <t>TH-09</t>
        </is>
      </c>
      <c r="D566" t="inlineStr">
        <is>
          <t>Off-Road</t>
        </is>
      </c>
      <c r="E566" t="inlineStr">
        <is>
          <t>JLG</t>
        </is>
      </c>
      <c r="F566" t="inlineStr">
        <is>
          <t>G12-55A</t>
        </is>
      </c>
      <c r="G566" t="n">
        <v>2013</v>
      </c>
      <c r="H566" t="inlineStr">
        <is>
          <t>Telehandler</t>
        </is>
      </c>
      <c r="I566" t="inlineStr">
        <is>
          <t>12000 LB</t>
        </is>
      </c>
      <c r="K566" t="n">
        <v>45789.4221875</v>
      </c>
      <c r="L566" t="inlineStr">
        <is>
          <t>Periodic Message</t>
        </is>
      </c>
      <c r="R566" t="inlineStr">
        <is>
          <t>2023-006 Tarrant SH 183 Bridge Replacement, NE 28th St, Fort Worth, TX 76106</t>
        </is>
      </c>
      <c r="T566" t="inlineStr">
        <is>
          <t>True</t>
        </is>
      </c>
      <c r="U566" t="inlineStr">
        <is>
          <t>0</t>
        </is>
      </c>
      <c r="V566" t="n">
        <v>1012</v>
      </c>
      <c r="W566" t="n">
        <v>6192.7</v>
      </c>
      <c r="X566" t="n">
        <v>6192.7</v>
      </c>
      <c r="Y566" t="n">
        <v>6111</v>
      </c>
      <c r="Z566" t="n">
        <v>6111</v>
      </c>
      <c r="AB566" t="inlineStr">
        <is>
          <t>0160053846</t>
        </is>
      </c>
      <c r="AO566" t="inlineStr">
        <is>
          <t>0.00</t>
        </is>
      </c>
      <c r="AP566" t="inlineStr">
        <is>
          <t>CuYds</t>
        </is>
      </c>
      <c r="AR566" t="n">
        <v>0</v>
      </c>
      <c r="AS566" t="inlineStr">
        <is>
          <t>lbs</t>
        </is>
      </c>
      <c r="AU566" t="n">
        <v>0</v>
      </c>
      <c r="AV566" t="n">
        <v>0</v>
      </c>
      <c r="AW566" t="n">
        <v>0</v>
      </c>
      <c r="AZ566" t="n">
        <v>0</v>
      </c>
      <c r="BA566" t="n">
        <v>0</v>
      </c>
      <c r="BB566" t="n">
        <v>0</v>
      </c>
      <c r="CJ566" t="inlineStr">
        <is>
          <t>GT-4769B</t>
        </is>
      </c>
      <c r="CK566" t="inlineStr">
        <is>
          <t>221019816</t>
        </is>
      </c>
      <c r="CP566" t="inlineStr">
        <is>
          <t>Import</t>
        </is>
      </c>
      <c r="CV566">
        <f>FLEET7[[#This Row],[Category]]</f>
        <v/>
      </c>
      <c r="CW566">
        <f>TRIM(LEFT($C566, FIND("(", $C566 &amp; "(") - 1))</f>
        <v/>
      </c>
      <c r="CX566">
        <f>IFERROR(TRIM(MID(FLEET7[[#This Row],[Secondary Asset Identifier]], FIND(" - ", FLEET7[[#This Row],[Secondary Asset Identifier]]) + 3, LEN(FLEET7[[#This Row],[Secondary Asset Identifier]]))),FLEET7[[#This Row],[Emp ID]])</f>
        <v/>
      </c>
      <c r="CY566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566">
        <f>FLEET7[[#This Row],[Assigned]]</f>
        <v/>
      </c>
      <c r="DA566">
        <f>TRIM(LEFT($C566, FIND("(", $C566 &amp; "(") - 1))</f>
        <v/>
      </c>
    </row>
    <row r="567">
      <c r="A567" t="inlineStr">
        <is>
          <t>Ragle Inc.</t>
        </is>
      </c>
      <c r="B567" t="inlineStr">
        <is>
          <t>Ragle - Texas</t>
        </is>
      </c>
      <c r="C567" t="inlineStr">
        <is>
          <t>TH-10</t>
        </is>
      </c>
      <c r="D567" t="inlineStr">
        <is>
          <t>Off-Road</t>
        </is>
      </c>
      <c r="E567" t="inlineStr">
        <is>
          <t>JLG</t>
        </is>
      </c>
      <c r="F567" t="inlineStr">
        <is>
          <t>G5-18A</t>
        </is>
      </c>
      <c r="G567" t="n">
        <v>2016</v>
      </c>
      <c r="H567" t="inlineStr">
        <is>
          <t>Telehandler</t>
        </is>
      </c>
      <c r="K567" t="n">
        <v>45788.4669560185</v>
      </c>
      <c r="L567" t="inlineStr">
        <is>
          <t>Heartbeat</t>
        </is>
      </c>
      <c r="R567" t="inlineStr">
        <is>
          <t>DFW Yard, Oak Grove Rd, Fort Worth, TX 76140</t>
        </is>
      </c>
      <c r="T567" t="inlineStr">
        <is>
          <t>True</t>
        </is>
      </c>
      <c r="U567" t="inlineStr">
        <is>
          <t>3</t>
        </is>
      </c>
      <c r="V567" t="n">
        <v>467</v>
      </c>
      <c r="W567" t="n">
        <v>386.8</v>
      </c>
      <c r="X567" t="n">
        <v>386.8</v>
      </c>
      <c r="Y567" t="n">
        <v>2716</v>
      </c>
      <c r="Z567" t="n">
        <v>2716</v>
      </c>
      <c r="AB567" t="inlineStr">
        <is>
          <t>0160076908</t>
        </is>
      </c>
      <c r="AO567" t="inlineStr">
        <is>
          <t>0.00</t>
        </is>
      </c>
      <c r="AQ567" t="n">
        <v>0</v>
      </c>
      <c r="AR567" t="n">
        <v>0</v>
      </c>
      <c r="AS567" t="inlineStr">
        <is>
          <t>lbs</t>
        </is>
      </c>
      <c r="AT567" t="n">
        <v>0</v>
      </c>
      <c r="AU567" t="n">
        <v>0</v>
      </c>
      <c r="AV567" t="n">
        <v>0</v>
      </c>
      <c r="AW567" t="n">
        <v>0</v>
      </c>
      <c r="CJ567" t="inlineStr">
        <is>
          <t>GT-4769B</t>
        </is>
      </c>
      <c r="CK567" t="inlineStr">
        <is>
          <t>221020482</t>
        </is>
      </c>
      <c r="CP567" t="inlineStr">
        <is>
          <t>Standard</t>
        </is>
      </c>
      <c r="CV567">
        <f>FLEET7[[#This Row],[Category]]</f>
        <v/>
      </c>
      <c r="CW567">
        <f>TRIM(LEFT($C567, FIND("(", $C567 &amp; "(") - 1))</f>
        <v/>
      </c>
      <c r="CX567">
        <f>IFERROR(TRIM(MID(FLEET7[[#This Row],[Secondary Asset Identifier]], FIND(" - ", FLEET7[[#This Row],[Secondary Asset Identifier]]) + 3, LEN(FLEET7[[#This Row],[Secondary Asset Identifier]]))),FLEET7[[#This Row],[Emp ID]])</f>
        <v/>
      </c>
      <c r="CY567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567">
        <f>FLEET7[[#This Row],[Assigned]]</f>
        <v/>
      </c>
      <c r="DA567">
        <f>TRIM(LEFT($C567, FIND("(", $C567 &amp; "(") - 1))</f>
        <v/>
      </c>
    </row>
    <row r="568">
      <c r="A568" t="inlineStr">
        <is>
          <t>Ragle Inc.</t>
        </is>
      </c>
      <c r="B568" t="inlineStr">
        <is>
          <t>Ragle - Texas</t>
        </is>
      </c>
      <c r="C568" t="inlineStr">
        <is>
          <t>TH-11</t>
        </is>
      </c>
      <c r="D568" t="inlineStr">
        <is>
          <t>Off-Road</t>
        </is>
      </c>
      <c r="E568" t="inlineStr">
        <is>
          <t>GENIE</t>
        </is>
      </c>
      <c r="F568" t="inlineStr">
        <is>
          <t>GTH-5519</t>
        </is>
      </c>
      <c r="G568" t="n">
        <v>2017</v>
      </c>
      <c r="H568" t="inlineStr">
        <is>
          <t>Telehandler</t>
        </is>
      </c>
      <c r="K568" t="n">
        <v>45787.5761226852</v>
      </c>
      <c r="L568" t="inlineStr">
        <is>
          <t>Heartbeat</t>
        </is>
      </c>
      <c r="R568" t="inlineStr">
        <is>
          <t>EQUIP HOU, S Acres Dr, Houston, TX 77048</t>
        </is>
      </c>
      <c r="T568" t="inlineStr">
        <is>
          <t>True</t>
        </is>
      </c>
      <c r="U568" t="inlineStr">
        <is>
          <t>4</t>
        </is>
      </c>
      <c r="V568" t="n">
        <v>259</v>
      </c>
      <c r="W568" t="n">
        <v>96.09999999999999</v>
      </c>
      <c r="X568" t="n">
        <v>96.09999999999999</v>
      </c>
      <c r="Y568" t="n">
        <v>1768</v>
      </c>
      <c r="Z568" t="n">
        <v>1768</v>
      </c>
      <c r="AB568" t="inlineStr">
        <is>
          <t>GTH55M-7074</t>
        </is>
      </c>
      <c r="AO568" t="inlineStr">
        <is>
          <t>0.00</t>
        </is>
      </c>
      <c r="AQ568" t="n">
        <v>0</v>
      </c>
      <c r="AR568" t="n">
        <v>0</v>
      </c>
      <c r="AS568" t="inlineStr">
        <is>
          <t>lbs</t>
        </is>
      </c>
      <c r="AT568" t="n">
        <v>0</v>
      </c>
      <c r="AU568" t="n">
        <v>0</v>
      </c>
      <c r="AV568" t="n">
        <v>0</v>
      </c>
      <c r="AW568" t="n">
        <v>0</v>
      </c>
      <c r="CJ568" t="inlineStr">
        <is>
          <t>GT-4769B</t>
        </is>
      </c>
      <c r="CK568" t="inlineStr">
        <is>
          <t>232401875</t>
        </is>
      </c>
      <c r="CP568" t="inlineStr">
        <is>
          <t>Standard</t>
        </is>
      </c>
      <c r="CV568">
        <f>FLEET7[[#This Row],[Category]]</f>
        <v/>
      </c>
      <c r="CW568">
        <f>TRIM(LEFT($C568, FIND("(", $C568 &amp; "(") - 1))</f>
        <v/>
      </c>
      <c r="CX568">
        <f>IFERROR(TRIM(MID(FLEET7[[#This Row],[Secondary Asset Identifier]], FIND(" - ", FLEET7[[#This Row],[Secondary Asset Identifier]]) + 3, LEN(FLEET7[[#This Row],[Secondary Asset Identifier]]))),FLEET7[[#This Row],[Emp ID]])</f>
        <v/>
      </c>
      <c r="CY568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568">
        <f>FLEET7[[#This Row],[Assigned]]</f>
        <v/>
      </c>
      <c r="DA568">
        <f>TRIM(LEFT($C568, FIND("(", $C568 &amp; "(") - 1))</f>
        <v/>
      </c>
    </row>
    <row r="569">
      <c r="A569" t="inlineStr">
        <is>
          <t>Ragle Inc.</t>
        </is>
      </c>
      <c r="B569" t="inlineStr">
        <is>
          <t>Ragle - Texas</t>
        </is>
      </c>
      <c r="C569" t="inlineStr">
        <is>
          <t>TH-12</t>
        </is>
      </c>
      <c r="D569" t="inlineStr">
        <is>
          <t>Off-Road</t>
        </is>
      </c>
      <c r="E569" t="inlineStr">
        <is>
          <t>JLG</t>
        </is>
      </c>
      <c r="F569" t="inlineStr">
        <is>
          <t>1255</t>
        </is>
      </c>
      <c r="G569" t="n">
        <v>2016</v>
      </c>
      <c r="H569" t="inlineStr">
        <is>
          <t>Telehandler</t>
        </is>
      </c>
      <c r="K569" t="n">
        <v>45788.5476041667</v>
      </c>
      <c r="L569" t="inlineStr">
        <is>
          <t>Heartbeat</t>
        </is>
      </c>
      <c r="R569" t="inlineStr">
        <is>
          <t>DFW Yard, Oak Grove Rd, Fort Worth, TX 76140</t>
        </is>
      </c>
      <c r="T569" t="inlineStr">
        <is>
          <t>True</t>
        </is>
      </c>
      <c r="U569" t="inlineStr">
        <is>
          <t>14</t>
        </is>
      </c>
      <c r="V569" t="n">
        <v>144</v>
      </c>
      <c r="W569" t="n">
        <v>38.4</v>
      </c>
      <c r="X569" t="n">
        <v>38.4</v>
      </c>
      <c r="Y569" t="n">
        <v>3704</v>
      </c>
      <c r="Z569" t="n">
        <v>3704</v>
      </c>
      <c r="AB569" t="inlineStr">
        <is>
          <t>0160073655</t>
        </is>
      </c>
      <c r="AO569" t="inlineStr">
        <is>
          <t>0.00</t>
        </is>
      </c>
      <c r="AQ569" t="n">
        <v>0</v>
      </c>
      <c r="AR569" t="n">
        <v>0</v>
      </c>
      <c r="AS569" t="inlineStr">
        <is>
          <t>lbs</t>
        </is>
      </c>
      <c r="AT569" t="n">
        <v>0</v>
      </c>
      <c r="AU569" t="n">
        <v>0</v>
      </c>
      <c r="AV569" t="n">
        <v>0</v>
      </c>
      <c r="AW569" t="n">
        <v>0</v>
      </c>
      <c r="CJ569" t="inlineStr">
        <is>
          <t>GT-4769B</t>
        </is>
      </c>
      <c r="CK569" t="inlineStr">
        <is>
          <t>230700288</t>
        </is>
      </c>
      <c r="CP569" t="inlineStr">
        <is>
          <t>Standard</t>
        </is>
      </c>
      <c r="CV569">
        <f>FLEET7[[#This Row],[Category]]</f>
        <v/>
      </c>
      <c r="CW569">
        <f>TRIM(LEFT($C569, FIND("(", $C569 &amp; "(") - 1))</f>
        <v/>
      </c>
      <c r="CX569">
        <f>IFERROR(TRIM(MID(FLEET7[[#This Row],[Secondary Asset Identifier]], FIND(" - ", FLEET7[[#This Row],[Secondary Asset Identifier]]) + 3, LEN(FLEET7[[#This Row],[Secondary Asset Identifier]]))),FLEET7[[#This Row],[Emp ID]])</f>
        <v/>
      </c>
      <c r="CY569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569">
        <f>FLEET7[[#This Row],[Assigned]]</f>
        <v/>
      </c>
      <c r="DA569">
        <f>TRIM(LEFT($C569, FIND("(", $C569 &amp; "(") - 1))</f>
        <v/>
      </c>
    </row>
    <row r="570">
      <c r="A570" t="inlineStr">
        <is>
          <t>Ragle Inc.</t>
        </is>
      </c>
      <c r="B570" t="inlineStr">
        <is>
          <t>Ragle - Texas</t>
        </is>
      </c>
      <c r="C570" t="inlineStr">
        <is>
          <t>VT-01 (LP873)</t>
        </is>
      </c>
      <c r="D570" t="inlineStr">
        <is>
          <t>Trailer</t>
        </is>
      </c>
      <c r="E570" t="inlineStr">
        <is>
          <t>VERMEER</t>
        </is>
      </c>
      <c r="F570" t="inlineStr">
        <is>
          <t>LP873SDT</t>
        </is>
      </c>
      <c r="G570" t="n">
        <v>2024</v>
      </c>
      <c r="H570" t="inlineStr">
        <is>
          <t>Vacuum Trailer</t>
        </is>
      </c>
      <c r="T570" t="inlineStr">
        <is>
          <t>True</t>
        </is>
      </c>
      <c r="U570" t="inlineStr">
        <is>
          <t>N/A</t>
        </is>
      </c>
      <c r="AA570" t="inlineStr">
        <is>
          <t>VT-01</t>
        </is>
      </c>
      <c r="AB570" t="inlineStr">
        <is>
          <t>7NWH19A66RK050906</t>
        </is>
      </c>
      <c r="AD570" t="inlineStr">
        <is>
          <t>095557N</t>
        </is>
      </c>
      <c r="AE570" t="inlineStr">
        <is>
          <t>TX</t>
        </is>
      </c>
      <c r="AH570" t="inlineStr">
        <is>
          <t>2024 VM LP873 (50906) VT-01</t>
        </is>
      </c>
      <c r="AO570" t="inlineStr">
        <is>
          <t>0.00</t>
        </is>
      </c>
      <c r="AQ570" t="n">
        <v>0</v>
      </c>
      <c r="AR570" t="n">
        <v>0</v>
      </c>
      <c r="AS570" t="inlineStr">
        <is>
          <t>lbs</t>
        </is>
      </c>
      <c r="AT570" t="n">
        <v>0</v>
      </c>
      <c r="AU570" t="n">
        <v>0</v>
      </c>
      <c r="AV570" t="n">
        <v>0</v>
      </c>
      <c r="AW570" t="n">
        <v>0</v>
      </c>
      <c r="AY570" t="inlineStr">
        <is>
          <t>2/26/2025 12:00:00 AM</t>
        </is>
      </c>
      <c r="AZ570" t="n">
        <v>119759.14</v>
      </c>
      <c r="CO570" s="1" t="n">
        <v>46081</v>
      </c>
      <c r="CP570" t="inlineStr">
        <is>
          <t>Standard</t>
        </is>
      </c>
      <c r="CV570">
        <f>FLEET7[[#This Row],[Category]]</f>
        <v/>
      </c>
      <c r="CW570">
        <f>TRIM(LEFT($C570, FIND("(", $C570 &amp; "(") - 1))</f>
        <v/>
      </c>
      <c r="CX570">
        <f>IFERROR(TRIM(MID(FLEET7[[#This Row],[Secondary Asset Identifier]], FIND(" - ", FLEET7[[#This Row],[Secondary Asset Identifier]]) + 3, LEN(FLEET7[[#This Row],[Secondary Asset Identifier]]))),FLEET7[[#This Row],[Emp ID]])</f>
        <v/>
      </c>
      <c r="CY570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570">
        <f>FLEET7[[#This Row],[Assigned]]</f>
        <v/>
      </c>
      <c r="DA570">
        <f>TRIM(LEFT($C570, FIND("(", $C570 &amp; "(") - 1))</f>
        <v/>
      </c>
    </row>
    <row r="571">
      <c r="A571" t="inlineStr">
        <is>
          <t>Ragle Inc.</t>
        </is>
      </c>
      <c r="B571" t="inlineStr">
        <is>
          <t>Ragle - Texas</t>
        </is>
      </c>
      <c r="C571" t="inlineStr">
        <is>
          <t>VT-01S</t>
        </is>
      </c>
      <c r="D571" t="inlineStr">
        <is>
          <t>Trailer</t>
        </is>
      </c>
      <c r="E571" t="inlineStr">
        <is>
          <t>VAC-TRON EQUIPMENT</t>
        </is>
      </c>
      <c r="F571" t="inlineStr">
        <is>
          <t>LP573XDT</t>
        </is>
      </c>
      <c r="G571" t="n">
        <v>2017</v>
      </c>
      <c r="H571" t="inlineStr">
        <is>
          <t>Vacuum Trailer</t>
        </is>
      </c>
      <c r="K571" t="n">
        <v>45789.0286689815</v>
      </c>
      <c r="L571" t="inlineStr">
        <is>
          <t>Heartbeat</t>
        </is>
      </c>
      <c r="R571" t="inlineStr">
        <is>
          <t>DFW Yard, Oak Grove Rd, Fort Worth, TX 76140</t>
        </is>
      </c>
      <c r="T571" t="inlineStr">
        <is>
          <t>True</t>
        </is>
      </c>
      <c r="U571" t="inlineStr">
        <is>
          <t>N/A</t>
        </is>
      </c>
      <c r="V571" t="n">
        <v>106</v>
      </c>
      <c r="W571" t="n">
        <v>0</v>
      </c>
      <c r="X571" t="n">
        <v>0</v>
      </c>
      <c r="Y571" t="n">
        <v>0</v>
      </c>
      <c r="Z571" t="n">
        <v>0</v>
      </c>
      <c r="AA571" t="inlineStr">
        <is>
          <t>VT-01S</t>
        </is>
      </c>
      <c r="AB571" t="inlineStr">
        <is>
          <t>5HZBF1629HLEH1211</t>
        </is>
      </c>
      <c r="AC571" t="inlineStr">
        <is>
          <t>171298</t>
        </is>
      </c>
      <c r="AD571" t="inlineStr">
        <is>
          <t>968051m</t>
        </is>
      </c>
      <c r="AE571" t="inlineStr">
        <is>
          <t>TX</t>
        </is>
      </c>
      <c r="AO571" t="inlineStr">
        <is>
          <t>0.00</t>
        </is>
      </c>
      <c r="AP571" t="inlineStr">
        <is>
          <t>CuYds</t>
        </is>
      </c>
      <c r="AQ571" t="n">
        <v>0</v>
      </c>
      <c r="AR571" t="n">
        <v>0</v>
      </c>
      <c r="AS571" t="inlineStr">
        <is>
          <t>lbs</t>
        </is>
      </c>
      <c r="AT571" t="n">
        <v>0</v>
      </c>
      <c r="AU571" t="n">
        <v>0</v>
      </c>
      <c r="AV571" t="n">
        <v>0</v>
      </c>
      <c r="AW571" t="n">
        <v>0</v>
      </c>
      <c r="CJ571" t="inlineStr">
        <is>
          <t>LP-BP1</t>
        </is>
      </c>
      <c r="CK571" t="inlineStr">
        <is>
          <t>84171808</t>
        </is>
      </c>
      <c r="CO571" s="1" t="n">
        <v>45900</v>
      </c>
      <c r="CP571" t="inlineStr">
        <is>
          <t>Standard</t>
        </is>
      </c>
      <c r="CV571">
        <f>FLEET7[[#This Row],[Category]]</f>
        <v/>
      </c>
      <c r="CW571">
        <f>TRIM(LEFT($C571, FIND("(", $C571 &amp; "(") - 1))</f>
        <v/>
      </c>
      <c r="CX571">
        <f>IFERROR(TRIM(MID(FLEET7[[#This Row],[Secondary Asset Identifier]], FIND(" - ", FLEET7[[#This Row],[Secondary Asset Identifier]]) + 3, LEN(FLEET7[[#This Row],[Secondary Asset Identifier]]))),FLEET7[[#This Row],[Emp ID]])</f>
        <v/>
      </c>
      <c r="CY571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571">
        <f>FLEET7[[#This Row],[Assigned]]</f>
        <v/>
      </c>
      <c r="DA571">
        <f>TRIM(LEFT($C571, FIND("(", $C571 &amp; "(") - 1))</f>
        <v/>
      </c>
    </row>
    <row r="572">
      <c r="A572" t="inlineStr">
        <is>
          <t>Ragle Inc.</t>
        </is>
      </c>
      <c r="B572" t="inlineStr">
        <is>
          <t>Ragle - Texas</t>
        </is>
      </c>
      <c r="C572" t="inlineStr">
        <is>
          <t>WEL-01S</t>
        </is>
      </c>
      <c r="D572" t="inlineStr">
        <is>
          <t>Off-Road</t>
        </is>
      </c>
      <c r="E572" t="inlineStr">
        <is>
          <t>LINCOLN</t>
        </is>
      </c>
      <c r="F572" t="inlineStr">
        <is>
          <t>305G</t>
        </is>
      </c>
      <c r="G572" t="n">
        <v>2024</v>
      </c>
      <c r="H572" t="inlineStr">
        <is>
          <t>Welder</t>
        </is>
      </c>
      <c r="K572" t="n">
        <v>45788.9611574074</v>
      </c>
      <c r="L572" t="inlineStr">
        <is>
          <t>Heartbeat</t>
        </is>
      </c>
      <c r="R572" t="inlineStr">
        <is>
          <t>Cloud Swept Ln, Houston, TX 77086</t>
        </is>
      </c>
      <c r="T572" t="inlineStr">
        <is>
          <t>True</t>
        </is>
      </c>
      <c r="U572" t="inlineStr">
        <is>
          <t>N/A</t>
        </is>
      </c>
      <c r="V572" t="n">
        <v>118</v>
      </c>
      <c r="W572" t="n">
        <v>0</v>
      </c>
      <c r="X572" t="n">
        <v>0</v>
      </c>
      <c r="Y572" t="n">
        <v>0</v>
      </c>
      <c r="Z572" t="n">
        <v>0</v>
      </c>
      <c r="AB572" t="inlineStr">
        <is>
          <t>U1240505343</t>
        </is>
      </c>
      <c r="AO572" t="inlineStr">
        <is>
          <t>0.00</t>
        </is>
      </c>
      <c r="AQ572" t="n">
        <v>0</v>
      </c>
      <c r="AR572" t="n">
        <v>0</v>
      </c>
      <c r="AS572" t="inlineStr">
        <is>
          <t>lbs</t>
        </is>
      </c>
      <c r="AT572" t="n">
        <v>0</v>
      </c>
      <c r="AU572" t="n">
        <v>0</v>
      </c>
      <c r="AV572" t="n">
        <v>0</v>
      </c>
      <c r="AW572" t="n">
        <v>0</v>
      </c>
      <c r="CJ572" t="inlineStr">
        <is>
          <t>LP-BP1</t>
        </is>
      </c>
      <c r="CK572" t="inlineStr">
        <is>
          <t>84171887</t>
        </is>
      </c>
      <c r="CP572" t="inlineStr">
        <is>
          <t>Standard</t>
        </is>
      </c>
      <c r="CV572">
        <f>FLEET7[[#This Row],[Category]]</f>
        <v/>
      </c>
      <c r="CW572">
        <f>TRIM(LEFT($C572, FIND("(", $C572 &amp; "(") - 1))</f>
        <v/>
      </c>
      <c r="CX572">
        <f>IFERROR(TRIM(MID(FLEET7[[#This Row],[Secondary Asset Identifier]], FIND(" - ", FLEET7[[#This Row],[Secondary Asset Identifier]]) + 3, LEN(FLEET7[[#This Row],[Secondary Asset Identifier]]))),FLEET7[[#This Row],[Emp ID]])</f>
        <v/>
      </c>
      <c r="CY572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572">
        <f>FLEET7[[#This Row],[Assigned]]</f>
        <v/>
      </c>
      <c r="DA572">
        <f>TRIM(LEFT($C572, FIND("(", $C572 &amp; "(") - 1))</f>
        <v/>
      </c>
    </row>
    <row r="573">
      <c r="A573" t="inlineStr">
        <is>
          <t>Ragle Inc.</t>
        </is>
      </c>
      <c r="B573" t="inlineStr">
        <is>
          <t>Ragle - Texas</t>
        </is>
      </c>
      <c r="C573" t="inlineStr">
        <is>
          <t>WEL-15</t>
        </is>
      </c>
      <c r="D573" t="inlineStr">
        <is>
          <t>Off-Road</t>
        </is>
      </c>
      <c r="E573" t="inlineStr">
        <is>
          <t>LINCOLN ELECTRIC</t>
        </is>
      </c>
      <c r="F573" t="inlineStr">
        <is>
          <t>RANGER 305G</t>
        </is>
      </c>
      <c r="G573" t="n">
        <v>2024</v>
      </c>
      <c r="H573" t="inlineStr">
        <is>
          <t>Welder</t>
        </is>
      </c>
      <c r="K573" t="n">
        <v>45789.288125</v>
      </c>
      <c r="L573" t="inlineStr">
        <is>
          <t>Heartbeat</t>
        </is>
      </c>
      <c r="R573" t="inlineStr">
        <is>
          <t>2023-032 SH 345 BRIDGE REHABILITATION, S Crowdus St, Dallas, TX 75226</t>
        </is>
      </c>
      <c r="T573" t="inlineStr">
        <is>
          <t>True</t>
        </is>
      </c>
      <c r="U573" t="inlineStr">
        <is>
          <t>N/A</t>
        </is>
      </c>
      <c r="V573" t="n">
        <v>307</v>
      </c>
      <c r="W573" t="n">
        <v>0</v>
      </c>
      <c r="X573" t="n">
        <v>0</v>
      </c>
      <c r="Y573" t="n">
        <v>0</v>
      </c>
      <c r="Z573" t="n">
        <v>0</v>
      </c>
      <c r="AB573" t="inlineStr">
        <is>
          <t>U1240108805</t>
        </is>
      </c>
      <c r="AO573" t="inlineStr">
        <is>
          <t>0.00</t>
        </is>
      </c>
      <c r="AQ573" t="n">
        <v>0</v>
      </c>
      <c r="AR573" t="n">
        <v>0</v>
      </c>
      <c r="AS573" t="inlineStr">
        <is>
          <t>lbs</t>
        </is>
      </c>
      <c r="AT573" t="n">
        <v>0</v>
      </c>
      <c r="AU573" t="n">
        <v>0</v>
      </c>
      <c r="AV573" t="n">
        <v>0</v>
      </c>
      <c r="AW573" t="n">
        <v>0</v>
      </c>
      <c r="CJ573" t="inlineStr">
        <is>
          <t>LP-BP1</t>
        </is>
      </c>
      <c r="CK573" t="inlineStr">
        <is>
          <t>84058787</t>
        </is>
      </c>
      <c r="CP573" t="inlineStr">
        <is>
          <t>Standard</t>
        </is>
      </c>
      <c r="CV573">
        <f>FLEET7[[#This Row],[Category]]</f>
        <v/>
      </c>
      <c r="CW573">
        <f>TRIM(LEFT($C573, FIND("(", $C573 &amp; "(") - 1))</f>
        <v/>
      </c>
      <c r="CX573">
        <f>IFERROR(TRIM(MID(FLEET7[[#This Row],[Secondary Asset Identifier]], FIND(" - ", FLEET7[[#This Row],[Secondary Asset Identifier]]) + 3, LEN(FLEET7[[#This Row],[Secondary Asset Identifier]]))),FLEET7[[#This Row],[Emp ID]])</f>
        <v/>
      </c>
      <c r="CY573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573">
        <f>FLEET7[[#This Row],[Assigned]]</f>
        <v/>
      </c>
      <c r="DA573">
        <f>TRIM(LEFT($C573, FIND("(", $C573 &amp; "(") - 1))</f>
        <v/>
      </c>
    </row>
    <row r="574">
      <c r="A574" t="inlineStr">
        <is>
          <t>Ragle Inc.</t>
        </is>
      </c>
      <c r="B574" t="inlineStr">
        <is>
          <t>Ragle - Texas</t>
        </is>
      </c>
      <c r="C574" t="inlineStr">
        <is>
          <t>WEL-16</t>
        </is>
      </c>
      <c r="D574" t="inlineStr">
        <is>
          <t>Off-Road</t>
        </is>
      </c>
      <c r="E574" t="inlineStr">
        <is>
          <t>LINCOLN</t>
        </is>
      </c>
      <c r="F574" t="inlineStr">
        <is>
          <t>VINTAGE 322</t>
        </is>
      </c>
      <c r="G574" t="n">
        <v>2024</v>
      </c>
      <c r="H574" t="inlineStr">
        <is>
          <t>Welder</t>
        </is>
      </c>
      <c r="K574" t="n">
        <v>45789.2590972222</v>
      </c>
      <c r="L574" t="inlineStr">
        <is>
          <t>Heartbeat</t>
        </is>
      </c>
      <c r="R574" t="inlineStr">
        <is>
          <t>Marsha Ln, Desoto, TX 75115</t>
        </is>
      </c>
      <c r="T574" t="inlineStr">
        <is>
          <t>True</t>
        </is>
      </c>
      <c r="U574" t="inlineStr">
        <is>
          <t>N/A</t>
        </is>
      </c>
      <c r="V574" t="n">
        <v>270</v>
      </c>
      <c r="W574" t="n">
        <v>0</v>
      </c>
      <c r="X574" t="n">
        <v>0</v>
      </c>
      <c r="Y574" t="n">
        <v>1</v>
      </c>
      <c r="Z574" t="n">
        <v>1</v>
      </c>
      <c r="AB574" t="inlineStr">
        <is>
          <t>U1240402608</t>
        </is>
      </c>
      <c r="AO574" t="inlineStr">
        <is>
          <t>0.00</t>
        </is>
      </c>
      <c r="AQ574" t="n">
        <v>0</v>
      </c>
      <c r="AR574" t="n">
        <v>0</v>
      </c>
      <c r="AS574" t="inlineStr">
        <is>
          <t>lbs</t>
        </is>
      </c>
      <c r="AT574" t="n">
        <v>0</v>
      </c>
      <c r="AU574" t="n">
        <v>0</v>
      </c>
      <c r="AV574" t="n">
        <v>0</v>
      </c>
      <c r="AW574" t="n">
        <v>0</v>
      </c>
      <c r="CJ574" t="inlineStr">
        <is>
          <t>LP-BP1</t>
        </is>
      </c>
      <c r="CK574" t="inlineStr">
        <is>
          <t>84058788</t>
        </is>
      </c>
      <c r="CP574" t="inlineStr">
        <is>
          <t>Standard</t>
        </is>
      </c>
      <c r="CV574">
        <f>FLEET7[[#This Row],[Category]]</f>
        <v/>
      </c>
      <c r="CW574">
        <f>TRIM(LEFT($C574, FIND("(", $C574 &amp; "(") - 1))</f>
        <v/>
      </c>
      <c r="CX574">
        <f>IFERROR(TRIM(MID(FLEET7[[#This Row],[Secondary Asset Identifier]], FIND(" - ", FLEET7[[#This Row],[Secondary Asset Identifier]]) + 3, LEN(FLEET7[[#This Row],[Secondary Asset Identifier]]))),FLEET7[[#This Row],[Emp ID]])</f>
        <v/>
      </c>
      <c r="CY574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574">
        <f>FLEET7[[#This Row],[Assigned]]</f>
        <v/>
      </c>
      <c r="DA574">
        <f>TRIM(LEFT($C574, FIND("(", $C574 &amp; "(") - 1))</f>
        <v/>
      </c>
    </row>
    <row r="575">
      <c r="A575" t="inlineStr">
        <is>
          <t>Ragle Inc.</t>
        </is>
      </c>
      <c r="B575" t="inlineStr">
        <is>
          <t>Ragle - Texas</t>
        </is>
      </c>
      <c r="C575" t="inlineStr">
        <is>
          <t>WL-02</t>
        </is>
      </c>
      <c r="D575" t="inlineStr">
        <is>
          <t>Off-Road</t>
        </is>
      </c>
      <c r="E575" t="inlineStr">
        <is>
          <t>JOHN DEERE</t>
        </is>
      </c>
      <c r="F575" t="inlineStr">
        <is>
          <t>644K</t>
        </is>
      </c>
      <c r="G575" t="n">
        <v>2012</v>
      </c>
      <c r="H575" t="inlineStr">
        <is>
          <t>Wheel Loader</t>
        </is>
      </c>
      <c r="K575" t="n">
        <v>45789.1455092593</v>
      </c>
      <c r="L575" t="inlineStr">
        <is>
          <t>Heartbeat</t>
        </is>
      </c>
      <c r="R575" t="inlineStr">
        <is>
          <t>DFW Yard, Oak Grove Rd, Fort Worth, TX 76140</t>
        </is>
      </c>
      <c r="T575" t="inlineStr">
        <is>
          <t>True</t>
        </is>
      </c>
      <c r="U575" t="inlineStr">
        <is>
          <t>7</t>
        </is>
      </c>
      <c r="V575" t="n">
        <v>852</v>
      </c>
      <c r="W575" t="n">
        <v>12520.1</v>
      </c>
      <c r="X575" t="n">
        <v>12520.1</v>
      </c>
      <c r="Y575" t="n">
        <v>12503</v>
      </c>
      <c r="Z575" t="n">
        <v>12503</v>
      </c>
      <c r="AA575" t="inlineStr">
        <is>
          <t>RTX-WL01</t>
        </is>
      </c>
      <c r="AB575" t="inlineStr">
        <is>
          <t>1DW644KZVCE648006</t>
        </is>
      </c>
      <c r="AO575" t="inlineStr">
        <is>
          <t>0.00</t>
        </is>
      </c>
      <c r="AP575" t="inlineStr">
        <is>
          <t>CuYds</t>
        </is>
      </c>
      <c r="AR575" t="n">
        <v>0</v>
      </c>
      <c r="AS575" t="inlineStr">
        <is>
          <t>lbs</t>
        </is>
      </c>
      <c r="AU575" t="n">
        <v>0</v>
      </c>
      <c r="AV575" t="n">
        <v>0</v>
      </c>
      <c r="AW575" t="n">
        <v>0</v>
      </c>
      <c r="AY575" t="inlineStr">
        <is>
          <t>1/1/2015 12:00:00 AM</t>
        </is>
      </c>
      <c r="AZ575" t="n">
        <v>165000</v>
      </c>
      <c r="BA575" t="n">
        <v>0</v>
      </c>
      <c r="BB575" t="n">
        <v>0</v>
      </c>
      <c r="CJ575" t="inlineStr">
        <is>
          <t>GT-4769B</t>
        </is>
      </c>
      <c r="CK575" t="inlineStr">
        <is>
          <t>223802530</t>
        </is>
      </c>
      <c r="CP575" t="inlineStr">
        <is>
          <t>Import</t>
        </is>
      </c>
      <c r="CV575">
        <f>FLEET7[[#This Row],[Category]]</f>
        <v/>
      </c>
      <c r="CW575">
        <f>TRIM(LEFT($C575, FIND("(", $C575 &amp; "(") - 1))</f>
        <v/>
      </c>
      <c r="CX575">
        <f>IFERROR(TRIM(MID(FLEET7[[#This Row],[Secondary Asset Identifier]], FIND(" - ", FLEET7[[#This Row],[Secondary Asset Identifier]]) + 3, LEN(FLEET7[[#This Row],[Secondary Asset Identifier]]))),FLEET7[[#This Row],[Emp ID]])</f>
        <v/>
      </c>
      <c r="CY575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575">
        <f>FLEET7[[#This Row],[Assigned]]</f>
        <v/>
      </c>
      <c r="DA575">
        <f>TRIM(LEFT($C575, FIND("(", $C575 &amp; "(") - 1))</f>
        <v/>
      </c>
    </row>
    <row r="576">
      <c r="A576" t="inlineStr">
        <is>
          <t>Ragle Inc.</t>
        </is>
      </c>
      <c r="B576" t="inlineStr">
        <is>
          <t>Ragle - Texas</t>
        </is>
      </c>
      <c r="C576" t="inlineStr">
        <is>
          <t>WL-03</t>
        </is>
      </c>
      <c r="D576" t="inlineStr">
        <is>
          <t>Off-Road</t>
        </is>
      </c>
      <c r="E576" t="inlineStr">
        <is>
          <t>CAT</t>
        </is>
      </c>
      <c r="F576" t="inlineStr">
        <is>
          <t>928H</t>
        </is>
      </c>
      <c r="G576" t="n">
        <v>2012</v>
      </c>
      <c r="H576" t="inlineStr">
        <is>
          <t>Wheel Loader</t>
        </is>
      </c>
      <c r="K576" t="n">
        <v>45788.6475578704</v>
      </c>
      <c r="L576" t="inlineStr">
        <is>
          <t>Heartbeat</t>
        </is>
      </c>
      <c r="R576" t="inlineStr">
        <is>
          <t>DFW Yard, Oak Grove Rd, Fort Worth, TX 76140</t>
        </is>
      </c>
      <c r="T576" t="inlineStr">
        <is>
          <t>True</t>
        </is>
      </c>
      <c r="U576" t="inlineStr">
        <is>
          <t>19</t>
        </is>
      </c>
      <c r="V576" t="n">
        <v>1008</v>
      </c>
      <c r="W576" t="n">
        <v>720.8</v>
      </c>
      <c r="X576" t="n">
        <v>720.8</v>
      </c>
      <c r="Y576" t="n">
        <v>8103</v>
      </c>
      <c r="Z576" t="n">
        <v>8103</v>
      </c>
      <c r="AA576" t="inlineStr">
        <is>
          <t>RTX-WL02</t>
        </is>
      </c>
      <c r="AB576" t="inlineStr">
        <is>
          <t>CXK01728</t>
        </is>
      </c>
      <c r="AO576" t="inlineStr">
        <is>
          <t>0.00</t>
        </is>
      </c>
      <c r="AP576" t="inlineStr">
        <is>
          <t>CuYds</t>
        </is>
      </c>
      <c r="AR576" t="n">
        <v>0</v>
      </c>
      <c r="AS576" t="inlineStr">
        <is>
          <t>lbs</t>
        </is>
      </c>
      <c r="AU576" t="n">
        <v>0</v>
      </c>
      <c r="AV576" t="n">
        <v>0</v>
      </c>
      <c r="AW576" t="n">
        <v>0</v>
      </c>
      <c r="AY576" t="inlineStr">
        <is>
          <t>1/1/2016 12:00:00 AM</t>
        </is>
      </c>
      <c r="AZ576" t="n">
        <v>74000</v>
      </c>
      <c r="BA576" t="n">
        <v>0</v>
      </c>
      <c r="BB576" t="n">
        <v>0</v>
      </c>
      <c r="CJ576" t="inlineStr">
        <is>
          <t>GT-4769B</t>
        </is>
      </c>
      <c r="CK576" t="inlineStr">
        <is>
          <t>221020553</t>
        </is>
      </c>
      <c r="CP576" t="inlineStr">
        <is>
          <t>Import</t>
        </is>
      </c>
      <c r="CV576">
        <f>FLEET7[[#This Row],[Category]]</f>
        <v/>
      </c>
      <c r="CW576">
        <f>TRIM(LEFT($C576, FIND("(", $C576 &amp; "(") - 1))</f>
        <v/>
      </c>
      <c r="CX576">
        <f>IFERROR(TRIM(MID(FLEET7[[#This Row],[Secondary Asset Identifier]], FIND(" - ", FLEET7[[#This Row],[Secondary Asset Identifier]]) + 3, LEN(FLEET7[[#This Row],[Secondary Asset Identifier]]))),FLEET7[[#This Row],[Emp ID]])</f>
        <v/>
      </c>
      <c r="CY576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576">
        <f>FLEET7[[#This Row],[Assigned]]</f>
        <v/>
      </c>
      <c r="DA576">
        <f>TRIM(LEFT($C576, FIND("(", $C576 &amp; "(") - 1))</f>
        <v/>
      </c>
    </row>
    <row r="577">
      <c r="A577" t="inlineStr">
        <is>
          <t>Ragle Inc.</t>
        </is>
      </c>
      <c r="B577" t="inlineStr">
        <is>
          <t>Ragle - Texas</t>
        </is>
      </c>
      <c r="C577" t="inlineStr">
        <is>
          <t>WL-04</t>
        </is>
      </c>
      <c r="D577" t="inlineStr">
        <is>
          <t>Off-Road</t>
        </is>
      </c>
      <c r="E577" t="inlineStr">
        <is>
          <t>CAT</t>
        </is>
      </c>
      <c r="F577" t="inlineStr">
        <is>
          <t>938M</t>
        </is>
      </c>
      <c r="G577" t="n">
        <v>2017</v>
      </c>
      <c r="H577" t="inlineStr">
        <is>
          <t>Wheel Loader</t>
        </is>
      </c>
      <c r="K577" t="n">
        <v>45788.4476157407</v>
      </c>
      <c r="L577" t="inlineStr">
        <is>
          <t>Heartbeat</t>
        </is>
      </c>
      <c r="R577" t="inlineStr">
        <is>
          <t>DFW Yard, Oak Grove Rd, Fort Worth, TX 76140</t>
        </is>
      </c>
      <c r="T577" t="inlineStr">
        <is>
          <t>True</t>
        </is>
      </c>
      <c r="U577" t="inlineStr">
        <is>
          <t>11</t>
        </is>
      </c>
      <c r="V577" t="n">
        <v>1011</v>
      </c>
      <c r="W577" t="n">
        <v>10548.1</v>
      </c>
      <c r="X577" t="n">
        <v>10548.1</v>
      </c>
      <c r="Y577" t="n">
        <v>10591</v>
      </c>
      <c r="Z577" t="n">
        <v>10591</v>
      </c>
      <c r="AB577" t="inlineStr">
        <is>
          <t>0938MCJ3R03923</t>
        </is>
      </c>
      <c r="AO577" t="inlineStr">
        <is>
          <t>0.00</t>
        </is>
      </c>
      <c r="AP577" t="inlineStr">
        <is>
          <t>CuYds</t>
        </is>
      </c>
      <c r="AR577" t="n">
        <v>0</v>
      </c>
      <c r="AS577" t="inlineStr">
        <is>
          <t>lbs</t>
        </is>
      </c>
      <c r="AU577" t="n">
        <v>0</v>
      </c>
      <c r="AV577" t="n">
        <v>0</v>
      </c>
      <c r="AW577" t="n">
        <v>0</v>
      </c>
      <c r="AY577" t="inlineStr">
        <is>
          <t>9/29/2020 12:00:00 AM</t>
        </is>
      </c>
      <c r="AZ577" t="n">
        <v>113890</v>
      </c>
      <c r="BA577" t="n">
        <v>0</v>
      </c>
      <c r="BB577" t="n">
        <v>0</v>
      </c>
      <c r="CJ577" t="inlineStr">
        <is>
          <t>GT-4769B</t>
        </is>
      </c>
      <c r="CK577" t="inlineStr">
        <is>
          <t>221020419</t>
        </is>
      </c>
      <c r="CP577" t="inlineStr">
        <is>
          <t>Import</t>
        </is>
      </c>
      <c r="CV577">
        <f>FLEET7[[#This Row],[Category]]</f>
        <v/>
      </c>
      <c r="CW577">
        <f>TRIM(LEFT($C577, FIND("(", $C577 &amp; "(") - 1))</f>
        <v/>
      </c>
      <c r="CX577">
        <f>IFERROR(TRIM(MID(FLEET7[[#This Row],[Secondary Asset Identifier]], FIND(" - ", FLEET7[[#This Row],[Secondary Asset Identifier]]) + 3, LEN(FLEET7[[#This Row],[Secondary Asset Identifier]]))),FLEET7[[#This Row],[Emp ID]])</f>
        <v/>
      </c>
      <c r="CY577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577">
        <f>FLEET7[[#This Row],[Assigned]]</f>
        <v/>
      </c>
      <c r="DA577">
        <f>TRIM(LEFT($C577, FIND("(", $C577 &amp; "(") - 1))</f>
        <v/>
      </c>
    </row>
    <row r="578">
      <c r="A578" t="inlineStr">
        <is>
          <t>Ragle Inc.</t>
        </is>
      </c>
      <c r="B578" t="inlineStr">
        <is>
          <t>Ragle - Texas</t>
        </is>
      </c>
      <c r="C578" t="inlineStr">
        <is>
          <t>WL-05</t>
        </is>
      </c>
      <c r="D578" t="inlineStr">
        <is>
          <t>Off-Road</t>
        </is>
      </c>
      <c r="E578" t="inlineStr">
        <is>
          <t>CAT</t>
        </is>
      </c>
      <c r="F578" t="inlineStr">
        <is>
          <t>926M</t>
        </is>
      </c>
      <c r="H578" t="inlineStr">
        <is>
          <t>Wheel Loader</t>
        </is>
      </c>
      <c r="K578" t="n">
        <v>45788.8095023148</v>
      </c>
      <c r="L578" t="inlineStr">
        <is>
          <t>Heartbeat</t>
        </is>
      </c>
      <c r="R578" t="inlineStr">
        <is>
          <t>2024-012 Dal IH635 U-Turn Bridge, Interstate Highway 635, Coppell, TX 75063</t>
        </is>
      </c>
      <c r="T578" t="inlineStr">
        <is>
          <t>True</t>
        </is>
      </c>
      <c r="U578" t="inlineStr">
        <is>
          <t>2</t>
        </is>
      </c>
      <c r="V578" t="n">
        <v>1011</v>
      </c>
      <c r="W578" t="n">
        <v>2009.7</v>
      </c>
      <c r="X578" t="n">
        <v>2009.7</v>
      </c>
      <c r="Y578" t="n">
        <v>6182</v>
      </c>
      <c r="Z578" t="n">
        <v>6186</v>
      </c>
      <c r="AB578" t="inlineStr">
        <is>
          <t>LTE02905</t>
        </is>
      </c>
      <c r="AO578" t="inlineStr">
        <is>
          <t>0.00</t>
        </is>
      </c>
      <c r="AP578" t="inlineStr">
        <is>
          <t>CuYds</t>
        </is>
      </c>
      <c r="AR578" t="n">
        <v>0</v>
      </c>
      <c r="AS578" t="inlineStr">
        <is>
          <t>lbs</t>
        </is>
      </c>
      <c r="AU578" t="n">
        <v>0</v>
      </c>
      <c r="AV578" t="n">
        <v>0</v>
      </c>
      <c r="AW578" t="n">
        <v>0</v>
      </c>
      <c r="AZ578" t="n">
        <v>0</v>
      </c>
      <c r="BA578" t="n">
        <v>0</v>
      </c>
      <c r="BB578" t="n">
        <v>0</v>
      </c>
      <c r="CJ578" t="inlineStr">
        <is>
          <t>GT-4769B</t>
        </is>
      </c>
      <c r="CK578" t="inlineStr">
        <is>
          <t>221020372</t>
        </is>
      </c>
      <c r="CP578" t="inlineStr">
        <is>
          <t>Import</t>
        </is>
      </c>
      <c r="CV578">
        <f>FLEET7[[#This Row],[Category]]</f>
        <v/>
      </c>
      <c r="CW578">
        <f>TRIM(LEFT($C578, FIND("(", $C578 &amp; "(") - 1))</f>
        <v/>
      </c>
      <c r="CX578">
        <f>IFERROR(TRIM(MID(FLEET7[[#This Row],[Secondary Asset Identifier]], FIND(" - ", FLEET7[[#This Row],[Secondary Asset Identifier]]) + 3, LEN(FLEET7[[#This Row],[Secondary Asset Identifier]]))),FLEET7[[#This Row],[Emp ID]])</f>
        <v/>
      </c>
      <c r="CY578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578">
        <f>FLEET7[[#This Row],[Assigned]]</f>
        <v/>
      </c>
      <c r="DA578">
        <f>TRIM(LEFT($C578, FIND("(", $C578 &amp; "(") - 1))</f>
        <v/>
      </c>
    </row>
    <row r="579">
      <c r="A579" t="inlineStr">
        <is>
          <t>Ragle Inc.</t>
        </is>
      </c>
      <c r="B579" t="inlineStr">
        <is>
          <t>Ragle - Texas</t>
        </is>
      </c>
      <c r="C579" t="inlineStr">
        <is>
          <t>WL-06</t>
        </is>
      </c>
      <c r="D579" t="inlineStr">
        <is>
          <t>Off-Road</t>
        </is>
      </c>
      <c r="E579" t="inlineStr">
        <is>
          <t>CAT</t>
        </is>
      </c>
      <c r="F579" t="inlineStr">
        <is>
          <t>950K</t>
        </is>
      </c>
      <c r="G579" t="n">
        <v>2013</v>
      </c>
      <c r="H579" t="inlineStr">
        <is>
          <t>Wheel Loader</t>
        </is>
      </c>
      <c r="K579" t="n">
        <v>45789.4188773148</v>
      </c>
      <c r="L579" t="inlineStr">
        <is>
          <t>Periodic Message</t>
        </is>
      </c>
      <c r="R579" t="inlineStr">
        <is>
          <t>2023-007 Ector BI 20E Rehab Roadway, W Highway 80 E, Midland, TX 79765</t>
        </is>
      </c>
      <c r="T579" t="inlineStr">
        <is>
          <t>True</t>
        </is>
      </c>
      <c r="U579" t="inlineStr">
        <is>
          <t>0</t>
        </is>
      </c>
      <c r="V579" t="n">
        <v>1004</v>
      </c>
      <c r="W579" t="n">
        <v>5183.6</v>
      </c>
      <c r="X579" t="n">
        <v>5183.6</v>
      </c>
      <c r="Y579" t="n">
        <v>10898</v>
      </c>
      <c r="Z579" t="n">
        <v>10898</v>
      </c>
      <c r="AB579" t="inlineStr">
        <is>
          <t>CAT0950KHFER00325</t>
        </is>
      </c>
      <c r="AH579" t="inlineStr">
        <is>
          <t>Bucket # 354-4854</t>
        </is>
      </c>
      <c r="AO579" t="inlineStr">
        <is>
          <t>0.00</t>
        </is>
      </c>
      <c r="AP579" t="inlineStr">
        <is>
          <t>CuYds</t>
        </is>
      </c>
      <c r="AQ579" t="n">
        <v>0</v>
      </c>
      <c r="AR579" t="n">
        <v>0</v>
      </c>
      <c r="AS579" t="inlineStr">
        <is>
          <t>lbs</t>
        </is>
      </c>
      <c r="AT579" t="n">
        <v>0</v>
      </c>
      <c r="AU579" t="n">
        <v>0</v>
      </c>
      <c r="AV579" t="n">
        <v>0</v>
      </c>
      <c r="AW579" t="n">
        <v>0</v>
      </c>
      <c r="AZ579" t="n">
        <v>0</v>
      </c>
      <c r="BA579" t="n">
        <v>0</v>
      </c>
      <c r="BB579" t="n">
        <v>0</v>
      </c>
      <c r="CJ579" t="inlineStr">
        <is>
          <t>GT-4769B</t>
        </is>
      </c>
      <c r="CK579" t="inlineStr">
        <is>
          <t>221020549</t>
        </is>
      </c>
      <c r="CP579" t="inlineStr">
        <is>
          <t>Import</t>
        </is>
      </c>
      <c r="CV579">
        <f>FLEET7[[#This Row],[Category]]</f>
        <v/>
      </c>
      <c r="CW579">
        <f>TRIM(LEFT($C579, FIND("(", $C579 &amp; "(") - 1))</f>
        <v/>
      </c>
      <c r="CX579">
        <f>IFERROR(TRIM(MID(FLEET7[[#This Row],[Secondary Asset Identifier]], FIND(" - ", FLEET7[[#This Row],[Secondary Asset Identifier]]) + 3, LEN(FLEET7[[#This Row],[Secondary Asset Identifier]]))),FLEET7[[#This Row],[Emp ID]])</f>
        <v/>
      </c>
      <c r="CY579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579">
        <f>FLEET7[[#This Row],[Assigned]]</f>
        <v/>
      </c>
      <c r="DA579">
        <f>TRIM(LEFT($C579, FIND("(", $C579 &amp; "(") - 1))</f>
        <v/>
      </c>
    </row>
    <row r="580">
      <c r="A580" t="inlineStr">
        <is>
          <t>Ragle Inc.</t>
        </is>
      </c>
      <c r="B580" t="inlineStr">
        <is>
          <t>Ragle - Texas</t>
        </is>
      </c>
      <c r="C580" t="inlineStr">
        <is>
          <t>WL-10</t>
        </is>
      </c>
      <c r="D580" t="inlineStr">
        <is>
          <t>Off-Road</t>
        </is>
      </c>
      <c r="E580" t="inlineStr">
        <is>
          <t>CAT</t>
        </is>
      </c>
      <c r="F580" t="inlineStr">
        <is>
          <t>938K</t>
        </is>
      </c>
      <c r="G580" t="n">
        <v>2015</v>
      </c>
      <c r="H580" t="inlineStr">
        <is>
          <t>Wheel Loader</t>
        </is>
      </c>
      <c r="K580" t="n">
        <v>45789.4080439815</v>
      </c>
      <c r="L580" t="inlineStr">
        <is>
          <t>Key Off</t>
        </is>
      </c>
      <c r="R580" t="inlineStr">
        <is>
          <t>2024-030 Matagorda SH 35 Bridge Replacement, State Highway 35 S, Bay City, TX 77414</t>
        </is>
      </c>
      <c r="T580" t="inlineStr">
        <is>
          <t>True</t>
        </is>
      </c>
      <c r="U580" t="inlineStr">
        <is>
          <t>0</t>
        </is>
      </c>
      <c r="V580" t="n">
        <v>401</v>
      </c>
      <c r="W580" t="n">
        <v>1413.1</v>
      </c>
      <c r="X580" t="n">
        <v>1413.1</v>
      </c>
      <c r="Y580" t="n">
        <v>7713</v>
      </c>
      <c r="Z580" t="n">
        <v>7713</v>
      </c>
      <c r="AB580" t="inlineStr">
        <is>
          <t>CAT0938KASWL03900</t>
        </is>
      </c>
      <c r="AO580" t="inlineStr">
        <is>
          <t>0.00</t>
        </is>
      </c>
      <c r="AQ580" t="n">
        <v>0</v>
      </c>
      <c r="AR580" t="n">
        <v>0</v>
      </c>
      <c r="AS580" t="inlineStr">
        <is>
          <t>lbs</t>
        </is>
      </c>
      <c r="AT580" t="n">
        <v>0</v>
      </c>
      <c r="AU580" t="n">
        <v>0</v>
      </c>
      <c r="AV580" t="n">
        <v>0</v>
      </c>
      <c r="AW580" t="n">
        <v>0</v>
      </c>
      <c r="CJ580" t="inlineStr">
        <is>
          <t>GT-4769B</t>
        </is>
      </c>
      <c r="CK580" t="inlineStr">
        <is>
          <t>221019723</t>
        </is>
      </c>
      <c r="CP580" t="inlineStr">
        <is>
          <t>Standard</t>
        </is>
      </c>
      <c r="CV580">
        <f>FLEET7[[#This Row],[Category]]</f>
        <v/>
      </c>
      <c r="CW580">
        <f>TRIM(LEFT($C580, FIND("(", $C580 &amp; "(") - 1))</f>
        <v/>
      </c>
      <c r="CX580">
        <f>IFERROR(TRIM(MID(FLEET7[[#This Row],[Secondary Asset Identifier]], FIND(" - ", FLEET7[[#This Row],[Secondary Asset Identifier]]) + 3, LEN(FLEET7[[#This Row],[Secondary Asset Identifier]]))),FLEET7[[#This Row],[Emp ID]])</f>
        <v/>
      </c>
      <c r="CY580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580">
        <f>FLEET7[[#This Row],[Assigned]]</f>
        <v/>
      </c>
      <c r="DA580">
        <f>TRIM(LEFT($C580, FIND("(", $C580 &amp; "(") - 1))</f>
        <v/>
      </c>
    </row>
    <row r="581">
      <c r="A581" t="inlineStr">
        <is>
          <t>Ragle Inc.</t>
        </is>
      </c>
      <c r="B581" t="inlineStr">
        <is>
          <t>Ragle - Texas</t>
        </is>
      </c>
      <c r="C581" t="inlineStr">
        <is>
          <t>WL-11 (J1S02294)</t>
        </is>
      </c>
      <c r="D581" t="inlineStr">
        <is>
          <t>Off-Road</t>
        </is>
      </c>
      <c r="E581" t="inlineStr">
        <is>
          <t>CAT</t>
        </is>
      </c>
      <c r="F581" t="inlineStr">
        <is>
          <t>950M</t>
        </is>
      </c>
      <c r="G581" t="n">
        <v>2019</v>
      </c>
      <c r="H581" t="inlineStr">
        <is>
          <t>Wheel Loader</t>
        </is>
      </c>
      <c r="K581" t="n">
        <v>45789.4159143519</v>
      </c>
      <c r="L581" t="inlineStr">
        <is>
          <t>Key On</t>
        </is>
      </c>
      <c r="R581" t="inlineStr">
        <is>
          <t>DFW Yard, Oak Grove Rd, Fort Worth, TX 76140</t>
        </is>
      </c>
      <c r="T581" t="inlineStr">
        <is>
          <t>True</t>
        </is>
      </c>
      <c r="U581" t="inlineStr">
        <is>
          <t>0</t>
        </is>
      </c>
      <c r="V581" t="n">
        <v>46</v>
      </c>
      <c r="W581" t="n">
        <v>0.5</v>
      </c>
      <c r="X581" t="n">
        <v>0.5</v>
      </c>
      <c r="Y581" t="n">
        <v>2500</v>
      </c>
      <c r="Z581" t="n">
        <v>2500</v>
      </c>
      <c r="AA581" t="inlineStr">
        <is>
          <t>WL-11</t>
        </is>
      </c>
      <c r="AB581" t="inlineStr">
        <is>
          <t>J1S02294</t>
        </is>
      </c>
      <c r="AH581" t="inlineStr">
        <is>
          <t>2019 CAT 950M (J1S02294) LOADER</t>
        </is>
      </c>
      <c r="AO581" t="inlineStr">
        <is>
          <t>0.00</t>
        </is>
      </c>
      <c r="AQ581" t="n">
        <v>0</v>
      </c>
      <c r="AR581" t="n">
        <v>0</v>
      </c>
      <c r="AS581" t="inlineStr">
        <is>
          <t>lbs</t>
        </is>
      </c>
      <c r="AT581" t="n">
        <v>0</v>
      </c>
      <c r="AU581" t="n">
        <v>0</v>
      </c>
      <c r="AV581" t="n">
        <v>0</v>
      </c>
      <c r="AW581" t="n">
        <v>0</v>
      </c>
      <c r="AY581" t="inlineStr">
        <is>
          <t>2/7/2025 12:00:00 AM</t>
        </is>
      </c>
      <c r="AZ581" t="n">
        <v>212000</v>
      </c>
      <c r="CJ581" t="inlineStr">
        <is>
          <t>GT-4769B</t>
        </is>
      </c>
      <c r="CK581" t="inlineStr">
        <is>
          <t>231902218</t>
        </is>
      </c>
      <c r="CP581" t="inlineStr">
        <is>
          <t>Standard</t>
        </is>
      </c>
      <c r="CV581">
        <f>FLEET7[[#This Row],[Category]]</f>
        <v/>
      </c>
      <c r="CW581">
        <f>TRIM(LEFT($C581, FIND("(", $C581 &amp; "(") - 1))</f>
        <v/>
      </c>
      <c r="CX581">
        <f>IFERROR(TRIM(MID(FLEET7[[#This Row],[Secondary Asset Identifier]], FIND(" - ", FLEET7[[#This Row],[Secondary Asset Identifier]]) + 3, LEN(FLEET7[[#This Row],[Secondary Asset Identifier]]))),FLEET7[[#This Row],[Emp ID]])</f>
        <v/>
      </c>
      <c r="CY581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581">
        <f>FLEET7[[#This Row],[Assigned]]</f>
        <v/>
      </c>
      <c r="DA581">
        <f>TRIM(LEFT($C581, FIND("(", $C581 &amp; "(") - 1))</f>
        <v/>
      </c>
    </row>
    <row r="582">
      <c r="A582" t="inlineStr">
        <is>
          <t>Ragle Inc.</t>
        </is>
      </c>
      <c r="B582" t="inlineStr">
        <is>
          <t>Ragle - Texas</t>
        </is>
      </c>
      <c r="C582" t="inlineStr">
        <is>
          <t>WL-12 (K03394)</t>
        </is>
      </c>
      <c r="D582" t="inlineStr">
        <is>
          <t>Off-Road</t>
        </is>
      </c>
      <c r="E582" t="inlineStr">
        <is>
          <t>CAT</t>
        </is>
      </c>
      <c r="F582" t="inlineStr">
        <is>
          <t>938M</t>
        </is>
      </c>
      <c r="G582" t="n">
        <v>2022</v>
      </c>
      <c r="H582" t="inlineStr">
        <is>
          <t>Wheel Loader</t>
        </is>
      </c>
      <c r="K582" t="n">
        <v>45789.4156712963</v>
      </c>
      <c r="L582" t="inlineStr">
        <is>
          <t>Periodic Message</t>
        </is>
      </c>
      <c r="R582" t="inlineStr">
        <is>
          <t>2022-023 Riverfront &amp; Cadiz Bridge Improvement, S Riverfront Blvd, Dallas, TX 75207</t>
        </is>
      </c>
      <c r="T582" t="inlineStr">
        <is>
          <t>True</t>
        </is>
      </c>
      <c r="U582" t="inlineStr">
        <is>
          <t>0</t>
        </is>
      </c>
      <c r="V582" t="n">
        <v>52</v>
      </c>
      <c r="W582" t="n">
        <v>82.59999999999999</v>
      </c>
      <c r="X582" t="n">
        <v>82.59999999999999</v>
      </c>
      <c r="Y582" t="n">
        <v>2600</v>
      </c>
      <c r="Z582" t="n">
        <v>2600</v>
      </c>
      <c r="AA582" t="inlineStr">
        <is>
          <t>WL-12</t>
        </is>
      </c>
      <c r="AB582" t="inlineStr">
        <is>
          <t>P5K03394</t>
        </is>
      </c>
      <c r="AH582" t="inlineStr">
        <is>
          <t>2022 CAT 938M (P5K03394) LOADER</t>
        </is>
      </c>
      <c r="AO582" t="inlineStr">
        <is>
          <t>0.00</t>
        </is>
      </c>
      <c r="AQ582" t="n">
        <v>0</v>
      </c>
      <c r="AR582" t="n">
        <v>0</v>
      </c>
      <c r="AS582" t="inlineStr">
        <is>
          <t>lbs</t>
        </is>
      </c>
      <c r="AT582" t="n">
        <v>0</v>
      </c>
      <c r="AU582" t="n">
        <v>0</v>
      </c>
      <c r="AV582" t="n">
        <v>0</v>
      </c>
      <c r="AW582" t="n">
        <v>0</v>
      </c>
      <c r="AY582" t="inlineStr">
        <is>
          <t>2/7/2025 12:00:00 AM</t>
        </is>
      </c>
      <c r="AZ582" t="n">
        <v>180200</v>
      </c>
      <c r="CJ582" t="inlineStr">
        <is>
          <t>GT-4769B</t>
        </is>
      </c>
      <c r="CK582" t="inlineStr">
        <is>
          <t>232402084</t>
        </is>
      </c>
      <c r="CP582" t="inlineStr">
        <is>
          <t>Standard</t>
        </is>
      </c>
      <c r="CV582">
        <f>FLEET7[[#This Row],[Category]]</f>
        <v/>
      </c>
      <c r="CW582">
        <f>TRIM(LEFT($C582, FIND("(", $C582 &amp; "(") - 1))</f>
        <v/>
      </c>
      <c r="CX582">
        <f>IFERROR(TRIM(MID(FLEET7[[#This Row],[Secondary Asset Identifier]], FIND(" - ", FLEET7[[#This Row],[Secondary Asset Identifier]]) + 3, LEN(FLEET7[[#This Row],[Secondary Asset Identifier]]))),FLEET7[[#This Row],[Emp ID]])</f>
        <v/>
      </c>
      <c r="CY582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582">
        <f>FLEET7[[#This Row],[Assigned]]</f>
        <v/>
      </c>
      <c r="DA582">
        <f>TRIM(LEFT($C582, FIND("(", $C582 &amp; "(") - 1))</f>
        <v/>
      </c>
    </row>
    <row r="583">
      <c r="A583" t="inlineStr">
        <is>
          <t>Ragle Inc.</t>
        </is>
      </c>
      <c r="B583" t="inlineStr">
        <is>
          <t>Ragle - Texas</t>
        </is>
      </c>
      <c r="C583" t="inlineStr">
        <is>
          <t>WL-13 (R08392)</t>
        </is>
      </c>
      <c r="D583" t="inlineStr">
        <is>
          <t>Off-Road</t>
        </is>
      </c>
      <c r="E583" t="inlineStr">
        <is>
          <t>CAT</t>
        </is>
      </c>
      <c r="F583" t="inlineStr">
        <is>
          <t>938M</t>
        </is>
      </c>
      <c r="G583" t="n">
        <v>2019</v>
      </c>
      <c r="H583" t="inlineStr">
        <is>
          <t>Wheel Loader</t>
        </is>
      </c>
      <c r="K583" t="n">
        <v>45782.4903125</v>
      </c>
      <c r="L583" t="inlineStr">
        <is>
          <t>Last Gasp</t>
        </is>
      </c>
      <c r="R583" t="inlineStr">
        <is>
          <t>DFW Yard, Oak Grove Rd, Fort Worth, TX 76140</t>
        </is>
      </c>
      <c r="T583" t="inlineStr">
        <is>
          <t>True</t>
        </is>
      </c>
      <c r="U583" t="inlineStr">
        <is>
          <t>7</t>
        </is>
      </c>
      <c r="V583" t="n">
        <v>47</v>
      </c>
      <c r="W583" t="n">
        <v>9.4</v>
      </c>
      <c r="X583" t="n">
        <v>9.4</v>
      </c>
      <c r="Y583" t="n">
        <v>3034</v>
      </c>
      <c r="Z583" t="n">
        <v>3034</v>
      </c>
      <c r="AA583" t="inlineStr">
        <is>
          <t>WL-13</t>
        </is>
      </c>
      <c r="AB583" t="inlineStr">
        <is>
          <t>J3R08392</t>
        </is>
      </c>
      <c r="AH583" t="inlineStr">
        <is>
          <t>2019 CAT 938M (J3R08392) LOADER</t>
        </is>
      </c>
      <c r="AO583" t="inlineStr">
        <is>
          <t>0.00</t>
        </is>
      </c>
      <c r="AQ583" t="n">
        <v>0</v>
      </c>
      <c r="AR583" t="n">
        <v>0</v>
      </c>
      <c r="AS583" t="inlineStr">
        <is>
          <t>lbs</t>
        </is>
      </c>
      <c r="AT583" t="n">
        <v>0</v>
      </c>
      <c r="AU583" t="n">
        <v>0</v>
      </c>
      <c r="AV583" t="n">
        <v>0</v>
      </c>
      <c r="AW583" t="n">
        <v>0</v>
      </c>
      <c r="AY583" t="inlineStr">
        <is>
          <t>2/7/2025 12:00:00 AM</t>
        </is>
      </c>
      <c r="AZ583" t="n">
        <v>159000</v>
      </c>
      <c r="CJ583" t="inlineStr">
        <is>
          <t>GT-4769B</t>
        </is>
      </c>
      <c r="CK583" t="inlineStr">
        <is>
          <t>231902087</t>
        </is>
      </c>
      <c r="CP583" t="inlineStr">
        <is>
          <t>Standard</t>
        </is>
      </c>
      <c r="CV583">
        <f>FLEET7[[#This Row],[Category]]</f>
        <v/>
      </c>
      <c r="CW583">
        <f>TRIM(LEFT($C583, FIND("(", $C583 &amp; "(") - 1))</f>
        <v/>
      </c>
      <c r="CX583">
        <f>IFERROR(TRIM(MID(FLEET7[[#This Row],[Secondary Asset Identifier]], FIND(" - ", FLEET7[[#This Row],[Secondary Asset Identifier]]) + 3, LEN(FLEET7[[#This Row],[Secondary Asset Identifier]]))),FLEET7[[#This Row],[Emp ID]])</f>
        <v/>
      </c>
      <c r="CY583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583">
        <f>FLEET7[[#This Row],[Assigned]]</f>
        <v/>
      </c>
      <c r="DA583">
        <f>TRIM(LEFT($C583, FIND("(", $C583 &amp; "(") - 1))</f>
        <v/>
      </c>
    </row>
    <row r="584">
      <c r="A584" t="inlineStr">
        <is>
          <t>Ragle Inc.</t>
        </is>
      </c>
      <c r="B584" t="inlineStr">
        <is>
          <t>Ragle - Texas</t>
        </is>
      </c>
      <c r="C584" t="inlineStr">
        <is>
          <t>WT-05</t>
        </is>
      </c>
      <c r="D584" t="inlineStr">
        <is>
          <t>On-Road</t>
        </is>
      </c>
      <c r="E584" t="inlineStr">
        <is>
          <t>FORD</t>
        </is>
      </c>
      <c r="F584" t="inlineStr">
        <is>
          <t>F750</t>
        </is>
      </c>
      <c r="G584" t="n">
        <v>2012</v>
      </c>
      <c r="H584" t="inlineStr">
        <is>
          <t>Heavy Truck</t>
        </is>
      </c>
      <c r="K584" t="n">
        <v>45788.8540046296</v>
      </c>
      <c r="L584" t="inlineStr">
        <is>
          <t>Key Off</t>
        </is>
      </c>
      <c r="R584" t="inlineStr">
        <is>
          <t>2023-032 SH 345 BRIDGE REHABILITATION, Julius Schepps Fwy, Dallas, TX 75226</t>
        </is>
      </c>
      <c r="T584" t="inlineStr">
        <is>
          <t>True</t>
        </is>
      </c>
      <c r="U584" t="inlineStr">
        <is>
          <t>0</t>
        </is>
      </c>
      <c r="V584" t="n">
        <v>1007</v>
      </c>
      <c r="W584" t="n">
        <v>22881.8</v>
      </c>
      <c r="X584" t="n">
        <v>22881.8</v>
      </c>
      <c r="Y584" t="n">
        <v>999</v>
      </c>
      <c r="Z584" t="n">
        <v>999</v>
      </c>
      <c r="AA584" t="inlineStr">
        <is>
          <t>RTX-WT03</t>
        </is>
      </c>
      <c r="AB584" t="inlineStr">
        <is>
          <t>3FRWF7FAXCV458385</t>
        </is>
      </c>
      <c r="AC584" t="inlineStr">
        <is>
          <t>KYB9514 OLD PLATE</t>
        </is>
      </c>
      <c r="AD584" t="inlineStr">
        <is>
          <t>WJT3778</t>
        </is>
      </c>
      <c r="AE584" t="inlineStr">
        <is>
          <t>TX</t>
        </is>
      </c>
      <c r="AH584" t="inlineStr">
        <is>
          <t xml:space="preserve">2000 GALLON XL Regular Cab XL
</t>
        </is>
      </c>
      <c r="AO584" t="inlineStr">
        <is>
          <t>0.00</t>
        </is>
      </c>
      <c r="AP584" t="inlineStr">
        <is>
          <t>CuYds</t>
        </is>
      </c>
      <c r="AQ584" t="n">
        <v>0</v>
      </c>
      <c r="AR584" t="n">
        <v>0</v>
      </c>
      <c r="AS584" t="inlineStr">
        <is>
          <t>lbs</t>
        </is>
      </c>
      <c r="AT584" t="n">
        <v>0</v>
      </c>
      <c r="AU584" t="n">
        <v>0</v>
      </c>
      <c r="AV584" t="n">
        <v>0</v>
      </c>
      <c r="AW584" t="n">
        <v>0</v>
      </c>
      <c r="AY584" t="inlineStr">
        <is>
          <t>1/1/2018 12:00:00 AM</t>
        </is>
      </c>
      <c r="AZ584" t="n">
        <v>44880</v>
      </c>
      <c r="BA584" t="n">
        <v>0</v>
      </c>
      <c r="BB584" t="n">
        <v>0</v>
      </c>
      <c r="CJ584" t="inlineStr">
        <is>
          <t>GT-6379AB</t>
        </is>
      </c>
      <c r="CK584" t="inlineStr">
        <is>
          <t>220707777</t>
        </is>
      </c>
      <c r="CO584" s="1" t="n">
        <v>46112</v>
      </c>
      <c r="CP584" t="inlineStr">
        <is>
          <t>Import</t>
        </is>
      </c>
      <c r="CV584">
        <f>FLEET7[[#This Row],[Category]]</f>
        <v/>
      </c>
      <c r="CW584">
        <f>TRIM(LEFT($C584, FIND("(", $C584 &amp; "(") - 1))</f>
        <v/>
      </c>
      <c r="CX584">
        <f>IFERROR(TRIM(MID(FLEET7[[#This Row],[Secondary Asset Identifier]], FIND(" - ", FLEET7[[#This Row],[Secondary Asset Identifier]]) + 3, LEN(FLEET7[[#This Row],[Secondary Asset Identifier]]))),FLEET7[[#This Row],[Emp ID]])</f>
        <v/>
      </c>
      <c r="CY584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584">
        <f>FLEET7[[#This Row],[Assigned]]</f>
        <v/>
      </c>
      <c r="DA584">
        <f>TRIM(LEFT($C584, FIND("(", $C584 &amp; "(") - 1))</f>
        <v/>
      </c>
    </row>
    <row r="585">
      <c r="A585" t="inlineStr">
        <is>
          <t>Ragle Inc.</t>
        </is>
      </c>
      <c r="B585" t="inlineStr">
        <is>
          <t>Ragle - Texas</t>
        </is>
      </c>
      <c r="C585" t="inlineStr">
        <is>
          <t>WT-07</t>
        </is>
      </c>
      <c r="D585" t="inlineStr">
        <is>
          <t>On-Road</t>
        </is>
      </c>
      <c r="E585" t="inlineStr">
        <is>
          <t>PETERBILT</t>
        </is>
      </c>
      <c r="F585" t="inlineStr">
        <is>
          <t>386</t>
        </is>
      </c>
      <c r="G585" t="n">
        <v>2014</v>
      </c>
      <c r="H585" t="inlineStr">
        <is>
          <t>Heavy Truck</t>
        </is>
      </c>
      <c r="K585" t="n">
        <v>45777.4308217593</v>
      </c>
      <c r="L585" t="inlineStr">
        <is>
          <t>Last Gasp</t>
        </is>
      </c>
      <c r="R585" t="inlineStr">
        <is>
          <t>2024-030 Matagorda SH 35 Bridge Replacement, State Highway 35 S, Bay City, TX 77414</t>
        </is>
      </c>
      <c r="T585" t="inlineStr">
        <is>
          <t>True</t>
        </is>
      </c>
      <c r="U585" t="inlineStr">
        <is>
          <t>12</t>
        </is>
      </c>
      <c r="V585" t="n">
        <v>1004</v>
      </c>
      <c r="W585" t="n">
        <v>245474.8</v>
      </c>
      <c r="X585" t="n">
        <v>245474.8</v>
      </c>
      <c r="Y585" t="n">
        <v>15030</v>
      </c>
      <c r="Z585" t="n">
        <v>15030</v>
      </c>
      <c r="AA585" t="inlineStr">
        <is>
          <t>SPF3219-?</t>
        </is>
      </c>
      <c r="AB585" t="inlineStr">
        <is>
          <t>1NP9LJ9X1ED241448</t>
        </is>
      </c>
      <c r="AD585" t="inlineStr">
        <is>
          <t>LVD3382</t>
        </is>
      </c>
      <c r="AE585" t="inlineStr">
        <is>
          <t>TX</t>
        </is>
      </c>
      <c r="AH585" t="inlineStr">
        <is>
          <t>4000 GALLON</t>
        </is>
      </c>
      <c r="AO585" t="inlineStr">
        <is>
          <t>0.00</t>
        </is>
      </c>
      <c r="AP585" t="inlineStr">
        <is>
          <t>CuYds</t>
        </is>
      </c>
      <c r="AQ585" t="n">
        <v>0</v>
      </c>
      <c r="AR585" t="n">
        <v>0</v>
      </c>
      <c r="AS585" t="inlineStr">
        <is>
          <t>lbs</t>
        </is>
      </c>
      <c r="AT585" t="n">
        <v>0</v>
      </c>
      <c r="AU585" t="n">
        <v>0</v>
      </c>
      <c r="AV585" t="n">
        <v>0</v>
      </c>
      <c r="AW585" t="n">
        <v>0</v>
      </c>
      <c r="AY585" t="inlineStr">
        <is>
          <t>1/1/2018 12:00:00 AM</t>
        </is>
      </c>
      <c r="AZ585" t="n">
        <v>82500</v>
      </c>
      <c r="BA585" t="n">
        <v>0</v>
      </c>
      <c r="BB585" t="n">
        <v>0</v>
      </c>
      <c r="CJ585" t="inlineStr">
        <is>
          <t>GT-6379AB</t>
        </is>
      </c>
      <c r="CK585" t="inlineStr">
        <is>
          <t>214913246</t>
        </is>
      </c>
      <c r="CO585" s="1" t="n">
        <v>45689</v>
      </c>
      <c r="CP585" t="inlineStr">
        <is>
          <t>Import</t>
        </is>
      </c>
      <c r="CV585">
        <f>FLEET7[[#This Row],[Category]]</f>
        <v/>
      </c>
      <c r="CW585">
        <f>TRIM(LEFT($C585, FIND("(", $C585 &amp; "(") - 1))</f>
        <v/>
      </c>
      <c r="CX585">
        <f>IFERROR(TRIM(MID(FLEET7[[#This Row],[Secondary Asset Identifier]], FIND(" - ", FLEET7[[#This Row],[Secondary Asset Identifier]]) + 3, LEN(FLEET7[[#This Row],[Secondary Asset Identifier]]))),FLEET7[[#This Row],[Emp ID]])</f>
        <v/>
      </c>
      <c r="CY585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585">
        <f>FLEET7[[#This Row],[Assigned]]</f>
        <v/>
      </c>
      <c r="DA585">
        <f>TRIM(LEFT($C585, FIND("(", $C585 &amp; "(") - 1))</f>
        <v/>
      </c>
    </row>
    <row r="586">
      <c r="A586" t="inlineStr">
        <is>
          <t>Ragle Inc.</t>
        </is>
      </c>
      <c r="B586" t="inlineStr">
        <is>
          <t>Ragle - Texas</t>
        </is>
      </c>
      <c r="C586" t="inlineStr">
        <is>
          <t>WT-08</t>
        </is>
      </c>
      <c r="D586" t="inlineStr">
        <is>
          <t>On-Road</t>
        </is>
      </c>
      <c r="E586" t="inlineStr">
        <is>
          <t>PETERBILT</t>
        </is>
      </c>
      <c r="F586" t="inlineStr">
        <is>
          <t>337</t>
        </is>
      </c>
      <c r="G586" t="n">
        <v>2019</v>
      </c>
      <c r="H586" t="inlineStr">
        <is>
          <t>Heavy Truck</t>
        </is>
      </c>
      <c r="I586" t="inlineStr">
        <is>
          <t>Water Truck- 2000 gal</t>
        </is>
      </c>
      <c r="K586" t="n">
        <v>45789.3450462963</v>
      </c>
      <c r="L586" t="inlineStr">
        <is>
          <t>Key Off</t>
        </is>
      </c>
      <c r="R586" t="inlineStr">
        <is>
          <t>2023-032 SH 345 BRIDGE REHABILITATION, US-75 N, Dallas, TX 75226</t>
        </is>
      </c>
      <c r="T586" t="inlineStr">
        <is>
          <t>True</t>
        </is>
      </c>
      <c r="U586" t="inlineStr">
        <is>
          <t>0</t>
        </is>
      </c>
      <c r="V586" t="n">
        <v>1005</v>
      </c>
      <c r="W586" t="n">
        <v>11642.6</v>
      </c>
      <c r="X586" t="n">
        <v>11695.6</v>
      </c>
      <c r="Y586" t="n">
        <v>2079</v>
      </c>
      <c r="Z586" t="n">
        <v>2079</v>
      </c>
      <c r="AB586" t="inlineStr">
        <is>
          <t>2NP2HM6X9KM617182</t>
        </is>
      </c>
      <c r="AD586" t="inlineStr">
        <is>
          <t>NXS0296</t>
        </is>
      </c>
      <c r="AE586" t="inlineStr">
        <is>
          <t>TX</t>
        </is>
      </c>
      <c r="AH586" t="inlineStr">
        <is>
          <t>2000 GALLON</t>
        </is>
      </c>
      <c r="AO586" t="inlineStr">
        <is>
          <t>0.00</t>
        </is>
      </c>
      <c r="AP586" t="inlineStr">
        <is>
          <t>CuYds</t>
        </is>
      </c>
      <c r="AQ586" t="n">
        <v>0</v>
      </c>
      <c r="AR586" t="n">
        <v>0</v>
      </c>
      <c r="AS586" t="inlineStr">
        <is>
          <t>lbs</t>
        </is>
      </c>
      <c r="AT586" t="n">
        <v>0</v>
      </c>
      <c r="AU586" t="n">
        <v>0</v>
      </c>
      <c r="AV586" t="n">
        <v>0</v>
      </c>
      <c r="AW586" t="n">
        <v>0</v>
      </c>
      <c r="AY586" t="inlineStr">
        <is>
          <t>1/1/2020 12:00:00 AM</t>
        </is>
      </c>
      <c r="AZ586" t="n">
        <v>91466</v>
      </c>
      <c r="BA586" t="n">
        <v>0</v>
      </c>
      <c r="BB586" t="n">
        <v>0</v>
      </c>
      <c r="CJ586" t="inlineStr">
        <is>
          <t>GT-6379AB</t>
        </is>
      </c>
      <c r="CK586" t="inlineStr">
        <is>
          <t>221402498</t>
        </is>
      </c>
      <c r="CO586" s="1" t="n">
        <v>45870</v>
      </c>
      <c r="CP586" t="inlineStr">
        <is>
          <t>Import</t>
        </is>
      </c>
      <c r="CV586">
        <f>FLEET7[[#This Row],[Category]]</f>
        <v/>
      </c>
      <c r="CW586">
        <f>TRIM(LEFT($C586, FIND("(", $C586 &amp; "(") - 1))</f>
        <v/>
      </c>
      <c r="CX586">
        <f>IFERROR(TRIM(MID(FLEET7[[#This Row],[Secondary Asset Identifier]], FIND(" - ", FLEET7[[#This Row],[Secondary Asset Identifier]]) + 3, LEN(FLEET7[[#This Row],[Secondary Asset Identifier]]))),FLEET7[[#This Row],[Emp ID]])</f>
        <v/>
      </c>
      <c r="CY586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586">
        <f>FLEET7[[#This Row],[Assigned]]</f>
        <v/>
      </c>
      <c r="DA586">
        <f>TRIM(LEFT($C586, FIND("(", $C586 &amp; "(") - 1))</f>
        <v/>
      </c>
    </row>
    <row r="587">
      <c r="A587" t="inlineStr">
        <is>
          <t>Ragle Inc.</t>
        </is>
      </c>
      <c r="B587" t="inlineStr">
        <is>
          <t>Ragle - Texas</t>
        </is>
      </c>
      <c r="C587" t="inlineStr">
        <is>
          <t>WT-09</t>
        </is>
      </c>
      <c r="D587" t="inlineStr">
        <is>
          <t>On-Road</t>
        </is>
      </c>
      <c r="E587" t="inlineStr">
        <is>
          <t>FORD</t>
        </is>
      </c>
      <c r="F587" t="inlineStr">
        <is>
          <t>F750</t>
        </is>
      </c>
      <c r="G587" t="n">
        <v>2007</v>
      </c>
      <c r="H587" t="inlineStr">
        <is>
          <t>Heavy Truck</t>
        </is>
      </c>
      <c r="K587" t="n">
        <v>45788.7108912037</v>
      </c>
      <c r="L587" t="inlineStr">
        <is>
          <t>Heartbeat</t>
        </is>
      </c>
      <c r="R587" t="inlineStr">
        <is>
          <t>2023-032 SH 345 BRIDGE REHABILITATION, Taylor St, Dallas, TX 75226</t>
        </is>
      </c>
      <c r="T587" t="inlineStr">
        <is>
          <t>True</t>
        </is>
      </c>
      <c r="U587" t="inlineStr">
        <is>
          <t>1</t>
        </is>
      </c>
      <c r="V587" t="n">
        <v>1005</v>
      </c>
      <c r="W587" t="n">
        <v>12702.2</v>
      </c>
      <c r="X587" t="n">
        <v>12702.2</v>
      </c>
      <c r="Y587" t="n">
        <v>4590</v>
      </c>
      <c r="Z587" t="n">
        <v>4590</v>
      </c>
      <c r="AB587" t="inlineStr">
        <is>
          <t>3FRXF75E17V477292</t>
        </is>
      </c>
      <c r="AD587" t="inlineStr">
        <is>
          <t>TMX8413</t>
        </is>
      </c>
      <c r="AE587" t="inlineStr">
        <is>
          <t>TX</t>
        </is>
      </c>
      <c r="AH587" t="inlineStr">
        <is>
          <t>2000 GALLON XL Regular Cab XL</t>
        </is>
      </c>
      <c r="AO587" t="inlineStr">
        <is>
          <t>0.00</t>
        </is>
      </c>
      <c r="AP587" t="inlineStr">
        <is>
          <t>CuYds</t>
        </is>
      </c>
      <c r="AQ587" t="n">
        <v>0</v>
      </c>
      <c r="AR587" t="n">
        <v>0</v>
      </c>
      <c r="AS587" t="inlineStr">
        <is>
          <t>lbs</t>
        </is>
      </c>
      <c r="AT587" t="n">
        <v>0</v>
      </c>
      <c r="AU587" t="n">
        <v>0</v>
      </c>
      <c r="AV587" t="n">
        <v>0</v>
      </c>
      <c r="AW587" t="n">
        <v>0</v>
      </c>
      <c r="AY587" t="inlineStr">
        <is>
          <t>1/1/2020 12:00:00 AM</t>
        </is>
      </c>
      <c r="AZ587" t="n">
        <v>26152</v>
      </c>
      <c r="BA587" t="n">
        <v>0</v>
      </c>
      <c r="BB587" t="n">
        <v>0</v>
      </c>
      <c r="CD587" t="inlineStr">
        <is>
          <t>46636446</t>
        </is>
      </c>
      <c r="CE587" t="inlineStr">
        <is>
          <t>Cummins</t>
        </is>
      </c>
      <c r="CF587" t="inlineStr">
        <is>
          <t>ISB5.9</t>
        </is>
      </c>
      <c r="CJ587" t="inlineStr">
        <is>
          <t>GT-6379AB</t>
        </is>
      </c>
      <c r="CK587" t="inlineStr">
        <is>
          <t>221402376</t>
        </is>
      </c>
      <c r="CO587" s="1" t="n">
        <v>45930</v>
      </c>
      <c r="CP587" t="inlineStr">
        <is>
          <t>Import</t>
        </is>
      </c>
      <c r="CV587">
        <f>FLEET7[[#This Row],[Category]]</f>
        <v/>
      </c>
      <c r="CW587">
        <f>TRIM(LEFT($C587, FIND("(", $C587 &amp; "(") - 1))</f>
        <v/>
      </c>
      <c r="CX587">
        <f>IFERROR(TRIM(MID(FLEET7[[#This Row],[Secondary Asset Identifier]], FIND(" - ", FLEET7[[#This Row],[Secondary Asset Identifier]]) + 3, LEN(FLEET7[[#This Row],[Secondary Asset Identifier]]))),FLEET7[[#This Row],[Emp ID]])</f>
        <v/>
      </c>
      <c r="CY587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587">
        <f>FLEET7[[#This Row],[Assigned]]</f>
        <v/>
      </c>
      <c r="DA587">
        <f>TRIM(LEFT($C587, FIND("(", $C587 &amp; "(") - 1))</f>
        <v/>
      </c>
    </row>
    <row r="588">
      <c r="A588" t="inlineStr">
        <is>
          <t>Ragle Inc.</t>
        </is>
      </c>
      <c r="B588" t="inlineStr">
        <is>
          <t>Ragle - Texas</t>
        </is>
      </c>
      <c r="C588" t="inlineStr">
        <is>
          <t>WT-10</t>
        </is>
      </c>
      <c r="D588" t="inlineStr">
        <is>
          <t>On-Road</t>
        </is>
      </c>
      <c r="E588" t="inlineStr">
        <is>
          <t>FREIGHTLINER</t>
        </is>
      </c>
      <c r="F588" t="inlineStr">
        <is>
          <t>M2 106</t>
        </is>
      </c>
      <c r="G588" t="n">
        <v>2014</v>
      </c>
      <c r="H588" t="inlineStr">
        <is>
          <t>Heavy Truck</t>
        </is>
      </c>
      <c r="K588" t="n">
        <v>45788.9316435185</v>
      </c>
      <c r="L588" t="inlineStr">
        <is>
          <t>Heartbeat</t>
        </is>
      </c>
      <c r="R588" t="inlineStr">
        <is>
          <t>2022-008 Gregg CS Bridge Replacement, S High St, Longview, TX 75602</t>
        </is>
      </c>
      <c r="T588" t="inlineStr">
        <is>
          <t>True</t>
        </is>
      </c>
      <c r="U588" t="inlineStr">
        <is>
          <t>11</t>
        </is>
      </c>
      <c r="V588" t="n">
        <v>1011</v>
      </c>
      <c r="W588" t="n">
        <v>28303</v>
      </c>
      <c r="X588" t="n">
        <v>28303</v>
      </c>
      <c r="Y588" t="n">
        <v>5284</v>
      </c>
      <c r="Z588" t="n">
        <v>5284</v>
      </c>
      <c r="AB588" t="inlineStr">
        <is>
          <t>1FVACXDT3EHFU5828</t>
        </is>
      </c>
      <c r="AD588" t="inlineStr">
        <is>
          <t>FWY6625</t>
        </is>
      </c>
      <c r="AE588" t="inlineStr">
        <is>
          <t>TX</t>
        </is>
      </c>
      <c r="AH588" t="inlineStr">
        <is>
          <t>2000 GALLON</t>
        </is>
      </c>
      <c r="AO588" t="inlineStr">
        <is>
          <t>0.00</t>
        </is>
      </c>
      <c r="AP588" t="inlineStr">
        <is>
          <t>CuYds</t>
        </is>
      </c>
      <c r="AQ588" t="n">
        <v>0</v>
      </c>
      <c r="AR588" t="n">
        <v>0</v>
      </c>
      <c r="AS588" t="inlineStr">
        <is>
          <t>lbs</t>
        </is>
      </c>
      <c r="AT588" t="n">
        <v>0</v>
      </c>
      <c r="AU588" t="n">
        <v>0</v>
      </c>
      <c r="AV588" t="n">
        <v>0</v>
      </c>
      <c r="AW588" t="n">
        <v>0</v>
      </c>
      <c r="AZ588" t="n">
        <v>0</v>
      </c>
      <c r="BA588" t="n">
        <v>0</v>
      </c>
      <c r="BB588" t="n">
        <v>0</v>
      </c>
      <c r="CJ588" t="inlineStr">
        <is>
          <t>GT-6379AB</t>
        </is>
      </c>
      <c r="CK588" t="inlineStr">
        <is>
          <t>221402499</t>
        </is>
      </c>
      <c r="CO588" s="1" t="n">
        <v>45869</v>
      </c>
      <c r="CP588" t="inlineStr">
        <is>
          <t>Import</t>
        </is>
      </c>
      <c r="CV588">
        <f>FLEET7[[#This Row],[Category]]</f>
        <v/>
      </c>
      <c r="CW588">
        <f>TRIM(LEFT($C588, FIND("(", $C588 &amp; "(") - 1))</f>
        <v/>
      </c>
      <c r="CX588">
        <f>IFERROR(TRIM(MID(FLEET7[[#This Row],[Secondary Asset Identifier]], FIND(" - ", FLEET7[[#This Row],[Secondary Asset Identifier]]) + 3, LEN(FLEET7[[#This Row],[Secondary Asset Identifier]]))),FLEET7[[#This Row],[Emp ID]])</f>
        <v/>
      </c>
      <c r="CY588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588">
        <f>FLEET7[[#This Row],[Assigned]]</f>
        <v/>
      </c>
      <c r="DA588">
        <f>TRIM(LEFT($C588, FIND("(", $C588 &amp; "(") - 1))</f>
        <v/>
      </c>
    </row>
    <row r="589">
      <c r="A589" t="inlineStr">
        <is>
          <t>Ragle Inc.</t>
        </is>
      </c>
      <c r="B589" t="inlineStr">
        <is>
          <t>Ragle - Texas</t>
        </is>
      </c>
      <c r="C589" t="inlineStr">
        <is>
          <t>WT-11</t>
        </is>
      </c>
      <c r="D589" t="inlineStr">
        <is>
          <t>On-Road</t>
        </is>
      </c>
      <c r="E589" t="inlineStr">
        <is>
          <t>FREIGHTLINER</t>
        </is>
      </c>
      <c r="F589" t="inlineStr">
        <is>
          <t>M2 106</t>
        </is>
      </c>
      <c r="G589" t="n">
        <v>2014</v>
      </c>
      <c r="H589" t="inlineStr">
        <is>
          <t>Heavy Truck</t>
        </is>
      </c>
      <c r="K589" t="n">
        <v>45774.4614467593</v>
      </c>
      <c r="L589" t="inlineStr">
        <is>
          <t>Last Gasp</t>
        </is>
      </c>
      <c r="R589" t="inlineStr">
        <is>
          <t>Beaumont RAG Property, Romeda Rd, Beaumont, TX 77705</t>
        </is>
      </c>
      <c r="T589" t="inlineStr">
        <is>
          <t>True</t>
        </is>
      </c>
      <c r="U589" t="inlineStr">
        <is>
          <t>24</t>
        </is>
      </c>
      <c r="V589" t="n">
        <v>1006</v>
      </c>
      <c r="W589" t="n">
        <v>18426.1</v>
      </c>
      <c r="X589" t="n">
        <v>18426.1</v>
      </c>
      <c r="Y589" t="n">
        <v>4732</v>
      </c>
      <c r="Z589" t="n">
        <v>4732</v>
      </c>
      <c r="AB589" t="inlineStr">
        <is>
          <t>1FVACXDT1EHFV6200</t>
        </is>
      </c>
      <c r="AD589" t="inlineStr">
        <is>
          <t>RWR2398</t>
        </is>
      </c>
      <c r="AE589" t="inlineStr">
        <is>
          <t>TX</t>
        </is>
      </c>
      <c r="AH589" t="inlineStr">
        <is>
          <t>2000 GALLON</t>
        </is>
      </c>
      <c r="AO589" t="inlineStr">
        <is>
          <t>0.00</t>
        </is>
      </c>
      <c r="AP589" t="inlineStr">
        <is>
          <t>CuYds</t>
        </is>
      </c>
      <c r="AQ589" t="n">
        <v>0</v>
      </c>
      <c r="AR589" t="n">
        <v>0</v>
      </c>
      <c r="AS589" t="inlineStr">
        <is>
          <t>lbs</t>
        </is>
      </c>
      <c r="AT589" t="n">
        <v>0</v>
      </c>
      <c r="AU589" t="n">
        <v>0</v>
      </c>
      <c r="AV589" t="n">
        <v>0</v>
      </c>
      <c r="AW589" t="n">
        <v>0</v>
      </c>
      <c r="AZ589" t="n">
        <v>0</v>
      </c>
      <c r="BA589" t="n">
        <v>0</v>
      </c>
      <c r="BB589" t="n">
        <v>0</v>
      </c>
      <c r="CJ589" t="inlineStr">
        <is>
          <t>GT-6379AB</t>
        </is>
      </c>
      <c r="CK589" t="inlineStr">
        <is>
          <t>220707691</t>
        </is>
      </c>
      <c r="CP589" t="inlineStr">
        <is>
          <t>Import</t>
        </is>
      </c>
      <c r="CV589">
        <f>FLEET7[[#This Row],[Category]]</f>
        <v/>
      </c>
      <c r="CW589">
        <f>TRIM(LEFT($C589, FIND("(", $C589 &amp; "(") - 1))</f>
        <v/>
      </c>
      <c r="CX589">
        <f>IFERROR(TRIM(MID(FLEET7[[#This Row],[Secondary Asset Identifier]], FIND(" - ", FLEET7[[#This Row],[Secondary Asset Identifier]]) + 3, LEN(FLEET7[[#This Row],[Secondary Asset Identifier]]))),FLEET7[[#This Row],[Emp ID]])</f>
        <v/>
      </c>
      <c r="CY589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589">
        <f>FLEET7[[#This Row],[Assigned]]</f>
        <v/>
      </c>
      <c r="DA589">
        <f>TRIM(LEFT($C589, FIND("(", $C589 &amp; "(") - 1))</f>
        <v/>
      </c>
    </row>
    <row r="590">
      <c r="A590" t="inlineStr">
        <is>
          <t>Ragle Inc.</t>
        </is>
      </c>
      <c r="B590" t="inlineStr">
        <is>
          <t>Ragle - Texas</t>
        </is>
      </c>
      <c r="C590" t="inlineStr">
        <is>
          <t>WT-12</t>
        </is>
      </c>
      <c r="D590" t="inlineStr">
        <is>
          <t>On-Road</t>
        </is>
      </c>
      <c r="E590" t="inlineStr">
        <is>
          <t>FREIGHTLINER</t>
        </is>
      </c>
      <c r="F590" t="inlineStr">
        <is>
          <t>M2 106</t>
        </is>
      </c>
      <c r="G590" t="n">
        <v>2015</v>
      </c>
      <c r="H590" t="inlineStr">
        <is>
          <t>Heavy Truck</t>
        </is>
      </c>
      <c r="I590" t="inlineStr">
        <is>
          <t>Water Truck- 4000 gal</t>
        </is>
      </c>
      <c r="K590" t="n">
        <v>45788.7111458333</v>
      </c>
      <c r="L590" t="inlineStr">
        <is>
          <t>Heartbeat</t>
        </is>
      </c>
      <c r="R590" t="inlineStr">
        <is>
          <t>WTX YARD (2), W County Road 117, Midland, TX 79706</t>
        </is>
      </c>
      <c r="T590" t="inlineStr">
        <is>
          <t>True</t>
        </is>
      </c>
      <c r="U590" t="inlineStr">
        <is>
          <t>2</t>
        </is>
      </c>
      <c r="V590" t="n">
        <v>1008</v>
      </c>
      <c r="W590" t="n">
        <v>21725.4</v>
      </c>
      <c r="X590" t="n">
        <v>21725.4</v>
      </c>
      <c r="Y590" t="n">
        <v>3214</v>
      </c>
      <c r="Z590" t="n">
        <v>3214</v>
      </c>
      <c r="AB590" t="inlineStr">
        <is>
          <t>1FVHCYCY0GHHB3456</t>
        </is>
      </c>
      <c r="AD590" t="inlineStr">
        <is>
          <t>THL8229</t>
        </is>
      </c>
      <c r="AE590" t="inlineStr">
        <is>
          <t>TX</t>
        </is>
      </c>
      <c r="AH590" t="inlineStr">
        <is>
          <t>4000 GALLON</t>
        </is>
      </c>
      <c r="AO590" t="inlineStr">
        <is>
          <t>0.00</t>
        </is>
      </c>
      <c r="AP590" t="inlineStr">
        <is>
          <t>CuYds</t>
        </is>
      </c>
      <c r="AQ590" t="n">
        <v>0</v>
      </c>
      <c r="AR590" t="n">
        <v>0</v>
      </c>
      <c r="AS590" t="inlineStr">
        <is>
          <t>lbs</t>
        </is>
      </c>
      <c r="AT590" t="n">
        <v>0</v>
      </c>
      <c r="AU590" t="n">
        <v>0</v>
      </c>
      <c r="AV590" t="n">
        <v>0</v>
      </c>
      <c r="AW590" t="n">
        <v>0</v>
      </c>
      <c r="AX590" t="inlineStr">
        <is>
          <t>NTTA00427044</t>
        </is>
      </c>
      <c r="AZ590" t="n">
        <v>0</v>
      </c>
      <c r="BA590" t="n">
        <v>0</v>
      </c>
      <c r="BB590" t="n">
        <v>0</v>
      </c>
      <c r="CJ590" t="inlineStr">
        <is>
          <t>GT-6379AB</t>
        </is>
      </c>
      <c r="CK590" t="inlineStr">
        <is>
          <t>220707791</t>
        </is>
      </c>
      <c r="CL590" t="n">
        <v>2</v>
      </c>
      <c r="CO590" s="1" t="n">
        <v>45900</v>
      </c>
      <c r="CP590" t="inlineStr">
        <is>
          <t>Import</t>
        </is>
      </c>
      <c r="CV590">
        <f>FLEET7[[#This Row],[Category]]</f>
        <v/>
      </c>
      <c r="CW590">
        <f>TRIM(LEFT($C590, FIND("(", $C590 &amp; "(") - 1))</f>
        <v/>
      </c>
      <c r="CX590">
        <f>IFERROR(TRIM(MID(FLEET7[[#This Row],[Secondary Asset Identifier]], FIND(" - ", FLEET7[[#This Row],[Secondary Asset Identifier]]) + 3, LEN(FLEET7[[#This Row],[Secondary Asset Identifier]]))),FLEET7[[#This Row],[Emp ID]])</f>
        <v/>
      </c>
      <c r="CY590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590">
        <f>FLEET7[[#This Row],[Assigned]]</f>
        <v/>
      </c>
      <c r="DA590">
        <f>TRIM(LEFT($C590, FIND("(", $C590 &amp; "(") - 1))</f>
        <v/>
      </c>
    </row>
    <row r="591">
      <c r="A591" t="inlineStr">
        <is>
          <t>Ragle Inc.</t>
        </is>
      </c>
      <c r="B591" t="inlineStr">
        <is>
          <t>Ragle - Texas</t>
        </is>
      </c>
      <c r="C591" t="inlineStr">
        <is>
          <t>WTC-01</t>
        </is>
      </c>
      <c r="D591" t="inlineStr">
        <is>
          <t>Trailer</t>
        </is>
      </c>
      <c r="E591" t="inlineStr">
        <is>
          <t>CARGO CRAFT</t>
        </is>
      </c>
      <c r="F591" t="inlineStr">
        <is>
          <t>UNKNOWN</t>
        </is>
      </c>
      <c r="G591" t="n">
        <v>2022</v>
      </c>
      <c r="H591" t="inlineStr">
        <is>
          <t>Cargo Trailer</t>
        </is>
      </c>
      <c r="K591" t="n">
        <v>45789.2377199074</v>
      </c>
      <c r="L591" t="inlineStr">
        <is>
          <t>Heartbeat</t>
        </is>
      </c>
      <c r="R591" t="inlineStr">
        <is>
          <t>WTX YARD (2), W County Road 117, Midland, TX 79706</t>
        </is>
      </c>
      <c r="T591" t="inlineStr">
        <is>
          <t>True</t>
        </is>
      </c>
      <c r="U591" t="inlineStr">
        <is>
          <t>N/A</t>
        </is>
      </c>
      <c r="V591" t="n">
        <v>473</v>
      </c>
      <c r="Y591" t="n">
        <v>0</v>
      </c>
      <c r="Z591" t="n">
        <v>0</v>
      </c>
      <c r="AB591" t="inlineStr">
        <is>
          <t>53BCTEA21NR005083</t>
        </is>
      </c>
      <c r="AD591" t="inlineStr">
        <is>
          <t>387524M</t>
        </is>
      </c>
      <c r="AE591" t="inlineStr">
        <is>
          <t>TX</t>
        </is>
      </c>
      <c r="AO591" t="inlineStr">
        <is>
          <t>0.00</t>
        </is>
      </c>
      <c r="AQ591" t="n">
        <v>0</v>
      </c>
      <c r="AR591" t="n">
        <v>0</v>
      </c>
      <c r="AS591" t="inlineStr">
        <is>
          <t>lbs</t>
        </is>
      </c>
      <c r="AT591" t="n">
        <v>0</v>
      </c>
      <c r="AU591" t="n">
        <v>0</v>
      </c>
      <c r="AV591" t="n">
        <v>0</v>
      </c>
      <c r="AW591" t="n">
        <v>0</v>
      </c>
      <c r="CJ591" t="inlineStr">
        <is>
          <t>JH-BP2</t>
        </is>
      </c>
      <c r="CK591" t="inlineStr">
        <is>
          <t>00322B0145</t>
        </is>
      </c>
      <c r="CP591" t="inlineStr">
        <is>
          <t>Standard</t>
        </is>
      </c>
      <c r="CV591">
        <f>FLEET7[[#This Row],[Category]]</f>
        <v/>
      </c>
      <c r="CW591">
        <f>TRIM(LEFT($C591, FIND("(", $C591 &amp; "(") - 1))</f>
        <v/>
      </c>
      <c r="CX591">
        <f>IFERROR(TRIM(MID(FLEET7[[#This Row],[Secondary Asset Identifier]], FIND(" - ", FLEET7[[#This Row],[Secondary Asset Identifier]]) + 3, LEN(FLEET7[[#This Row],[Secondary Asset Identifier]]))),FLEET7[[#This Row],[Emp ID]])</f>
        <v/>
      </c>
      <c r="CY591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591">
        <f>FLEET7[[#This Row],[Assigned]]</f>
        <v/>
      </c>
      <c r="DA591">
        <f>TRIM(LEFT($C591, FIND("(", $C591 &amp; "(") - 1))</f>
        <v/>
      </c>
    </row>
    <row r="592">
      <c r="A592" t="inlineStr">
        <is>
          <t>Ragle Inc.</t>
        </is>
      </c>
      <c r="B592" t="inlineStr">
        <is>
          <t>Ragle - Texas</t>
        </is>
      </c>
      <c r="C592" t="inlineStr">
        <is>
          <t>WTF-01</t>
        </is>
      </c>
      <c r="D592" t="inlineStr">
        <is>
          <t>Trailer</t>
        </is>
      </c>
      <c r="E592" t="inlineStr">
        <is>
          <t>DELCO</t>
        </is>
      </c>
      <c r="F592" t="inlineStr">
        <is>
          <t>FLATBED</t>
        </is>
      </c>
      <c r="G592" t="n">
        <v>2021</v>
      </c>
      <c r="H592" t="inlineStr">
        <is>
          <t>Flatbed Trailer</t>
        </is>
      </c>
      <c r="K592" t="n">
        <v>45789.2347337963</v>
      </c>
      <c r="L592" t="inlineStr">
        <is>
          <t>Heartbeat</t>
        </is>
      </c>
      <c r="R592" t="inlineStr">
        <is>
          <t>WTX YARD (2), W County Road 117, Midland, TX 79706</t>
        </is>
      </c>
      <c r="T592" t="inlineStr">
        <is>
          <t>True</t>
        </is>
      </c>
      <c r="U592" t="inlineStr">
        <is>
          <t>N/A</t>
        </is>
      </c>
      <c r="V592" t="n">
        <v>474</v>
      </c>
      <c r="Y592" t="n">
        <v>0</v>
      </c>
      <c r="Z592" t="n">
        <v>0</v>
      </c>
      <c r="AB592" t="inlineStr">
        <is>
          <t>5WWBC2020M6012982</t>
        </is>
      </c>
      <c r="AD592" t="inlineStr">
        <is>
          <t>209590M</t>
        </is>
      </c>
      <c r="AE592" t="inlineStr">
        <is>
          <t>TX</t>
        </is>
      </c>
      <c r="AO592" t="inlineStr">
        <is>
          <t>0.00</t>
        </is>
      </c>
      <c r="AQ592" t="n">
        <v>0</v>
      </c>
      <c r="AR592" t="n">
        <v>0</v>
      </c>
      <c r="AS592" t="inlineStr">
        <is>
          <t>lbs</t>
        </is>
      </c>
      <c r="AT592" t="n">
        <v>0</v>
      </c>
      <c r="AU592" t="n">
        <v>0</v>
      </c>
      <c r="AV592" t="n">
        <v>0</v>
      </c>
      <c r="AW592" t="n">
        <v>0</v>
      </c>
      <c r="CJ592" t="inlineStr">
        <is>
          <t>JH-BP2</t>
        </is>
      </c>
      <c r="CK592" t="inlineStr">
        <is>
          <t>00322B0333</t>
        </is>
      </c>
      <c r="CP592" t="inlineStr">
        <is>
          <t>Standard</t>
        </is>
      </c>
      <c r="CV592">
        <f>FLEET7[[#This Row],[Category]]</f>
        <v/>
      </c>
      <c r="CW592">
        <f>TRIM(LEFT($C592, FIND("(", $C592 &amp; "(") - 1))</f>
        <v/>
      </c>
      <c r="CX592">
        <f>IFERROR(TRIM(MID(FLEET7[[#This Row],[Secondary Asset Identifier]], FIND(" - ", FLEET7[[#This Row],[Secondary Asset Identifier]]) + 3, LEN(FLEET7[[#This Row],[Secondary Asset Identifier]]))),FLEET7[[#This Row],[Emp ID]])</f>
        <v/>
      </c>
      <c r="CY592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592">
        <f>FLEET7[[#This Row],[Assigned]]</f>
        <v/>
      </c>
      <c r="DA592">
        <f>TRIM(LEFT($C592, FIND("(", $C592 &amp; "(") - 1))</f>
        <v/>
      </c>
    </row>
    <row r="593">
      <c r="A593" t="inlineStr">
        <is>
          <t>Ragle Inc.</t>
        </is>
      </c>
      <c r="B593" t="inlineStr">
        <is>
          <t>Ragle - Texas</t>
        </is>
      </c>
      <c r="C593" t="inlineStr">
        <is>
          <t>WTF-02</t>
        </is>
      </c>
      <c r="D593" t="inlineStr">
        <is>
          <t>Trailer</t>
        </is>
      </c>
      <c r="E593" t="inlineStr">
        <is>
          <t>BIG TEX</t>
        </is>
      </c>
      <c r="F593" t="inlineStr">
        <is>
          <t>UNKNOWN</t>
        </is>
      </c>
      <c r="G593" t="n">
        <v>2020</v>
      </c>
      <c r="H593" t="inlineStr">
        <is>
          <t>Flatbed Trailer</t>
        </is>
      </c>
      <c r="T593" t="inlineStr">
        <is>
          <t>True</t>
        </is>
      </c>
      <c r="U593" t="inlineStr">
        <is>
          <t>N/A</t>
        </is>
      </c>
      <c r="AA593" t="inlineStr">
        <is>
          <t>14T-22</t>
        </is>
      </c>
      <c r="AB593" t="inlineStr">
        <is>
          <t>16VPX1829L2038216</t>
        </is>
      </c>
      <c r="AD593" t="inlineStr">
        <is>
          <t>508898M</t>
        </is>
      </c>
      <c r="AE593" t="inlineStr">
        <is>
          <t>TX</t>
        </is>
      </c>
      <c r="AH593" t="inlineStr">
        <is>
          <t>NHTSA PRODUCED DIFFERENT MAKE THAN ASSET LIST
2020 BIG TEX TRAILER, FLATBED</t>
        </is>
      </c>
      <c r="AO593" t="inlineStr">
        <is>
          <t>0.00</t>
        </is>
      </c>
      <c r="AP593" t="inlineStr">
        <is>
          <t>CuYds</t>
        </is>
      </c>
      <c r="AQ593" t="n">
        <v>0</v>
      </c>
      <c r="AR593" t="n">
        <v>0</v>
      </c>
      <c r="AS593" t="inlineStr">
        <is>
          <t>lbs</t>
        </is>
      </c>
      <c r="AT593" t="n">
        <v>0</v>
      </c>
      <c r="AU593" t="n">
        <v>0</v>
      </c>
      <c r="AV593" t="n">
        <v>0</v>
      </c>
      <c r="AW593" t="n">
        <v>0</v>
      </c>
      <c r="CO593" s="1" t="n">
        <v>45961</v>
      </c>
      <c r="CP593" t="inlineStr">
        <is>
          <t>Standard</t>
        </is>
      </c>
      <c r="CV593">
        <f>FLEET7[[#This Row],[Category]]</f>
        <v/>
      </c>
      <c r="CW593">
        <f>TRIM(LEFT($C593, FIND("(", $C593 &amp; "(") - 1))</f>
        <v/>
      </c>
      <c r="CX593">
        <f>IFERROR(TRIM(MID(FLEET7[[#This Row],[Secondary Asset Identifier]], FIND(" - ", FLEET7[[#This Row],[Secondary Asset Identifier]]) + 3, LEN(FLEET7[[#This Row],[Secondary Asset Identifier]]))),FLEET7[[#This Row],[Emp ID]])</f>
        <v/>
      </c>
      <c r="CY593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593">
        <f>FLEET7[[#This Row],[Assigned]]</f>
        <v/>
      </c>
      <c r="DA593">
        <f>TRIM(LEFT($C593, FIND("(", $C593 &amp; "(") - 1))</f>
        <v/>
      </c>
    </row>
    <row r="594">
      <c r="A594" t="inlineStr">
        <is>
          <t>Ragle Inc.</t>
        </is>
      </c>
      <c r="B594" t="inlineStr">
        <is>
          <t>Ragle - Texas</t>
        </is>
      </c>
      <c r="C594" t="inlineStr">
        <is>
          <t>WTR-##</t>
        </is>
      </c>
      <c r="D594" t="inlineStr">
        <is>
          <t>Trailer</t>
        </is>
      </c>
      <c r="E594" t="inlineStr">
        <is>
          <t>UNKNOWN</t>
        </is>
      </c>
      <c r="F594" t="inlineStr">
        <is>
          <t>UNKNOWN</t>
        </is>
      </c>
      <c r="H594" t="inlineStr">
        <is>
          <t>Water Trailer</t>
        </is>
      </c>
      <c r="K594" t="n">
        <v>45720.9393634259</v>
      </c>
      <c r="L594" t="inlineStr">
        <is>
          <t>Heartbeat</t>
        </is>
      </c>
      <c r="R594" t="inlineStr">
        <is>
          <t>South Fwy, Houston, TX 77004</t>
        </is>
      </c>
      <c r="T594" t="inlineStr">
        <is>
          <t>True</t>
        </is>
      </c>
      <c r="U594" t="inlineStr">
        <is>
          <t>N/A</t>
        </is>
      </c>
      <c r="V594" t="n">
        <v>459</v>
      </c>
      <c r="Y594" t="n">
        <v>0</v>
      </c>
      <c r="Z594" t="n">
        <v>0</v>
      </c>
      <c r="AD594" t="inlineStr">
        <is>
          <t>013478H</t>
        </is>
      </c>
      <c r="AE594" t="inlineStr">
        <is>
          <t>TX</t>
        </is>
      </c>
      <c r="AO594" t="inlineStr">
        <is>
          <t>0.00</t>
        </is>
      </c>
      <c r="AR594" t="n">
        <v>0</v>
      </c>
      <c r="AS594" t="inlineStr">
        <is>
          <t>lbs</t>
        </is>
      </c>
      <c r="AU594" t="n">
        <v>0</v>
      </c>
      <c r="AV594" t="n">
        <v>0</v>
      </c>
      <c r="AW594" t="n">
        <v>0</v>
      </c>
      <c r="AZ594" t="n">
        <v>0</v>
      </c>
      <c r="BA594" t="n">
        <v>0</v>
      </c>
      <c r="BB594" t="n">
        <v>0</v>
      </c>
      <c r="CJ594" t="inlineStr">
        <is>
          <t>JH-BP2</t>
        </is>
      </c>
      <c r="CK594" t="inlineStr">
        <is>
          <t>00322B0568</t>
        </is>
      </c>
      <c r="CP594" t="inlineStr">
        <is>
          <t>Import</t>
        </is>
      </c>
      <c r="CV594">
        <f>FLEET7[[#This Row],[Category]]</f>
        <v/>
      </c>
      <c r="CW594">
        <f>TRIM(LEFT($C594, FIND("(", $C594 &amp; "(") - 1))</f>
        <v/>
      </c>
      <c r="CX594">
        <f>IFERROR(TRIM(MID(FLEET7[[#This Row],[Secondary Asset Identifier]], FIND(" - ", FLEET7[[#This Row],[Secondary Asset Identifier]]) + 3, LEN(FLEET7[[#This Row],[Secondary Asset Identifier]]))),FLEET7[[#This Row],[Emp ID]])</f>
        <v/>
      </c>
      <c r="CY594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594">
        <f>FLEET7[[#This Row],[Assigned]]</f>
        <v/>
      </c>
      <c r="DA594">
        <f>TRIM(LEFT($C594, FIND("(", $C594 &amp; "(") - 1))</f>
        <v/>
      </c>
    </row>
    <row r="595">
      <c r="A595" t="inlineStr">
        <is>
          <t>Ragle Inc.</t>
        </is>
      </c>
      <c r="B595" t="inlineStr">
        <is>
          <t>Ragle - Texas</t>
        </is>
      </c>
      <c r="C595" t="inlineStr">
        <is>
          <t>WTR-01</t>
        </is>
      </c>
      <c r="D595" t="inlineStr">
        <is>
          <t>Trailer</t>
        </is>
      </c>
      <c r="E595" t="inlineStr">
        <is>
          <t>WYLIE</t>
        </is>
      </c>
      <c r="F595" t="inlineStr">
        <is>
          <t>EXPRESS WATER WAGON 500 GAL</t>
        </is>
      </c>
      <c r="G595" t="n">
        <v>2017</v>
      </c>
      <c r="H595" t="inlineStr">
        <is>
          <t>Water Trailer</t>
        </is>
      </c>
      <c r="K595" t="n">
        <v>45789.2343981481</v>
      </c>
      <c r="L595" t="inlineStr">
        <is>
          <t>Heartbeat</t>
        </is>
      </c>
      <c r="R595" t="inlineStr">
        <is>
          <t>2024-004 City of Dallas Sidewalk 2024 (YARD), Langford St, Dallas, TX 75208</t>
        </is>
      </c>
      <c r="T595" t="inlineStr">
        <is>
          <t>True</t>
        </is>
      </c>
      <c r="U595" t="inlineStr">
        <is>
          <t>N/A</t>
        </is>
      </c>
      <c r="V595" t="n">
        <v>578</v>
      </c>
      <c r="W595" t="n">
        <v>0</v>
      </c>
      <c r="X595" t="n">
        <v>0</v>
      </c>
      <c r="Y595" t="n">
        <v>0</v>
      </c>
      <c r="Z595" t="n">
        <v>0</v>
      </c>
      <c r="AB595" t="inlineStr">
        <is>
          <t>5VUTW1326HP000147</t>
        </is>
      </c>
      <c r="AD595" t="inlineStr">
        <is>
          <t>721752J</t>
        </is>
      </c>
      <c r="AE595" t="inlineStr">
        <is>
          <t>TX</t>
        </is>
      </c>
      <c r="AH595" t="inlineStr">
        <is>
          <t>GPS &amp; TRACK GPS</t>
        </is>
      </c>
      <c r="AO595" t="inlineStr">
        <is>
          <t>0.00</t>
        </is>
      </c>
      <c r="AP595" t="inlineStr">
        <is>
          <t>CuYds</t>
        </is>
      </c>
      <c r="AQ595" t="n">
        <v>0</v>
      </c>
      <c r="AR595" t="n">
        <v>0</v>
      </c>
      <c r="AS595" t="inlineStr">
        <is>
          <t>lbs</t>
        </is>
      </c>
      <c r="AT595" t="n">
        <v>0</v>
      </c>
      <c r="AU595" t="n">
        <v>0</v>
      </c>
      <c r="AV595" t="n">
        <v>0</v>
      </c>
      <c r="AW595" t="n">
        <v>0</v>
      </c>
      <c r="CJ595" t="inlineStr">
        <is>
          <t>JH-BP2</t>
        </is>
      </c>
      <c r="CK595" t="inlineStr">
        <is>
          <t>00322B0180</t>
        </is>
      </c>
      <c r="CO595" s="1" t="n">
        <v>45626</v>
      </c>
      <c r="CP595" t="inlineStr">
        <is>
          <t>Standard</t>
        </is>
      </c>
      <c r="CV595">
        <f>FLEET7[[#This Row],[Category]]</f>
        <v/>
      </c>
      <c r="CW595">
        <f>TRIM(LEFT($C595, FIND("(", $C595 &amp; "(") - 1))</f>
        <v/>
      </c>
      <c r="CX595">
        <f>IFERROR(TRIM(MID(FLEET7[[#This Row],[Secondary Asset Identifier]], FIND(" - ", FLEET7[[#This Row],[Secondary Asset Identifier]]) + 3, LEN(FLEET7[[#This Row],[Secondary Asset Identifier]]))),FLEET7[[#This Row],[Emp ID]])</f>
        <v/>
      </c>
      <c r="CY595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595">
        <f>FLEET7[[#This Row],[Assigned]]</f>
        <v/>
      </c>
      <c r="DA595">
        <f>TRIM(LEFT($C595, FIND("(", $C595 &amp; "(") - 1))</f>
        <v/>
      </c>
    </row>
    <row r="596">
      <c r="A596" t="inlineStr">
        <is>
          <t>Ragle Inc.</t>
        </is>
      </c>
      <c r="B596" t="inlineStr">
        <is>
          <t>Ragle - Texas</t>
        </is>
      </c>
      <c r="C596" t="inlineStr">
        <is>
          <t>WTR-02</t>
        </is>
      </c>
      <c r="D596" t="inlineStr">
        <is>
          <t>Trailer</t>
        </is>
      </c>
      <c r="E596" t="inlineStr">
        <is>
          <t>WYLIE</t>
        </is>
      </c>
      <c r="F596" t="inlineStr">
        <is>
          <t>EXPRESS WATER WAGON 500 GAL</t>
        </is>
      </c>
      <c r="G596" t="n">
        <v>2017</v>
      </c>
      <c r="H596" t="inlineStr">
        <is>
          <t>Water Trailer</t>
        </is>
      </c>
      <c r="K596" t="n">
        <v>45789.2311921296</v>
      </c>
      <c r="L596" t="inlineStr">
        <is>
          <t>Heartbeat</t>
        </is>
      </c>
      <c r="R596" t="inlineStr">
        <is>
          <t>2023-032 SH 345 BRIDGE REHABILITATION, US-75 N, Dallas, TX 75226</t>
        </is>
      </c>
      <c r="T596" t="inlineStr">
        <is>
          <t>True</t>
        </is>
      </c>
      <c r="U596" t="inlineStr">
        <is>
          <t>N/A</t>
        </is>
      </c>
      <c r="V596" t="n">
        <v>538</v>
      </c>
      <c r="W596" t="n">
        <v>0</v>
      </c>
      <c r="X596" t="n">
        <v>0</v>
      </c>
      <c r="Y596" t="n">
        <v>0</v>
      </c>
      <c r="Z596" t="n">
        <v>0</v>
      </c>
      <c r="AB596" t="inlineStr">
        <is>
          <t>5VUTW1325HP000141</t>
        </is>
      </c>
      <c r="AE596" t="inlineStr">
        <is>
          <t>TX</t>
        </is>
      </c>
      <c r="AH596" t="inlineStr">
        <is>
          <t>GPS &amp; TRACK GPS</t>
        </is>
      </c>
      <c r="AO596" t="inlineStr">
        <is>
          <t>0.00</t>
        </is>
      </c>
      <c r="AP596" t="inlineStr">
        <is>
          <t>CuYds</t>
        </is>
      </c>
      <c r="AR596" t="n">
        <v>0</v>
      </c>
      <c r="AS596" t="inlineStr">
        <is>
          <t>lbs</t>
        </is>
      </c>
      <c r="AU596" t="n">
        <v>0</v>
      </c>
      <c r="AV596" t="n">
        <v>0</v>
      </c>
      <c r="AW596" t="n">
        <v>0</v>
      </c>
      <c r="CJ596" t="inlineStr">
        <is>
          <t>JH-BP2</t>
        </is>
      </c>
      <c r="CK596" t="inlineStr">
        <is>
          <t>00322B0148</t>
        </is>
      </c>
      <c r="CP596" t="inlineStr">
        <is>
          <t>Standard</t>
        </is>
      </c>
      <c r="CV596">
        <f>FLEET7[[#This Row],[Category]]</f>
        <v/>
      </c>
      <c r="CW596">
        <f>TRIM(LEFT($C596, FIND("(", $C596 &amp; "(") - 1))</f>
        <v/>
      </c>
      <c r="CX596">
        <f>IFERROR(TRIM(MID(FLEET7[[#This Row],[Secondary Asset Identifier]], FIND(" - ", FLEET7[[#This Row],[Secondary Asset Identifier]]) + 3, LEN(FLEET7[[#This Row],[Secondary Asset Identifier]]))),FLEET7[[#This Row],[Emp ID]])</f>
        <v/>
      </c>
      <c r="CY596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596">
        <f>FLEET7[[#This Row],[Assigned]]</f>
        <v/>
      </c>
      <c r="DA596">
        <f>TRIM(LEFT($C596, FIND("(", $C596 &amp; "(") - 1))</f>
        <v/>
      </c>
    </row>
    <row r="597">
      <c r="A597" t="inlineStr">
        <is>
          <t>Ragle Inc.</t>
        </is>
      </c>
      <c r="B597" t="inlineStr">
        <is>
          <t>Ragle - Texas</t>
        </is>
      </c>
      <c r="C597" t="inlineStr">
        <is>
          <t>WTR-03</t>
        </is>
      </c>
      <c r="D597" t="inlineStr">
        <is>
          <t>Trailer</t>
        </is>
      </c>
      <c r="E597" t="inlineStr">
        <is>
          <t>WYLIE</t>
        </is>
      </c>
      <c r="F597" t="inlineStr">
        <is>
          <t>EXPRESS WATER WAGON 500 GAL</t>
        </is>
      </c>
      <c r="G597" t="n">
        <v>2016</v>
      </c>
      <c r="H597" t="inlineStr">
        <is>
          <t>Water Trailer</t>
        </is>
      </c>
      <c r="K597" t="n">
        <v>45789.2312847222</v>
      </c>
      <c r="L597" t="inlineStr">
        <is>
          <t>Heartbeat</t>
        </is>
      </c>
      <c r="R597" t="inlineStr">
        <is>
          <t>WTX YARD (2), W County Road 117, Midland, TX 79706</t>
        </is>
      </c>
      <c r="T597" t="inlineStr">
        <is>
          <t>True</t>
        </is>
      </c>
      <c r="U597" t="inlineStr">
        <is>
          <t>N/A</t>
        </is>
      </c>
      <c r="V597" t="n">
        <v>474</v>
      </c>
      <c r="Y597" t="n">
        <v>0</v>
      </c>
      <c r="Z597" t="n">
        <v>0</v>
      </c>
      <c r="AB597" t="inlineStr">
        <is>
          <t>5VUTW13276P000463</t>
        </is>
      </c>
      <c r="AD597" t="inlineStr">
        <is>
          <t>721750J</t>
        </is>
      </c>
      <c r="AE597" t="inlineStr">
        <is>
          <t>TX</t>
        </is>
      </c>
      <c r="AH597" t="inlineStr">
        <is>
          <t xml:space="preserve">500 GALLON WATER TRAILER 
GPS &amp; FLEET </t>
        </is>
      </c>
      <c r="AO597" t="inlineStr">
        <is>
          <t>0.00</t>
        </is>
      </c>
      <c r="AP597" t="inlineStr">
        <is>
          <t>CuYds</t>
        </is>
      </c>
      <c r="AQ597" t="n">
        <v>0</v>
      </c>
      <c r="AR597" t="n">
        <v>0</v>
      </c>
      <c r="AS597" t="inlineStr">
        <is>
          <t>lbs</t>
        </is>
      </c>
      <c r="AT597" t="n">
        <v>0</v>
      </c>
      <c r="AU597" t="n">
        <v>0</v>
      </c>
      <c r="AV597" t="n">
        <v>0</v>
      </c>
      <c r="AW597" t="n">
        <v>0</v>
      </c>
      <c r="CJ597" t="inlineStr">
        <is>
          <t>JH-BP2</t>
        </is>
      </c>
      <c r="CK597" t="inlineStr">
        <is>
          <t>00322B0268</t>
        </is>
      </c>
      <c r="CO597" s="1" t="n">
        <v>45991</v>
      </c>
      <c r="CP597" t="inlineStr">
        <is>
          <t>Standard</t>
        </is>
      </c>
      <c r="CV597">
        <f>FLEET7[[#This Row],[Category]]</f>
        <v/>
      </c>
      <c r="CW597">
        <f>TRIM(LEFT($C597, FIND("(", $C597 &amp; "(") - 1))</f>
        <v/>
      </c>
      <c r="CX597">
        <f>IFERROR(TRIM(MID(FLEET7[[#This Row],[Secondary Asset Identifier]], FIND(" - ", FLEET7[[#This Row],[Secondary Asset Identifier]]) + 3, LEN(FLEET7[[#This Row],[Secondary Asset Identifier]]))),FLEET7[[#This Row],[Emp ID]])</f>
        <v/>
      </c>
      <c r="CY597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597">
        <f>FLEET7[[#This Row],[Assigned]]</f>
        <v/>
      </c>
      <c r="DA597">
        <f>TRIM(LEFT($C597, FIND("(", $C597 &amp; "(") - 1))</f>
        <v/>
      </c>
    </row>
    <row r="598">
      <c r="A598" t="inlineStr">
        <is>
          <t>Ragle Inc.</t>
        </is>
      </c>
      <c r="B598" t="inlineStr">
        <is>
          <t>Ragle - Texas</t>
        </is>
      </c>
      <c r="C598" t="inlineStr">
        <is>
          <t>WTW-01</t>
        </is>
      </c>
      <c r="D598" t="inlineStr">
        <is>
          <t>Trailer</t>
        </is>
      </c>
      <c r="E598" t="inlineStr">
        <is>
          <t>HLT TRAILERS</t>
        </is>
      </c>
      <c r="F598" t="inlineStr">
        <is>
          <t>UNKNONW</t>
        </is>
      </c>
      <c r="G598" t="n">
        <v>2014</v>
      </c>
      <c r="H598" t="inlineStr">
        <is>
          <t>Water Trailer</t>
        </is>
      </c>
      <c r="T598" t="inlineStr">
        <is>
          <t>True</t>
        </is>
      </c>
      <c r="U598" t="inlineStr">
        <is>
          <t>N/A</t>
        </is>
      </c>
      <c r="AA598" t="inlineStr">
        <is>
          <t>WTW-01</t>
        </is>
      </c>
      <c r="AB598" t="inlineStr">
        <is>
          <t>4H1021427E0486612</t>
        </is>
      </c>
      <c r="AE598" t="inlineStr">
        <is>
          <t>TX</t>
        </is>
      </c>
      <c r="AH598" t="inlineStr">
        <is>
          <t>2014 HLT TRAILER, WATER?</t>
        </is>
      </c>
      <c r="AO598" t="inlineStr">
        <is>
          <t>0.00</t>
        </is>
      </c>
      <c r="AP598" t="inlineStr">
        <is>
          <t>CuYds</t>
        </is>
      </c>
      <c r="AR598" t="n">
        <v>0</v>
      </c>
      <c r="AS598" t="inlineStr">
        <is>
          <t>lbs</t>
        </is>
      </c>
      <c r="AU598" t="n">
        <v>0</v>
      </c>
      <c r="AV598" t="n">
        <v>0</v>
      </c>
      <c r="AW598" t="n">
        <v>0</v>
      </c>
      <c r="CP598" t="inlineStr">
        <is>
          <t>Standard</t>
        </is>
      </c>
      <c r="CV598">
        <f>FLEET7[[#This Row],[Category]]</f>
        <v/>
      </c>
      <c r="CW598">
        <f>TRIM(LEFT($C598, FIND("(", $C598 &amp; "(") - 1))</f>
        <v/>
      </c>
      <c r="CX598">
        <f>IFERROR(TRIM(MID(FLEET7[[#This Row],[Secondary Asset Identifier]], FIND(" - ", FLEET7[[#This Row],[Secondary Asset Identifier]]) + 3, LEN(FLEET7[[#This Row],[Secondary Asset Identifier]]))),FLEET7[[#This Row],[Emp ID]])</f>
        <v/>
      </c>
      <c r="CY598">
        <f>IFERROR(
    TRIM(
        LEFT(
            FLEET7[[#This Row],[Secondary Asset Identifier]],
            FIND(" - ", FLEET7[[#This Row],[Secondary Asset Identifier]]) - 1
        )
    ),
    IFERROR(
        MID(
            FLEET7[[#This Row],[Asset Identifier]],
            FIND("(", FLEET7[[#This Row],[Asset Identifier]]) + 1,
            FIND(")", FLEET7[[#This Row],[Asset Identifier]]) - FIND("(", FLEET7[[#This Row],[Asset Identifier]]) - 1
        ),
        ""
    )
)</f>
        <v/>
      </c>
      <c r="CZ598">
        <f>FLEET7[[#This Row],[Assigned]]</f>
        <v/>
      </c>
      <c r="DA598">
        <f>TRIM(LEFT($C598, FIND("(", $C598 &amp; "(") - 1))</f>
        <v/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K689"/>
  <sheetViews>
    <sheetView workbookViewId="0">
      <selection activeCell="A1" sqref="A1"/>
    </sheetView>
  </sheetViews>
  <sheetFormatPr baseColWidth="8" defaultRowHeight="15"/>
  <cols>
    <col width="26.140625" customWidth="1" min="1" max="1"/>
    <col width="10.140625" customWidth="1" min="2" max="2"/>
    <col width="32.5703125" customWidth="1" min="3" max="3"/>
    <col width="11.28515625" customWidth="1" min="4" max="4"/>
    <col width="14.42578125" customWidth="1" min="5" max="5"/>
    <col width="12.5703125" customWidth="1" min="6" max="6"/>
    <col width="14.85546875" customWidth="1" min="7" max="7"/>
    <col width="25.28515625" customWidth="1" min="8" max="8"/>
    <col width="9" customWidth="1" min="9" max="9"/>
    <col width="10" customWidth="1" min="10" max="10"/>
    <col width="17" customWidth="1" min="11" max="11"/>
  </cols>
  <sheetData>
    <row r="1">
      <c r="A1" t="inlineStr">
        <is>
          <t>Category</t>
        </is>
      </c>
      <c r="B1" t="inlineStr">
        <is>
          <t>Equip #</t>
        </is>
      </c>
      <c r="C1" t="inlineStr">
        <is>
          <t>Equipment Description</t>
        </is>
      </c>
      <c r="D1" t="inlineStr">
        <is>
          <t>Rate</t>
        </is>
      </c>
      <c r="E1" t="inlineStr">
        <is>
          <t>% OF MONTH</t>
        </is>
      </c>
      <c r="F1" t="inlineStr">
        <is>
          <t>5%</t>
        </is>
      </c>
      <c r="G1" t="inlineStr">
        <is>
          <t>Increase AMT</t>
        </is>
      </c>
    </row>
    <row r="2">
      <c r="A2" t="inlineStr">
        <is>
          <t>Dump Trailer</t>
        </is>
      </c>
      <c r="B2" t="inlineStr">
        <is>
          <t>14T-36</t>
        </is>
      </c>
      <c r="C2" t="inlineStr">
        <is>
          <t>SOUTHLAND SL7 DUMP TRAILER</t>
        </is>
      </c>
      <c r="D2" t="n">
        <v>200</v>
      </c>
      <c r="E2" t="n">
        <v>1</v>
      </c>
      <c r="F2" t="n">
        <v>210</v>
      </c>
      <c r="G2" t="n">
        <v>10</v>
      </c>
      <c r="I2" t="inlineStr">
        <is>
          <t>CFM-01</t>
        </is>
      </c>
      <c r="J2" t="inlineStr">
        <is>
          <t>2021-010</t>
        </is>
      </c>
    </row>
    <row r="3">
      <c r="A3" t="inlineStr">
        <is>
          <t>Dump Trailer</t>
        </is>
      </c>
      <c r="B3" t="inlineStr">
        <is>
          <t>14T-37</t>
        </is>
      </c>
      <c r="C3" t="inlineStr">
        <is>
          <t>SOUTHLAND SL7 DUMP TRAILER</t>
        </is>
      </c>
      <c r="D3" t="n">
        <v>200</v>
      </c>
      <c r="E3" t="n">
        <v>0</v>
      </c>
      <c r="F3" t="n">
        <v>210</v>
      </c>
      <c r="G3" t="n">
        <v>10</v>
      </c>
      <c r="I3" t="inlineStr">
        <is>
          <t>CFM-05</t>
        </is>
      </c>
    </row>
    <row r="4">
      <c r="A4" t="inlineStr">
        <is>
          <t>Landscape Trailer</t>
        </is>
      </c>
      <c r="B4" t="inlineStr">
        <is>
          <t>14T-38</t>
        </is>
      </c>
      <c r="C4" t="inlineStr">
        <is>
          <t>2023 X-ON 16X83 (29597)</t>
        </is>
      </c>
      <c r="D4" t="n">
        <v>200</v>
      </c>
      <c r="E4" t="n">
        <v>0</v>
      </c>
      <c r="F4" t="n">
        <v>210</v>
      </c>
      <c r="G4" t="n">
        <v>10</v>
      </c>
      <c r="I4" t="inlineStr">
        <is>
          <t>CFM-06</t>
        </is>
      </c>
      <c r="J4" t="inlineStr">
        <is>
          <t>2021-010</t>
        </is>
      </c>
    </row>
    <row r="5">
      <c r="A5" t="inlineStr">
        <is>
          <t>Flatbed Trailer</t>
        </is>
      </c>
      <c r="B5" t="inlineStr">
        <is>
          <t>14T-39</t>
        </is>
      </c>
      <c r="C5" t="inlineStr">
        <is>
          <t>2024 102X22 BP HD</t>
        </is>
      </c>
      <c r="D5" t="n">
        <v>200</v>
      </c>
      <c r="E5" t="n">
        <v>1</v>
      </c>
      <c r="F5" t="n">
        <v>210</v>
      </c>
      <c r="G5" t="n">
        <v>10</v>
      </c>
      <c r="I5" t="inlineStr">
        <is>
          <t>CFM-12</t>
        </is>
      </c>
    </row>
    <row r="6">
      <c r="A6" t="inlineStr">
        <is>
          <t>Flatbed Trailer</t>
        </is>
      </c>
      <c r="B6" t="inlineStr">
        <is>
          <t>14T-44</t>
        </is>
      </c>
      <c r="C6" t="inlineStr">
        <is>
          <t>2025 BIG TEXX 14PI-20BK (3167)</t>
        </is>
      </c>
      <c r="D6" t="n">
        <v>200</v>
      </c>
      <c r="E6" t="n">
        <v>0</v>
      </c>
      <c r="F6" t="n">
        <v>210</v>
      </c>
      <c r="G6" t="n">
        <v>10</v>
      </c>
      <c r="I6" t="inlineStr">
        <is>
          <t>CP-01</t>
        </is>
      </c>
      <c r="J6" t="inlineStr">
        <is>
          <t>2020-037</t>
        </is>
      </c>
    </row>
    <row r="7">
      <c r="A7" t="inlineStr">
        <is>
          <t>Dump Trailer</t>
        </is>
      </c>
      <c r="B7" t="inlineStr">
        <is>
          <t>14T-45</t>
        </is>
      </c>
      <c r="C7" t="inlineStr">
        <is>
          <t>2025 BTX 14LP-16BK6P-4 (9889)</t>
        </is>
      </c>
      <c r="D7" t="n">
        <v>200</v>
      </c>
      <c r="E7" t="n">
        <v>1</v>
      </c>
      <c r="F7" t="n">
        <v>210</v>
      </c>
      <c r="G7" t="n">
        <v>10</v>
      </c>
      <c r="I7" t="inlineStr">
        <is>
          <t>DT-05</t>
        </is>
      </c>
    </row>
    <row r="8">
      <c r="A8" t="inlineStr">
        <is>
          <t>Flatbed Trailer</t>
        </is>
      </c>
      <c r="B8" t="inlineStr">
        <is>
          <t>30T-01</t>
        </is>
      </c>
      <c r="C8" t="inlineStr">
        <is>
          <t>LOAD TRAIL PINTLE W/2-15K AXLE</t>
        </is>
      </c>
      <c r="D8" t="n">
        <v>1000</v>
      </c>
      <c r="E8" t="n">
        <v>1</v>
      </c>
      <c r="F8" t="n">
        <v>1050</v>
      </c>
      <c r="G8" t="n">
        <v>50</v>
      </c>
      <c r="I8" t="inlineStr">
        <is>
          <t>EX-04</t>
        </is>
      </c>
    </row>
    <row r="9">
      <c r="A9" t="inlineStr">
        <is>
          <t>Trailer</t>
        </is>
      </c>
      <c r="B9" t="inlineStr">
        <is>
          <t>7TD-01</t>
        </is>
      </c>
      <c r="C9" t="inlineStr">
        <is>
          <t>2024 BIG TEX 70ST-16BK (3155)</t>
        </is>
      </c>
      <c r="D9" t="n">
        <v>200</v>
      </c>
      <c r="E9" t="n">
        <v>1</v>
      </c>
      <c r="F9" t="n">
        <v>210</v>
      </c>
      <c r="G9" t="n">
        <v>10</v>
      </c>
      <c r="I9" t="inlineStr">
        <is>
          <t>EX-61</t>
        </is>
      </c>
    </row>
    <row r="10">
      <c r="A10" t="inlineStr">
        <is>
          <t>Air Compressor</t>
        </is>
      </c>
      <c r="B10" t="inlineStr">
        <is>
          <t>AC-25</t>
        </is>
      </c>
      <c r="C10" t="inlineStr">
        <is>
          <t>2024 SULLAIR 185 AIR COMPRESSOR</t>
        </is>
      </c>
      <c r="D10" t="n">
        <v>800</v>
      </c>
      <c r="E10" t="n">
        <v>1</v>
      </c>
      <c r="F10" t="n">
        <v>840</v>
      </c>
      <c r="G10" t="n">
        <v>40</v>
      </c>
      <c r="I10" t="inlineStr">
        <is>
          <t>EX-65</t>
        </is>
      </c>
      <c r="J10" t="inlineStr">
        <is>
          <t>2020-037</t>
        </is>
      </c>
    </row>
    <row r="11">
      <c r="A11" t="inlineStr">
        <is>
          <t>Air Compressor</t>
        </is>
      </c>
      <c r="B11" t="inlineStr">
        <is>
          <t>AC-26</t>
        </is>
      </c>
      <c r="C11" t="inlineStr">
        <is>
          <t>2024 SULLAIR 185 AIR COMPRESSOR</t>
        </is>
      </c>
      <c r="D11" t="n">
        <v>800</v>
      </c>
      <c r="E11" t="n">
        <v>1</v>
      </c>
      <c r="F11" t="n">
        <v>840</v>
      </c>
      <c r="G11" t="n">
        <v>40</v>
      </c>
      <c r="I11" t="inlineStr">
        <is>
          <t>EXA-08</t>
        </is>
      </c>
    </row>
    <row r="12">
      <c r="A12" t="inlineStr">
        <is>
          <t>Air Compressor</t>
        </is>
      </c>
      <c r="B12" t="inlineStr">
        <is>
          <t>AC-27</t>
        </is>
      </c>
      <c r="C12" t="inlineStr">
        <is>
          <t>2024 SULLAIR 185 AIR COMPRESSOR</t>
        </is>
      </c>
      <c r="D12" t="n">
        <v>800</v>
      </c>
      <c r="E12" t="n">
        <v>1</v>
      </c>
      <c r="F12" t="n">
        <v>840</v>
      </c>
      <c r="G12" t="n">
        <v>40</v>
      </c>
      <c r="I12" t="inlineStr">
        <is>
          <t>EXA-15</t>
        </is>
      </c>
    </row>
    <row r="13">
      <c r="A13" t="inlineStr">
        <is>
          <t>BACKHOE</t>
        </is>
      </c>
      <c r="B13" t="inlineStr">
        <is>
          <t>BH-08</t>
        </is>
      </c>
      <c r="C13" t="inlineStr">
        <is>
          <t>CAT 420E IT</t>
        </is>
      </c>
      <c r="D13" t="n">
        <v>2500</v>
      </c>
      <c r="E13" t="n">
        <v>0</v>
      </c>
      <c r="F13" t="n">
        <v>2625</v>
      </c>
      <c r="G13" t="n">
        <v>125</v>
      </c>
      <c r="I13" t="inlineStr">
        <is>
          <t>LB-04</t>
        </is>
      </c>
      <c r="J13" t="inlineStr">
        <is>
          <t>2021-071</t>
        </is>
      </c>
    </row>
    <row r="14">
      <c r="A14" t="inlineStr">
        <is>
          <t>BACKHOE</t>
        </is>
      </c>
      <c r="B14" t="inlineStr">
        <is>
          <t>BH-12</t>
        </is>
      </c>
      <c r="C14" t="inlineStr">
        <is>
          <t>CAT 420F (2013)</t>
        </is>
      </c>
      <c r="D14" t="n">
        <v>2500</v>
      </c>
      <c r="E14" t="n">
        <v>0</v>
      </c>
      <c r="F14" t="n">
        <v>2625</v>
      </c>
      <c r="G14" t="n">
        <v>125</v>
      </c>
      <c r="I14" t="inlineStr">
        <is>
          <t>LB-05</t>
        </is>
      </c>
      <c r="J14" t="inlineStr">
        <is>
          <t>2022-003</t>
        </is>
      </c>
    </row>
    <row r="15">
      <c r="A15" t="inlineStr">
        <is>
          <t>BACKHOE</t>
        </is>
      </c>
      <c r="B15" t="inlineStr">
        <is>
          <t>BH-13</t>
        </is>
      </c>
      <c r="C15" t="inlineStr">
        <is>
          <t>CAT 420F (2013)</t>
        </is>
      </c>
      <c r="D15" t="n">
        <v>2500</v>
      </c>
      <c r="E15" t="n">
        <v>0</v>
      </c>
      <c r="F15" t="n">
        <v>2625</v>
      </c>
      <c r="G15" t="n">
        <v>125</v>
      </c>
      <c r="I15" t="inlineStr">
        <is>
          <t>MT-04</t>
        </is>
      </c>
      <c r="K15" t="inlineStr">
        <is>
          <t>Rear End Collision</t>
        </is>
      </c>
    </row>
    <row r="16">
      <c r="A16" t="inlineStr">
        <is>
          <t>Backhoe</t>
        </is>
      </c>
      <c r="B16" t="inlineStr">
        <is>
          <t>BH-15</t>
        </is>
      </c>
      <c r="C16" t="inlineStr">
        <is>
          <t>CAT 420F</t>
        </is>
      </c>
      <c r="D16" t="n">
        <v>2500</v>
      </c>
      <c r="E16" t="n">
        <v>0.5</v>
      </c>
      <c r="F16" t="n">
        <v>2625</v>
      </c>
      <c r="G16" t="n">
        <v>125</v>
      </c>
      <c r="I16" t="inlineStr">
        <is>
          <t>MT-07</t>
        </is>
      </c>
      <c r="K16" t="inlineStr">
        <is>
          <t>Total</t>
        </is>
      </c>
    </row>
    <row r="17">
      <c r="A17" t="inlineStr">
        <is>
          <t>Backhoe</t>
        </is>
      </c>
      <c r="B17" t="inlineStr">
        <is>
          <t>BH-16</t>
        </is>
      </c>
      <c r="C17" t="inlineStr">
        <is>
          <t>2012 CAT 420E</t>
        </is>
      </c>
      <c r="D17" t="n">
        <v>2500</v>
      </c>
      <c r="E17" t="n">
        <v>1</v>
      </c>
      <c r="F17" t="n">
        <v>2625</v>
      </c>
      <c r="G17" t="n">
        <v>125</v>
      </c>
      <c r="I17" t="inlineStr">
        <is>
          <t>MT-11</t>
        </is>
      </c>
      <c r="K17" t="inlineStr">
        <is>
          <t>Blown Engine</t>
        </is>
      </c>
    </row>
    <row r="18">
      <c r="A18" t="inlineStr">
        <is>
          <t>Backhoe</t>
        </is>
      </c>
      <c r="B18" t="inlineStr">
        <is>
          <t>BH-17</t>
        </is>
      </c>
      <c r="C18" t="inlineStr">
        <is>
          <t>CAT 430FIT (2012)</t>
        </is>
      </c>
      <c r="D18" t="n">
        <v>2500</v>
      </c>
      <c r="E18" t="n">
        <v>1</v>
      </c>
      <c r="F18" t="n">
        <v>2625</v>
      </c>
      <c r="G18" t="n">
        <v>125</v>
      </c>
      <c r="I18" t="inlineStr">
        <is>
          <t>PT-110</t>
        </is>
      </c>
      <c r="J18" t="inlineStr">
        <is>
          <t>2020-050</t>
        </is>
      </c>
    </row>
    <row r="19">
      <c r="A19" t="inlineStr">
        <is>
          <t>BACKHOE</t>
        </is>
      </c>
      <c r="B19" t="inlineStr">
        <is>
          <t>BH-19</t>
        </is>
      </c>
      <c r="C19" t="inlineStr">
        <is>
          <t>2012 CAT 420F IT 4x4</t>
        </is>
      </c>
      <c r="D19" t="n">
        <v>2500</v>
      </c>
      <c r="E19" t="n">
        <v>0</v>
      </c>
      <c r="F19" t="n">
        <v>2625</v>
      </c>
      <c r="G19" t="n">
        <v>125</v>
      </c>
      <c r="I19" t="inlineStr">
        <is>
          <t>PT-137</t>
        </is>
      </c>
      <c r="K19" t="inlineStr">
        <is>
          <t>Total</t>
        </is>
      </c>
    </row>
    <row r="20">
      <c r="A20" t="inlineStr">
        <is>
          <t>Backhoe</t>
        </is>
      </c>
      <c r="B20" t="inlineStr">
        <is>
          <t>BH-22</t>
        </is>
      </c>
      <c r="C20" t="inlineStr">
        <is>
          <t>2015 CAT 420F2 IT</t>
        </is>
      </c>
      <c r="D20" t="n">
        <v>2500</v>
      </c>
      <c r="E20" t="n">
        <v>1</v>
      </c>
      <c r="F20" t="n">
        <v>2625</v>
      </c>
      <c r="G20" t="n">
        <v>125</v>
      </c>
      <c r="I20" t="inlineStr">
        <is>
          <t>PT-143</t>
        </is>
      </c>
      <c r="J20" t="inlineStr">
        <is>
          <t>2021-056</t>
        </is>
      </c>
    </row>
    <row r="21">
      <c r="A21" t="inlineStr">
        <is>
          <t>Backhoe</t>
        </is>
      </c>
      <c r="B21" t="inlineStr">
        <is>
          <t>BH-23</t>
        </is>
      </c>
      <c r="C21" t="inlineStr">
        <is>
          <t>2015 CAT 420F</t>
        </is>
      </c>
      <c r="D21" t="n">
        <v>2500</v>
      </c>
      <c r="E21" t="n">
        <v>1</v>
      </c>
      <c r="F21" t="n">
        <v>2625</v>
      </c>
      <c r="G21" t="n">
        <v>125</v>
      </c>
      <c r="I21" t="inlineStr">
        <is>
          <t>PT-144</t>
        </is>
      </c>
      <c r="J21" t="inlineStr">
        <is>
          <t>2020-050</t>
        </is>
      </c>
    </row>
    <row r="22">
      <c r="A22" t="inlineStr">
        <is>
          <t>Backhoe</t>
        </is>
      </c>
      <c r="B22" t="inlineStr">
        <is>
          <t>BH-24</t>
        </is>
      </c>
      <c r="C22" t="inlineStr">
        <is>
          <t>2012 CAT 420E IT</t>
        </is>
      </c>
      <c r="D22" t="n">
        <v>2500</v>
      </c>
      <c r="E22" t="n">
        <v>0.2</v>
      </c>
      <c r="F22" t="n">
        <v>2625</v>
      </c>
      <c r="G22" t="n">
        <v>125</v>
      </c>
      <c r="I22" t="inlineStr">
        <is>
          <t>PT-149</t>
        </is>
      </c>
      <c r="J22" t="inlineStr">
        <is>
          <t>2021-017</t>
        </is>
      </c>
    </row>
    <row r="23">
      <c r="A23" t="inlineStr">
        <is>
          <t>BACKHOE</t>
        </is>
      </c>
      <c r="B23" t="inlineStr">
        <is>
          <t>BH-25</t>
        </is>
      </c>
      <c r="C23" t="inlineStr">
        <is>
          <t>2014 CASE 580N</t>
        </is>
      </c>
      <c r="D23" t="n">
        <v>2500</v>
      </c>
      <c r="E23" t="n">
        <v>0</v>
      </c>
      <c r="F23" t="n">
        <v>2625</v>
      </c>
      <c r="G23" t="n">
        <v>125</v>
      </c>
      <c r="I23" t="inlineStr">
        <is>
          <t>PT-150</t>
        </is>
      </c>
      <c r="K23" t="inlineStr">
        <is>
          <t>Total</t>
        </is>
      </c>
    </row>
    <row r="24">
      <c r="A24" t="inlineStr">
        <is>
          <t>Boat</t>
        </is>
      </c>
      <c r="B24" t="inlineStr">
        <is>
          <t>BOAT-01</t>
        </is>
      </c>
      <c r="C24" t="inlineStr">
        <is>
          <t>24' Pontoon w/ Yamaha Outboard</t>
        </is>
      </c>
      <c r="D24" t="n">
        <v>1000</v>
      </c>
      <c r="E24" t="n">
        <v>0</v>
      </c>
      <c r="F24" t="n">
        <v>1050</v>
      </c>
      <c r="G24" t="n">
        <v>50</v>
      </c>
      <c r="I24" t="inlineStr">
        <is>
          <t>PT-179</t>
        </is>
      </c>
    </row>
    <row r="25">
      <c r="A25" t="inlineStr">
        <is>
          <t>Sweeper</t>
        </is>
      </c>
      <c r="B25" t="inlineStr">
        <is>
          <t>BRO-02</t>
        </is>
      </c>
      <c r="C25" t="inlineStr">
        <is>
          <t>Broce RJ350 Broom</t>
        </is>
      </c>
      <c r="D25" t="n">
        <v>1200</v>
      </c>
      <c r="E25" t="n">
        <v>1</v>
      </c>
      <c r="F25" t="n">
        <v>1260</v>
      </c>
      <c r="G25" t="n">
        <v>60</v>
      </c>
      <c r="I25" t="inlineStr">
        <is>
          <t>PT-186</t>
        </is>
      </c>
      <c r="K25" t="inlineStr">
        <is>
          <t>Total</t>
        </is>
      </c>
    </row>
    <row r="26">
      <c r="A26" t="inlineStr">
        <is>
          <t>Sweeper</t>
        </is>
      </c>
      <c r="B26" t="inlineStr">
        <is>
          <t>BRO-03</t>
        </is>
      </c>
      <c r="C26" t="inlineStr">
        <is>
          <t>Broce RJ 350 Broom</t>
        </is>
      </c>
      <c r="D26" t="n">
        <v>1200</v>
      </c>
      <c r="E26" t="n">
        <v>1</v>
      </c>
      <c r="F26" t="n">
        <v>1260</v>
      </c>
      <c r="G26" t="n">
        <v>60</v>
      </c>
      <c r="I26" t="inlineStr">
        <is>
          <t>PT-192</t>
        </is>
      </c>
      <c r="J26" t="inlineStr">
        <is>
          <t>2020-050</t>
        </is>
      </c>
    </row>
    <row r="27">
      <c r="A27" t="inlineStr">
        <is>
          <t>Sweeper</t>
        </is>
      </c>
      <c r="B27" t="inlineStr">
        <is>
          <t>BRO-05</t>
        </is>
      </c>
      <c r="C27" t="inlineStr">
        <is>
          <t>Broce RJ350 Broom (2008)</t>
        </is>
      </c>
      <c r="D27" t="n">
        <v>1200</v>
      </c>
      <c r="E27" t="n">
        <v>1</v>
      </c>
      <c r="F27" t="n">
        <v>1260</v>
      </c>
      <c r="G27" t="n">
        <v>60</v>
      </c>
      <c r="I27" t="inlineStr">
        <is>
          <t>PT-38</t>
        </is>
      </c>
    </row>
    <row r="28">
      <c r="A28" t="inlineStr">
        <is>
          <t>Sweeper</t>
        </is>
      </c>
      <c r="B28" t="inlineStr">
        <is>
          <t>BRO-06</t>
        </is>
      </c>
      <c r="C28" t="inlineStr">
        <is>
          <t>2012 Broce BB250B</t>
        </is>
      </c>
      <c r="D28" t="n">
        <v>1200</v>
      </c>
      <c r="E28" t="n">
        <v>0.5</v>
      </c>
      <c r="F28" t="n">
        <v>1260</v>
      </c>
      <c r="G28" t="n">
        <v>60</v>
      </c>
      <c r="I28" t="inlineStr">
        <is>
          <t>PT-65</t>
        </is>
      </c>
    </row>
    <row r="29">
      <c r="A29" t="inlineStr">
        <is>
          <t>Sweeper</t>
        </is>
      </c>
      <c r="B29" t="inlineStr">
        <is>
          <t>BRO-07</t>
        </is>
      </c>
      <c r="C29" t="inlineStr">
        <is>
          <t>Broce BB250B (2011)</t>
        </is>
      </c>
      <c r="D29" t="n">
        <v>1200</v>
      </c>
      <c r="E29" t="n">
        <v>0</v>
      </c>
      <c r="F29" t="n">
        <v>1260</v>
      </c>
      <c r="G29" t="n">
        <v>60</v>
      </c>
      <c r="I29" t="inlineStr">
        <is>
          <t>PT-78</t>
        </is>
      </c>
      <c r="J29" t="inlineStr">
        <is>
          <t>2019-043</t>
        </is>
      </c>
    </row>
    <row r="30">
      <c r="A30" t="inlineStr">
        <is>
          <t>Sweeper</t>
        </is>
      </c>
      <c r="B30" t="inlineStr">
        <is>
          <t>BRO-08</t>
        </is>
      </c>
      <c r="C30" t="inlineStr">
        <is>
          <t>Lay-Mor SM300 Broom (2013)</t>
        </is>
      </c>
      <c r="D30" t="n">
        <v>1200</v>
      </c>
      <c r="E30" t="n">
        <v>0.5</v>
      </c>
      <c r="F30" t="n">
        <v>1260</v>
      </c>
      <c r="G30" t="n">
        <v>60</v>
      </c>
      <c r="I30" t="inlineStr">
        <is>
          <t>PT-83</t>
        </is>
      </c>
      <c r="K30" t="inlineStr">
        <is>
          <t>Blown Engine</t>
        </is>
      </c>
    </row>
    <row r="31">
      <c r="A31" t="inlineStr">
        <is>
          <t>Sweeper</t>
        </is>
      </c>
      <c r="B31" t="inlineStr">
        <is>
          <t>BRO-09</t>
        </is>
      </c>
      <c r="C31" t="inlineStr">
        <is>
          <t>2014 Lay-Mor SM300</t>
        </is>
      </c>
      <c r="D31" t="n">
        <v>1200</v>
      </c>
      <c r="E31" t="n">
        <v>1</v>
      </c>
      <c r="F31" t="n">
        <v>1260</v>
      </c>
      <c r="G31" t="n">
        <v>60</v>
      </c>
      <c r="I31" t="inlineStr">
        <is>
          <t>PT-89</t>
        </is>
      </c>
      <c r="J31" t="inlineStr">
        <is>
          <t>2021-017</t>
        </is>
      </c>
    </row>
    <row r="32">
      <c r="A32" t="inlineStr">
        <is>
          <t>Sweeper</t>
        </is>
      </c>
      <c r="B32" t="inlineStr">
        <is>
          <t>BRO-10</t>
        </is>
      </c>
      <c r="C32" t="inlineStr">
        <is>
          <t>2014 Broce KR350</t>
        </is>
      </c>
      <c r="D32" t="n">
        <v>1200</v>
      </c>
      <c r="E32" t="n">
        <v>1</v>
      </c>
      <c r="F32" t="n">
        <v>1260</v>
      </c>
      <c r="G32" t="n">
        <v>60</v>
      </c>
      <c r="I32" t="inlineStr">
        <is>
          <t>R-27</t>
        </is>
      </c>
      <c r="J32" t="inlineStr">
        <is>
          <t>2020-027</t>
        </is>
      </c>
    </row>
    <row r="33">
      <c r="A33" t="inlineStr">
        <is>
          <t>Crane</t>
        </is>
      </c>
      <c r="B33" t="inlineStr">
        <is>
          <t>CC-03</t>
        </is>
      </c>
      <c r="C33" t="inlineStr">
        <is>
          <t>2013 Kobelco CK1600G</t>
        </is>
      </c>
      <c r="D33" t="n">
        <v>8800</v>
      </c>
      <c r="E33" t="n">
        <v>1</v>
      </c>
      <c r="F33" t="n">
        <v>9240</v>
      </c>
      <c r="G33" t="n">
        <v>440</v>
      </c>
      <c r="I33" t="inlineStr">
        <is>
          <t>SFB-05</t>
        </is>
      </c>
      <c r="K33" t="inlineStr">
        <is>
          <t>Blown Engine</t>
        </is>
      </c>
    </row>
    <row r="34">
      <c r="A34" t="inlineStr">
        <is>
          <t>Concrete Finish</t>
        </is>
      </c>
      <c r="B34" t="inlineStr">
        <is>
          <t>CFM-01</t>
        </is>
      </c>
      <c r="C34" t="inlineStr">
        <is>
          <t>Gomaco C450 Deck Machine</t>
        </is>
      </c>
      <c r="D34" t="n">
        <v>1400</v>
      </c>
      <c r="E34" t="n">
        <v>1</v>
      </c>
      <c r="F34" t="n">
        <v>1470</v>
      </c>
      <c r="G34" t="n">
        <v>70</v>
      </c>
      <c r="I34" t="inlineStr">
        <is>
          <t>SFB-06</t>
        </is>
      </c>
      <c r="K34" t="inlineStr">
        <is>
          <t>Shop</t>
        </is>
      </c>
    </row>
    <row r="35">
      <c r="A35" t="inlineStr">
        <is>
          <t>Concrete Finish</t>
        </is>
      </c>
      <c r="B35" t="inlineStr">
        <is>
          <t>CFM-05</t>
        </is>
      </c>
      <c r="C35" t="inlineStr">
        <is>
          <t>Comaco C-750 Finish Machine DD</t>
        </is>
      </c>
      <c r="D35" t="n">
        <v>4400</v>
      </c>
      <c r="E35" t="n">
        <v>0</v>
      </c>
      <c r="F35" t="n">
        <v>4620</v>
      </c>
      <c r="G35" t="n">
        <v>220</v>
      </c>
      <c r="I35" t="inlineStr">
        <is>
          <t>SFB-07</t>
        </is>
      </c>
      <c r="K35" t="inlineStr">
        <is>
          <t>Wrecked</t>
        </is>
      </c>
    </row>
    <row r="36">
      <c r="A36" t="inlineStr">
        <is>
          <t>Concrete Finish</t>
        </is>
      </c>
      <c r="B36" t="inlineStr">
        <is>
          <t>CFM-06</t>
        </is>
      </c>
      <c r="C36" t="inlineStr">
        <is>
          <t>Gomaco Span-It Work Bridge</t>
        </is>
      </c>
      <c r="D36" t="n">
        <v>1400</v>
      </c>
      <c r="E36" t="n">
        <v>0</v>
      </c>
      <c r="F36" t="n">
        <v>1470</v>
      </c>
      <c r="G36" t="n">
        <v>70</v>
      </c>
      <c r="I36" t="inlineStr">
        <is>
          <t>SS-11</t>
        </is>
      </c>
      <c r="K36" t="inlineStr">
        <is>
          <t>DFW Shop</t>
        </is>
      </c>
    </row>
    <row r="37">
      <c r="A37" t="inlineStr">
        <is>
          <t>Concrete Finish</t>
        </is>
      </c>
      <c r="B37" t="inlineStr">
        <is>
          <t>CFM-11</t>
        </is>
      </c>
      <c r="C37" t="inlineStr">
        <is>
          <t>2017 Gomaco Comm III</t>
        </is>
      </c>
      <c r="D37" t="n">
        <v>8883</v>
      </c>
      <c r="E37" t="n">
        <v>0.1</v>
      </c>
      <c r="F37" t="n">
        <v>9327.15</v>
      </c>
      <c r="G37" t="n">
        <v>444.1499999999996</v>
      </c>
      <c r="I37" t="inlineStr">
        <is>
          <t>SS-12</t>
        </is>
      </c>
      <c r="K37" t="inlineStr">
        <is>
          <t>Sold</t>
        </is>
      </c>
    </row>
    <row r="38">
      <c r="A38" t="inlineStr">
        <is>
          <t>CONCRETE FINISH</t>
        </is>
      </c>
      <c r="B38" t="inlineStr">
        <is>
          <t>CFM-12</t>
        </is>
      </c>
      <c r="C38" t="inlineStr">
        <is>
          <t>2007 Gomaco Comm III</t>
        </is>
      </c>
      <c r="D38" t="n">
        <v>8883</v>
      </c>
      <c r="E38" t="n">
        <v>0</v>
      </c>
      <c r="F38" t="n">
        <v>9327.15</v>
      </c>
      <c r="G38" t="n">
        <v>444.1499999999996</v>
      </c>
      <c r="I38" t="inlineStr">
        <is>
          <t>SS-13</t>
        </is>
      </c>
      <c r="J38" t="inlineStr">
        <is>
          <t>2019-043</t>
        </is>
      </c>
      <c r="K38" t="inlineStr">
        <is>
          <t>Stolen</t>
        </is>
      </c>
    </row>
    <row r="39">
      <c r="A39" t="inlineStr">
        <is>
          <t>Concrete Finish</t>
        </is>
      </c>
      <c r="B39" t="inlineStr">
        <is>
          <t>CFM-13</t>
        </is>
      </c>
      <c r="C39" t="inlineStr">
        <is>
          <t>2004 GOMACO GHP2800</t>
        </is>
      </c>
      <c r="D39" t="n">
        <v>10600</v>
      </c>
      <c r="E39" t="n">
        <v>0</v>
      </c>
      <c r="F39" t="n">
        <v>11130</v>
      </c>
      <c r="G39" t="n">
        <v>530</v>
      </c>
      <c r="I39" t="inlineStr">
        <is>
          <t>SS-28</t>
        </is>
      </c>
      <c r="J39" t="inlineStr">
        <is>
          <t>2020-050</t>
        </is>
      </c>
    </row>
    <row r="40">
      <c r="A40" t="inlineStr">
        <is>
          <t>Concrete Finish</t>
        </is>
      </c>
      <c r="B40" t="inlineStr">
        <is>
          <t>CFM-14</t>
        </is>
      </c>
      <c r="C40" t="inlineStr">
        <is>
          <t>2010 Gomaco RTP500</t>
        </is>
      </c>
      <c r="D40" t="n">
        <v>4700</v>
      </c>
      <c r="E40" t="n">
        <v>0</v>
      </c>
      <c r="F40" t="n">
        <v>4935</v>
      </c>
      <c r="G40" t="n">
        <v>235</v>
      </c>
      <c r="I40" t="inlineStr">
        <is>
          <t>TH-05</t>
        </is>
      </c>
      <c r="K40" t="inlineStr">
        <is>
          <t>Sold</t>
        </is>
      </c>
    </row>
    <row r="41">
      <c r="A41" t="inlineStr">
        <is>
          <t>Heavy Truck</t>
        </is>
      </c>
      <c r="B41" t="inlineStr">
        <is>
          <t>CM-01</t>
        </is>
      </c>
      <c r="C41" t="inlineStr">
        <is>
          <t>Caterpillar CT660 (2015)</t>
        </is>
      </c>
      <c r="D41" t="n">
        <v>2500</v>
      </c>
      <c r="E41" t="n">
        <v>0.6</v>
      </c>
      <c r="F41" t="n">
        <v>2625</v>
      </c>
      <c r="G41" t="n">
        <v>125</v>
      </c>
      <c r="I41" t="inlineStr">
        <is>
          <t>WL-02</t>
        </is>
      </c>
      <c r="K41" t="inlineStr">
        <is>
          <t>Shop</t>
        </is>
      </c>
    </row>
    <row r="42">
      <c r="A42" t="inlineStr">
        <is>
          <t>Heavy Truck</t>
        </is>
      </c>
      <c r="B42" t="inlineStr">
        <is>
          <t>CM-02</t>
        </is>
      </c>
      <c r="C42" t="inlineStr">
        <is>
          <t>Kenworth Mixer 17283 (2014)</t>
        </is>
      </c>
      <c r="D42" t="n">
        <v>2500</v>
      </c>
      <c r="E42" t="n">
        <v>0.64</v>
      </c>
      <c r="F42" t="n">
        <v>2625</v>
      </c>
      <c r="G42" t="n">
        <v>125</v>
      </c>
    </row>
    <row r="43">
      <c r="A43" t="inlineStr">
        <is>
          <t>Z-Class Volumetric Mixer</t>
        </is>
      </c>
      <c r="B43" t="inlineStr">
        <is>
          <t>CM-03</t>
        </is>
      </c>
      <c r="C43" t="inlineStr">
        <is>
          <t>2025 WESTERN STAR POLYMIXER</t>
        </is>
      </c>
      <c r="D43" t="n">
        <v>7300</v>
      </c>
      <c r="E43" t="n">
        <v>0.5</v>
      </c>
      <c r="F43" t="n">
        <v>7665</v>
      </c>
      <c r="G43" t="n">
        <v>365</v>
      </c>
    </row>
    <row r="44">
      <c r="A44" t="inlineStr">
        <is>
          <t>Heavy Truck</t>
        </is>
      </c>
      <c r="B44" t="inlineStr">
        <is>
          <t>CM-04</t>
        </is>
      </c>
      <c r="C44" t="inlineStr">
        <is>
          <t>2012 KW CONCRETE MIXER (23504)</t>
        </is>
      </c>
      <c r="D44" t="n">
        <v>2500</v>
      </c>
      <c r="E44" t="n">
        <v>0.65</v>
      </c>
      <c r="F44" t="n">
        <v>2625</v>
      </c>
      <c r="G44" t="n">
        <v>125</v>
      </c>
    </row>
    <row r="45">
      <c r="A45" t="inlineStr">
        <is>
          <t>Concrete Pump</t>
        </is>
      </c>
      <c r="B45" t="inlineStr">
        <is>
          <t>CP-01</t>
        </is>
      </c>
      <c r="C45" t="inlineStr">
        <is>
          <t>Concrete Plant</t>
        </is>
      </c>
      <c r="D45" t="n">
        <v>12500</v>
      </c>
      <c r="E45" t="n">
        <v>0.6</v>
      </c>
      <c r="F45" t="n">
        <v>13125</v>
      </c>
      <c r="G45" t="n">
        <v>625</v>
      </c>
    </row>
    <row r="46">
      <c r="A46" t="inlineStr">
        <is>
          <t>Concrete Pump</t>
        </is>
      </c>
      <c r="B46" t="inlineStr">
        <is>
          <t>CP-02</t>
        </is>
      </c>
      <c r="C46" t="inlineStr">
        <is>
          <t>Concrete Plant</t>
        </is>
      </c>
      <c r="D46" t="n">
        <v>12500</v>
      </c>
      <c r="E46" t="n">
        <v>0</v>
      </c>
      <c r="F46" t="n">
        <v>13125</v>
      </c>
      <c r="G46" t="n">
        <v>625</v>
      </c>
    </row>
    <row r="47">
      <c r="A47" t="inlineStr">
        <is>
          <t>Cargo Trailer</t>
        </is>
      </c>
      <c r="B47" t="inlineStr">
        <is>
          <t>CT-27</t>
        </is>
      </c>
      <c r="C47" t="inlineStr">
        <is>
          <t>2022 SPARTAN CR 7X16 (033611)</t>
        </is>
      </c>
      <c r="D47" t="n">
        <v>200</v>
      </c>
      <c r="E47" t="n">
        <v>1</v>
      </c>
      <c r="F47" t="n">
        <v>210</v>
      </c>
      <c r="G47" t="n">
        <v>10</v>
      </c>
    </row>
    <row r="48">
      <c r="A48" t="inlineStr">
        <is>
          <t>Cargo Trailer</t>
        </is>
      </c>
      <c r="B48" t="inlineStr">
        <is>
          <t>CT-28</t>
        </is>
      </c>
      <c r="C48" t="inlineStr">
        <is>
          <t>2023 SPARTAN 7X16 CR (034561)</t>
        </is>
      </c>
      <c r="D48" t="n">
        <v>200</v>
      </c>
      <c r="E48" t="n">
        <v>1</v>
      </c>
      <c r="F48" t="n">
        <v>210</v>
      </c>
      <c r="G48" t="n">
        <v>10</v>
      </c>
    </row>
    <row r="49">
      <c r="A49" t="inlineStr">
        <is>
          <t>Dozer</t>
        </is>
      </c>
      <c r="B49" t="inlineStr">
        <is>
          <t>D-03</t>
        </is>
      </c>
      <c r="C49" t="inlineStr">
        <is>
          <t>Cat D5M Dozer</t>
        </is>
      </c>
      <c r="D49" t="n">
        <v>3500</v>
      </c>
      <c r="E49" t="n">
        <v>0</v>
      </c>
      <c r="F49" t="n">
        <v>3675</v>
      </c>
      <c r="G49" t="n">
        <v>175</v>
      </c>
    </row>
    <row r="50">
      <c r="A50" t="inlineStr">
        <is>
          <t>Dozer</t>
        </is>
      </c>
      <c r="B50" t="inlineStr">
        <is>
          <t>D-12</t>
        </is>
      </c>
      <c r="C50" t="inlineStr">
        <is>
          <t>John Deere 700K</t>
        </is>
      </c>
      <c r="D50" t="n">
        <v>5500</v>
      </c>
      <c r="E50" t="n">
        <v>1</v>
      </c>
      <c r="F50" t="n">
        <v>5775</v>
      </c>
      <c r="G50" t="n">
        <v>275</v>
      </c>
    </row>
    <row r="51">
      <c r="A51" t="inlineStr">
        <is>
          <t>Dozer</t>
        </is>
      </c>
      <c r="B51" t="inlineStr">
        <is>
          <t>D-13</t>
        </is>
      </c>
      <c r="C51" t="inlineStr">
        <is>
          <t>CAT D3K2XL (2016)</t>
        </is>
      </c>
      <c r="D51" t="n">
        <v>4500</v>
      </c>
      <c r="E51" t="n">
        <v>1</v>
      </c>
      <c r="F51" t="n">
        <v>4725</v>
      </c>
      <c r="G51" t="n">
        <v>225</v>
      </c>
    </row>
    <row r="52">
      <c r="A52" t="inlineStr">
        <is>
          <t>Dozer</t>
        </is>
      </c>
      <c r="B52" t="inlineStr">
        <is>
          <t>D-16</t>
        </is>
      </c>
      <c r="C52" t="inlineStr">
        <is>
          <t>2015 Caterpillar D6N LGP</t>
        </is>
      </c>
      <c r="D52" t="n">
        <v>5500</v>
      </c>
      <c r="E52" t="n">
        <v>1</v>
      </c>
      <c r="F52" t="n">
        <v>5775</v>
      </c>
      <c r="G52" t="n">
        <v>275</v>
      </c>
    </row>
    <row r="53">
      <c r="A53" t="inlineStr">
        <is>
          <t>Dozer</t>
        </is>
      </c>
      <c r="B53" t="inlineStr">
        <is>
          <t>D-17</t>
        </is>
      </c>
      <c r="C53" t="inlineStr">
        <is>
          <t>2015 CAT D6K2 LGP</t>
        </is>
      </c>
      <c r="D53" t="n">
        <v>5500</v>
      </c>
      <c r="E53" t="n">
        <v>0.1</v>
      </c>
      <c r="F53" t="n">
        <v>5775</v>
      </c>
      <c r="G53" t="n">
        <v>275</v>
      </c>
    </row>
    <row r="54">
      <c r="A54" t="inlineStr">
        <is>
          <t>Dozer</t>
        </is>
      </c>
      <c r="B54" t="inlineStr">
        <is>
          <t>D-18</t>
        </is>
      </c>
      <c r="C54" t="inlineStr">
        <is>
          <t>2016 CAT D3K2 LGP</t>
        </is>
      </c>
      <c r="D54" t="n">
        <v>4500</v>
      </c>
      <c r="E54" t="n">
        <v>1</v>
      </c>
      <c r="F54" t="n">
        <v>4725</v>
      </c>
      <c r="G54" t="n">
        <v>225</v>
      </c>
    </row>
    <row r="55">
      <c r="A55" t="inlineStr">
        <is>
          <t>DOZER</t>
        </is>
      </c>
      <c r="B55" t="inlineStr">
        <is>
          <t>D-19</t>
        </is>
      </c>
      <c r="C55" t="inlineStr">
        <is>
          <t>2012 CAT D8T</t>
        </is>
      </c>
      <c r="D55" t="n">
        <v>5500</v>
      </c>
      <c r="E55" t="n">
        <v>0</v>
      </c>
      <c r="F55" t="n">
        <v>5775</v>
      </c>
      <c r="G55" t="n">
        <v>275</v>
      </c>
    </row>
    <row r="56">
      <c r="A56" t="inlineStr">
        <is>
          <t>COLUMN FORMS</t>
        </is>
      </c>
      <c r="B56" t="inlineStr">
        <is>
          <t>DCF-01</t>
        </is>
      </c>
      <c r="C56" t="inlineStr">
        <is>
          <t>D36 ROUND COLUMNS EFCO</t>
        </is>
      </c>
      <c r="D56" t="n">
        <v>1200</v>
      </c>
      <c r="E56" t="n">
        <v>0</v>
      </c>
      <c r="F56" t="n">
        <v>1260</v>
      </c>
      <c r="G56" t="n">
        <v>60</v>
      </c>
    </row>
    <row r="57">
      <c r="A57" t="inlineStr">
        <is>
          <t xml:space="preserve">Asphalt Roller - Steel Wheel 84" </t>
        </is>
      </c>
      <c r="B57" t="inlineStr">
        <is>
          <t>DD-01</t>
        </is>
      </c>
      <c r="C57" t="inlineStr">
        <is>
          <t>DYNAPAC CC5200 ROLLER</t>
        </is>
      </c>
      <c r="D57" t="n">
        <v>4000</v>
      </c>
      <c r="E57" t="n">
        <v>0.5</v>
      </c>
      <c r="F57" t="n">
        <v>4200</v>
      </c>
      <c r="G57" t="n">
        <v>200</v>
      </c>
    </row>
    <row r="58">
      <c r="A58" t="inlineStr">
        <is>
          <t xml:space="preserve">Asphalt Roller - Steel Wheel 84" </t>
        </is>
      </c>
      <c r="B58" t="inlineStr">
        <is>
          <t>DD-02</t>
        </is>
      </c>
      <c r="C58" t="inlineStr">
        <is>
          <t>2018 DYNAPAC CC6200</t>
        </is>
      </c>
      <c r="D58" t="n">
        <v>4000</v>
      </c>
      <c r="E58" t="n">
        <v>0.5</v>
      </c>
      <c r="F58" t="n">
        <v>4200</v>
      </c>
      <c r="G58" t="n">
        <v>200</v>
      </c>
    </row>
    <row r="59">
      <c r="A59" t="inlineStr">
        <is>
          <t>Roller</t>
        </is>
      </c>
      <c r="B59" t="inlineStr">
        <is>
          <t>DD-03</t>
        </is>
      </c>
      <c r="C59" t="inlineStr">
        <is>
          <t>DYNAPAC CC1400VI TANDEM ROLLER</t>
        </is>
      </c>
      <c r="D59" t="n">
        <v>2500</v>
      </c>
      <c r="E59" t="n">
        <v>0.5</v>
      </c>
      <c r="F59" t="n">
        <v>2625</v>
      </c>
      <c r="G59" t="n">
        <v>125</v>
      </c>
    </row>
    <row r="60">
      <c r="A60" t="inlineStr">
        <is>
          <t>Heavy Truck</t>
        </is>
      </c>
      <c r="B60" t="inlineStr">
        <is>
          <t>DST-01</t>
        </is>
      </c>
      <c r="C60" t="inlineStr">
        <is>
          <t>2018 2K DISTRIBUTOR TK (J6213)</t>
        </is>
      </c>
      <c r="D60" t="n">
        <v>2500</v>
      </c>
      <c r="E60" t="n">
        <v>0.5</v>
      </c>
      <c r="F60" t="n">
        <v>2625</v>
      </c>
      <c r="G60" t="n">
        <v>125</v>
      </c>
    </row>
    <row r="61">
      <c r="A61" t="e">
        <v>#N/A</v>
      </c>
      <c r="B61" t="inlineStr">
        <is>
          <t>DT-05</t>
        </is>
      </c>
      <c r="C61" t="inlineStr">
        <is>
          <t>2012 F-550 Flatbed C07086</t>
        </is>
      </c>
      <c r="D61" t="n">
        <v>1700</v>
      </c>
      <c r="E61" t="n">
        <v>0</v>
      </c>
      <c r="F61" t="n">
        <v>1785</v>
      </c>
      <c r="G61" t="n">
        <v>85</v>
      </c>
    </row>
    <row r="62">
      <c r="A62" t="inlineStr">
        <is>
          <t>Medium Truck</t>
        </is>
      </c>
      <c r="B62" t="inlineStr">
        <is>
          <t>DT-07</t>
        </is>
      </c>
      <c r="C62" t="inlineStr">
        <is>
          <t>2012 F-550 SD A46160</t>
        </is>
      </c>
      <c r="D62" t="n">
        <v>1700</v>
      </c>
      <c r="E62" t="n">
        <v>1</v>
      </c>
      <c r="F62" t="n">
        <v>1785</v>
      </c>
      <c r="G62" t="n">
        <v>85</v>
      </c>
    </row>
    <row r="63">
      <c r="A63" t="inlineStr">
        <is>
          <t>Medium Truck</t>
        </is>
      </c>
      <c r="B63" t="inlineStr">
        <is>
          <t>DT-08</t>
        </is>
      </c>
      <c r="C63" t="inlineStr">
        <is>
          <t>2013 F-550 B64200</t>
        </is>
      </c>
      <c r="D63" t="n">
        <v>1700</v>
      </c>
      <c r="E63" t="n">
        <v>1</v>
      </c>
      <c r="F63" t="n">
        <v>1785</v>
      </c>
      <c r="G63" t="n">
        <v>85</v>
      </c>
    </row>
    <row r="64">
      <c r="A64" t="inlineStr">
        <is>
          <t>Heavy Truck</t>
        </is>
      </c>
      <c r="B64" t="inlineStr">
        <is>
          <t>DT-11</t>
        </is>
      </c>
      <c r="C64" t="inlineStr">
        <is>
          <t>2014 PB DT 348 (219806)</t>
        </is>
      </c>
      <c r="D64" t="n">
        <v>5000</v>
      </c>
      <c r="E64" t="n">
        <v>0.05</v>
      </c>
      <c r="F64" t="n">
        <v>5250</v>
      </c>
      <c r="G64" t="n">
        <v>250</v>
      </c>
    </row>
    <row r="65">
      <c r="A65" t="inlineStr">
        <is>
          <t>Heavy Truck</t>
        </is>
      </c>
      <c r="B65" t="inlineStr">
        <is>
          <t>DT-12</t>
        </is>
      </c>
      <c r="C65" t="inlineStr">
        <is>
          <t>2019 FRGHT M2-106 DT (5850)</t>
        </is>
      </c>
      <c r="D65" t="n">
        <v>5000</v>
      </c>
      <c r="E65" t="n">
        <v>0.5</v>
      </c>
      <c r="F65" t="n">
        <v>5250</v>
      </c>
      <c r="G65" t="n">
        <v>250</v>
      </c>
    </row>
    <row r="66">
      <c r="A66" t="inlineStr">
        <is>
          <t>Heavy Truck</t>
        </is>
      </c>
      <c r="B66" t="inlineStr">
        <is>
          <t>DT-13</t>
        </is>
      </c>
      <c r="C66" t="inlineStr">
        <is>
          <t>2018 FRGHT M2-106 DT (8632)</t>
        </is>
      </c>
      <c r="D66" t="n">
        <v>5000</v>
      </c>
      <c r="E66" t="n">
        <v>1</v>
      </c>
      <c r="F66" t="n">
        <v>5250</v>
      </c>
      <c r="G66" t="n">
        <v>250</v>
      </c>
    </row>
    <row r="67">
      <c r="A67" t="inlineStr">
        <is>
          <t>DUMP TRAILER</t>
        </is>
      </c>
      <c r="B67" t="inlineStr">
        <is>
          <t>EDT-01</t>
        </is>
      </c>
      <c r="C67" t="inlineStr">
        <is>
          <t>2025 32'X48" E.DUMP TRL EDT-01</t>
        </is>
      </c>
      <c r="D67" t="n">
        <v>1200</v>
      </c>
      <c r="E67" t="n">
        <v>0</v>
      </c>
      <c r="F67" t="n">
        <v>1260</v>
      </c>
      <c r="G67" t="n">
        <v>60</v>
      </c>
    </row>
    <row r="68">
      <c r="A68" t="inlineStr">
        <is>
          <t>DUMP TRAILER</t>
        </is>
      </c>
      <c r="B68" t="inlineStr">
        <is>
          <t>EDT-02</t>
        </is>
      </c>
      <c r="C68" t="inlineStr">
        <is>
          <t>2025 32'X48" E.DUMP TRL EDT-02</t>
        </is>
      </c>
      <c r="D68" t="n">
        <v>1200</v>
      </c>
      <c r="E68" t="n">
        <v>0</v>
      </c>
      <c r="F68" t="n">
        <v>1260</v>
      </c>
      <c r="G68" t="n">
        <v>60</v>
      </c>
    </row>
    <row r="69">
      <c r="A69" t="inlineStr">
        <is>
          <t>DUMP TRAILER</t>
        </is>
      </c>
      <c r="B69" t="inlineStr">
        <is>
          <t>EDT-03</t>
        </is>
      </c>
      <c r="C69" t="inlineStr">
        <is>
          <t>2025 32'X48" E.DUMP TRL EDT-03</t>
        </is>
      </c>
      <c r="D69" t="n">
        <v>1200</v>
      </c>
      <c r="E69" t="n">
        <v>0</v>
      </c>
      <c r="F69" t="n">
        <v>1260</v>
      </c>
      <c r="G69" t="n">
        <v>60</v>
      </c>
    </row>
    <row r="70">
      <c r="A70" t="inlineStr">
        <is>
          <t>DUMP TRAILER</t>
        </is>
      </c>
      <c r="B70" t="inlineStr">
        <is>
          <t>EDT-04</t>
        </is>
      </c>
      <c r="C70" t="inlineStr">
        <is>
          <t>2025 32'X48" E.DUMP TRL EDT-04</t>
        </is>
      </c>
      <c r="D70" t="n">
        <v>1200</v>
      </c>
      <c r="E70" t="n">
        <v>0</v>
      </c>
      <c r="F70" t="n">
        <v>1260</v>
      </c>
      <c r="G70" t="n">
        <v>60</v>
      </c>
    </row>
    <row r="71">
      <c r="A71" t="inlineStr">
        <is>
          <t>Pickup Truck</t>
        </is>
      </c>
      <c r="B71" t="inlineStr">
        <is>
          <t>ET-01</t>
        </is>
      </c>
      <c r="C71" t="inlineStr">
        <is>
          <t>2022 DODGE RAM 1500</t>
        </is>
      </c>
      <c r="D71" t="n">
        <v>1300</v>
      </c>
      <c r="E71" t="n">
        <v>1</v>
      </c>
      <c r="F71" t="n">
        <v>1365</v>
      </c>
      <c r="G71" t="n">
        <v>65</v>
      </c>
    </row>
    <row r="72">
      <c r="A72" t="inlineStr">
        <is>
          <t>Pickup Truck</t>
        </is>
      </c>
      <c r="B72" t="inlineStr">
        <is>
          <t>ET-02</t>
        </is>
      </c>
      <c r="C72" t="inlineStr">
        <is>
          <t>2022 DODGE RAM 1500</t>
        </is>
      </c>
      <c r="D72" t="n">
        <v>1300</v>
      </c>
      <c r="E72" t="n">
        <v>1</v>
      </c>
      <c r="F72" t="n">
        <v>1365</v>
      </c>
      <c r="G72" t="n">
        <v>65</v>
      </c>
    </row>
    <row r="73">
      <c r="A73" t="inlineStr">
        <is>
          <t>Pickup Truck</t>
        </is>
      </c>
      <c r="B73" t="inlineStr">
        <is>
          <t>ET-03</t>
        </is>
      </c>
      <c r="C73" t="inlineStr">
        <is>
          <t>2022 DODGE RAM 1500</t>
        </is>
      </c>
      <c r="D73" t="n">
        <v>1300</v>
      </c>
      <c r="E73" t="n">
        <v>1</v>
      </c>
      <c r="F73" t="n">
        <v>1365</v>
      </c>
      <c r="G73" t="n">
        <v>65</v>
      </c>
    </row>
    <row r="74">
      <c r="A74" t="inlineStr">
        <is>
          <t>Pickup Truck</t>
        </is>
      </c>
      <c r="B74" t="inlineStr">
        <is>
          <t>ET-04</t>
        </is>
      </c>
      <c r="C74" t="inlineStr">
        <is>
          <t>2022 DODGE RAM 1500</t>
        </is>
      </c>
      <c r="D74" t="n">
        <v>1300</v>
      </c>
      <c r="E74" t="n">
        <v>1</v>
      </c>
      <c r="F74" t="n">
        <v>1365</v>
      </c>
      <c r="G74" t="n">
        <v>65</v>
      </c>
    </row>
    <row r="75">
      <c r="A75" t="inlineStr">
        <is>
          <t>Pickup Truck</t>
        </is>
      </c>
      <c r="B75" t="inlineStr">
        <is>
          <t>ET-05</t>
        </is>
      </c>
      <c r="C75" t="inlineStr">
        <is>
          <t>2022 DODGE RAM 1500</t>
        </is>
      </c>
      <c r="D75" t="n">
        <v>1300</v>
      </c>
      <c r="E75" t="n">
        <v>0</v>
      </c>
      <c r="F75" t="n">
        <v>1365</v>
      </c>
      <c r="G75" t="n">
        <v>65</v>
      </c>
    </row>
    <row r="76">
      <c r="A76" t="inlineStr">
        <is>
          <t>Pickup Truck</t>
        </is>
      </c>
      <c r="B76" t="inlineStr">
        <is>
          <t>ET-06</t>
        </is>
      </c>
      <c r="C76" t="inlineStr">
        <is>
          <t>2022 DODGE RAM 1500</t>
        </is>
      </c>
      <c r="D76" t="n">
        <v>1300</v>
      </c>
      <c r="E76" t="n">
        <v>1</v>
      </c>
      <c r="F76" t="n">
        <v>1365</v>
      </c>
      <c r="G76" t="n">
        <v>65</v>
      </c>
    </row>
    <row r="77">
      <c r="A77" t="inlineStr">
        <is>
          <t>Pickup Truck</t>
        </is>
      </c>
      <c r="B77" t="inlineStr">
        <is>
          <t>ET-07</t>
        </is>
      </c>
      <c r="C77" t="inlineStr">
        <is>
          <t>2022 DODGE RAM 1500</t>
        </is>
      </c>
      <c r="D77" t="n">
        <v>1300</v>
      </c>
      <c r="E77" t="n">
        <v>1</v>
      </c>
      <c r="F77" t="n">
        <v>1365</v>
      </c>
      <c r="G77" t="n">
        <v>65</v>
      </c>
    </row>
    <row r="78">
      <c r="A78" t="inlineStr">
        <is>
          <t>Pickup Truck</t>
        </is>
      </c>
      <c r="B78" t="inlineStr">
        <is>
          <t>ET-08</t>
        </is>
      </c>
      <c r="C78" t="inlineStr">
        <is>
          <t>2022 DODGE RAM 1500</t>
        </is>
      </c>
      <c r="D78" t="n">
        <v>1300</v>
      </c>
      <c r="E78" t="n">
        <v>1</v>
      </c>
      <c r="F78" t="n">
        <v>1365</v>
      </c>
      <c r="G78" t="n">
        <v>65</v>
      </c>
    </row>
    <row r="79">
      <c r="A79" t="inlineStr">
        <is>
          <t>Pickup Truck</t>
        </is>
      </c>
      <c r="B79" t="inlineStr">
        <is>
          <t>ET-09</t>
        </is>
      </c>
      <c r="C79" t="inlineStr">
        <is>
          <t>2022 DODGE RAM 1500</t>
        </is>
      </c>
      <c r="D79" t="n">
        <v>1300</v>
      </c>
      <c r="E79" t="n">
        <v>1</v>
      </c>
      <c r="F79" t="n">
        <v>1365</v>
      </c>
      <c r="G79" t="n">
        <v>65</v>
      </c>
    </row>
    <row r="80">
      <c r="A80" t="inlineStr">
        <is>
          <t>Pickup Truck</t>
        </is>
      </c>
      <c r="B80" t="inlineStr">
        <is>
          <t>ET-10</t>
        </is>
      </c>
      <c r="C80" t="inlineStr">
        <is>
          <t>2022 DODGE RAM 1500</t>
        </is>
      </c>
      <c r="D80" t="n">
        <v>1300</v>
      </c>
      <c r="E80" t="n">
        <v>1</v>
      </c>
      <c r="F80" t="n">
        <v>1365</v>
      </c>
      <c r="G80" t="n">
        <v>65</v>
      </c>
    </row>
    <row r="81">
      <c r="A81" t="inlineStr">
        <is>
          <t>Pickup Truck</t>
        </is>
      </c>
      <c r="B81" t="inlineStr">
        <is>
          <t>ET-11</t>
        </is>
      </c>
      <c r="C81" t="inlineStr">
        <is>
          <t>2022 DODGE RAM 1500</t>
        </is>
      </c>
      <c r="D81" t="n">
        <v>1300</v>
      </c>
      <c r="E81" t="n">
        <v>1</v>
      </c>
      <c r="F81" t="n">
        <v>1365</v>
      </c>
      <c r="G81" t="n">
        <v>65</v>
      </c>
    </row>
    <row r="82">
      <c r="A82" t="inlineStr">
        <is>
          <t>Pickup Truck</t>
        </is>
      </c>
      <c r="B82" t="inlineStr">
        <is>
          <t>ET-12</t>
        </is>
      </c>
      <c r="C82" t="inlineStr">
        <is>
          <t>2022 DODGE RAM 1500</t>
        </is>
      </c>
      <c r="D82" t="n">
        <v>1300</v>
      </c>
      <c r="E82" t="n">
        <v>1</v>
      </c>
      <c r="F82" t="n">
        <v>1365</v>
      </c>
      <c r="G82" t="n">
        <v>65</v>
      </c>
    </row>
    <row r="83">
      <c r="A83" t="inlineStr">
        <is>
          <t>Pickup Truck</t>
        </is>
      </c>
      <c r="B83" t="inlineStr">
        <is>
          <t>ET-13</t>
        </is>
      </c>
      <c r="C83" t="inlineStr">
        <is>
          <t>2022 DODGE RAM 1500</t>
        </is>
      </c>
      <c r="D83" t="n">
        <v>1300</v>
      </c>
      <c r="E83" t="n">
        <v>0</v>
      </c>
      <c r="F83" t="n">
        <v>1365</v>
      </c>
      <c r="G83" t="n">
        <v>65</v>
      </c>
    </row>
    <row r="84">
      <c r="A84" t="inlineStr">
        <is>
          <t>Pickup Truck</t>
        </is>
      </c>
      <c r="B84" t="inlineStr">
        <is>
          <t>ET-14</t>
        </is>
      </c>
      <c r="C84" t="inlineStr">
        <is>
          <t>2022 DODGE RAM 1500</t>
        </is>
      </c>
      <c r="D84" t="n">
        <v>1300</v>
      </c>
      <c r="E84" t="n">
        <v>1</v>
      </c>
      <c r="F84" t="n">
        <v>1365</v>
      </c>
      <c r="G84" t="n">
        <v>65</v>
      </c>
    </row>
    <row r="85">
      <c r="A85" t="inlineStr">
        <is>
          <t>Pickup Truck</t>
        </is>
      </c>
      <c r="B85" t="inlineStr">
        <is>
          <t>ET-15</t>
        </is>
      </c>
      <c r="C85" t="inlineStr">
        <is>
          <t>2022 DODGE RAM 1500</t>
        </is>
      </c>
      <c r="D85" t="n">
        <v>1300</v>
      </c>
      <c r="E85" t="n">
        <v>0.2</v>
      </c>
      <c r="F85" t="n">
        <v>1365</v>
      </c>
      <c r="G85" t="n">
        <v>65</v>
      </c>
    </row>
    <row r="86">
      <c r="A86" t="inlineStr">
        <is>
          <t>Pickup Truck</t>
        </is>
      </c>
      <c r="B86" t="inlineStr">
        <is>
          <t>ET-16</t>
        </is>
      </c>
      <c r="C86" t="inlineStr">
        <is>
          <t>2022 DODGE RAM 1500</t>
        </is>
      </c>
      <c r="D86" t="n">
        <v>1300</v>
      </c>
      <c r="E86" t="n">
        <v>1</v>
      </c>
      <c r="F86" t="n">
        <v>1365</v>
      </c>
      <c r="G86" t="n">
        <v>65</v>
      </c>
    </row>
    <row r="87">
      <c r="A87" t="inlineStr">
        <is>
          <t>Pickup Truck</t>
        </is>
      </c>
      <c r="B87" t="inlineStr">
        <is>
          <t>ET-17</t>
        </is>
      </c>
      <c r="C87" t="inlineStr">
        <is>
          <t>2022 DODGE RAM 1500</t>
        </is>
      </c>
      <c r="D87" t="n">
        <v>1300</v>
      </c>
      <c r="E87" t="n">
        <v>0</v>
      </c>
      <c r="F87" t="n">
        <v>1365</v>
      </c>
      <c r="G87" t="n">
        <v>65</v>
      </c>
    </row>
    <row r="88">
      <c r="A88" t="inlineStr">
        <is>
          <t>Pickup Truck</t>
        </is>
      </c>
      <c r="B88" t="inlineStr">
        <is>
          <t>ET-18</t>
        </is>
      </c>
      <c r="C88" t="inlineStr">
        <is>
          <t>2022 DODGE RAM 1500</t>
        </is>
      </c>
      <c r="D88" t="n">
        <v>1300</v>
      </c>
      <c r="E88" t="n">
        <v>0</v>
      </c>
      <c r="F88" t="n">
        <v>1365</v>
      </c>
      <c r="G88" t="n">
        <v>65</v>
      </c>
    </row>
    <row r="89">
      <c r="A89" t="inlineStr">
        <is>
          <t>Pickup Truck</t>
        </is>
      </c>
      <c r="B89" t="inlineStr">
        <is>
          <t>ET-19</t>
        </is>
      </c>
      <c r="C89" t="inlineStr">
        <is>
          <t>2022 DODGE RAM 1500</t>
        </is>
      </c>
      <c r="D89" t="n">
        <v>1300</v>
      </c>
      <c r="E89" t="n">
        <v>1</v>
      </c>
      <c r="F89" t="n">
        <v>1365</v>
      </c>
      <c r="G89" t="n">
        <v>65</v>
      </c>
    </row>
    <row r="90">
      <c r="A90" t="inlineStr">
        <is>
          <t>Pickup Truck</t>
        </is>
      </c>
      <c r="B90" t="inlineStr">
        <is>
          <t>ET-20</t>
        </is>
      </c>
      <c r="C90" t="inlineStr">
        <is>
          <t>2022 DODGE RAM 1500</t>
        </is>
      </c>
      <c r="D90" t="n">
        <v>1300</v>
      </c>
      <c r="E90" t="n">
        <v>0.3</v>
      </c>
      <c r="F90" t="n">
        <v>1365</v>
      </c>
      <c r="G90" t="n">
        <v>65</v>
      </c>
    </row>
    <row r="91">
      <c r="A91" t="inlineStr">
        <is>
          <t>Pickup Truck</t>
        </is>
      </c>
      <c r="B91" t="inlineStr">
        <is>
          <t>ET-21</t>
        </is>
      </c>
      <c r="C91" t="inlineStr">
        <is>
          <t>2022 DODGE RAM 1500</t>
        </is>
      </c>
      <c r="D91" t="n">
        <v>1300</v>
      </c>
      <c r="E91" t="n">
        <v>0</v>
      </c>
      <c r="F91" t="n">
        <v>1365</v>
      </c>
      <c r="G91" t="n">
        <v>65</v>
      </c>
    </row>
    <row r="92">
      <c r="A92" t="inlineStr">
        <is>
          <t>Pickup Truck</t>
        </is>
      </c>
      <c r="B92" t="inlineStr">
        <is>
          <t>ET-22</t>
        </is>
      </c>
      <c r="C92" t="inlineStr">
        <is>
          <t>2023 FORD F-250</t>
        </is>
      </c>
      <c r="D92" t="n">
        <v>2000</v>
      </c>
      <c r="E92" t="n">
        <v>1</v>
      </c>
      <c r="F92" t="n">
        <v>2100</v>
      </c>
      <c r="G92" t="n">
        <v>100</v>
      </c>
    </row>
    <row r="93">
      <c r="A93" t="inlineStr">
        <is>
          <t>Pickup Truck</t>
        </is>
      </c>
      <c r="B93" t="inlineStr">
        <is>
          <t>ET-23</t>
        </is>
      </c>
      <c r="C93" t="inlineStr">
        <is>
          <t>2023 FORD F-250</t>
        </is>
      </c>
      <c r="D93" t="n">
        <v>2000</v>
      </c>
      <c r="E93" t="n">
        <v>1</v>
      </c>
      <c r="F93" t="n">
        <v>2100</v>
      </c>
      <c r="G93" t="n">
        <v>100</v>
      </c>
    </row>
    <row r="94">
      <c r="A94" t="inlineStr">
        <is>
          <t>Pickup Truck</t>
        </is>
      </c>
      <c r="B94" t="inlineStr">
        <is>
          <t>ET-24</t>
        </is>
      </c>
      <c r="C94" t="inlineStr">
        <is>
          <t>2023 FORD F-250</t>
        </is>
      </c>
      <c r="D94" t="n">
        <v>2000</v>
      </c>
      <c r="E94" t="n">
        <v>1</v>
      </c>
      <c r="F94" t="n">
        <v>2100</v>
      </c>
      <c r="G94" t="n">
        <v>100</v>
      </c>
    </row>
    <row r="95">
      <c r="A95" t="inlineStr">
        <is>
          <t>Pickup Truck</t>
        </is>
      </c>
      <c r="B95" t="inlineStr">
        <is>
          <t>ET-25</t>
        </is>
      </c>
      <c r="C95" t="inlineStr">
        <is>
          <t>2023 FORD F-250</t>
        </is>
      </c>
      <c r="D95" t="n">
        <v>2000</v>
      </c>
      <c r="E95" t="n">
        <v>1</v>
      </c>
      <c r="F95" t="n">
        <v>2100</v>
      </c>
      <c r="G95" t="n">
        <v>100</v>
      </c>
    </row>
    <row r="96">
      <c r="A96" t="inlineStr">
        <is>
          <t>Pickup Truck</t>
        </is>
      </c>
      <c r="B96" t="inlineStr">
        <is>
          <t>ET-26</t>
        </is>
      </c>
      <c r="C96" t="inlineStr">
        <is>
          <t>2023 FORD F-250 XL</t>
        </is>
      </c>
      <c r="D96" t="n">
        <v>2000</v>
      </c>
      <c r="E96" t="n">
        <v>1</v>
      </c>
      <c r="F96" t="n">
        <v>2100</v>
      </c>
      <c r="G96" t="n">
        <v>100</v>
      </c>
    </row>
    <row r="97">
      <c r="A97" t="inlineStr">
        <is>
          <t>Pickup Truck</t>
        </is>
      </c>
      <c r="B97" t="inlineStr">
        <is>
          <t>ET-27</t>
        </is>
      </c>
      <c r="C97" t="inlineStr">
        <is>
          <t>2023 FORD F-250 XL</t>
        </is>
      </c>
      <c r="D97" t="n">
        <v>2000</v>
      </c>
      <c r="E97" t="n">
        <v>1</v>
      </c>
      <c r="F97" t="n">
        <v>2100</v>
      </c>
      <c r="G97" t="n">
        <v>100</v>
      </c>
    </row>
    <row r="98">
      <c r="A98" t="inlineStr">
        <is>
          <t>Pickup Truck</t>
        </is>
      </c>
      <c r="B98" t="inlineStr">
        <is>
          <t>ET-28</t>
        </is>
      </c>
      <c r="C98" t="inlineStr">
        <is>
          <t>2023 FORD F-250 XL</t>
        </is>
      </c>
      <c r="D98" t="n">
        <v>2000</v>
      </c>
      <c r="E98" t="n">
        <v>1</v>
      </c>
      <c r="F98" t="n">
        <v>2100</v>
      </c>
      <c r="G98" t="n">
        <v>100</v>
      </c>
    </row>
    <row r="99">
      <c r="A99" t="inlineStr">
        <is>
          <t>Pickup Truck</t>
        </is>
      </c>
      <c r="B99" t="inlineStr">
        <is>
          <t>ET-29</t>
        </is>
      </c>
      <c r="C99" t="inlineStr">
        <is>
          <t>2023 FORD F-250 XL</t>
        </is>
      </c>
      <c r="D99" t="n">
        <v>2000</v>
      </c>
      <c r="E99" t="n">
        <v>1</v>
      </c>
      <c r="F99" t="n">
        <v>2100</v>
      </c>
      <c r="G99" t="n">
        <v>100</v>
      </c>
    </row>
    <row r="100">
      <c r="A100" t="inlineStr">
        <is>
          <t>Pickup Truck</t>
        </is>
      </c>
      <c r="B100" t="inlineStr">
        <is>
          <t>ET-30</t>
        </is>
      </c>
      <c r="C100" t="inlineStr">
        <is>
          <t>2023 FORD F-250 XL</t>
        </is>
      </c>
      <c r="D100" t="n">
        <v>2000</v>
      </c>
      <c r="E100" t="n">
        <v>1</v>
      </c>
      <c r="F100" t="n">
        <v>2100</v>
      </c>
      <c r="G100" t="n">
        <v>100</v>
      </c>
    </row>
    <row r="101">
      <c r="A101" t="inlineStr">
        <is>
          <t>Pickup Truck</t>
        </is>
      </c>
      <c r="B101" t="inlineStr">
        <is>
          <t>ET-31</t>
        </is>
      </c>
      <c r="C101" t="inlineStr">
        <is>
          <t>2023 FORD F-250 XL</t>
        </is>
      </c>
      <c r="D101" t="n">
        <v>2000</v>
      </c>
      <c r="E101" t="n">
        <v>1</v>
      </c>
      <c r="F101" t="n">
        <v>2100</v>
      </c>
      <c r="G101" t="n">
        <v>100</v>
      </c>
    </row>
    <row r="102">
      <c r="A102" t="inlineStr">
        <is>
          <t>Pickup Truck</t>
        </is>
      </c>
      <c r="B102" t="inlineStr">
        <is>
          <t>ET-32</t>
        </is>
      </c>
      <c r="C102" t="inlineStr">
        <is>
          <t>2023 FORD F-250 XL</t>
        </is>
      </c>
      <c r="D102" t="n">
        <v>2000</v>
      </c>
      <c r="E102" t="n">
        <v>1</v>
      </c>
      <c r="F102" t="n">
        <v>2100</v>
      </c>
      <c r="G102" t="n">
        <v>100</v>
      </c>
    </row>
    <row r="103">
      <c r="A103" t="inlineStr">
        <is>
          <t>Pickup Truck</t>
        </is>
      </c>
      <c r="B103" t="inlineStr">
        <is>
          <t>ET-33</t>
        </is>
      </c>
      <c r="C103" t="inlineStr">
        <is>
          <t>2023 FORD F-250 XL</t>
        </is>
      </c>
      <c r="D103" t="n">
        <v>2000</v>
      </c>
      <c r="E103" t="n">
        <v>1</v>
      </c>
      <c r="F103" t="n">
        <v>2100</v>
      </c>
      <c r="G103" t="n">
        <v>100</v>
      </c>
    </row>
    <row r="104">
      <c r="A104" t="inlineStr">
        <is>
          <t>Pickup Truck</t>
        </is>
      </c>
      <c r="B104" t="inlineStr">
        <is>
          <t>ET-34</t>
        </is>
      </c>
      <c r="C104" t="inlineStr">
        <is>
          <t>2023 FORD F-250 XL</t>
        </is>
      </c>
      <c r="D104" t="n">
        <v>2000</v>
      </c>
      <c r="E104" t="n">
        <v>1</v>
      </c>
      <c r="F104" t="n">
        <v>2100</v>
      </c>
      <c r="G104" t="n">
        <v>100</v>
      </c>
    </row>
    <row r="105">
      <c r="A105" t="inlineStr">
        <is>
          <t>Pickup Truck</t>
        </is>
      </c>
      <c r="B105" t="inlineStr">
        <is>
          <t>ET-35</t>
        </is>
      </c>
      <c r="C105" t="inlineStr">
        <is>
          <t>2023 FORD F-250 XL</t>
        </is>
      </c>
      <c r="D105" t="n">
        <v>2000</v>
      </c>
      <c r="E105" t="n">
        <v>1</v>
      </c>
      <c r="F105" t="n">
        <v>2100</v>
      </c>
      <c r="G105" t="n">
        <v>100</v>
      </c>
    </row>
    <row r="106">
      <c r="A106" t="inlineStr">
        <is>
          <t>Pickup Truck</t>
        </is>
      </c>
      <c r="B106" t="inlineStr">
        <is>
          <t>ET-36</t>
        </is>
      </c>
      <c r="C106" t="inlineStr">
        <is>
          <t>2023 FORD F-250 XL</t>
        </is>
      </c>
      <c r="D106" t="n">
        <v>2000</v>
      </c>
      <c r="E106" t="n">
        <v>1</v>
      </c>
      <c r="F106" t="n">
        <v>2100</v>
      </c>
      <c r="G106" t="n">
        <v>100</v>
      </c>
    </row>
    <row r="107">
      <c r="A107" t="inlineStr">
        <is>
          <t>Pickup Truck</t>
        </is>
      </c>
      <c r="B107" t="inlineStr">
        <is>
          <t>ET-37</t>
        </is>
      </c>
      <c r="C107" t="inlineStr">
        <is>
          <t>2023 FORD F-250 XL</t>
        </is>
      </c>
      <c r="D107" t="n">
        <v>2000</v>
      </c>
      <c r="E107" t="n">
        <v>1</v>
      </c>
      <c r="F107" t="n">
        <v>2100</v>
      </c>
      <c r="G107" t="n">
        <v>100</v>
      </c>
    </row>
    <row r="108">
      <c r="A108" t="inlineStr">
        <is>
          <t>Pickup Truck</t>
        </is>
      </c>
      <c r="B108" t="inlineStr">
        <is>
          <t>ET-38</t>
        </is>
      </c>
      <c r="C108" t="inlineStr">
        <is>
          <t>2024 F150 STX (D49666)</t>
        </is>
      </c>
      <c r="D108" t="n">
        <v>1300</v>
      </c>
      <c r="E108" t="n">
        <v>1</v>
      </c>
      <c r="F108" t="n">
        <v>1365</v>
      </c>
      <c r="G108" t="n">
        <v>65</v>
      </c>
    </row>
    <row r="109">
      <c r="A109" t="inlineStr">
        <is>
          <t>Pickup Truck</t>
        </is>
      </c>
      <c r="B109" t="inlineStr">
        <is>
          <t>ET-39</t>
        </is>
      </c>
      <c r="C109" t="inlineStr">
        <is>
          <t>2024 F-150 XL (D04441)</t>
        </is>
      </c>
      <c r="D109" t="n">
        <v>1300</v>
      </c>
      <c r="E109" t="n">
        <v>1</v>
      </c>
      <c r="F109" t="n">
        <v>1365</v>
      </c>
      <c r="G109" t="n">
        <v>65</v>
      </c>
    </row>
    <row r="110">
      <c r="A110" t="inlineStr">
        <is>
          <t>Pickup Truck</t>
        </is>
      </c>
      <c r="B110" t="inlineStr">
        <is>
          <t>ET-40</t>
        </is>
      </c>
      <c r="C110" t="inlineStr">
        <is>
          <t>2024 F-150</t>
        </is>
      </c>
      <c r="D110" t="n">
        <v>1300</v>
      </c>
      <c r="E110" t="n">
        <v>0</v>
      </c>
      <c r="F110" t="n">
        <v>1365</v>
      </c>
      <c r="G110" t="n">
        <v>65</v>
      </c>
    </row>
    <row r="111">
      <c r="A111" t="inlineStr">
        <is>
          <t>Pickup Truck</t>
        </is>
      </c>
      <c r="B111" t="inlineStr">
        <is>
          <t>ET-41</t>
        </is>
      </c>
      <c r="C111" t="inlineStr">
        <is>
          <t>2024 F-150</t>
        </is>
      </c>
      <c r="D111" t="n">
        <v>1300</v>
      </c>
      <c r="E111" t="n">
        <v>1</v>
      </c>
      <c r="F111" t="n">
        <v>1365</v>
      </c>
      <c r="G111" t="n">
        <v>65</v>
      </c>
    </row>
    <row r="112">
      <c r="A112" t="inlineStr">
        <is>
          <t>Pickup Truck</t>
        </is>
      </c>
      <c r="B112" t="inlineStr">
        <is>
          <t>ET-42</t>
        </is>
      </c>
      <c r="C112" t="inlineStr">
        <is>
          <t>2024 F-150</t>
        </is>
      </c>
      <c r="D112" t="n">
        <v>1300</v>
      </c>
      <c r="E112" t="n">
        <v>1</v>
      </c>
      <c r="F112" t="n">
        <v>1365</v>
      </c>
      <c r="G112" t="n">
        <v>65</v>
      </c>
    </row>
    <row r="113">
      <c r="A113" t="inlineStr">
        <is>
          <t>Pickup Truck</t>
        </is>
      </c>
      <c r="B113" t="inlineStr">
        <is>
          <t>ET-43</t>
        </is>
      </c>
      <c r="C113" t="inlineStr">
        <is>
          <t>2024 F-150</t>
        </is>
      </c>
      <c r="D113" t="n">
        <v>1300</v>
      </c>
      <c r="E113" t="n">
        <v>1</v>
      </c>
      <c r="F113" t="n">
        <v>1365</v>
      </c>
      <c r="G113" t="n">
        <v>65</v>
      </c>
    </row>
    <row r="114">
      <c r="A114" t="inlineStr">
        <is>
          <t>Excavator</t>
        </is>
      </c>
      <c r="B114" t="inlineStr">
        <is>
          <t>EX-04</t>
        </is>
      </c>
      <c r="C114" t="inlineStr">
        <is>
          <t>John Deere 230C LC Excavator</t>
        </is>
      </c>
      <c r="D114" t="n">
        <v>5000</v>
      </c>
      <c r="E114" t="n">
        <v>0</v>
      </c>
      <c r="F114" t="n">
        <v>5250</v>
      </c>
      <c r="G114" t="n">
        <v>250</v>
      </c>
    </row>
    <row r="115">
      <c r="A115" t="inlineStr">
        <is>
          <t>Excavator</t>
        </is>
      </c>
      <c r="B115" t="inlineStr">
        <is>
          <t>EX-15</t>
        </is>
      </c>
      <c r="C115" t="inlineStr">
        <is>
          <t>Caterpillar 324 2010</t>
        </is>
      </c>
      <c r="D115" t="n">
        <v>5000</v>
      </c>
      <c r="E115" t="n">
        <v>0.85</v>
      </c>
      <c r="F115" t="n">
        <v>5250</v>
      </c>
      <c r="G115" t="n">
        <v>250</v>
      </c>
    </row>
    <row r="116">
      <c r="A116" t="inlineStr">
        <is>
          <t>EXCAVATOR</t>
        </is>
      </c>
      <c r="B116" t="inlineStr">
        <is>
          <t>EX-19</t>
        </is>
      </c>
      <c r="C116" t="inlineStr">
        <is>
          <t>JD 75D 2012</t>
        </is>
      </c>
      <c r="D116" t="n">
        <v>3000</v>
      </c>
      <c r="E116" t="n">
        <v>0</v>
      </c>
      <c r="F116" t="n">
        <v>3150</v>
      </c>
      <c r="G116" t="n">
        <v>150</v>
      </c>
    </row>
    <row r="117">
      <c r="A117" t="inlineStr">
        <is>
          <t>Excavator</t>
        </is>
      </c>
      <c r="B117" t="inlineStr">
        <is>
          <t>EX-21</t>
        </is>
      </c>
      <c r="C117" t="inlineStr">
        <is>
          <t>JD 250G LC 2012</t>
        </is>
      </c>
      <c r="D117" t="n">
        <v>5000</v>
      </c>
      <c r="E117" t="n">
        <v>0.15</v>
      </c>
      <c r="F117" t="n">
        <v>5250</v>
      </c>
      <c r="G117" t="n">
        <v>250</v>
      </c>
    </row>
    <row r="118">
      <c r="A118" t="inlineStr">
        <is>
          <t>Excavator</t>
        </is>
      </c>
      <c r="B118" t="inlineStr">
        <is>
          <t>EX-30</t>
        </is>
      </c>
      <c r="C118" t="inlineStr">
        <is>
          <t>320D CAT Excavator</t>
        </is>
      </c>
      <c r="D118" t="n">
        <v>5000</v>
      </c>
      <c r="E118" t="n">
        <v>0.65</v>
      </c>
      <c r="F118" t="n">
        <v>5250</v>
      </c>
      <c r="G118" t="n">
        <v>250</v>
      </c>
    </row>
    <row r="119">
      <c r="A119" t="inlineStr">
        <is>
          <t>Excavator</t>
        </is>
      </c>
      <c r="B119" t="inlineStr">
        <is>
          <t>EX-31</t>
        </is>
      </c>
      <c r="C119" t="inlineStr">
        <is>
          <t>85B Bob Cat Excavator</t>
        </is>
      </c>
      <c r="D119" t="n">
        <v>3000</v>
      </c>
      <c r="E119" t="n">
        <v>1</v>
      </c>
      <c r="F119" t="n">
        <v>3150</v>
      </c>
      <c r="G119" t="n">
        <v>150</v>
      </c>
    </row>
    <row r="120">
      <c r="A120" t="inlineStr">
        <is>
          <t>Excavator</t>
        </is>
      </c>
      <c r="B120" t="inlineStr">
        <is>
          <t>EX-34</t>
        </is>
      </c>
      <c r="C120" t="inlineStr">
        <is>
          <t>JD 250GLC</t>
        </is>
      </c>
      <c r="D120" t="n">
        <v>5000</v>
      </c>
      <c r="E120" t="n">
        <v>0.45</v>
      </c>
      <c r="F120" t="n">
        <v>5250</v>
      </c>
      <c r="G120" t="n">
        <v>250</v>
      </c>
    </row>
    <row r="121">
      <c r="A121" t="inlineStr">
        <is>
          <t>Excavator</t>
        </is>
      </c>
      <c r="B121" t="inlineStr">
        <is>
          <t>EX-38</t>
        </is>
      </c>
      <c r="C121" t="inlineStr">
        <is>
          <t>Bobcat E85 w/ 24" bkt</t>
        </is>
      </c>
      <c r="D121" t="n">
        <v>3000</v>
      </c>
      <c r="E121" t="n">
        <v>0.45</v>
      </c>
      <c r="F121" t="n">
        <v>3150</v>
      </c>
      <c r="G121" t="n">
        <v>150</v>
      </c>
    </row>
    <row r="122">
      <c r="A122" t="inlineStr">
        <is>
          <t>Excavator</t>
        </is>
      </c>
      <c r="B122" t="inlineStr">
        <is>
          <t>EX-40</t>
        </is>
      </c>
      <c r="C122" t="inlineStr">
        <is>
          <t>2014 JD 290GLC</t>
        </is>
      </c>
      <c r="D122" t="n">
        <v>5000</v>
      </c>
      <c r="E122" t="n">
        <v>1</v>
      </c>
      <c r="F122" t="n">
        <v>5250</v>
      </c>
      <c r="G122" t="n">
        <v>250</v>
      </c>
    </row>
    <row r="123">
      <c r="A123" t="inlineStr">
        <is>
          <t>Excavator</t>
        </is>
      </c>
      <c r="B123" t="inlineStr">
        <is>
          <t>EX-41</t>
        </is>
      </c>
      <c r="C123" t="inlineStr">
        <is>
          <t>CAT 308E2CRSB (2013)</t>
        </is>
      </c>
      <c r="D123" t="n">
        <v>3000</v>
      </c>
      <c r="E123" t="n">
        <v>1</v>
      </c>
      <c r="F123" t="n">
        <v>3150</v>
      </c>
      <c r="G123" t="n">
        <v>150</v>
      </c>
    </row>
    <row r="124">
      <c r="A124" t="inlineStr">
        <is>
          <t>Excavator</t>
        </is>
      </c>
      <c r="B124" t="inlineStr">
        <is>
          <t>EX-42</t>
        </is>
      </c>
      <c r="C124" t="inlineStr">
        <is>
          <t>JD 75G (2015)</t>
        </is>
      </c>
      <c r="D124" t="n">
        <v>3000</v>
      </c>
      <c r="E124" t="n">
        <v>0.55</v>
      </c>
      <c r="F124" t="n">
        <v>3150</v>
      </c>
      <c r="G124" t="n">
        <v>150</v>
      </c>
    </row>
    <row r="125">
      <c r="A125" t="inlineStr">
        <is>
          <t>Excavator</t>
        </is>
      </c>
      <c r="B125" t="inlineStr">
        <is>
          <t>EX-51</t>
        </is>
      </c>
      <c r="C125" t="inlineStr">
        <is>
          <t>2017 CAT 308E2CR</t>
        </is>
      </c>
      <c r="D125" t="n">
        <v>3000</v>
      </c>
      <c r="E125" t="n">
        <v>1</v>
      </c>
      <c r="F125" t="n">
        <v>3150</v>
      </c>
      <c r="G125" t="n">
        <v>150</v>
      </c>
    </row>
    <row r="126">
      <c r="A126" t="inlineStr">
        <is>
          <t>Excavator</t>
        </is>
      </c>
      <c r="B126" t="inlineStr">
        <is>
          <t>EX-52</t>
        </is>
      </c>
      <c r="C126" t="inlineStr">
        <is>
          <t>2018 John DeerE 75GX</t>
        </is>
      </c>
      <c r="D126" t="n">
        <v>3000</v>
      </c>
      <c r="E126" t="n">
        <v>1</v>
      </c>
      <c r="F126" t="n">
        <v>3150</v>
      </c>
      <c r="G126" t="n">
        <v>150</v>
      </c>
    </row>
    <row r="127">
      <c r="A127" t="inlineStr">
        <is>
          <t>Excavator</t>
        </is>
      </c>
      <c r="B127" t="inlineStr">
        <is>
          <t>EX-53</t>
        </is>
      </c>
      <c r="C127" t="inlineStr">
        <is>
          <t>2017 CAT 308E2CR</t>
        </is>
      </c>
      <c r="D127" t="n">
        <v>3000</v>
      </c>
      <c r="E127" t="n">
        <v>1</v>
      </c>
      <c r="F127" t="n">
        <v>3150</v>
      </c>
      <c r="G127" t="n">
        <v>150</v>
      </c>
    </row>
    <row r="128">
      <c r="A128" t="inlineStr">
        <is>
          <t>Excavator</t>
        </is>
      </c>
      <c r="B128" t="inlineStr">
        <is>
          <t>EX-54</t>
        </is>
      </c>
      <c r="C128" t="inlineStr">
        <is>
          <t>2015 CAT 329FL</t>
        </is>
      </c>
      <c r="D128" t="n">
        <v>5000</v>
      </c>
      <c r="E128" t="n">
        <v>0.75</v>
      </c>
      <c r="F128" t="n">
        <v>5250</v>
      </c>
      <c r="G128" t="n">
        <v>250</v>
      </c>
    </row>
    <row r="129">
      <c r="A129" t="inlineStr">
        <is>
          <t>Excavator</t>
        </is>
      </c>
      <c r="B129" t="inlineStr">
        <is>
          <t>EX-55</t>
        </is>
      </c>
      <c r="C129" t="inlineStr">
        <is>
          <t>2015 CAT 326FL</t>
        </is>
      </c>
      <c r="D129" t="n">
        <v>5000</v>
      </c>
      <c r="E129" t="n">
        <v>1</v>
      </c>
      <c r="F129" t="n">
        <v>5250</v>
      </c>
      <c r="G129" t="n">
        <v>250</v>
      </c>
    </row>
    <row r="130">
      <c r="A130" t="inlineStr">
        <is>
          <t>EXCAVATOR</t>
        </is>
      </c>
      <c r="B130" t="inlineStr">
        <is>
          <t>EX-58</t>
        </is>
      </c>
      <c r="C130" t="inlineStr">
        <is>
          <t>2014 Caterpillar 308E2CR</t>
        </is>
      </c>
      <c r="D130" t="n">
        <v>3000</v>
      </c>
      <c r="E130" t="n">
        <v>0</v>
      </c>
      <c r="F130" t="n">
        <v>3150</v>
      </c>
      <c r="G130" t="n">
        <v>150</v>
      </c>
    </row>
    <row r="131">
      <c r="A131" t="inlineStr">
        <is>
          <t>Excavator</t>
        </is>
      </c>
      <c r="B131" t="inlineStr">
        <is>
          <t>EX-59</t>
        </is>
      </c>
      <c r="C131" t="inlineStr">
        <is>
          <t>2016 JD 250G LC</t>
        </is>
      </c>
      <c r="D131" t="n">
        <v>5000</v>
      </c>
      <c r="E131" t="n">
        <v>1</v>
      </c>
      <c r="F131" t="n">
        <v>5250</v>
      </c>
      <c r="G131" t="n">
        <v>250</v>
      </c>
    </row>
    <row r="132">
      <c r="A132" t="inlineStr">
        <is>
          <t>EXCAVATOR</t>
        </is>
      </c>
      <c r="B132" t="inlineStr">
        <is>
          <t>EX-60</t>
        </is>
      </c>
      <c r="C132" t="inlineStr">
        <is>
          <t>2015 CAT M313D</t>
        </is>
      </c>
      <c r="D132" t="n">
        <v>5000</v>
      </c>
      <c r="E132" t="n">
        <v>0</v>
      </c>
      <c r="F132" t="n">
        <v>5250</v>
      </c>
      <c r="G132" t="n">
        <v>250</v>
      </c>
    </row>
    <row r="133">
      <c r="A133" t="inlineStr">
        <is>
          <t>EXCAVATOR</t>
        </is>
      </c>
      <c r="B133" t="inlineStr">
        <is>
          <t>EX-61</t>
        </is>
      </c>
      <c r="C133" t="inlineStr">
        <is>
          <t>2015 CAT 308E2 CR</t>
        </is>
      </c>
      <c r="D133" t="n">
        <v>3000</v>
      </c>
      <c r="E133" t="n">
        <v>0</v>
      </c>
      <c r="F133" t="n">
        <v>3150</v>
      </c>
      <c r="G133" t="n">
        <v>150</v>
      </c>
    </row>
    <row r="134">
      <c r="A134" t="inlineStr">
        <is>
          <t>Excavator</t>
        </is>
      </c>
      <c r="B134" t="inlineStr">
        <is>
          <t>EX-62</t>
        </is>
      </c>
      <c r="C134" t="inlineStr">
        <is>
          <t>2015 CAT 308E CR</t>
        </is>
      </c>
      <c r="D134" t="n">
        <v>3000</v>
      </c>
      <c r="E134" t="n">
        <v>1</v>
      </c>
      <c r="F134" t="n">
        <v>3150</v>
      </c>
      <c r="G134" t="n">
        <v>150</v>
      </c>
    </row>
    <row r="135">
      <c r="A135" t="inlineStr">
        <is>
          <t>Excavator</t>
        </is>
      </c>
      <c r="B135" t="inlineStr">
        <is>
          <t>EX-65</t>
        </is>
      </c>
      <c r="C135" t="inlineStr">
        <is>
          <t>JD 350G LC (2019)</t>
        </is>
      </c>
      <c r="D135" t="n">
        <v>7500</v>
      </c>
      <c r="E135" t="n">
        <v>1</v>
      </c>
      <c r="F135" t="n">
        <v>7875</v>
      </c>
      <c r="G135" t="n">
        <v>375</v>
      </c>
    </row>
    <row r="136">
      <c r="A136" t="inlineStr">
        <is>
          <t>Excavator</t>
        </is>
      </c>
      <c r="B136" t="inlineStr">
        <is>
          <t>EX-68</t>
        </is>
      </c>
      <c r="C136" t="inlineStr">
        <is>
          <t>JD 470</t>
        </is>
      </c>
      <c r="D136" t="n">
        <v>10000</v>
      </c>
      <c r="E136" t="n">
        <v>0.05</v>
      </c>
      <c r="F136" t="n">
        <v>10500</v>
      </c>
      <c r="G136" t="n">
        <v>500</v>
      </c>
    </row>
    <row r="137">
      <c r="A137" t="inlineStr">
        <is>
          <t>Excavator</t>
        </is>
      </c>
      <c r="B137" t="inlineStr">
        <is>
          <t>EX-69</t>
        </is>
      </c>
      <c r="C137" t="inlineStr">
        <is>
          <t>JD 250G LC (2019)</t>
        </is>
      </c>
      <c r="D137" t="n">
        <v>5000</v>
      </c>
      <c r="E137" t="n">
        <v>0.75</v>
      </c>
      <c r="F137" t="n">
        <v>5250</v>
      </c>
      <c r="G137" t="n">
        <v>250</v>
      </c>
    </row>
    <row r="138">
      <c r="A138" t="inlineStr">
        <is>
          <t>Excavator</t>
        </is>
      </c>
      <c r="B138" t="inlineStr">
        <is>
          <t>EX-70</t>
        </is>
      </c>
      <c r="C138" t="inlineStr">
        <is>
          <t>JD 250G LC (2019)</t>
        </is>
      </c>
      <c r="D138" t="n">
        <v>5000</v>
      </c>
      <c r="E138" t="n">
        <v>1</v>
      </c>
      <c r="F138" t="n">
        <v>5250</v>
      </c>
      <c r="G138" t="n">
        <v>250</v>
      </c>
    </row>
    <row r="139">
      <c r="A139" t="inlineStr">
        <is>
          <t>Excavator</t>
        </is>
      </c>
      <c r="B139" t="inlineStr">
        <is>
          <t>EX-77</t>
        </is>
      </c>
      <c r="C139" t="inlineStr">
        <is>
          <t>2023 CAT 308E2 CR</t>
        </is>
      </c>
      <c r="D139" t="n">
        <v>3000</v>
      </c>
      <c r="E139" t="n">
        <v>1</v>
      </c>
      <c r="F139" t="n">
        <v>3150</v>
      </c>
      <c r="G139" t="n">
        <v>150</v>
      </c>
    </row>
    <row r="140">
      <c r="A140" t="inlineStr">
        <is>
          <t>Excavator</t>
        </is>
      </c>
      <c r="B140" t="inlineStr">
        <is>
          <t>EX-80</t>
        </is>
      </c>
      <c r="C140" t="inlineStr">
        <is>
          <t>2022 JD 300G LC (731956) EX-80</t>
        </is>
      </c>
      <c r="D140" t="n">
        <v>5000</v>
      </c>
      <c r="E140" t="n">
        <v>1</v>
      </c>
      <c r="F140" t="n">
        <v>5250</v>
      </c>
      <c r="G140" t="n">
        <v>250</v>
      </c>
    </row>
    <row r="141">
      <c r="A141" t="inlineStr">
        <is>
          <t>Excavator</t>
        </is>
      </c>
      <c r="B141" t="inlineStr">
        <is>
          <t>EX-81</t>
        </is>
      </c>
      <c r="C141" t="inlineStr">
        <is>
          <t>2023 CAT 304 (401570)</t>
        </is>
      </c>
      <c r="D141" t="n">
        <v>3000</v>
      </c>
      <c r="E141" t="n">
        <v>0.5</v>
      </c>
      <c r="F141" t="n">
        <v>3150</v>
      </c>
      <c r="G141" t="n">
        <v>150</v>
      </c>
    </row>
    <row r="142">
      <c r="A142" t="inlineStr">
        <is>
          <t>Excavator</t>
        </is>
      </c>
      <c r="B142" t="inlineStr">
        <is>
          <t>EX-84</t>
        </is>
      </c>
      <c r="C142" t="inlineStr">
        <is>
          <t>2024 CAT 336 08C (L20433) EX-84</t>
        </is>
      </c>
      <c r="D142" t="n">
        <v>7250</v>
      </c>
      <c r="E142" t="n">
        <v>1</v>
      </c>
      <c r="F142" t="n">
        <v>7612.5</v>
      </c>
      <c r="G142" t="n">
        <v>362.5</v>
      </c>
    </row>
    <row r="143">
      <c r="A143" t="inlineStr">
        <is>
          <t>EXCAVATOR ATTACHMENT</t>
        </is>
      </c>
      <c r="B143" t="inlineStr">
        <is>
          <t>EXA-08</t>
        </is>
      </c>
      <c r="C143" t="inlineStr">
        <is>
          <t>MD32 (JD250G)</t>
        </is>
      </c>
      <c r="D143" t="n">
        <v>2000</v>
      </c>
      <c r="E143" t="n">
        <v>0</v>
      </c>
      <c r="F143" t="n">
        <v>2100</v>
      </c>
      <c r="G143" t="n">
        <v>100</v>
      </c>
    </row>
    <row r="144">
      <c r="A144" t="inlineStr">
        <is>
          <t>EXCAVATOR ATTACHMENT</t>
        </is>
      </c>
      <c r="B144" t="inlineStr">
        <is>
          <t>EXA-15</t>
        </is>
      </c>
      <c r="C144" t="inlineStr">
        <is>
          <t>OKADA TOP 400 RECON</t>
        </is>
      </c>
      <c r="D144" t="n">
        <v>2000</v>
      </c>
      <c r="E144" t="n">
        <v>0</v>
      </c>
      <c r="F144" t="n">
        <v>2100</v>
      </c>
      <c r="G144" t="n">
        <v>100</v>
      </c>
    </row>
    <row r="145">
      <c r="A145" t="inlineStr">
        <is>
          <t>Grader</t>
        </is>
      </c>
      <c r="B145" t="inlineStr">
        <is>
          <t>G-02</t>
        </is>
      </c>
      <c r="C145" t="inlineStr">
        <is>
          <t>JD 772 Motorgrader</t>
        </is>
      </c>
      <c r="D145" t="n">
        <v>4500</v>
      </c>
      <c r="E145" t="n">
        <v>0</v>
      </c>
      <c r="F145" t="n">
        <v>4725</v>
      </c>
      <c r="G145" t="n">
        <v>225</v>
      </c>
    </row>
    <row r="146">
      <c r="A146" t="inlineStr">
        <is>
          <t>GRADING</t>
        </is>
      </c>
      <c r="B146" t="inlineStr">
        <is>
          <t>G-03</t>
        </is>
      </c>
      <c r="C146" t="inlineStr">
        <is>
          <t>2010 Caterpillar 140M</t>
        </is>
      </c>
      <c r="D146" t="n">
        <v>4500</v>
      </c>
      <c r="E146" t="n">
        <v>0</v>
      </c>
      <c r="F146" t="n">
        <v>4725</v>
      </c>
      <c r="G146" t="n">
        <v>225</v>
      </c>
    </row>
    <row r="147">
      <c r="A147" t="inlineStr">
        <is>
          <t>Grader</t>
        </is>
      </c>
      <c r="B147" t="inlineStr">
        <is>
          <t>G-04</t>
        </is>
      </c>
      <c r="C147" t="inlineStr">
        <is>
          <t>CAT 140M3 (2014)</t>
        </is>
      </c>
      <c r="D147" t="n">
        <v>4500</v>
      </c>
      <c r="E147" t="n">
        <v>1</v>
      </c>
      <c r="F147" t="n">
        <v>4725</v>
      </c>
      <c r="G147" t="n">
        <v>225</v>
      </c>
    </row>
    <row r="148">
      <c r="A148" t="inlineStr">
        <is>
          <t>Lowboy</t>
        </is>
      </c>
      <c r="B148" t="inlineStr">
        <is>
          <t>LB-04</t>
        </is>
      </c>
      <c r="C148" t="inlineStr">
        <is>
          <t>Talber Lowboy (2013)</t>
        </is>
      </c>
      <c r="D148" t="n">
        <v>1437</v>
      </c>
      <c r="E148" t="n">
        <v>0</v>
      </c>
      <c r="F148" t="n">
        <v>1508.85</v>
      </c>
      <c r="G148" t="n">
        <v>71.84999999999991</v>
      </c>
    </row>
    <row r="149">
      <c r="A149" t="inlineStr">
        <is>
          <t>Goose Neck</t>
        </is>
      </c>
      <c r="B149" t="inlineStr">
        <is>
          <t>LB-05</t>
        </is>
      </c>
      <c r="C149" t="inlineStr">
        <is>
          <t>2007 Load King Lowboy (Black)</t>
        </is>
      </c>
      <c r="D149" t="n">
        <v>1437</v>
      </c>
      <c r="E149" t="n">
        <v>0</v>
      </c>
      <c r="F149" t="n">
        <v>1508.85</v>
      </c>
      <c r="G149" t="n">
        <v>71.84999999999991</v>
      </c>
    </row>
    <row r="150">
      <c r="A150" t="inlineStr">
        <is>
          <t>LANDSCAPE LOADER</t>
        </is>
      </c>
      <c r="B150" t="inlineStr">
        <is>
          <t>LL-01</t>
        </is>
      </c>
      <c r="C150" t="inlineStr">
        <is>
          <t>2014 CASE 570NXT</t>
        </is>
      </c>
      <c r="D150" t="n">
        <v>2500</v>
      </c>
      <c r="E150" t="n">
        <v>0</v>
      </c>
      <c r="F150" t="n">
        <v>2625</v>
      </c>
      <c r="G150" t="n">
        <v>125</v>
      </c>
    </row>
    <row r="151">
      <c r="A151" t="inlineStr">
        <is>
          <t>Light Plant</t>
        </is>
      </c>
      <c r="B151" t="inlineStr">
        <is>
          <t>LP-114</t>
        </is>
      </c>
      <c r="C151" t="inlineStr">
        <is>
          <t>WANCO LIGHT TOWER 4-7KW VERT</t>
        </is>
      </c>
      <c r="D151" t="n">
        <v>800</v>
      </c>
      <c r="E151" t="n">
        <v>1</v>
      </c>
      <c r="F151" t="n">
        <v>840</v>
      </c>
      <c r="G151" t="n">
        <v>40</v>
      </c>
    </row>
    <row r="152">
      <c r="A152" t="inlineStr">
        <is>
          <t>Light Plant</t>
        </is>
      </c>
      <c r="B152" t="inlineStr">
        <is>
          <t>LP-115</t>
        </is>
      </c>
      <c r="C152" t="inlineStr">
        <is>
          <t>WANCO LIGHT TOWER 4-7KW VERT</t>
        </is>
      </c>
      <c r="D152" t="n">
        <v>800</v>
      </c>
      <c r="E152" t="n">
        <v>1</v>
      </c>
      <c r="F152" t="n">
        <v>840</v>
      </c>
      <c r="G152" t="n">
        <v>40</v>
      </c>
    </row>
    <row r="153">
      <c r="A153" t="inlineStr">
        <is>
          <t>Light Plant</t>
        </is>
      </c>
      <c r="B153" t="inlineStr">
        <is>
          <t>LP-116</t>
        </is>
      </c>
      <c r="C153" t="inlineStr">
        <is>
          <t>WANCO LIGHT TOWER 4-7KW VERT</t>
        </is>
      </c>
      <c r="D153" t="n">
        <v>800</v>
      </c>
      <c r="E153" t="n">
        <v>1</v>
      </c>
      <c r="F153" t="n">
        <v>840</v>
      </c>
      <c r="G153" t="n">
        <v>40</v>
      </c>
    </row>
    <row r="154">
      <c r="A154" t="inlineStr">
        <is>
          <t>Light Plant</t>
        </is>
      </c>
      <c r="B154" t="inlineStr">
        <is>
          <t>LP-117</t>
        </is>
      </c>
      <c r="C154" t="inlineStr">
        <is>
          <t>WANCO LIGHT TOWER 4-7KW VERT</t>
        </is>
      </c>
      <c r="D154" t="n">
        <v>800</v>
      </c>
      <c r="E154" t="n">
        <v>1</v>
      </c>
      <c r="F154" t="n">
        <v>840</v>
      </c>
      <c r="G154" t="n">
        <v>40</v>
      </c>
    </row>
    <row r="155">
      <c r="A155" t="inlineStr">
        <is>
          <t>Message Board</t>
        </is>
      </c>
      <c r="B155" t="inlineStr">
        <is>
          <t>ME-31</t>
        </is>
      </c>
      <c r="C155" t="inlineStr">
        <is>
          <t>WANCO MESSAGE BOARD (1005008)</t>
        </is>
      </c>
      <c r="D155" t="n">
        <v>1250</v>
      </c>
      <c r="E155" t="n">
        <v>1</v>
      </c>
      <c r="F155" t="n">
        <v>1312.5</v>
      </c>
      <c r="G155" t="n">
        <v>62.5</v>
      </c>
    </row>
    <row r="156">
      <c r="A156" t="inlineStr">
        <is>
          <t>Message Board</t>
        </is>
      </c>
      <c r="B156" t="inlineStr">
        <is>
          <t>ME-32</t>
        </is>
      </c>
      <c r="C156" t="inlineStr">
        <is>
          <t>WANCO MESSAGE BOARD (1005009)</t>
        </is>
      </c>
      <c r="D156" t="n">
        <v>1250</v>
      </c>
      <c r="E156" t="n">
        <v>1</v>
      </c>
      <c r="F156" t="n">
        <v>1312.5</v>
      </c>
      <c r="G156" t="n">
        <v>62.5</v>
      </c>
    </row>
    <row r="157">
      <c r="A157" t="inlineStr">
        <is>
          <t>Message Board</t>
        </is>
      </c>
      <c r="B157" t="inlineStr">
        <is>
          <t>ME-33</t>
        </is>
      </c>
      <c r="C157" t="inlineStr">
        <is>
          <t>WANCO MESSAGE BOARD (1005010)</t>
        </is>
      </c>
      <c r="D157" t="n">
        <v>1250</v>
      </c>
      <c r="E157" t="n">
        <v>1</v>
      </c>
      <c r="F157" t="n">
        <v>1312.5</v>
      </c>
      <c r="G157" t="n">
        <v>62.5</v>
      </c>
    </row>
    <row r="158">
      <c r="A158" t="inlineStr">
        <is>
          <t>Message Board</t>
        </is>
      </c>
      <c r="B158" t="inlineStr">
        <is>
          <t>ME-34</t>
        </is>
      </c>
      <c r="C158" t="inlineStr">
        <is>
          <t>WANCO MESSAGE BOARD (1005011)</t>
        </is>
      </c>
      <c r="D158" t="n">
        <v>1250</v>
      </c>
      <c r="E158" t="n">
        <v>1</v>
      </c>
      <c r="F158" t="n">
        <v>1312.5</v>
      </c>
      <c r="G158" t="n">
        <v>62.5</v>
      </c>
    </row>
    <row r="159">
      <c r="A159" t="inlineStr">
        <is>
          <t>Message Board</t>
        </is>
      </c>
      <c r="B159" t="inlineStr">
        <is>
          <t>ME-35</t>
        </is>
      </c>
      <c r="C159" t="inlineStr">
        <is>
          <t>WANCO MESSAGE BOARD (1005012)</t>
        </is>
      </c>
      <c r="D159" t="n">
        <v>1250</v>
      </c>
      <c r="E159" t="n">
        <v>1</v>
      </c>
      <c r="F159" t="n">
        <v>1312.5</v>
      </c>
      <c r="G159" t="n">
        <v>62.5</v>
      </c>
    </row>
    <row r="160">
      <c r="A160" t="inlineStr">
        <is>
          <t>Arrow Board</t>
        </is>
      </c>
      <c r="B160" t="inlineStr">
        <is>
          <t>ME-36</t>
        </is>
      </c>
      <c r="C160" t="inlineStr">
        <is>
          <t>WANCO ARROW BOARD (1005267)</t>
        </is>
      </c>
      <c r="D160" t="n">
        <v>800</v>
      </c>
      <c r="E160" t="n">
        <v>0</v>
      </c>
      <c r="F160" t="n">
        <v>840</v>
      </c>
      <c r="G160" t="n">
        <v>40</v>
      </c>
    </row>
    <row r="161">
      <c r="A161" t="inlineStr">
        <is>
          <t>Message Board</t>
        </is>
      </c>
      <c r="B161" t="inlineStr">
        <is>
          <t>ME-37</t>
        </is>
      </c>
      <c r="C161" t="inlineStr">
        <is>
          <t>WANCO ARROW BOARD (1005266)</t>
        </is>
      </c>
      <c r="D161" t="n">
        <v>800</v>
      </c>
      <c r="E161" t="n">
        <v>1</v>
      </c>
      <c r="F161" t="n">
        <v>840</v>
      </c>
      <c r="G161" t="n">
        <v>40</v>
      </c>
    </row>
    <row r="162">
      <c r="A162" t="inlineStr">
        <is>
          <t>Arrow Board</t>
        </is>
      </c>
      <c r="B162" t="inlineStr">
        <is>
          <t>ME-38</t>
        </is>
      </c>
      <c r="C162" t="inlineStr">
        <is>
          <t>WANCO ARROW BOARD (1005269)</t>
        </is>
      </c>
      <c r="D162" t="n">
        <v>800</v>
      </c>
      <c r="E162" t="n">
        <v>1</v>
      </c>
      <c r="F162" t="n">
        <v>840</v>
      </c>
      <c r="G162" t="n">
        <v>40</v>
      </c>
    </row>
    <row r="163">
      <c r="A163" t="inlineStr">
        <is>
          <t>Message Board</t>
        </is>
      </c>
      <c r="B163" t="inlineStr">
        <is>
          <t>ME-39</t>
        </is>
      </c>
      <c r="C163" t="inlineStr">
        <is>
          <t>WANCO ARROW BOARD (1005268)</t>
        </is>
      </c>
      <c r="D163" t="n">
        <v>800</v>
      </c>
      <c r="E163" t="n">
        <v>1</v>
      </c>
      <c r="F163" t="n">
        <v>840</v>
      </c>
      <c r="G163" t="n">
        <v>40</v>
      </c>
    </row>
    <row r="164">
      <c r="A164" t="inlineStr">
        <is>
          <t>Message Board</t>
        </is>
      </c>
      <c r="B164" t="inlineStr">
        <is>
          <t>ME-40</t>
        </is>
      </c>
      <c r="C164" t="inlineStr">
        <is>
          <t>VER-MAC PCMS-1500LP (H223780)</t>
        </is>
      </c>
      <c r="D164" t="n">
        <v>1250</v>
      </c>
      <c r="E164" t="n">
        <v>0</v>
      </c>
      <c r="F164" t="n">
        <v>1312.5</v>
      </c>
      <c r="G164" t="n">
        <v>62.5</v>
      </c>
    </row>
    <row r="165">
      <c r="A165" t="inlineStr">
        <is>
          <t>Message Board</t>
        </is>
      </c>
      <c r="B165" t="inlineStr">
        <is>
          <t>ME-41</t>
        </is>
      </c>
      <c r="C165" t="inlineStr">
        <is>
          <t>VER-MAC PCMS-1500LP (H223769)</t>
        </is>
      </c>
      <c r="D165" t="n">
        <v>1250</v>
      </c>
      <c r="E165" t="n">
        <v>1</v>
      </c>
      <c r="F165" t="n">
        <v>1312.5</v>
      </c>
      <c r="G165" t="n">
        <v>62.5</v>
      </c>
    </row>
    <row r="166">
      <c r="A166" t="inlineStr">
        <is>
          <t>Message Board</t>
        </is>
      </c>
      <c r="B166" t="inlineStr">
        <is>
          <t>ME-42</t>
        </is>
      </c>
      <c r="C166" t="inlineStr">
        <is>
          <t>VER-MAC PCMS-1500LP (H223781)</t>
        </is>
      </c>
      <c r="D166" t="n">
        <v>1250</v>
      </c>
      <c r="E166" t="n">
        <v>0.5</v>
      </c>
      <c r="F166" t="n">
        <v>1312.5</v>
      </c>
      <c r="G166" t="n">
        <v>62.5</v>
      </c>
    </row>
    <row r="167">
      <c r="A167" t="inlineStr">
        <is>
          <t>Message Board</t>
        </is>
      </c>
      <c r="B167" t="inlineStr">
        <is>
          <t>ME-43</t>
        </is>
      </c>
      <c r="C167" t="inlineStr">
        <is>
          <t>VER-MAC PCMS-1500LP (H223772)</t>
        </is>
      </c>
      <c r="D167" t="n">
        <v>1250</v>
      </c>
      <c r="E167" t="n">
        <v>1</v>
      </c>
      <c r="F167" t="n">
        <v>1312.5</v>
      </c>
      <c r="G167" t="n">
        <v>62.5</v>
      </c>
    </row>
    <row r="168">
      <c r="A168" t="inlineStr">
        <is>
          <t>Message Board</t>
        </is>
      </c>
      <c r="B168" t="inlineStr">
        <is>
          <t>ME-44</t>
        </is>
      </c>
      <c r="C168" t="inlineStr">
        <is>
          <t>VER-MAC PCMS-1500LP (H223778)</t>
        </is>
      </c>
      <c r="D168" t="n">
        <v>1250</v>
      </c>
      <c r="E168" t="n">
        <v>1</v>
      </c>
      <c r="F168" t="n">
        <v>1312.5</v>
      </c>
      <c r="G168" t="n">
        <v>62.5</v>
      </c>
    </row>
    <row r="169">
      <c r="A169" t="inlineStr">
        <is>
          <t>Message Board</t>
        </is>
      </c>
      <c r="B169" t="inlineStr">
        <is>
          <t>ME-45</t>
        </is>
      </c>
      <c r="C169" t="inlineStr">
        <is>
          <t>VER-MAC PCMS-1500LP (H223790)</t>
        </is>
      </c>
      <c r="D169" t="n">
        <v>1250</v>
      </c>
      <c r="E169" t="n">
        <v>1</v>
      </c>
      <c r="F169" t="n">
        <v>1312.5</v>
      </c>
      <c r="G169" t="n">
        <v>62.5</v>
      </c>
    </row>
    <row r="170">
      <c r="A170" t="inlineStr">
        <is>
          <t>Message Board</t>
        </is>
      </c>
      <c r="B170" t="inlineStr">
        <is>
          <t>ME-46</t>
        </is>
      </c>
      <c r="C170" t="inlineStr">
        <is>
          <t>VER-MAC PCMS-1500LP (H223795)</t>
        </is>
      </c>
      <c r="D170" t="n">
        <v>1250</v>
      </c>
      <c r="E170" t="n">
        <v>1</v>
      </c>
      <c r="F170" t="n">
        <v>1312.5</v>
      </c>
      <c r="G170" t="n">
        <v>62.5</v>
      </c>
    </row>
    <row r="171">
      <c r="A171" t="inlineStr">
        <is>
          <t>Message Board</t>
        </is>
      </c>
      <c r="B171" t="inlineStr">
        <is>
          <t>ME-47</t>
        </is>
      </c>
      <c r="C171" t="inlineStr">
        <is>
          <t>VER-MAC PCMS-1500LP (H223773)</t>
        </is>
      </c>
      <c r="D171" t="n">
        <v>1250</v>
      </c>
      <c r="E171" t="n">
        <v>1</v>
      </c>
      <c r="F171" t="n">
        <v>1312.5</v>
      </c>
      <c r="G171" t="n">
        <v>62.5</v>
      </c>
    </row>
    <row r="172">
      <c r="A172" t="inlineStr">
        <is>
          <t>Message Board</t>
        </is>
      </c>
      <c r="B172" t="inlineStr">
        <is>
          <t>ME-48</t>
        </is>
      </c>
      <c r="C172" t="inlineStr">
        <is>
          <t>2024 VM MATRIX MB (MB-H000139)</t>
        </is>
      </c>
      <c r="D172" t="n">
        <v>1250</v>
      </c>
      <c r="E172" t="n">
        <v>1</v>
      </c>
      <c r="F172" t="n">
        <v>1312.5</v>
      </c>
      <c r="G172" t="n">
        <v>62.5</v>
      </c>
    </row>
    <row r="173">
      <c r="A173" t="inlineStr">
        <is>
          <t>Message Board</t>
        </is>
      </c>
      <c r="B173" t="inlineStr">
        <is>
          <t>ME-49</t>
        </is>
      </c>
      <c r="C173" t="inlineStr">
        <is>
          <t>2024 VM MATRIX MB (MB-H000135)</t>
        </is>
      </c>
      <c r="D173" t="n">
        <v>1250</v>
      </c>
      <c r="E173" t="n">
        <v>1</v>
      </c>
      <c r="F173" t="n">
        <v>1312.5</v>
      </c>
      <c r="G173" t="n">
        <v>62.5</v>
      </c>
    </row>
    <row r="174">
      <c r="A174" t="inlineStr">
        <is>
          <t>Message Board</t>
        </is>
      </c>
      <c r="B174" t="inlineStr">
        <is>
          <t>ME-50</t>
        </is>
      </c>
      <c r="C174" t="inlineStr">
        <is>
          <t>2024 VM MATRIX MB (MB-H000966)</t>
        </is>
      </c>
      <c r="D174" t="n">
        <v>1250</v>
      </c>
      <c r="E174" t="n">
        <v>0</v>
      </c>
      <c r="F174" t="n">
        <v>1312.5</v>
      </c>
      <c r="G174" t="n">
        <v>62.5</v>
      </c>
    </row>
    <row r="175">
      <c r="A175" t="inlineStr">
        <is>
          <t>Message Board</t>
        </is>
      </c>
      <c r="B175" t="inlineStr">
        <is>
          <t>ME-51</t>
        </is>
      </c>
      <c r="C175" t="inlineStr">
        <is>
          <t>2024 VM MATRIX MB (MB-H000976)</t>
        </is>
      </c>
      <c r="D175" t="n">
        <v>1250</v>
      </c>
      <c r="E175" t="n">
        <v>1</v>
      </c>
      <c r="F175" t="n">
        <v>1312.5</v>
      </c>
      <c r="G175" t="n">
        <v>62.5</v>
      </c>
    </row>
    <row r="176">
      <c r="A176" t="inlineStr">
        <is>
          <t>Arrow Board</t>
        </is>
      </c>
      <c r="B176" t="inlineStr">
        <is>
          <t>ME-53</t>
        </is>
      </c>
      <c r="C176" t="inlineStr">
        <is>
          <t>2024 WANCO WTSP AB</t>
        </is>
      </c>
      <c r="D176" t="n">
        <v>800</v>
      </c>
      <c r="E176" t="n">
        <v>1</v>
      </c>
      <c r="F176" t="n">
        <v>840</v>
      </c>
      <c r="G176" t="n">
        <v>40</v>
      </c>
    </row>
    <row r="177">
      <c r="A177" t="inlineStr">
        <is>
          <t>Arrow Board</t>
        </is>
      </c>
      <c r="B177" t="inlineStr">
        <is>
          <t>ME-54</t>
        </is>
      </c>
      <c r="C177" t="inlineStr">
        <is>
          <t>2024 WANCO WTSP AB</t>
        </is>
      </c>
      <c r="D177" t="n">
        <v>800</v>
      </c>
      <c r="E177" t="n">
        <v>0.5</v>
      </c>
      <c r="F177" t="n">
        <v>840</v>
      </c>
      <c r="G177" t="n">
        <v>40</v>
      </c>
    </row>
    <row r="178">
      <c r="A178" t="inlineStr">
        <is>
          <t>Arrow Board</t>
        </is>
      </c>
      <c r="B178" t="inlineStr">
        <is>
          <t>ME-55</t>
        </is>
      </c>
      <c r="C178" t="inlineStr">
        <is>
          <t>2024 WANCO SILENT SENTINAL AB</t>
        </is>
      </c>
      <c r="D178" t="n">
        <v>800</v>
      </c>
      <c r="E178" t="n">
        <v>1</v>
      </c>
      <c r="F178" t="n">
        <v>840</v>
      </c>
      <c r="G178" t="n">
        <v>40</v>
      </c>
    </row>
    <row r="179">
      <c r="A179" t="inlineStr">
        <is>
          <t>Arrow Board</t>
        </is>
      </c>
      <c r="B179" t="inlineStr">
        <is>
          <t>ME-56</t>
        </is>
      </c>
      <c r="C179" t="inlineStr">
        <is>
          <t>2024 WANCO SILENT SENTINAL AB</t>
        </is>
      </c>
      <c r="D179" t="n">
        <v>800</v>
      </c>
      <c r="E179" t="n">
        <v>1</v>
      </c>
      <c r="F179" t="n">
        <v>840</v>
      </c>
      <c r="G179" t="n">
        <v>40</v>
      </c>
    </row>
    <row r="180">
      <c r="A180" t="inlineStr">
        <is>
          <t>Arrow Board</t>
        </is>
      </c>
      <c r="B180" t="inlineStr">
        <is>
          <t>ME-57</t>
        </is>
      </c>
      <c r="C180" t="inlineStr">
        <is>
          <t>2024 WANCO WTSP AB</t>
        </is>
      </c>
      <c r="D180" t="n">
        <v>800</v>
      </c>
      <c r="E180" t="n">
        <v>0</v>
      </c>
      <c r="F180" t="n">
        <v>840</v>
      </c>
      <c r="G180" t="n">
        <v>40</v>
      </c>
    </row>
    <row r="181">
      <c r="A181" t="inlineStr">
        <is>
          <t>Arrow Board</t>
        </is>
      </c>
      <c r="B181" t="inlineStr">
        <is>
          <t>ME-58</t>
        </is>
      </c>
      <c r="C181" t="inlineStr">
        <is>
          <t>2024 WANCO SILENT SENTINAL AB</t>
        </is>
      </c>
      <c r="D181" t="n">
        <v>800</v>
      </c>
      <c r="E181" t="n">
        <v>1</v>
      </c>
      <c r="F181" t="n">
        <v>840</v>
      </c>
      <c r="G181" t="n">
        <v>40</v>
      </c>
    </row>
    <row r="182">
      <c r="A182" t="inlineStr">
        <is>
          <t>Arrow Board</t>
        </is>
      </c>
      <c r="B182" t="inlineStr">
        <is>
          <t>ME-59</t>
        </is>
      </c>
      <c r="C182" t="inlineStr">
        <is>
          <t>2024 WANCO SILENT SENTINAL AB</t>
        </is>
      </c>
      <c r="D182" t="n">
        <v>800</v>
      </c>
      <c r="E182" t="n">
        <v>1</v>
      </c>
      <c r="F182" t="n">
        <v>840</v>
      </c>
      <c r="G182" t="n">
        <v>40</v>
      </c>
    </row>
    <row r="183">
      <c r="A183" t="inlineStr">
        <is>
          <t>Message Board</t>
        </is>
      </c>
      <c r="B183" t="inlineStr">
        <is>
          <t>ME-60</t>
        </is>
      </c>
      <c r="C183" t="inlineStr">
        <is>
          <t>2024 WANCO WTMMB (R1006827)</t>
        </is>
      </c>
      <c r="D183" t="n">
        <v>1250</v>
      </c>
      <c r="E183" t="n">
        <v>0</v>
      </c>
      <c r="F183" t="n">
        <v>1312.5</v>
      </c>
      <c r="G183" t="n">
        <v>62.5</v>
      </c>
    </row>
    <row r="184">
      <c r="A184" t="inlineStr">
        <is>
          <t>Message Board</t>
        </is>
      </c>
      <c r="B184" t="inlineStr">
        <is>
          <t>ME-61</t>
        </is>
      </c>
      <c r="C184" t="inlineStr">
        <is>
          <t>2024 WANCO WTMMB (R1006828)</t>
        </is>
      </c>
      <c r="D184" t="n">
        <v>1250</v>
      </c>
      <c r="E184" t="n">
        <v>0</v>
      </c>
      <c r="F184" t="n">
        <v>1312.5</v>
      </c>
      <c r="G184" t="n">
        <v>62.5</v>
      </c>
    </row>
    <row r="185">
      <c r="A185" t="inlineStr">
        <is>
          <t>THREADER</t>
        </is>
      </c>
      <c r="B185" t="inlineStr">
        <is>
          <t>ME-62</t>
        </is>
      </c>
      <c r="C185" t="inlineStr">
        <is>
          <t>STABCAT THREADER &amp; SPREADER</t>
        </is>
      </c>
      <c r="D185" t="n">
        <v>7336.926666666666</v>
      </c>
      <c r="E185" t="n">
        <v>0</v>
      </c>
      <c r="F185" t="n">
        <v>7703.772999999999</v>
      </c>
      <c r="G185" t="n">
        <v>366.846333333333</v>
      </c>
    </row>
    <row r="186">
      <c r="A186" t="inlineStr">
        <is>
          <t>Man Lift</t>
        </is>
      </c>
      <c r="B186" t="inlineStr">
        <is>
          <t>ML-03</t>
        </is>
      </c>
      <c r="C186" t="inlineStr">
        <is>
          <t>2011 Genie S-60X 4WD</t>
        </is>
      </c>
      <c r="D186" t="n">
        <v>2500</v>
      </c>
      <c r="E186" t="n">
        <v>1</v>
      </c>
      <c r="F186" t="n">
        <v>2625</v>
      </c>
      <c r="G186" t="n">
        <v>125</v>
      </c>
    </row>
    <row r="187">
      <c r="A187" t="inlineStr">
        <is>
          <t>MANLIFT</t>
        </is>
      </c>
      <c r="B187" t="inlineStr">
        <is>
          <t>ML-04</t>
        </is>
      </c>
      <c r="C187" t="inlineStr">
        <is>
          <t>2014 Genie S65 4x4</t>
        </is>
      </c>
      <c r="D187" t="n">
        <v>2500</v>
      </c>
      <c r="E187" t="n">
        <v>0</v>
      </c>
      <c r="F187" t="n">
        <v>2625</v>
      </c>
      <c r="G187" t="n">
        <v>125</v>
      </c>
    </row>
    <row r="188">
      <c r="A188" t="inlineStr">
        <is>
          <t>Man Lift</t>
        </is>
      </c>
      <c r="B188" t="inlineStr">
        <is>
          <t>ML-05</t>
        </is>
      </c>
      <c r="C188" t="inlineStr">
        <is>
          <t>2015 GENIE S-80X 4WD</t>
        </is>
      </c>
      <c r="D188" t="n">
        <v>3500</v>
      </c>
      <c r="E188" t="n">
        <v>0.25</v>
      </c>
      <c r="F188" t="n">
        <v>3675</v>
      </c>
      <c r="G188" t="n">
        <v>175</v>
      </c>
    </row>
    <row r="189">
      <c r="A189" t="inlineStr">
        <is>
          <t>Man Lift</t>
        </is>
      </c>
      <c r="B189" t="inlineStr">
        <is>
          <t>ML-06</t>
        </is>
      </c>
      <c r="C189" t="inlineStr">
        <is>
          <t>2016 GENIE S-45 4WD (22865)</t>
        </is>
      </c>
      <c r="D189" t="n">
        <v>2500</v>
      </c>
      <c r="E189" t="n">
        <v>1</v>
      </c>
      <c r="F189" t="n">
        <v>2625</v>
      </c>
      <c r="G189" t="n">
        <v>125</v>
      </c>
    </row>
    <row r="190">
      <c r="A190" t="inlineStr">
        <is>
          <t>Man Lift</t>
        </is>
      </c>
      <c r="B190" t="inlineStr">
        <is>
          <t>ML-07</t>
        </is>
      </c>
      <c r="C190" t="inlineStr">
        <is>
          <t>2016 GENIE S45 MANLIFT</t>
        </is>
      </c>
      <c r="D190" t="n">
        <v>2500</v>
      </c>
      <c r="E190" t="n">
        <v>1</v>
      </c>
      <c r="F190" t="n">
        <v>2625</v>
      </c>
      <c r="G190" t="n">
        <v>125</v>
      </c>
    </row>
    <row r="191">
      <c r="A191" t="inlineStr">
        <is>
          <t>MANLIFT</t>
        </is>
      </c>
      <c r="B191" t="inlineStr">
        <is>
          <t>ML-08</t>
        </is>
      </c>
      <c r="C191" t="inlineStr">
        <is>
          <t>JLG 400S BOOM LIFT 40-46'</t>
        </is>
      </c>
      <c r="D191" t="n">
        <v>2500</v>
      </c>
      <c r="E191" t="n">
        <v>1</v>
      </c>
      <c r="F191" t="n">
        <v>2625</v>
      </c>
      <c r="G191" t="n">
        <v>125</v>
      </c>
    </row>
    <row r="192">
      <c r="A192" t="inlineStr">
        <is>
          <t>Man Lift</t>
        </is>
      </c>
      <c r="B192" t="inlineStr">
        <is>
          <t>ML-09</t>
        </is>
      </c>
      <c r="C192" t="inlineStr">
        <is>
          <t>JLG 400S BOOM LIFT 40-46'</t>
        </is>
      </c>
      <c r="D192" t="n">
        <v>2500</v>
      </c>
      <c r="E192" t="n">
        <v>1</v>
      </c>
      <c r="F192" t="n">
        <v>2625</v>
      </c>
      <c r="G192" t="n">
        <v>125</v>
      </c>
    </row>
    <row r="193">
      <c r="A193" t="inlineStr">
        <is>
          <t>Medium Truck</t>
        </is>
      </c>
      <c r="B193" t="inlineStr">
        <is>
          <t>MT-04</t>
        </is>
      </c>
      <c r="C193" t="inlineStr">
        <is>
          <t>2015 F-550 Service Trk A14201</t>
        </is>
      </c>
      <c r="D193" t="n">
        <v>1500</v>
      </c>
      <c r="E193" t="n">
        <v>0</v>
      </c>
      <c r="F193" t="n">
        <v>1575</v>
      </c>
      <c r="G193" t="n">
        <v>75</v>
      </c>
    </row>
    <row r="194">
      <c r="A194" t="inlineStr">
        <is>
          <t>Heavy Truck</t>
        </is>
      </c>
      <c r="B194" t="inlineStr">
        <is>
          <t>MT-07</t>
        </is>
      </c>
      <c r="C194" t="inlineStr">
        <is>
          <t>2017 F-750 B12651 (TMA)</t>
        </is>
      </c>
      <c r="D194" t="n">
        <v>3500</v>
      </c>
      <c r="E194" t="n">
        <v>0.5</v>
      </c>
      <c r="F194" t="n">
        <v>3675</v>
      </c>
      <c r="G194" t="n">
        <v>175</v>
      </c>
    </row>
    <row r="195">
      <c r="A195" t="inlineStr">
        <is>
          <t>Medium Truck</t>
        </is>
      </c>
      <c r="B195" t="inlineStr">
        <is>
          <t>MT-08</t>
        </is>
      </c>
      <c r="C195" t="inlineStr">
        <is>
          <t>2013 F-550 A85030</t>
        </is>
      </c>
      <c r="D195" t="n">
        <v>1500</v>
      </c>
      <c r="E195" t="n">
        <v>0</v>
      </c>
      <c r="F195" t="n">
        <v>1575</v>
      </c>
      <c r="G195" t="n">
        <v>75</v>
      </c>
    </row>
    <row r="196">
      <c r="A196" t="inlineStr">
        <is>
          <t>Medium Truck</t>
        </is>
      </c>
      <c r="B196" t="inlineStr">
        <is>
          <t>MT-09</t>
        </is>
      </c>
      <c r="C196" t="inlineStr">
        <is>
          <t>2019 F-550 w/Service Body/Cran</t>
        </is>
      </c>
      <c r="D196" t="n">
        <v>1500</v>
      </c>
      <c r="E196" t="n">
        <v>0.5</v>
      </c>
      <c r="F196" t="n">
        <v>1575</v>
      </c>
      <c r="G196" t="n">
        <v>75</v>
      </c>
    </row>
    <row r="197">
      <c r="A197" t="inlineStr">
        <is>
          <t>Medium Truck</t>
        </is>
      </c>
      <c r="B197" t="inlineStr">
        <is>
          <t>MT-11</t>
        </is>
      </c>
      <c r="C197" t="inlineStr">
        <is>
          <t>2018 F-550 w/ crane (2018)</t>
        </is>
      </c>
      <c r="D197" t="n">
        <v>1500</v>
      </c>
      <c r="E197" t="n">
        <v>0</v>
      </c>
      <c r="F197" t="n">
        <v>1575</v>
      </c>
      <c r="G197" t="n">
        <v>75</v>
      </c>
    </row>
    <row r="198">
      <c r="A198" t="inlineStr">
        <is>
          <t>Medium Truck</t>
        </is>
      </c>
      <c r="B198" t="inlineStr">
        <is>
          <t>MT-12</t>
        </is>
      </c>
      <c r="C198" t="inlineStr">
        <is>
          <t>Peterbuilt 337 FuelLube (2013)</t>
        </is>
      </c>
      <c r="D198" t="n">
        <v>1500</v>
      </c>
      <c r="E198" t="n">
        <v>0</v>
      </c>
      <c r="F198" t="n">
        <v>1575</v>
      </c>
      <c r="G198" t="n">
        <v>75</v>
      </c>
    </row>
    <row r="199">
      <c r="A199" t="inlineStr">
        <is>
          <t>Medium Truck</t>
        </is>
      </c>
      <c r="B199" t="inlineStr">
        <is>
          <t>MT-13</t>
        </is>
      </c>
      <c r="C199" t="inlineStr">
        <is>
          <t>2023 F-550 (D53090)</t>
        </is>
      </c>
      <c r="D199" t="n">
        <v>1500</v>
      </c>
      <c r="E199" t="n">
        <v>0</v>
      </c>
      <c r="F199" t="n">
        <v>1575</v>
      </c>
      <c r="G199" t="n">
        <v>75</v>
      </c>
    </row>
    <row r="200">
      <c r="A200" t="inlineStr">
        <is>
          <t>Medium Truck</t>
        </is>
      </c>
      <c r="B200" t="inlineStr">
        <is>
          <t>MT-14</t>
        </is>
      </c>
      <c r="C200" t="inlineStr">
        <is>
          <t>2023 F550 D21569 Lube Truck</t>
        </is>
      </c>
      <c r="D200" t="n">
        <v>1500</v>
      </c>
      <c r="E200" t="n">
        <v>0.5</v>
      </c>
      <c r="F200" t="n">
        <v>1575</v>
      </c>
      <c r="G200" t="n">
        <v>75</v>
      </c>
    </row>
    <row r="201">
      <c r="A201" t="inlineStr">
        <is>
          <t>Pickup Truck</t>
        </is>
      </c>
      <c r="B201" t="inlineStr">
        <is>
          <t>MT-15</t>
        </is>
      </c>
      <c r="C201" t="inlineStr">
        <is>
          <t>2024 F550 MT E60786 MT-15</t>
        </is>
      </c>
      <c r="D201" t="n">
        <v>1500</v>
      </c>
      <c r="E201" t="n">
        <v>1</v>
      </c>
      <c r="F201" t="n">
        <v>1575</v>
      </c>
      <c r="G201" t="n">
        <v>75</v>
      </c>
    </row>
    <row r="202">
      <c r="A202" t="inlineStr">
        <is>
          <t>Mixing System</t>
        </is>
      </c>
      <c r="B202" t="inlineStr">
        <is>
          <t>PAV-02</t>
        </is>
      </c>
      <c r="C202" t="inlineStr">
        <is>
          <t>Lincoln 660AXL (2011)</t>
        </is>
      </c>
      <c r="D202" t="n">
        <v>0</v>
      </c>
      <c r="E202" t="n">
        <v>0</v>
      </c>
      <c r="F202" t="n">
        <v>0</v>
      </c>
      <c r="G202" t="n">
        <v>0</v>
      </c>
    </row>
    <row r="203">
      <c r="A203" t="inlineStr">
        <is>
          <t>Paver</t>
        </is>
      </c>
      <c r="B203" t="inlineStr">
        <is>
          <t>PAV-04</t>
        </is>
      </c>
      <c r="C203" t="inlineStr">
        <is>
          <t>2015 CAT AP1055F</t>
        </is>
      </c>
      <c r="D203" t="n">
        <v>10000</v>
      </c>
      <c r="E203" t="n">
        <v>1</v>
      </c>
      <c r="F203" t="n">
        <v>10500</v>
      </c>
      <c r="G203" t="n">
        <v>500</v>
      </c>
    </row>
    <row r="204">
      <c r="A204" t="inlineStr">
        <is>
          <t>Pickup Truck</t>
        </is>
      </c>
      <c r="B204" t="inlineStr">
        <is>
          <t>PT-101</t>
        </is>
      </c>
      <c r="C204" t="inlineStr">
        <is>
          <t>2018 F-150 C32521</t>
        </is>
      </c>
      <c r="D204" t="n">
        <v>1300</v>
      </c>
      <c r="E204" t="n">
        <v>0</v>
      </c>
      <c r="F204" t="n">
        <v>1365</v>
      </c>
      <c r="G204" t="n">
        <v>65</v>
      </c>
    </row>
    <row r="205">
      <c r="A205" t="inlineStr">
        <is>
          <t>Pickup Truck</t>
        </is>
      </c>
      <c r="B205" t="inlineStr">
        <is>
          <t>PT-102</t>
        </is>
      </c>
      <c r="C205" t="inlineStr">
        <is>
          <t>2017 F-150 D69952</t>
        </is>
      </c>
      <c r="D205" t="n">
        <v>1300</v>
      </c>
      <c r="E205" t="n">
        <v>0</v>
      </c>
      <c r="F205" t="n">
        <v>1365</v>
      </c>
      <c r="G205" t="n">
        <v>65</v>
      </c>
    </row>
    <row r="206">
      <c r="A206" t="inlineStr">
        <is>
          <t>Pickup Truck</t>
        </is>
      </c>
      <c r="B206" t="inlineStr">
        <is>
          <t>PT-103</t>
        </is>
      </c>
      <c r="C206" t="inlineStr">
        <is>
          <t>2018 F-150 C08135</t>
        </is>
      </c>
      <c r="D206" t="n">
        <v>1300</v>
      </c>
      <c r="E206" t="n">
        <v>0</v>
      </c>
      <c r="F206" t="n">
        <v>1365</v>
      </c>
      <c r="G206" t="n">
        <v>65</v>
      </c>
    </row>
    <row r="207">
      <c r="A207" t="inlineStr">
        <is>
          <t>Pickup Truck</t>
        </is>
      </c>
      <c r="B207" t="inlineStr">
        <is>
          <t>PT-104</t>
        </is>
      </c>
      <c r="C207" t="inlineStr">
        <is>
          <t>2017 F-150 E48666</t>
        </is>
      </c>
      <c r="D207" t="n">
        <v>1300</v>
      </c>
      <c r="E207" t="n">
        <v>1</v>
      </c>
      <c r="F207" t="n">
        <v>1365</v>
      </c>
      <c r="G207" t="n">
        <v>65</v>
      </c>
    </row>
    <row r="208">
      <c r="A208" t="inlineStr">
        <is>
          <t>Pickup Truck</t>
        </is>
      </c>
      <c r="B208" t="inlineStr">
        <is>
          <t>PT-105</t>
        </is>
      </c>
      <c r="C208" t="inlineStr">
        <is>
          <t>2017 F-250 F45848</t>
        </is>
      </c>
      <c r="D208" t="n">
        <v>1500</v>
      </c>
      <c r="E208" t="n">
        <v>0</v>
      </c>
      <c r="F208" t="n">
        <v>1575</v>
      </c>
      <c r="G208" t="n">
        <v>75</v>
      </c>
    </row>
    <row r="209">
      <c r="A209" t="inlineStr">
        <is>
          <t>Pickup Truck</t>
        </is>
      </c>
      <c r="B209" t="inlineStr">
        <is>
          <t>PT-106</t>
        </is>
      </c>
      <c r="C209" t="inlineStr">
        <is>
          <t>2017 F-250 F45850</t>
        </is>
      </c>
      <c r="D209" t="n">
        <v>1500</v>
      </c>
      <c r="E209" t="n">
        <v>0</v>
      </c>
      <c r="F209" t="n">
        <v>1575</v>
      </c>
      <c r="G209" t="n">
        <v>75</v>
      </c>
    </row>
    <row r="210">
      <c r="A210" t="inlineStr">
        <is>
          <t>Pickup Truck</t>
        </is>
      </c>
      <c r="B210" t="inlineStr">
        <is>
          <t>PT-107</t>
        </is>
      </c>
      <c r="C210" t="inlineStr">
        <is>
          <t>2017 F-150 E48674</t>
        </is>
      </c>
      <c r="D210" t="n">
        <v>1300</v>
      </c>
      <c r="E210" t="n">
        <v>0</v>
      </c>
      <c r="F210" t="n">
        <v>1365</v>
      </c>
      <c r="G210" t="n">
        <v>65</v>
      </c>
    </row>
    <row r="211">
      <c r="A211" t="inlineStr">
        <is>
          <t>Pickup Truck</t>
        </is>
      </c>
      <c r="B211" t="inlineStr">
        <is>
          <t>PT-108</t>
        </is>
      </c>
      <c r="C211" t="inlineStr">
        <is>
          <t>2018 F-150 D31569</t>
        </is>
      </c>
      <c r="D211" t="n">
        <v>1300</v>
      </c>
      <c r="E211" t="n">
        <v>1</v>
      </c>
      <c r="F211" t="n">
        <v>1365</v>
      </c>
      <c r="G211" t="n">
        <v>65</v>
      </c>
    </row>
    <row r="212">
      <c r="A212" t="inlineStr">
        <is>
          <t>Pickup Truck</t>
        </is>
      </c>
      <c r="B212" t="inlineStr">
        <is>
          <t>PT-109</t>
        </is>
      </c>
      <c r="C212" t="inlineStr">
        <is>
          <t>2018 F-150 D31568</t>
        </is>
      </c>
      <c r="D212" t="n">
        <v>1300</v>
      </c>
      <c r="E212" t="n">
        <v>0</v>
      </c>
      <c r="F212" t="n">
        <v>1365</v>
      </c>
      <c r="G212" t="n">
        <v>65</v>
      </c>
    </row>
    <row r="213">
      <c r="A213" t="inlineStr">
        <is>
          <t>Pickup Truck</t>
        </is>
      </c>
      <c r="B213" t="inlineStr">
        <is>
          <t>PT-110</t>
        </is>
      </c>
      <c r="C213" t="inlineStr">
        <is>
          <t>2017 F-250 F51438</t>
        </is>
      </c>
      <c r="D213" t="n">
        <v>1500</v>
      </c>
      <c r="E213" t="n">
        <v>0</v>
      </c>
      <c r="F213" t="n">
        <v>1575</v>
      </c>
      <c r="G213" t="n">
        <v>75</v>
      </c>
    </row>
    <row r="214">
      <c r="A214" t="inlineStr">
        <is>
          <t>Pickup Truck</t>
        </is>
      </c>
      <c r="B214" t="inlineStr">
        <is>
          <t>PT-111</t>
        </is>
      </c>
      <c r="C214" t="inlineStr">
        <is>
          <t>2017 F-350 D88276</t>
        </is>
      </c>
      <c r="D214" t="n">
        <v>1700</v>
      </c>
      <c r="E214" t="n">
        <v>0</v>
      </c>
      <c r="F214" t="n">
        <v>1785</v>
      </c>
      <c r="G214" t="n">
        <v>85</v>
      </c>
    </row>
    <row r="215">
      <c r="A215" t="inlineStr">
        <is>
          <t>Pickup Truck</t>
        </is>
      </c>
      <c r="B215" t="inlineStr">
        <is>
          <t>PT-114</t>
        </is>
      </c>
      <c r="C215" t="inlineStr">
        <is>
          <t>2017 F-250 E81524</t>
        </is>
      </c>
      <c r="D215" t="n">
        <v>1500</v>
      </c>
      <c r="E215" t="n">
        <v>0</v>
      </c>
      <c r="F215" t="n">
        <v>1575</v>
      </c>
      <c r="G215" t="n">
        <v>75</v>
      </c>
    </row>
    <row r="216">
      <c r="A216" t="inlineStr">
        <is>
          <t>Pickup Truck</t>
        </is>
      </c>
      <c r="B216" t="inlineStr">
        <is>
          <t>PT-115</t>
        </is>
      </c>
      <c r="C216" t="inlineStr">
        <is>
          <t>2018 F-250 B35251</t>
        </is>
      </c>
      <c r="D216" t="n">
        <v>1500</v>
      </c>
      <c r="E216" t="n">
        <v>0</v>
      </c>
      <c r="F216" t="n">
        <v>1575</v>
      </c>
      <c r="G216" t="n">
        <v>75</v>
      </c>
    </row>
    <row r="217">
      <c r="A217" t="inlineStr">
        <is>
          <t>Pickup Truck</t>
        </is>
      </c>
      <c r="B217" t="inlineStr">
        <is>
          <t>PT-117</t>
        </is>
      </c>
      <c r="C217" t="inlineStr">
        <is>
          <t>2018 F-250 B49350</t>
        </is>
      </c>
      <c r="D217" t="n">
        <v>1500</v>
      </c>
      <c r="E217" t="n">
        <v>0</v>
      </c>
      <c r="F217" t="n">
        <v>1575</v>
      </c>
      <c r="G217" t="n">
        <v>75</v>
      </c>
    </row>
    <row r="218">
      <c r="A218" t="inlineStr">
        <is>
          <t>Pickup Truck</t>
        </is>
      </c>
      <c r="B218" t="inlineStr">
        <is>
          <t>PT-121</t>
        </is>
      </c>
      <c r="C218" t="inlineStr">
        <is>
          <t>2016 F-250 A20668</t>
        </is>
      </c>
      <c r="D218" t="n">
        <v>1500</v>
      </c>
      <c r="E218" t="n">
        <v>0</v>
      </c>
      <c r="F218" t="n">
        <v>1575</v>
      </c>
      <c r="G218" t="n">
        <v>75</v>
      </c>
    </row>
    <row r="219">
      <c r="A219" t="inlineStr">
        <is>
          <t>Pickup Truck</t>
        </is>
      </c>
      <c r="B219" t="inlineStr">
        <is>
          <t>PT-123</t>
        </is>
      </c>
      <c r="C219" t="inlineStr">
        <is>
          <t>2015 F-250 C46281</t>
        </is>
      </c>
      <c r="D219" t="n">
        <v>1500</v>
      </c>
      <c r="E219" t="n">
        <v>0</v>
      </c>
      <c r="F219" t="n">
        <v>1575</v>
      </c>
      <c r="G219" t="n">
        <v>75</v>
      </c>
    </row>
    <row r="220">
      <c r="A220" t="inlineStr">
        <is>
          <t>Pickup Truck</t>
        </is>
      </c>
      <c r="B220" t="inlineStr">
        <is>
          <t>PT-124</t>
        </is>
      </c>
      <c r="C220" t="inlineStr">
        <is>
          <t>2018 F-150 D31574</t>
        </is>
      </c>
      <c r="D220" t="n">
        <v>1300</v>
      </c>
      <c r="E220" t="n">
        <v>0</v>
      </c>
      <c r="F220" t="n">
        <v>1365</v>
      </c>
      <c r="G220" t="n">
        <v>65</v>
      </c>
    </row>
    <row r="221">
      <c r="A221" t="inlineStr">
        <is>
          <t>Pickup Truck</t>
        </is>
      </c>
      <c r="B221" t="inlineStr">
        <is>
          <t>PT-125</t>
        </is>
      </c>
      <c r="C221" t="inlineStr">
        <is>
          <t>2018 F-150 C08140</t>
        </is>
      </c>
      <c r="D221" t="n">
        <v>1300</v>
      </c>
      <c r="E221" t="n">
        <v>1</v>
      </c>
      <c r="F221" t="n">
        <v>1365</v>
      </c>
      <c r="G221" t="n">
        <v>65</v>
      </c>
    </row>
    <row r="222">
      <c r="A222" t="inlineStr">
        <is>
          <t>Pickup Truck</t>
        </is>
      </c>
      <c r="B222" t="inlineStr">
        <is>
          <t>PT-137</t>
        </is>
      </c>
      <c r="C222" t="inlineStr">
        <is>
          <t>2019 F-150 D69638</t>
        </is>
      </c>
      <c r="D222" t="n">
        <v>1300</v>
      </c>
      <c r="E222" t="n">
        <v>0</v>
      </c>
      <c r="F222" t="n">
        <v>1365</v>
      </c>
      <c r="G222" t="n">
        <v>65</v>
      </c>
    </row>
    <row r="223">
      <c r="A223" t="inlineStr">
        <is>
          <t>Pickup Truck</t>
        </is>
      </c>
      <c r="B223" t="inlineStr">
        <is>
          <t>PT-138</t>
        </is>
      </c>
      <c r="C223" t="inlineStr">
        <is>
          <t>2019 F-250 F00334</t>
        </is>
      </c>
      <c r="D223" t="n">
        <v>1500</v>
      </c>
      <c r="E223" t="n">
        <v>0</v>
      </c>
      <c r="F223" t="n">
        <v>1575</v>
      </c>
      <c r="G223" t="n">
        <v>75</v>
      </c>
    </row>
    <row r="224">
      <c r="A224" t="inlineStr">
        <is>
          <t>Pickup Truck</t>
        </is>
      </c>
      <c r="B224" t="inlineStr">
        <is>
          <t>PT-139</t>
        </is>
      </c>
      <c r="C224" t="inlineStr">
        <is>
          <t>2019 F-350 C46638</t>
        </is>
      </c>
      <c r="D224" t="n">
        <v>1700</v>
      </c>
      <c r="E224" t="n">
        <v>0</v>
      </c>
      <c r="F224" t="n">
        <v>1785</v>
      </c>
      <c r="G224" t="n">
        <v>85</v>
      </c>
    </row>
    <row r="225">
      <c r="A225" t="inlineStr">
        <is>
          <t>Pickup Truck</t>
        </is>
      </c>
      <c r="B225" t="inlineStr">
        <is>
          <t>PT-143</t>
        </is>
      </c>
      <c r="C225" t="inlineStr">
        <is>
          <t>2019 F-250 D14986</t>
        </is>
      </c>
      <c r="D225" t="n">
        <v>1500</v>
      </c>
      <c r="E225" t="n">
        <v>0</v>
      </c>
      <c r="F225" t="n">
        <v>1575</v>
      </c>
      <c r="G225" t="n">
        <v>75</v>
      </c>
    </row>
    <row r="226">
      <c r="A226" t="inlineStr">
        <is>
          <t>Pickup Truck</t>
        </is>
      </c>
      <c r="B226" t="inlineStr">
        <is>
          <t>PT-144</t>
        </is>
      </c>
      <c r="C226" t="inlineStr">
        <is>
          <t>2019 F-250 F23949</t>
        </is>
      </c>
      <c r="D226" t="n">
        <v>1500</v>
      </c>
      <c r="E226" t="n">
        <v>0</v>
      </c>
      <c r="F226" t="n">
        <v>1575</v>
      </c>
      <c r="G226" t="n">
        <v>75</v>
      </c>
    </row>
    <row r="227">
      <c r="A227" t="inlineStr">
        <is>
          <t>Pickup Truck</t>
        </is>
      </c>
      <c r="B227" t="inlineStr">
        <is>
          <t>PT-145</t>
        </is>
      </c>
      <c r="C227" t="inlineStr">
        <is>
          <t>2019 F-250 F23951</t>
        </is>
      </c>
      <c r="D227" t="n">
        <v>1500</v>
      </c>
      <c r="E227" t="n">
        <v>0</v>
      </c>
      <c r="F227" t="n">
        <v>1575</v>
      </c>
      <c r="G227" t="n">
        <v>75</v>
      </c>
    </row>
    <row r="228">
      <c r="A228" t="inlineStr">
        <is>
          <t>Pickup Truck</t>
        </is>
      </c>
      <c r="B228" t="inlineStr">
        <is>
          <t>PT-146</t>
        </is>
      </c>
      <c r="C228" t="inlineStr">
        <is>
          <t>2019 F-150 C31729</t>
        </is>
      </c>
      <c r="D228" t="n">
        <v>1300</v>
      </c>
      <c r="E228" t="n">
        <v>0</v>
      </c>
      <c r="F228" t="n">
        <v>1365</v>
      </c>
      <c r="G228" t="n">
        <v>65</v>
      </c>
    </row>
    <row r="229">
      <c r="A229" t="inlineStr">
        <is>
          <t>Pickup Truck</t>
        </is>
      </c>
      <c r="B229" t="inlineStr">
        <is>
          <t>PT-149</t>
        </is>
      </c>
      <c r="C229" t="inlineStr">
        <is>
          <t>2019 F-150 D88250</t>
        </is>
      </c>
      <c r="D229" t="n">
        <v>1300</v>
      </c>
      <c r="E229" t="n">
        <v>0</v>
      </c>
      <c r="F229" t="n">
        <v>1365</v>
      </c>
      <c r="G229" t="n">
        <v>65</v>
      </c>
    </row>
    <row r="230">
      <c r="A230" t="inlineStr">
        <is>
          <t>Pickup Truck</t>
        </is>
      </c>
      <c r="B230" t="inlineStr">
        <is>
          <t>PT-150</t>
        </is>
      </c>
      <c r="C230" t="inlineStr">
        <is>
          <t>2019 F-150 D88252</t>
        </is>
      </c>
      <c r="D230" t="n">
        <v>1300</v>
      </c>
      <c r="E230" t="n">
        <v>0</v>
      </c>
      <c r="F230" t="n">
        <v>1365</v>
      </c>
      <c r="G230" t="n">
        <v>65</v>
      </c>
    </row>
    <row r="231">
      <c r="A231" t="inlineStr">
        <is>
          <t>Pickup Truck</t>
        </is>
      </c>
      <c r="B231" t="inlineStr">
        <is>
          <t>PT-151</t>
        </is>
      </c>
      <c r="C231" t="inlineStr">
        <is>
          <t>2019 F-150 E03738</t>
        </is>
      </c>
      <c r="D231" t="n">
        <v>1300</v>
      </c>
      <c r="E231" t="n">
        <v>0</v>
      </c>
      <c r="F231" t="n">
        <v>1365</v>
      </c>
      <c r="G231" t="n">
        <v>65</v>
      </c>
    </row>
    <row r="232">
      <c r="A232" t="inlineStr">
        <is>
          <t>Pickup Truck</t>
        </is>
      </c>
      <c r="B232" t="inlineStr">
        <is>
          <t>PT-153</t>
        </is>
      </c>
      <c r="C232" t="inlineStr">
        <is>
          <t>2019 F-150 C84641</t>
        </is>
      </c>
      <c r="D232" t="n">
        <v>1300</v>
      </c>
      <c r="E232" t="n">
        <v>0</v>
      </c>
      <c r="F232" t="n">
        <v>1365</v>
      </c>
      <c r="G232" t="n">
        <v>65</v>
      </c>
    </row>
    <row r="233">
      <c r="A233" t="inlineStr">
        <is>
          <t>Pickup Truck</t>
        </is>
      </c>
      <c r="B233" t="inlineStr">
        <is>
          <t>PT-154</t>
        </is>
      </c>
      <c r="C233" t="inlineStr">
        <is>
          <t>2019 F-250 G38091</t>
        </is>
      </c>
      <c r="D233" t="n">
        <v>1500</v>
      </c>
      <c r="E233" t="n">
        <v>0</v>
      </c>
      <c r="F233" t="n">
        <v>1575</v>
      </c>
      <c r="G233" t="n">
        <v>75</v>
      </c>
    </row>
    <row r="234">
      <c r="A234" t="inlineStr">
        <is>
          <t>Pickup Truck</t>
        </is>
      </c>
      <c r="B234" t="inlineStr">
        <is>
          <t>PT-155</t>
        </is>
      </c>
      <c r="C234" t="inlineStr">
        <is>
          <t>2019 F-150 F14521</t>
        </is>
      </c>
      <c r="D234" t="n">
        <v>1300</v>
      </c>
      <c r="E234" t="n">
        <v>0</v>
      </c>
      <c r="F234" t="n">
        <v>1365</v>
      </c>
      <c r="G234" t="n">
        <v>65</v>
      </c>
    </row>
    <row r="235">
      <c r="A235" t="inlineStr">
        <is>
          <t>Pickup Truck</t>
        </is>
      </c>
      <c r="B235" t="inlineStr">
        <is>
          <t>PT-156</t>
        </is>
      </c>
      <c r="C235" t="inlineStr">
        <is>
          <t>2019 F150 F14517</t>
        </is>
      </c>
      <c r="D235" t="n">
        <v>1300</v>
      </c>
      <c r="E235" t="n">
        <v>1</v>
      </c>
      <c r="F235" t="n">
        <v>1365</v>
      </c>
      <c r="G235" t="n">
        <v>65</v>
      </c>
    </row>
    <row r="236">
      <c r="A236" t="inlineStr">
        <is>
          <t>Pickup Truck</t>
        </is>
      </c>
      <c r="B236" t="inlineStr">
        <is>
          <t>PT-157</t>
        </is>
      </c>
      <c r="C236" t="inlineStr">
        <is>
          <t>2020 F-150 D20017</t>
        </is>
      </c>
      <c r="D236" t="n">
        <v>1300</v>
      </c>
      <c r="E236" t="n">
        <v>0</v>
      </c>
      <c r="F236" t="n">
        <v>1365</v>
      </c>
      <c r="G236" t="n">
        <v>65</v>
      </c>
    </row>
    <row r="237">
      <c r="A237" t="inlineStr">
        <is>
          <t>Pickup Truck</t>
        </is>
      </c>
      <c r="B237" t="inlineStr">
        <is>
          <t>PT-158</t>
        </is>
      </c>
      <c r="C237" t="inlineStr">
        <is>
          <t>2019 F250 G54610</t>
        </is>
      </c>
      <c r="D237" t="n">
        <v>1500</v>
      </c>
      <c r="E237" t="n">
        <v>0</v>
      </c>
      <c r="F237" t="n">
        <v>1575</v>
      </c>
      <c r="G237" t="n">
        <v>75</v>
      </c>
    </row>
    <row r="238">
      <c r="A238" t="inlineStr">
        <is>
          <t>Pickup Truck</t>
        </is>
      </c>
      <c r="B238" t="inlineStr">
        <is>
          <t>PT-159</t>
        </is>
      </c>
      <c r="C238" t="inlineStr">
        <is>
          <t>2019 F250 G54587</t>
        </is>
      </c>
      <c r="D238" t="n">
        <v>1500</v>
      </c>
      <c r="E238" t="n">
        <v>1</v>
      </c>
      <c r="F238" t="n">
        <v>1575</v>
      </c>
      <c r="G238" t="n">
        <v>75</v>
      </c>
    </row>
    <row r="239">
      <c r="A239" t="inlineStr">
        <is>
          <t>Pickup Truck</t>
        </is>
      </c>
      <c r="B239" t="inlineStr">
        <is>
          <t>PT-160</t>
        </is>
      </c>
      <c r="C239" t="inlineStr">
        <is>
          <t>2019 Ford G54586</t>
        </is>
      </c>
      <c r="D239" t="n">
        <v>1500</v>
      </c>
      <c r="E239" t="n">
        <v>0.9999999999999999</v>
      </c>
      <c r="F239" t="n">
        <v>1575</v>
      </c>
      <c r="G239" t="n">
        <v>75</v>
      </c>
    </row>
    <row r="240">
      <c r="A240" t="inlineStr">
        <is>
          <t>Pickup Truck</t>
        </is>
      </c>
      <c r="B240" t="inlineStr">
        <is>
          <t>PT-163</t>
        </is>
      </c>
      <c r="C240" t="inlineStr">
        <is>
          <t>2020 F-250 D40370</t>
        </is>
      </c>
      <c r="D240" t="n">
        <v>1500</v>
      </c>
      <c r="E240" t="n">
        <v>1</v>
      </c>
      <c r="F240" t="n">
        <v>1575</v>
      </c>
      <c r="G240" t="n">
        <v>75</v>
      </c>
    </row>
    <row r="241">
      <c r="A241" t="inlineStr">
        <is>
          <t>Pickup Truck</t>
        </is>
      </c>
      <c r="B241" t="inlineStr">
        <is>
          <t>PT-164</t>
        </is>
      </c>
      <c r="C241" t="inlineStr">
        <is>
          <t>2020 F-150 B20994</t>
        </is>
      </c>
      <c r="D241" t="n">
        <v>1300</v>
      </c>
      <c r="E241" t="n">
        <v>0</v>
      </c>
      <c r="F241" t="n">
        <v>1365</v>
      </c>
      <c r="G241" t="n">
        <v>65</v>
      </c>
    </row>
    <row r="242">
      <c r="A242" t="inlineStr">
        <is>
          <t>Pickup Truck</t>
        </is>
      </c>
      <c r="B242" t="inlineStr">
        <is>
          <t>PT-165</t>
        </is>
      </c>
      <c r="C242" t="inlineStr">
        <is>
          <t>2020 F-150 D16125</t>
        </is>
      </c>
      <c r="D242" t="n">
        <v>1300</v>
      </c>
      <c r="E242" t="n">
        <v>1</v>
      </c>
      <c r="F242" t="n">
        <v>1365</v>
      </c>
      <c r="G242" t="n">
        <v>65</v>
      </c>
    </row>
    <row r="243">
      <c r="A243" t="inlineStr">
        <is>
          <t>Pickup Truck</t>
        </is>
      </c>
      <c r="B243" t="inlineStr">
        <is>
          <t>PT-166</t>
        </is>
      </c>
      <c r="C243" t="inlineStr">
        <is>
          <t>2020 F-150 D20016</t>
        </is>
      </c>
      <c r="D243" t="n">
        <v>1300</v>
      </c>
      <c r="E243" t="n">
        <v>1</v>
      </c>
      <c r="F243" t="n">
        <v>1365</v>
      </c>
      <c r="G243" t="n">
        <v>65</v>
      </c>
    </row>
    <row r="244">
      <c r="A244" t="inlineStr">
        <is>
          <t>Pickup Truck</t>
        </is>
      </c>
      <c r="B244" t="inlineStr">
        <is>
          <t>PT-167</t>
        </is>
      </c>
      <c r="C244" t="inlineStr">
        <is>
          <t>2020 F-150 D20018</t>
        </is>
      </c>
      <c r="D244" t="n">
        <v>1300</v>
      </c>
      <c r="E244" t="n">
        <v>1</v>
      </c>
      <c r="F244" t="n">
        <v>1365</v>
      </c>
      <c r="G244" t="n">
        <v>65</v>
      </c>
    </row>
    <row r="245">
      <c r="A245" t="inlineStr">
        <is>
          <t>Pickup Truck</t>
        </is>
      </c>
      <c r="B245" t="inlineStr">
        <is>
          <t>PT-168</t>
        </is>
      </c>
      <c r="C245" t="inlineStr">
        <is>
          <t>2020 F-150 D38566</t>
        </is>
      </c>
      <c r="D245" t="n">
        <v>1300</v>
      </c>
      <c r="E245" t="n">
        <v>1</v>
      </c>
      <c r="F245" t="n">
        <v>1365</v>
      </c>
      <c r="G245" t="n">
        <v>65</v>
      </c>
    </row>
    <row r="246">
      <c r="A246" t="inlineStr">
        <is>
          <t>Pickup Truck</t>
        </is>
      </c>
      <c r="B246" t="inlineStr">
        <is>
          <t>PT-169</t>
        </is>
      </c>
      <c r="C246" t="inlineStr">
        <is>
          <t>2020 F-150 D42962</t>
        </is>
      </c>
      <c r="D246" t="n">
        <v>1300</v>
      </c>
      <c r="E246" t="n">
        <v>0</v>
      </c>
      <c r="F246" t="n">
        <v>1365</v>
      </c>
      <c r="G246" t="n">
        <v>65</v>
      </c>
    </row>
    <row r="247">
      <c r="A247" t="inlineStr">
        <is>
          <t>Pickup Truck</t>
        </is>
      </c>
      <c r="B247" t="inlineStr">
        <is>
          <t>PT-170</t>
        </is>
      </c>
      <c r="C247" t="inlineStr">
        <is>
          <t>2020 F-150 D87307</t>
        </is>
      </c>
      <c r="D247" t="n">
        <v>1300</v>
      </c>
      <c r="E247" t="n">
        <v>0</v>
      </c>
      <c r="F247" t="n">
        <v>1365</v>
      </c>
      <c r="G247" t="n">
        <v>65</v>
      </c>
    </row>
    <row r="248">
      <c r="A248" t="inlineStr">
        <is>
          <t>Pickup Truck</t>
        </is>
      </c>
      <c r="B248" t="inlineStr">
        <is>
          <t>PT-171</t>
        </is>
      </c>
      <c r="C248" t="inlineStr">
        <is>
          <t>2020 F-150 E09532</t>
        </is>
      </c>
      <c r="D248" t="n">
        <v>1300</v>
      </c>
      <c r="E248" t="n">
        <v>0</v>
      </c>
      <c r="F248" t="n">
        <v>1365</v>
      </c>
      <c r="G248" t="n">
        <v>65</v>
      </c>
    </row>
    <row r="249">
      <c r="A249" t="inlineStr">
        <is>
          <t>Pickup Truck</t>
        </is>
      </c>
      <c r="B249" t="inlineStr">
        <is>
          <t>PT-172</t>
        </is>
      </c>
      <c r="C249" t="inlineStr">
        <is>
          <t>2020 F-150 E09533</t>
        </is>
      </c>
      <c r="D249" t="n">
        <v>1300</v>
      </c>
      <c r="E249" t="n">
        <v>0.05</v>
      </c>
      <c r="F249" t="n">
        <v>1365</v>
      </c>
      <c r="G249" t="n">
        <v>65</v>
      </c>
    </row>
    <row r="250">
      <c r="A250" t="inlineStr">
        <is>
          <t>Pickup Truck</t>
        </is>
      </c>
      <c r="B250" t="inlineStr">
        <is>
          <t>PT-173</t>
        </is>
      </c>
      <c r="C250" t="inlineStr">
        <is>
          <t>2020 F-150 E09535</t>
        </is>
      </c>
      <c r="D250" t="n">
        <v>1300</v>
      </c>
      <c r="E250" t="n">
        <v>1</v>
      </c>
      <c r="F250" t="n">
        <v>1365</v>
      </c>
      <c r="G250" t="n">
        <v>65</v>
      </c>
    </row>
    <row r="251">
      <c r="A251" t="inlineStr">
        <is>
          <t>Pickup Truck</t>
        </is>
      </c>
      <c r="B251" t="inlineStr">
        <is>
          <t>PT-174</t>
        </is>
      </c>
      <c r="C251" t="inlineStr">
        <is>
          <t>2019 F-250 G72512</t>
        </is>
      </c>
      <c r="D251" t="n">
        <v>1500</v>
      </c>
      <c r="E251" t="n">
        <v>0</v>
      </c>
      <c r="F251" t="n">
        <v>1575</v>
      </c>
      <c r="G251" t="n">
        <v>75</v>
      </c>
    </row>
    <row r="252">
      <c r="A252" t="inlineStr">
        <is>
          <t>Pickup Truck</t>
        </is>
      </c>
      <c r="B252" t="inlineStr">
        <is>
          <t>PT-176</t>
        </is>
      </c>
      <c r="C252" t="inlineStr">
        <is>
          <t>2020 F-250 D40365</t>
        </is>
      </c>
      <c r="D252" t="n">
        <v>1500</v>
      </c>
      <c r="E252" t="n">
        <v>0</v>
      </c>
      <c r="F252" t="n">
        <v>1575</v>
      </c>
      <c r="G252" t="n">
        <v>75</v>
      </c>
    </row>
    <row r="253">
      <c r="A253" t="inlineStr">
        <is>
          <t>Pickup Truck</t>
        </is>
      </c>
      <c r="B253" t="inlineStr">
        <is>
          <t>PT-177</t>
        </is>
      </c>
      <c r="C253" t="inlineStr">
        <is>
          <t>2020 F-250 D40364</t>
        </is>
      </c>
      <c r="D253" t="n">
        <v>1500</v>
      </c>
      <c r="E253" t="n">
        <v>1</v>
      </c>
      <c r="F253" t="n">
        <v>1575</v>
      </c>
      <c r="G253" t="n">
        <v>75</v>
      </c>
    </row>
    <row r="254">
      <c r="A254" t="inlineStr">
        <is>
          <t>Pickup Truck</t>
        </is>
      </c>
      <c r="B254" t="inlineStr">
        <is>
          <t>PT-178</t>
        </is>
      </c>
      <c r="C254" t="inlineStr">
        <is>
          <t>2020 F-250 D40366</t>
        </is>
      </c>
      <c r="D254" t="n">
        <v>1500</v>
      </c>
      <c r="E254" t="n">
        <v>0</v>
      </c>
      <c r="F254" t="n">
        <v>1575</v>
      </c>
      <c r="G254" t="n">
        <v>75</v>
      </c>
    </row>
    <row r="255">
      <c r="A255" t="inlineStr">
        <is>
          <t>Pickup Truck</t>
        </is>
      </c>
      <c r="B255" t="inlineStr">
        <is>
          <t>PT-179</t>
        </is>
      </c>
      <c r="C255" t="inlineStr">
        <is>
          <t>2020 F-150 D07752</t>
        </is>
      </c>
      <c r="D255" t="n">
        <v>1300</v>
      </c>
      <c r="E255" t="n">
        <v>0</v>
      </c>
      <c r="F255" t="n">
        <v>1365</v>
      </c>
      <c r="G255" t="n">
        <v>65</v>
      </c>
    </row>
    <row r="256">
      <c r="A256" t="inlineStr">
        <is>
          <t>Pickup Truck</t>
        </is>
      </c>
      <c r="B256" t="inlineStr">
        <is>
          <t>PT-180</t>
        </is>
      </c>
      <c r="C256" t="inlineStr">
        <is>
          <t>2020 F-250 C87751</t>
        </is>
      </c>
      <c r="D256" t="n">
        <v>1500</v>
      </c>
      <c r="E256" t="n">
        <v>1</v>
      </c>
      <c r="F256" t="n">
        <v>1575</v>
      </c>
      <c r="G256" t="n">
        <v>75</v>
      </c>
    </row>
    <row r="257">
      <c r="A257" t="inlineStr">
        <is>
          <t>Pickup Truck</t>
        </is>
      </c>
      <c r="B257" t="inlineStr">
        <is>
          <t>PT-182</t>
        </is>
      </c>
      <c r="C257" t="inlineStr">
        <is>
          <t>2020 F-250 D97616</t>
        </is>
      </c>
      <c r="D257" t="n">
        <v>1500</v>
      </c>
      <c r="E257" t="n">
        <v>1</v>
      </c>
      <c r="F257" t="n">
        <v>1575</v>
      </c>
      <c r="G257" t="n">
        <v>75</v>
      </c>
    </row>
    <row r="258">
      <c r="A258" t="inlineStr">
        <is>
          <t>Pickup Truck</t>
        </is>
      </c>
      <c r="B258" t="inlineStr">
        <is>
          <t>PT-183</t>
        </is>
      </c>
      <c r="C258" t="inlineStr">
        <is>
          <t>2020 F-250 D97619</t>
        </is>
      </c>
      <c r="D258" t="n">
        <v>1500</v>
      </c>
      <c r="E258" t="n">
        <v>0</v>
      </c>
      <c r="F258" t="n">
        <v>1575</v>
      </c>
      <c r="G258" t="n">
        <v>75</v>
      </c>
    </row>
    <row r="259">
      <c r="A259" t="inlineStr">
        <is>
          <t>Pickup Truck</t>
        </is>
      </c>
      <c r="B259" t="inlineStr">
        <is>
          <t>PT-185</t>
        </is>
      </c>
      <c r="C259" t="inlineStr">
        <is>
          <t>2020 F150 F16442</t>
        </is>
      </c>
      <c r="D259" t="n">
        <v>1300</v>
      </c>
      <c r="E259" t="n">
        <v>1</v>
      </c>
      <c r="F259" t="n">
        <v>1365</v>
      </c>
      <c r="G259" t="n">
        <v>65</v>
      </c>
    </row>
    <row r="260">
      <c r="A260" t="inlineStr">
        <is>
          <t>Pickup Truck</t>
        </is>
      </c>
      <c r="B260" t="inlineStr">
        <is>
          <t>PT-186</t>
        </is>
      </c>
      <c r="C260" t="inlineStr">
        <is>
          <t>2021 F-250 C41695</t>
        </is>
      </c>
      <c r="D260" t="n">
        <v>1500</v>
      </c>
      <c r="E260" t="n">
        <v>0</v>
      </c>
      <c r="F260" t="n">
        <v>1575</v>
      </c>
      <c r="G260" t="n">
        <v>75</v>
      </c>
    </row>
    <row r="261">
      <c r="A261" t="inlineStr">
        <is>
          <t>Pickup Truck</t>
        </is>
      </c>
      <c r="B261" t="inlineStr">
        <is>
          <t>PT-187</t>
        </is>
      </c>
      <c r="C261" t="inlineStr">
        <is>
          <t>2021 F-250 C41686</t>
        </is>
      </c>
      <c r="D261" t="n">
        <v>1500</v>
      </c>
      <c r="E261" t="n">
        <v>0.05</v>
      </c>
      <c r="F261" t="n">
        <v>1575</v>
      </c>
      <c r="G261" t="n">
        <v>75</v>
      </c>
    </row>
    <row r="262">
      <c r="A262" t="inlineStr">
        <is>
          <t>Pickup Truck</t>
        </is>
      </c>
      <c r="B262" t="inlineStr">
        <is>
          <t>PT-188</t>
        </is>
      </c>
      <c r="C262" t="inlineStr">
        <is>
          <t>2021 F-150 D05874</t>
        </is>
      </c>
      <c r="D262" t="n">
        <v>1300</v>
      </c>
      <c r="E262" t="n">
        <v>0</v>
      </c>
      <c r="F262" t="n">
        <v>1365</v>
      </c>
      <c r="G262" t="n">
        <v>65</v>
      </c>
    </row>
    <row r="263">
      <c r="A263" t="inlineStr">
        <is>
          <t>Pickup Truck</t>
        </is>
      </c>
      <c r="B263" t="inlineStr">
        <is>
          <t>PT-189</t>
        </is>
      </c>
      <c r="C263" t="inlineStr">
        <is>
          <t>2021 F-150 D05872</t>
        </is>
      </c>
      <c r="D263" t="n">
        <v>1300</v>
      </c>
      <c r="E263" t="n">
        <v>0</v>
      </c>
      <c r="F263" t="n">
        <v>1365</v>
      </c>
      <c r="G263" t="n">
        <v>65</v>
      </c>
    </row>
    <row r="264">
      <c r="A264" t="inlineStr">
        <is>
          <t>Pickup Truck</t>
        </is>
      </c>
      <c r="B264" t="inlineStr">
        <is>
          <t>PT-190</t>
        </is>
      </c>
      <c r="C264" t="inlineStr">
        <is>
          <t>2021 F-250 D07383</t>
        </is>
      </c>
      <c r="D264" t="n">
        <v>1500</v>
      </c>
      <c r="E264" t="n">
        <v>1</v>
      </c>
      <c r="F264" t="n">
        <v>1575</v>
      </c>
      <c r="G264" t="n">
        <v>75</v>
      </c>
    </row>
    <row r="265">
      <c r="A265" t="inlineStr">
        <is>
          <t>Pickup Truck</t>
        </is>
      </c>
      <c r="B265" t="inlineStr">
        <is>
          <t>PT-191</t>
        </is>
      </c>
      <c r="C265" t="inlineStr">
        <is>
          <t>2021 F-150 D58827</t>
        </is>
      </c>
      <c r="D265" t="n">
        <v>1300</v>
      </c>
      <c r="E265" t="n">
        <v>0</v>
      </c>
      <c r="F265" t="n">
        <v>1365</v>
      </c>
      <c r="G265" t="n">
        <v>65</v>
      </c>
    </row>
    <row r="266">
      <c r="A266" t="inlineStr">
        <is>
          <t>Pickup Truck</t>
        </is>
      </c>
      <c r="B266" t="inlineStr">
        <is>
          <t>PT-192</t>
        </is>
      </c>
      <c r="C266" t="inlineStr">
        <is>
          <t>2021 F-150 D58828</t>
        </is>
      </c>
      <c r="D266" t="n">
        <v>1300</v>
      </c>
      <c r="E266" t="n">
        <v>0</v>
      </c>
      <c r="F266" t="n">
        <v>1365</v>
      </c>
      <c r="G266" t="n">
        <v>65</v>
      </c>
    </row>
    <row r="267">
      <c r="A267" t="inlineStr">
        <is>
          <t>Pickup Truck</t>
        </is>
      </c>
      <c r="B267" t="inlineStr">
        <is>
          <t>PT-193</t>
        </is>
      </c>
      <c r="C267" t="inlineStr">
        <is>
          <t>2021 F-250 C11822</t>
        </is>
      </c>
      <c r="D267" t="n">
        <v>1500</v>
      </c>
      <c r="E267" t="n">
        <v>1</v>
      </c>
      <c r="F267" t="n">
        <v>1575</v>
      </c>
      <c r="G267" t="n">
        <v>75</v>
      </c>
    </row>
    <row r="268">
      <c r="A268" t="inlineStr">
        <is>
          <t>Pickup Truck</t>
        </is>
      </c>
      <c r="B268" t="inlineStr">
        <is>
          <t>PT-194</t>
        </is>
      </c>
      <c r="C268" t="inlineStr">
        <is>
          <t>2021 F-250 D13947</t>
        </is>
      </c>
      <c r="D268" t="n">
        <v>1500</v>
      </c>
      <c r="E268" t="n">
        <v>0</v>
      </c>
      <c r="F268" t="n">
        <v>1575</v>
      </c>
      <c r="G268" t="n">
        <v>75</v>
      </c>
    </row>
    <row r="269">
      <c r="A269" t="inlineStr">
        <is>
          <t>Pickup Truck</t>
        </is>
      </c>
      <c r="B269" t="inlineStr">
        <is>
          <t>PT-198</t>
        </is>
      </c>
      <c r="C269" t="inlineStr">
        <is>
          <t>2015 F-250 B10694</t>
        </is>
      </c>
      <c r="D269" t="n">
        <v>1500</v>
      </c>
      <c r="E269" t="n">
        <v>0</v>
      </c>
      <c r="F269" t="n">
        <v>1575</v>
      </c>
      <c r="G269" t="n">
        <v>75</v>
      </c>
    </row>
    <row r="270">
      <c r="A270" t="inlineStr">
        <is>
          <t>Pickup Truck</t>
        </is>
      </c>
      <c r="B270" t="inlineStr">
        <is>
          <t>PT-199</t>
        </is>
      </c>
      <c r="C270" t="inlineStr">
        <is>
          <t>2022 F-250 C70266</t>
        </is>
      </c>
      <c r="D270" t="n">
        <v>1500</v>
      </c>
      <c r="E270" t="n">
        <v>1</v>
      </c>
      <c r="F270" t="n">
        <v>1575</v>
      </c>
      <c r="G270" t="n">
        <v>75</v>
      </c>
    </row>
    <row r="271">
      <c r="A271" t="inlineStr">
        <is>
          <t>Pickup Truck</t>
        </is>
      </c>
      <c r="B271" t="inlineStr">
        <is>
          <t>PT-200</t>
        </is>
      </c>
      <c r="C271" t="inlineStr">
        <is>
          <t>2022 F-250 C70267</t>
        </is>
      </c>
      <c r="D271" t="n">
        <v>1500</v>
      </c>
      <c r="E271" t="n">
        <v>0</v>
      </c>
      <c r="F271" t="n">
        <v>1575</v>
      </c>
      <c r="G271" t="n">
        <v>75</v>
      </c>
    </row>
    <row r="272">
      <c r="A272" t="inlineStr">
        <is>
          <t>Pickup Truck</t>
        </is>
      </c>
      <c r="B272" t="inlineStr">
        <is>
          <t>PT-201</t>
        </is>
      </c>
      <c r="C272" t="inlineStr">
        <is>
          <t>2022 F-250 C70268</t>
        </is>
      </c>
      <c r="D272" t="n">
        <v>1500</v>
      </c>
      <c r="E272" t="n">
        <v>0.1</v>
      </c>
      <c r="F272" t="n">
        <v>1575</v>
      </c>
      <c r="G272" t="n">
        <v>75</v>
      </c>
    </row>
    <row r="273">
      <c r="A273" t="inlineStr">
        <is>
          <t>Pickup Truck</t>
        </is>
      </c>
      <c r="B273" t="inlineStr">
        <is>
          <t>PT-202</t>
        </is>
      </c>
      <c r="C273" t="inlineStr">
        <is>
          <t>2022 F-250 C70269</t>
        </is>
      </c>
      <c r="D273" t="n">
        <v>1500</v>
      </c>
      <c r="E273" t="n">
        <v>1</v>
      </c>
      <c r="F273" t="n">
        <v>1575</v>
      </c>
      <c r="G273" t="n">
        <v>75</v>
      </c>
    </row>
    <row r="274">
      <c r="A274" t="inlineStr">
        <is>
          <t>Pickup Truck</t>
        </is>
      </c>
      <c r="B274" t="inlineStr">
        <is>
          <t>PT-205</t>
        </is>
      </c>
      <c r="C274" t="inlineStr">
        <is>
          <t>2021 F-150 E95653</t>
        </is>
      </c>
      <c r="D274" t="n">
        <v>1300</v>
      </c>
      <c r="E274" t="n">
        <v>0</v>
      </c>
      <c r="F274" t="n">
        <v>1365</v>
      </c>
      <c r="G274" t="n">
        <v>65</v>
      </c>
    </row>
    <row r="275">
      <c r="A275" t="inlineStr">
        <is>
          <t>Pickup Truck</t>
        </is>
      </c>
      <c r="B275" t="inlineStr">
        <is>
          <t>PT-206</t>
        </is>
      </c>
      <c r="C275" t="inlineStr">
        <is>
          <t>2021 F-150 E95656</t>
        </is>
      </c>
      <c r="D275" t="n">
        <v>1300</v>
      </c>
      <c r="E275" t="n">
        <v>0</v>
      </c>
      <c r="F275" t="n">
        <v>1365</v>
      </c>
      <c r="G275" t="n">
        <v>65</v>
      </c>
    </row>
    <row r="276">
      <c r="A276" t="inlineStr">
        <is>
          <t>Pickup Truck</t>
        </is>
      </c>
      <c r="B276" t="inlineStr">
        <is>
          <t>PT-207</t>
        </is>
      </c>
      <c r="C276" t="inlineStr">
        <is>
          <t>2020 F-250 D24350</t>
        </is>
      </c>
      <c r="D276" t="n">
        <v>1500</v>
      </c>
      <c r="E276" t="n">
        <v>1</v>
      </c>
      <c r="F276" t="n">
        <v>1575</v>
      </c>
      <c r="G276" t="n">
        <v>75</v>
      </c>
    </row>
    <row r="277">
      <c r="A277" t="inlineStr">
        <is>
          <t>Pickup Truck</t>
        </is>
      </c>
      <c r="B277" t="inlineStr">
        <is>
          <t>PT-208</t>
        </is>
      </c>
      <c r="C277" t="inlineStr">
        <is>
          <t>2019 F-250 D92216</t>
        </is>
      </c>
      <c r="D277" t="n">
        <v>1500</v>
      </c>
      <c r="E277" t="n">
        <v>1</v>
      </c>
      <c r="F277" t="n">
        <v>1575</v>
      </c>
      <c r="G277" t="n">
        <v>75</v>
      </c>
    </row>
    <row r="278">
      <c r="A278" t="inlineStr">
        <is>
          <t>Pickup Truck</t>
        </is>
      </c>
      <c r="B278" t="inlineStr">
        <is>
          <t>PT-212</t>
        </is>
      </c>
      <c r="C278" t="inlineStr">
        <is>
          <t>2019 F-150 C76423</t>
        </is>
      </c>
      <c r="D278" t="n">
        <v>1300</v>
      </c>
      <c r="E278" t="n">
        <v>0</v>
      </c>
      <c r="F278" t="n">
        <v>1365</v>
      </c>
      <c r="G278" t="n">
        <v>65</v>
      </c>
    </row>
    <row r="279">
      <c r="A279" t="inlineStr">
        <is>
          <t>Pickup Truck</t>
        </is>
      </c>
      <c r="B279" t="inlineStr">
        <is>
          <t>PT-213</t>
        </is>
      </c>
      <c r="C279" t="inlineStr">
        <is>
          <t>2021 F-250 D19753</t>
        </is>
      </c>
      <c r="D279" t="n">
        <v>1500</v>
      </c>
      <c r="E279" t="n">
        <v>1</v>
      </c>
      <c r="F279" t="n">
        <v>1575</v>
      </c>
      <c r="G279" t="n">
        <v>75</v>
      </c>
      <c r="H279" t="n">
        <v>85635.10000000001</v>
      </c>
      <c r="I279" t="n">
        <v>24199.63</v>
      </c>
      <c r="J279">
        <f>I279+H279</f>
        <v/>
      </c>
      <c r="K279">
        <f>J279/60</f>
        <v/>
      </c>
    </row>
    <row r="280">
      <c r="A280" t="inlineStr">
        <is>
          <t>Pickup Truck</t>
        </is>
      </c>
      <c r="B280" t="inlineStr">
        <is>
          <t>PT-214</t>
        </is>
      </c>
      <c r="C280" t="inlineStr">
        <is>
          <t>2021 F-250 C26697</t>
        </is>
      </c>
      <c r="D280" t="n">
        <v>1500</v>
      </c>
      <c r="E280" t="n">
        <v>0</v>
      </c>
      <c r="F280" t="n">
        <v>1575</v>
      </c>
      <c r="G280" t="n">
        <v>75</v>
      </c>
    </row>
    <row r="281">
      <c r="A281" t="inlineStr">
        <is>
          <t>Pickup Truck</t>
        </is>
      </c>
      <c r="B281" t="inlineStr">
        <is>
          <t>PT-215</t>
        </is>
      </c>
      <c r="C281" t="inlineStr">
        <is>
          <t>2022 F-250</t>
        </is>
      </c>
      <c r="D281" t="n">
        <v>1500</v>
      </c>
      <c r="E281" t="n">
        <v>1</v>
      </c>
      <c r="F281" t="n">
        <v>1575</v>
      </c>
      <c r="G281" t="n">
        <v>75</v>
      </c>
    </row>
    <row r="282">
      <c r="A282" t="inlineStr">
        <is>
          <t>Pickup Truck</t>
        </is>
      </c>
      <c r="B282" t="inlineStr">
        <is>
          <t>PT-218</t>
        </is>
      </c>
      <c r="C282" t="inlineStr">
        <is>
          <t>2022 F-250 E64467</t>
        </is>
      </c>
      <c r="D282" t="n">
        <v>1500</v>
      </c>
      <c r="E282" t="n">
        <v>0.9999999999999999</v>
      </c>
      <c r="F282" t="n">
        <v>1575</v>
      </c>
      <c r="G282" t="n">
        <v>75</v>
      </c>
    </row>
    <row r="283">
      <c r="A283" t="inlineStr">
        <is>
          <t>Pickup Truck</t>
        </is>
      </c>
      <c r="B283" t="inlineStr">
        <is>
          <t>PT-219</t>
        </is>
      </c>
      <c r="C283" t="inlineStr">
        <is>
          <t>2022 F-250 E64466</t>
        </is>
      </c>
      <c r="D283" t="n">
        <v>1500</v>
      </c>
      <c r="E283" t="n">
        <v>1</v>
      </c>
      <c r="F283" t="n">
        <v>1575</v>
      </c>
      <c r="G283" t="n">
        <v>75</v>
      </c>
    </row>
    <row r="284">
      <c r="A284" t="inlineStr">
        <is>
          <t>Pickup Truck</t>
        </is>
      </c>
      <c r="B284" t="inlineStr">
        <is>
          <t>PT-224</t>
        </is>
      </c>
      <c r="C284" t="inlineStr">
        <is>
          <t>2022 F-150 D92568</t>
        </is>
      </c>
      <c r="D284" t="n">
        <v>1300</v>
      </c>
      <c r="E284" t="n">
        <v>1</v>
      </c>
      <c r="F284" t="n">
        <v>1365</v>
      </c>
      <c r="G284" t="n">
        <v>65</v>
      </c>
    </row>
    <row r="285">
      <c r="A285" t="inlineStr">
        <is>
          <t>Pickup Truck</t>
        </is>
      </c>
      <c r="B285" t="inlineStr">
        <is>
          <t>PT-226</t>
        </is>
      </c>
      <c r="C285" t="inlineStr">
        <is>
          <t>2022 F-250 G40582</t>
        </is>
      </c>
      <c r="D285" t="n">
        <v>1500</v>
      </c>
      <c r="E285" t="n">
        <v>1</v>
      </c>
      <c r="F285" t="n">
        <v>1575</v>
      </c>
      <c r="G285" t="n">
        <v>75</v>
      </c>
    </row>
    <row r="286">
      <c r="A286" t="inlineStr">
        <is>
          <t>Pickup Truck</t>
        </is>
      </c>
      <c r="B286" t="inlineStr">
        <is>
          <t>PT-227</t>
        </is>
      </c>
      <c r="C286" t="inlineStr">
        <is>
          <t>2022 F-250 G40597</t>
        </is>
      </c>
      <c r="D286" t="n">
        <v>1500</v>
      </c>
      <c r="E286" t="n">
        <v>1</v>
      </c>
      <c r="F286" t="n">
        <v>1575</v>
      </c>
      <c r="G286" t="n">
        <v>75</v>
      </c>
    </row>
    <row r="287">
      <c r="A287" t="inlineStr">
        <is>
          <t>Pickup Truck</t>
        </is>
      </c>
      <c r="B287" t="inlineStr">
        <is>
          <t>PT-228</t>
        </is>
      </c>
      <c r="C287" t="inlineStr">
        <is>
          <t>2022 F-250 G40596</t>
        </is>
      </c>
      <c r="D287" t="n">
        <v>1500</v>
      </c>
      <c r="E287" t="n">
        <v>1</v>
      </c>
      <c r="F287" t="n">
        <v>1575</v>
      </c>
      <c r="G287" t="n">
        <v>75</v>
      </c>
    </row>
    <row r="288">
      <c r="A288" t="inlineStr">
        <is>
          <t>Pickup Truck</t>
        </is>
      </c>
      <c r="B288" t="inlineStr">
        <is>
          <t>PT-229</t>
        </is>
      </c>
      <c r="C288" t="inlineStr">
        <is>
          <t>2022 F-250 G40594</t>
        </is>
      </c>
      <c r="D288" t="n">
        <v>1500</v>
      </c>
      <c r="E288" t="n">
        <v>0.9999999999999999</v>
      </c>
      <c r="F288" t="n">
        <v>1575</v>
      </c>
      <c r="G288" t="n">
        <v>75</v>
      </c>
    </row>
    <row r="289">
      <c r="A289" t="inlineStr">
        <is>
          <t>Pickup Truck</t>
        </is>
      </c>
      <c r="B289" t="inlineStr">
        <is>
          <t>PT-235</t>
        </is>
      </c>
      <c r="C289" t="inlineStr">
        <is>
          <t>2023 F-150 D66303</t>
        </is>
      </c>
      <c r="D289" t="n">
        <v>1300</v>
      </c>
      <c r="E289" t="n">
        <v>0.9999999999999999</v>
      </c>
      <c r="F289" t="n">
        <v>1365</v>
      </c>
      <c r="G289" t="n">
        <v>65</v>
      </c>
    </row>
    <row r="290">
      <c r="A290" t="inlineStr">
        <is>
          <t>Pickup Truck</t>
        </is>
      </c>
      <c r="B290" t="inlineStr">
        <is>
          <t>PT-236</t>
        </is>
      </c>
      <c r="C290" t="inlineStr">
        <is>
          <t>2023 F-250</t>
        </is>
      </c>
      <c r="D290" t="n">
        <v>1500</v>
      </c>
      <c r="E290" t="n">
        <v>1</v>
      </c>
      <c r="F290" t="n">
        <v>1575</v>
      </c>
      <c r="G290" t="n">
        <v>75</v>
      </c>
    </row>
    <row r="291">
      <c r="A291" t="inlineStr">
        <is>
          <t>Pickup Truck</t>
        </is>
      </c>
      <c r="B291" t="inlineStr">
        <is>
          <t>PT-237</t>
        </is>
      </c>
      <c r="C291" t="inlineStr">
        <is>
          <t>2023 F-250</t>
        </is>
      </c>
      <c r="D291" t="n">
        <v>1500</v>
      </c>
      <c r="E291" t="n">
        <v>1</v>
      </c>
      <c r="F291" t="n">
        <v>1575</v>
      </c>
      <c r="G291" t="n">
        <v>75</v>
      </c>
    </row>
    <row r="292">
      <c r="A292" t="inlineStr">
        <is>
          <t>Pickup Truck</t>
        </is>
      </c>
      <c r="B292" t="inlineStr">
        <is>
          <t>PT-239</t>
        </is>
      </c>
      <c r="C292" t="inlineStr">
        <is>
          <t>2023 F-150 XL</t>
        </is>
      </c>
      <c r="D292" t="n">
        <v>1300</v>
      </c>
      <c r="E292" t="n">
        <v>1</v>
      </c>
      <c r="F292" t="n">
        <v>1365</v>
      </c>
      <c r="G292" t="n">
        <v>65</v>
      </c>
    </row>
    <row r="293">
      <c r="A293" t="inlineStr">
        <is>
          <t>Pickup Truck</t>
        </is>
      </c>
      <c r="B293" t="inlineStr">
        <is>
          <t>PT-240</t>
        </is>
      </c>
      <c r="C293" t="inlineStr">
        <is>
          <t>2023 F-150 XL</t>
        </is>
      </c>
      <c r="D293" t="n">
        <v>1300</v>
      </c>
      <c r="E293" t="n">
        <v>1</v>
      </c>
      <c r="F293" t="n">
        <v>1365</v>
      </c>
      <c r="G293" t="n">
        <v>65</v>
      </c>
    </row>
    <row r="294">
      <c r="A294" t="inlineStr">
        <is>
          <t>Pickup Truck</t>
        </is>
      </c>
      <c r="B294" t="inlineStr">
        <is>
          <t>PT-241</t>
        </is>
      </c>
      <c r="C294" t="inlineStr">
        <is>
          <t>2023 F-150 XL</t>
        </is>
      </c>
      <c r="D294" t="n">
        <v>1300</v>
      </c>
      <c r="E294" t="n">
        <v>0</v>
      </c>
      <c r="F294" t="n">
        <v>1365</v>
      </c>
      <c r="G294" t="n">
        <v>65</v>
      </c>
    </row>
    <row r="295">
      <c r="A295" t="inlineStr">
        <is>
          <t>Pickup Truck</t>
        </is>
      </c>
      <c r="B295" t="inlineStr">
        <is>
          <t>PT-242</t>
        </is>
      </c>
      <c r="C295" t="inlineStr">
        <is>
          <t>2023 F-250</t>
        </is>
      </c>
      <c r="D295" t="n">
        <v>1500</v>
      </c>
      <c r="E295" t="n">
        <v>1</v>
      </c>
      <c r="F295" t="n">
        <v>1575</v>
      </c>
      <c r="G295" t="n">
        <v>75</v>
      </c>
    </row>
    <row r="296">
      <c r="A296" t="inlineStr">
        <is>
          <t>Pickup Truck</t>
        </is>
      </c>
      <c r="B296" t="inlineStr">
        <is>
          <t>PT-243</t>
        </is>
      </c>
      <c r="C296" t="inlineStr">
        <is>
          <t>2023 F-150 STX</t>
        </is>
      </c>
      <c r="D296" t="n">
        <v>1300</v>
      </c>
      <c r="E296" t="n">
        <v>0</v>
      </c>
      <c r="F296" t="n">
        <v>1365</v>
      </c>
      <c r="G296" t="n">
        <v>65</v>
      </c>
    </row>
    <row r="297">
      <c r="A297" t="inlineStr">
        <is>
          <t>Pickup Truck</t>
        </is>
      </c>
      <c r="B297" t="inlineStr">
        <is>
          <t>PT-244</t>
        </is>
      </c>
      <c r="C297" t="inlineStr">
        <is>
          <t>2023 F-150 STX</t>
        </is>
      </c>
      <c r="D297" t="n">
        <v>1300</v>
      </c>
      <c r="E297" t="n">
        <v>1</v>
      </c>
      <c r="F297" t="n">
        <v>1365</v>
      </c>
      <c r="G297" t="n">
        <v>65</v>
      </c>
    </row>
    <row r="298">
      <c r="A298" t="inlineStr">
        <is>
          <t>Pickup Truck</t>
        </is>
      </c>
      <c r="B298" t="inlineStr">
        <is>
          <t>PT-245</t>
        </is>
      </c>
      <c r="C298" t="inlineStr">
        <is>
          <t>2023 F-150 STX</t>
        </is>
      </c>
      <c r="D298" t="n">
        <v>1300</v>
      </c>
      <c r="E298" t="n">
        <v>1</v>
      </c>
      <c r="F298" t="n">
        <v>1365</v>
      </c>
      <c r="G298" t="n">
        <v>65</v>
      </c>
    </row>
    <row r="299">
      <c r="A299" t="inlineStr">
        <is>
          <t>Pickup Truck</t>
        </is>
      </c>
      <c r="B299" t="inlineStr">
        <is>
          <t>PT-246</t>
        </is>
      </c>
      <c r="C299" t="inlineStr">
        <is>
          <t>2023 F-150 STX</t>
        </is>
      </c>
      <c r="D299" t="n">
        <v>1300</v>
      </c>
      <c r="E299" t="n">
        <v>1</v>
      </c>
      <c r="F299" t="n">
        <v>1365</v>
      </c>
      <c r="G299" t="n">
        <v>65</v>
      </c>
    </row>
    <row r="300">
      <c r="A300" t="inlineStr">
        <is>
          <t>Pickup Truck</t>
        </is>
      </c>
      <c r="B300" t="inlineStr">
        <is>
          <t>PT-247</t>
        </is>
      </c>
      <c r="C300" t="inlineStr">
        <is>
          <t>2023 F-150 STX</t>
        </is>
      </c>
      <c r="D300" t="n">
        <v>1300</v>
      </c>
      <c r="E300" t="n">
        <v>1</v>
      </c>
      <c r="F300" t="n">
        <v>1365</v>
      </c>
      <c r="G300" t="n">
        <v>65</v>
      </c>
    </row>
    <row r="301">
      <c r="A301" t="inlineStr">
        <is>
          <t>Pickup Truck</t>
        </is>
      </c>
      <c r="B301" t="inlineStr">
        <is>
          <t>PT-252</t>
        </is>
      </c>
      <c r="C301" t="inlineStr">
        <is>
          <t>2023 F-250 XL</t>
        </is>
      </c>
      <c r="D301" t="n">
        <v>1500</v>
      </c>
      <c r="E301" t="n">
        <v>1</v>
      </c>
      <c r="F301" t="n">
        <v>1575</v>
      </c>
      <c r="G301" t="n">
        <v>75</v>
      </c>
    </row>
    <row r="302">
      <c r="A302" t="inlineStr">
        <is>
          <t>Pickup Truck</t>
        </is>
      </c>
      <c r="B302" t="inlineStr">
        <is>
          <t>PT-268</t>
        </is>
      </c>
      <c r="C302" t="inlineStr">
        <is>
          <t>2024 FORD MAVERICK XLT (5305)</t>
        </is>
      </c>
      <c r="D302" t="n">
        <v>1000</v>
      </c>
      <c r="E302" t="n">
        <v>1</v>
      </c>
      <c r="F302" t="n">
        <v>1050</v>
      </c>
      <c r="G302" t="n">
        <v>50</v>
      </c>
    </row>
    <row r="303">
      <c r="A303" t="inlineStr">
        <is>
          <t>Pickup Truck</t>
        </is>
      </c>
      <c r="B303" t="inlineStr">
        <is>
          <t>PT-269</t>
        </is>
      </c>
      <c r="C303" t="inlineStr">
        <is>
          <t>2024 F350 FLATBED WELDING TK</t>
        </is>
      </c>
      <c r="D303" t="n">
        <v>2500</v>
      </c>
      <c r="E303" t="n">
        <v>1</v>
      </c>
      <c r="F303" t="n">
        <v>2625</v>
      </c>
      <c r="G303" t="n">
        <v>125</v>
      </c>
    </row>
    <row r="304">
      <c r="A304" t="inlineStr">
        <is>
          <t>Pickup Truck</t>
        </is>
      </c>
      <c r="B304" t="inlineStr">
        <is>
          <t>PT-269'</t>
        </is>
      </c>
      <c r="C304" t="inlineStr">
        <is>
          <t>2024 LE VANTAGE 322 WELDER</t>
        </is>
      </c>
      <c r="D304" t="n">
        <v>0</v>
      </c>
      <c r="E304" t="n">
        <v>0</v>
      </c>
      <c r="F304" t="n">
        <v>0</v>
      </c>
      <c r="G304" t="n">
        <v>0</v>
      </c>
    </row>
    <row r="305">
      <c r="A305" t="inlineStr">
        <is>
          <t>Pickup Truck</t>
        </is>
      </c>
      <c r="B305" t="inlineStr">
        <is>
          <t>PT-270</t>
        </is>
      </c>
      <c r="C305" t="inlineStr">
        <is>
          <t>2024 FORD MAVERICK XL (2821)</t>
        </is>
      </c>
      <c r="D305" t="n">
        <v>1000</v>
      </c>
      <c r="E305" t="n">
        <v>0</v>
      </c>
      <c r="F305" t="n">
        <v>1050</v>
      </c>
      <c r="G305" t="n">
        <v>50</v>
      </c>
    </row>
    <row r="306">
      <c r="A306" t="inlineStr">
        <is>
          <t>Pickup Truck</t>
        </is>
      </c>
      <c r="B306" t="inlineStr">
        <is>
          <t>PT-274</t>
        </is>
      </c>
      <c r="C306" t="inlineStr">
        <is>
          <t>2024 FORD MAVERICK (RRB41786)</t>
        </is>
      </c>
      <c r="D306" t="n">
        <v>1000</v>
      </c>
      <c r="E306" t="n">
        <v>1</v>
      </c>
      <c r="F306" t="n">
        <v>1050</v>
      </c>
      <c r="G306" t="n">
        <v>50</v>
      </c>
    </row>
    <row r="307">
      <c r="A307" t="inlineStr">
        <is>
          <t>Pickup Truck</t>
        </is>
      </c>
      <c r="B307" t="inlineStr">
        <is>
          <t>PT-275</t>
        </is>
      </c>
      <c r="C307" t="inlineStr">
        <is>
          <t>2024 FORD MAVERICK (RRB40920)</t>
        </is>
      </c>
      <c r="D307" t="n">
        <v>1000</v>
      </c>
      <c r="E307" t="n">
        <v>0</v>
      </c>
      <c r="F307" t="n">
        <v>1050</v>
      </c>
      <c r="G307" t="n">
        <v>50</v>
      </c>
    </row>
    <row r="308">
      <c r="A308" t="inlineStr">
        <is>
          <t>Pickup Truck</t>
        </is>
      </c>
      <c r="B308" t="inlineStr">
        <is>
          <t>PT-276</t>
        </is>
      </c>
      <c r="C308" t="inlineStr">
        <is>
          <t>2024 FORD MAVERICK (RRB41388)</t>
        </is>
      </c>
      <c r="D308" t="n">
        <v>1000</v>
      </c>
      <c r="E308" t="n">
        <v>1</v>
      </c>
      <c r="F308" t="n">
        <v>1050</v>
      </c>
      <c r="G308" t="n">
        <v>50</v>
      </c>
    </row>
    <row r="309">
      <c r="A309" t="inlineStr">
        <is>
          <t>Pickup Truck</t>
        </is>
      </c>
      <c r="B309" t="inlineStr">
        <is>
          <t>PT-277</t>
        </is>
      </c>
      <c r="C309" t="inlineStr">
        <is>
          <t>2024 FORD MAVERICK (RRB40474)</t>
        </is>
      </c>
      <c r="D309" t="n">
        <v>1000</v>
      </c>
      <c r="E309" t="n">
        <v>1</v>
      </c>
      <c r="F309" t="n">
        <v>1050</v>
      </c>
      <c r="G309" t="n">
        <v>50</v>
      </c>
    </row>
    <row r="310">
      <c r="A310" t="inlineStr">
        <is>
          <t>Pickup Truck</t>
        </is>
      </c>
      <c r="B310" t="inlineStr">
        <is>
          <t>PT-278</t>
        </is>
      </c>
      <c r="C310" t="inlineStr">
        <is>
          <t>2024 FORD MAVERICK (RRB41295)</t>
        </is>
      </c>
      <c r="D310" t="n">
        <v>1000</v>
      </c>
      <c r="E310" t="n">
        <v>1</v>
      </c>
      <c r="F310" t="n">
        <v>1050</v>
      </c>
      <c r="G310" t="n">
        <v>50</v>
      </c>
    </row>
    <row r="311">
      <c r="A311" t="inlineStr">
        <is>
          <t>Pickup Truck</t>
        </is>
      </c>
      <c r="B311" t="inlineStr">
        <is>
          <t>PT-279</t>
        </is>
      </c>
      <c r="C311" t="inlineStr">
        <is>
          <t>2024 F250 XL (REE94240)</t>
        </is>
      </c>
      <c r="D311" t="n">
        <v>1500</v>
      </c>
      <c r="E311" t="n">
        <v>1</v>
      </c>
      <c r="F311" t="n">
        <v>1575</v>
      </c>
      <c r="G311" t="n">
        <v>75</v>
      </c>
    </row>
    <row r="312">
      <c r="A312" t="inlineStr">
        <is>
          <t>Pickup Truck</t>
        </is>
      </c>
      <c r="B312" t="inlineStr">
        <is>
          <t>PT-280</t>
        </is>
      </c>
      <c r="C312" t="inlineStr">
        <is>
          <t>2024 F250 XL (REE93968)</t>
        </is>
      </c>
      <c r="D312" t="n">
        <v>1500</v>
      </c>
      <c r="E312" t="n">
        <v>1</v>
      </c>
      <c r="F312" t="n">
        <v>1575</v>
      </c>
      <c r="G312" t="n">
        <v>75</v>
      </c>
    </row>
    <row r="313">
      <c r="A313" t="inlineStr">
        <is>
          <t>Pickup Truck</t>
        </is>
      </c>
      <c r="B313" t="inlineStr">
        <is>
          <t>PT-281</t>
        </is>
      </c>
      <c r="C313" t="inlineStr">
        <is>
          <t>2024 F250 XL (REE94010)</t>
        </is>
      </c>
      <c r="D313" t="n">
        <v>1500</v>
      </c>
      <c r="E313" t="n">
        <v>1</v>
      </c>
      <c r="F313" t="n">
        <v>1575</v>
      </c>
      <c r="G313" t="n">
        <v>75</v>
      </c>
    </row>
    <row r="314">
      <c r="A314" t="inlineStr">
        <is>
          <t>Pickup Truck</t>
        </is>
      </c>
      <c r="B314" t="inlineStr">
        <is>
          <t>PT-282</t>
        </is>
      </c>
      <c r="C314" t="inlineStr">
        <is>
          <t>2024 F250 XL (REF26875)</t>
        </is>
      </c>
      <c r="D314" t="n">
        <v>1500</v>
      </c>
      <c r="E314" t="n">
        <v>1</v>
      </c>
      <c r="F314" t="n">
        <v>1575</v>
      </c>
      <c r="G314" t="n">
        <v>75</v>
      </c>
    </row>
    <row r="315">
      <c r="A315" t="inlineStr">
        <is>
          <t>Pickup Truck</t>
        </is>
      </c>
      <c r="B315" t="inlineStr">
        <is>
          <t>PT-283</t>
        </is>
      </c>
      <c r="C315" t="inlineStr">
        <is>
          <t>2024 F250 F26630 PT-283</t>
        </is>
      </c>
      <c r="D315" t="n">
        <v>1500</v>
      </c>
      <c r="E315" t="n">
        <v>0</v>
      </c>
      <c r="F315" t="n">
        <v>1575</v>
      </c>
      <c r="G315" t="n">
        <v>75</v>
      </c>
    </row>
    <row r="316">
      <c r="A316" t="inlineStr">
        <is>
          <t>Pickup Truck</t>
        </is>
      </c>
      <c r="B316" t="inlineStr">
        <is>
          <t>PT-284</t>
        </is>
      </c>
      <c r="C316" t="inlineStr">
        <is>
          <t>2024 F250 F26104 PT-284</t>
        </is>
      </c>
      <c r="D316" t="n">
        <v>1500</v>
      </c>
      <c r="E316" t="n">
        <v>1</v>
      </c>
      <c r="F316" t="n">
        <v>1575</v>
      </c>
      <c r="G316" t="n">
        <v>75</v>
      </c>
    </row>
    <row r="317">
      <c r="A317" t="inlineStr">
        <is>
          <t>Pickup Truck</t>
        </is>
      </c>
      <c r="B317" t="inlineStr">
        <is>
          <t>PT-38</t>
        </is>
      </c>
      <c r="C317" t="inlineStr">
        <is>
          <t>2013 F150 F28270</t>
        </is>
      </c>
      <c r="D317" t="n">
        <v>1300</v>
      </c>
      <c r="E317" t="n">
        <v>0</v>
      </c>
      <c r="F317" t="n">
        <v>1365</v>
      </c>
      <c r="G317" t="n">
        <v>65</v>
      </c>
    </row>
    <row r="318">
      <c r="A318" t="inlineStr">
        <is>
          <t>Pickup Truck</t>
        </is>
      </c>
      <c r="B318" t="inlineStr">
        <is>
          <t>PT-44</t>
        </is>
      </c>
      <c r="C318" t="inlineStr">
        <is>
          <t>2014 F150 D30985</t>
        </is>
      </c>
      <c r="D318" t="n">
        <v>1300</v>
      </c>
      <c r="E318" t="n">
        <v>0</v>
      </c>
      <c r="F318" t="n">
        <v>1365</v>
      </c>
      <c r="G318" t="n">
        <v>65</v>
      </c>
    </row>
    <row r="319">
      <c r="A319" t="inlineStr">
        <is>
          <t>Pickup Truck</t>
        </is>
      </c>
      <c r="B319" t="inlineStr">
        <is>
          <t>PT-48</t>
        </is>
      </c>
      <c r="C319" t="inlineStr">
        <is>
          <t>2015 F-150 G47448</t>
        </is>
      </c>
      <c r="D319" t="n">
        <v>1300</v>
      </c>
      <c r="E319" t="n">
        <v>0</v>
      </c>
      <c r="F319" t="n">
        <v>1365</v>
      </c>
      <c r="G319" t="n">
        <v>65</v>
      </c>
    </row>
    <row r="320">
      <c r="A320" t="inlineStr">
        <is>
          <t>Pickup Truck</t>
        </is>
      </c>
      <c r="B320" t="inlineStr">
        <is>
          <t>PT-49</t>
        </is>
      </c>
      <c r="C320" t="inlineStr">
        <is>
          <t>2014 F-150</t>
        </is>
      </c>
      <c r="D320" t="n">
        <v>1300</v>
      </c>
      <c r="E320" t="n">
        <v>0</v>
      </c>
      <c r="F320" t="n">
        <v>1365</v>
      </c>
      <c r="G320" t="n">
        <v>65</v>
      </c>
    </row>
    <row r="321">
      <c r="A321" t="inlineStr">
        <is>
          <t>Pickup Truck</t>
        </is>
      </c>
      <c r="B321" t="inlineStr">
        <is>
          <t>PT-52</t>
        </is>
      </c>
      <c r="C321" t="inlineStr">
        <is>
          <t>2014 F-150 E41090</t>
        </is>
      </c>
      <c r="D321" t="n">
        <v>1300</v>
      </c>
      <c r="E321" t="n">
        <v>0</v>
      </c>
      <c r="F321" t="n">
        <v>1365</v>
      </c>
      <c r="G321" t="n">
        <v>65</v>
      </c>
    </row>
    <row r="322">
      <c r="A322" t="inlineStr">
        <is>
          <t>Pickup Truck</t>
        </is>
      </c>
      <c r="B322" t="inlineStr">
        <is>
          <t>PT-53</t>
        </is>
      </c>
      <c r="C322" t="inlineStr">
        <is>
          <t>2014 F-150 E41089</t>
        </is>
      </c>
      <c r="D322" t="n">
        <v>1300</v>
      </c>
      <c r="E322" t="n">
        <v>0</v>
      </c>
      <c r="F322" t="n">
        <v>1365</v>
      </c>
      <c r="G322" t="n">
        <v>65</v>
      </c>
    </row>
    <row r="323">
      <c r="A323" t="inlineStr">
        <is>
          <t>Pickup Truck</t>
        </is>
      </c>
      <c r="B323" t="inlineStr">
        <is>
          <t>PT-63</t>
        </is>
      </c>
      <c r="C323" t="inlineStr">
        <is>
          <t>2016 F-250 C85621</t>
        </is>
      </c>
      <c r="D323" t="n">
        <v>1500</v>
      </c>
      <c r="E323" t="n">
        <v>0</v>
      </c>
      <c r="F323" t="n">
        <v>1575</v>
      </c>
      <c r="G323" t="n">
        <v>75</v>
      </c>
    </row>
    <row r="324">
      <c r="A324" t="inlineStr">
        <is>
          <t>Pickup Truck</t>
        </is>
      </c>
      <c r="B324" t="inlineStr">
        <is>
          <t>PT-65</t>
        </is>
      </c>
      <c r="C324" t="inlineStr">
        <is>
          <t>2014 F-150 D63723</t>
        </is>
      </c>
      <c r="D324" t="n">
        <v>1300</v>
      </c>
      <c r="E324" t="n">
        <v>0</v>
      </c>
      <c r="F324" t="n">
        <v>1365</v>
      </c>
      <c r="G324" t="n">
        <v>65</v>
      </c>
    </row>
    <row r="325">
      <c r="A325" t="inlineStr">
        <is>
          <t>Pickup Truck</t>
        </is>
      </c>
      <c r="B325" t="inlineStr">
        <is>
          <t>PT-68</t>
        </is>
      </c>
      <c r="C325" t="inlineStr">
        <is>
          <t>2013 F-150 F99881</t>
        </is>
      </c>
      <c r="D325" t="n">
        <v>1300</v>
      </c>
      <c r="E325" t="n">
        <v>0</v>
      </c>
      <c r="F325" t="n">
        <v>1365</v>
      </c>
      <c r="G325" t="n">
        <v>65</v>
      </c>
    </row>
    <row r="326">
      <c r="A326" t="inlineStr">
        <is>
          <t>Pickup Truck</t>
        </is>
      </c>
      <c r="B326" t="inlineStr">
        <is>
          <t>PT-69</t>
        </is>
      </c>
      <c r="C326" t="inlineStr">
        <is>
          <t>2015 F-250 B77262</t>
        </is>
      </c>
      <c r="D326" t="n">
        <v>1500</v>
      </c>
      <c r="E326" t="n">
        <v>0</v>
      </c>
      <c r="F326" t="n">
        <v>1575</v>
      </c>
      <c r="G326" t="n">
        <v>75</v>
      </c>
    </row>
    <row r="327">
      <c r="A327" t="inlineStr">
        <is>
          <t>Pickup Truck</t>
        </is>
      </c>
      <c r="B327" t="inlineStr">
        <is>
          <t>PT-72</t>
        </is>
      </c>
      <c r="C327" t="inlineStr">
        <is>
          <t>2017 F-150 C52657</t>
        </is>
      </c>
      <c r="D327" t="n">
        <v>1300</v>
      </c>
      <c r="E327" t="n">
        <v>0</v>
      </c>
      <c r="F327" t="n">
        <v>1365</v>
      </c>
      <c r="G327" t="n">
        <v>65</v>
      </c>
    </row>
    <row r="328">
      <c r="A328" t="inlineStr">
        <is>
          <t>Pickup Truck</t>
        </is>
      </c>
      <c r="B328" t="inlineStr">
        <is>
          <t>PT-75</t>
        </is>
      </c>
      <c r="C328" t="inlineStr">
        <is>
          <t>2017 F-150 D87656</t>
        </is>
      </c>
      <c r="D328" t="n">
        <v>1300</v>
      </c>
      <c r="E328" t="n">
        <v>0</v>
      </c>
      <c r="F328" t="n">
        <v>1365</v>
      </c>
      <c r="G328" t="n">
        <v>65</v>
      </c>
    </row>
    <row r="329">
      <c r="A329" t="inlineStr">
        <is>
          <t>Pickup Truck</t>
        </is>
      </c>
      <c r="B329" t="inlineStr">
        <is>
          <t>PT-76</t>
        </is>
      </c>
      <c r="C329" t="inlineStr">
        <is>
          <t>2015 F-150 B24296</t>
        </is>
      </c>
      <c r="D329" t="n">
        <v>1300</v>
      </c>
      <c r="E329" t="n">
        <v>0</v>
      </c>
      <c r="F329" t="n">
        <v>1365</v>
      </c>
      <c r="G329" t="n">
        <v>65</v>
      </c>
    </row>
    <row r="330">
      <c r="A330" t="inlineStr">
        <is>
          <t>Pickup Truck</t>
        </is>
      </c>
      <c r="B330" t="inlineStr">
        <is>
          <t>PT-77</t>
        </is>
      </c>
      <c r="C330" t="inlineStr">
        <is>
          <t>2017 F-150 D48335</t>
        </is>
      </c>
      <c r="D330" t="n">
        <v>1300</v>
      </c>
      <c r="E330" t="n">
        <v>0</v>
      </c>
      <c r="F330" t="n">
        <v>1365</v>
      </c>
      <c r="G330" t="n">
        <v>65</v>
      </c>
      <c r="H330" t="inlineStr">
        <is>
          <t>16000 - MOVING FORWARD</t>
        </is>
      </c>
    </row>
    <row r="331">
      <c r="A331" t="inlineStr">
        <is>
          <t>Pickup Truck</t>
        </is>
      </c>
      <c r="B331" t="inlineStr">
        <is>
          <t>PT-78</t>
        </is>
      </c>
      <c r="C331" t="inlineStr">
        <is>
          <t>2017 F-150 D69856</t>
        </is>
      </c>
      <c r="D331" t="n">
        <v>1300</v>
      </c>
      <c r="E331" t="n">
        <v>0</v>
      </c>
      <c r="F331" t="n">
        <v>1365</v>
      </c>
      <c r="G331" t="n">
        <v>65</v>
      </c>
    </row>
    <row r="332">
      <c r="A332" t="inlineStr">
        <is>
          <t>Pickup Truck</t>
        </is>
      </c>
      <c r="B332" t="inlineStr">
        <is>
          <t>PT-80</t>
        </is>
      </c>
      <c r="C332" t="inlineStr">
        <is>
          <t>2017 F-150 C61454</t>
        </is>
      </c>
      <c r="D332" t="n">
        <v>1300</v>
      </c>
      <c r="E332" t="n">
        <v>0</v>
      </c>
      <c r="F332" t="n">
        <v>1365</v>
      </c>
      <c r="G332" t="n">
        <v>65</v>
      </c>
    </row>
    <row r="333">
      <c r="A333" t="inlineStr">
        <is>
          <t>Pickup Truck</t>
        </is>
      </c>
      <c r="B333" t="inlineStr">
        <is>
          <t>PT-81</t>
        </is>
      </c>
      <c r="C333" t="inlineStr">
        <is>
          <t>2017 F-250 E17646</t>
        </is>
      </c>
      <c r="D333" t="n">
        <v>1500</v>
      </c>
      <c r="E333" t="n">
        <v>0</v>
      </c>
      <c r="F333" t="n">
        <v>1575</v>
      </c>
      <c r="G333" t="n">
        <v>75</v>
      </c>
    </row>
    <row r="334">
      <c r="A334" t="inlineStr">
        <is>
          <t>Pickup Truck</t>
        </is>
      </c>
      <c r="B334" t="inlineStr">
        <is>
          <t>PT-82</t>
        </is>
      </c>
      <c r="C334" t="inlineStr">
        <is>
          <t>2017 F-150 C70210</t>
        </is>
      </c>
      <c r="D334" t="n">
        <v>1300</v>
      </c>
      <c r="E334" t="n">
        <v>0</v>
      </c>
      <c r="F334" t="n">
        <v>1365</v>
      </c>
      <c r="G334" t="n">
        <v>65</v>
      </c>
    </row>
    <row r="335">
      <c r="A335" t="inlineStr">
        <is>
          <t>Pickup Truck</t>
        </is>
      </c>
      <c r="B335" t="inlineStr">
        <is>
          <t>PT-83</t>
        </is>
      </c>
      <c r="C335" t="inlineStr">
        <is>
          <t>2017 F-150 D80154</t>
        </is>
      </c>
      <c r="D335" t="n">
        <v>1300</v>
      </c>
      <c r="E335" t="n">
        <v>0</v>
      </c>
      <c r="F335" t="n">
        <v>1365</v>
      </c>
      <c r="G335" t="n">
        <v>65</v>
      </c>
    </row>
    <row r="336">
      <c r="A336" t="inlineStr">
        <is>
          <t>Pickup Truck</t>
        </is>
      </c>
      <c r="B336" t="inlineStr">
        <is>
          <t>PT-85</t>
        </is>
      </c>
      <c r="C336" t="inlineStr">
        <is>
          <t>2016 F-250 A65965</t>
        </is>
      </c>
      <c r="D336" t="n">
        <v>1500</v>
      </c>
      <c r="E336" t="n">
        <v>0</v>
      </c>
      <c r="F336" t="n">
        <v>1575</v>
      </c>
      <c r="G336" t="n">
        <v>75</v>
      </c>
    </row>
    <row r="337">
      <c r="A337" t="inlineStr">
        <is>
          <t>Pickup Truck</t>
        </is>
      </c>
      <c r="B337" t="inlineStr">
        <is>
          <t>PT-87</t>
        </is>
      </c>
      <c r="C337" t="inlineStr">
        <is>
          <t>2016 F-250 C06167</t>
        </is>
      </c>
      <c r="D337" t="n">
        <v>1500</v>
      </c>
      <c r="E337" t="n">
        <v>0</v>
      </c>
      <c r="F337" t="n">
        <v>1575</v>
      </c>
      <c r="G337" t="n">
        <v>75</v>
      </c>
    </row>
    <row r="338">
      <c r="A338" t="inlineStr">
        <is>
          <t>Pickup Truck</t>
        </is>
      </c>
      <c r="B338" t="inlineStr">
        <is>
          <t>PT-88</t>
        </is>
      </c>
      <c r="C338" t="inlineStr">
        <is>
          <t>2013 F-150 E44469</t>
        </is>
      </c>
      <c r="D338" t="n">
        <v>1300</v>
      </c>
      <c r="E338" t="n">
        <v>0</v>
      </c>
      <c r="F338" t="n">
        <v>1365</v>
      </c>
      <c r="G338" t="n">
        <v>65</v>
      </c>
    </row>
    <row r="339">
      <c r="A339" t="inlineStr">
        <is>
          <t>Pickup Truck</t>
        </is>
      </c>
      <c r="B339" t="inlineStr">
        <is>
          <t>PT-89</t>
        </is>
      </c>
      <c r="C339" t="inlineStr">
        <is>
          <t>2017 F-150 D58127</t>
        </is>
      </c>
      <c r="D339" t="n">
        <v>1300</v>
      </c>
      <c r="E339" t="n">
        <v>1</v>
      </c>
      <c r="F339" t="n">
        <v>1365</v>
      </c>
      <c r="G339" t="n">
        <v>65</v>
      </c>
    </row>
    <row r="340">
      <c r="A340" t="inlineStr">
        <is>
          <t>Pickup Truck</t>
        </is>
      </c>
      <c r="B340" t="inlineStr">
        <is>
          <t>PT-91</t>
        </is>
      </c>
      <c r="C340" t="inlineStr">
        <is>
          <t>2017 F-250 E55397</t>
        </is>
      </c>
      <c r="D340" t="n">
        <v>1500</v>
      </c>
      <c r="E340" t="n">
        <v>0</v>
      </c>
      <c r="F340" t="n">
        <v>1575</v>
      </c>
      <c r="G340" t="n">
        <v>75</v>
      </c>
    </row>
    <row r="341">
      <c r="A341" t="inlineStr">
        <is>
          <t>Pickup Truck</t>
        </is>
      </c>
      <c r="B341" t="inlineStr">
        <is>
          <t>PT-92</t>
        </is>
      </c>
      <c r="C341" t="inlineStr">
        <is>
          <t>2016 F-150 E43112</t>
        </is>
      </c>
      <c r="D341" t="n">
        <v>1300</v>
      </c>
      <c r="E341" t="n">
        <v>0.05</v>
      </c>
      <c r="F341" t="n">
        <v>1365</v>
      </c>
      <c r="G341" t="n">
        <v>65</v>
      </c>
    </row>
    <row r="342">
      <c r="A342" t="inlineStr">
        <is>
          <t>PRESSURE WASHER</t>
        </is>
      </c>
      <c r="B342" t="inlineStr">
        <is>
          <t>PW-01</t>
        </is>
      </c>
      <c r="C342" t="inlineStr">
        <is>
          <t>SIMPSON 5000 PSI PRESSURE WASHER</t>
        </is>
      </c>
      <c r="D342" t="n">
        <v>500</v>
      </c>
      <c r="E342" t="n">
        <v>0</v>
      </c>
      <c r="F342" t="n">
        <v>525</v>
      </c>
      <c r="G342" t="n">
        <v>25</v>
      </c>
    </row>
    <row r="343">
      <c r="A343" t="inlineStr">
        <is>
          <t>ROLLER</t>
        </is>
      </c>
      <c r="B343" t="inlineStr">
        <is>
          <t>R-01</t>
        </is>
      </c>
      <c r="C343" t="inlineStr">
        <is>
          <t>Ingersoll Rand SDR70 66" Roll.</t>
        </is>
      </c>
      <c r="D343" t="n">
        <v>2500</v>
      </c>
      <c r="E343" t="n">
        <v>0</v>
      </c>
      <c r="F343" t="n">
        <v>2625</v>
      </c>
      <c r="G343" t="n">
        <v>125</v>
      </c>
    </row>
    <row r="344">
      <c r="A344" t="inlineStr">
        <is>
          <t>Roller</t>
        </is>
      </c>
      <c r="B344" t="inlineStr">
        <is>
          <t>R-05</t>
        </is>
      </c>
      <c r="C344" t="inlineStr">
        <is>
          <t>Ing-Rand SD116DX 84" Roller</t>
        </is>
      </c>
      <c r="D344" t="n">
        <v>3000</v>
      </c>
      <c r="E344" t="n">
        <v>0</v>
      </c>
      <c r="F344" t="n">
        <v>3150</v>
      </c>
      <c r="G344" t="n">
        <v>150</v>
      </c>
    </row>
    <row r="345">
      <c r="A345" t="inlineStr">
        <is>
          <t>Roller</t>
        </is>
      </c>
      <c r="B345" t="inlineStr">
        <is>
          <t>R-09</t>
        </is>
      </c>
      <c r="C345" t="inlineStr">
        <is>
          <t>84" CAT 563 Padfoot Roller</t>
        </is>
      </c>
      <c r="D345" t="n">
        <v>3000</v>
      </c>
      <c r="E345" t="n">
        <v>1</v>
      </c>
      <c r="F345" t="n">
        <v>3150</v>
      </c>
      <c r="G345" t="n">
        <v>150</v>
      </c>
    </row>
    <row r="346">
      <c r="A346" t="inlineStr">
        <is>
          <t>Roller</t>
        </is>
      </c>
      <c r="B346" t="inlineStr">
        <is>
          <t>R-13</t>
        </is>
      </c>
      <c r="C346" t="inlineStr">
        <is>
          <t>84" Sakai SV510T Roller</t>
        </is>
      </c>
      <c r="D346" t="n">
        <v>3000</v>
      </c>
      <c r="E346" t="n">
        <v>1</v>
      </c>
      <c r="F346" t="n">
        <v>3150</v>
      </c>
      <c r="G346" t="n">
        <v>150</v>
      </c>
    </row>
    <row r="347">
      <c r="A347" t="inlineStr">
        <is>
          <t>Roller</t>
        </is>
      </c>
      <c r="B347" t="inlineStr">
        <is>
          <t>R-14</t>
        </is>
      </c>
      <c r="C347" t="inlineStr">
        <is>
          <t>Dynapac CP271 (2006)</t>
        </is>
      </c>
      <c r="D347" t="n">
        <v>2000</v>
      </c>
      <c r="E347" t="n">
        <v>0</v>
      </c>
      <c r="F347" t="n">
        <v>2100</v>
      </c>
      <c r="G347" t="n">
        <v>100</v>
      </c>
    </row>
    <row r="348">
      <c r="A348" t="inlineStr">
        <is>
          <t>Roller</t>
        </is>
      </c>
      <c r="B348" t="inlineStr">
        <is>
          <t>R-15</t>
        </is>
      </c>
      <c r="C348" t="inlineStr">
        <is>
          <t>33" Wacker Neuson Trench Roll</t>
        </is>
      </c>
      <c r="D348" t="n">
        <v>1500</v>
      </c>
      <c r="E348" t="n">
        <v>1</v>
      </c>
      <c r="F348" t="n">
        <v>1575</v>
      </c>
      <c r="G348" t="n">
        <v>75</v>
      </c>
    </row>
    <row r="349">
      <c r="A349" t="inlineStr">
        <is>
          <t>Roller</t>
        </is>
      </c>
      <c r="B349" t="inlineStr">
        <is>
          <t>R-16</t>
        </is>
      </c>
      <c r="C349" t="inlineStr">
        <is>
          <t>66" Sakai SV410 Roller</t>
        </is>
      </c>
      <c r="D349" t="n">
        <v>2000</v>
      </c>
      <c r="E349" t="n">
        <v>0</v>
      </c>
      <c r="F349" t="n">
        <v>2100</v>
      </c>
      <c r="G349" t="n">
        <v>100</v>
      </c>
    </row>
    <row r="350">
      <c r="A350" t="inlineStr">
        <is>
          <t>Roller</t>
        </is>
      </c>
      <c r="B350" t="inlineStr">
        <is>
          <t>R-19</t>
        </is>
      </c>
      <c r="C350" t="inlineStr">
        <is>
          <t>RTXSC2 Wacker 33" RC (2014)</t>
        </is>
      </c>
      <c r="D350" t="n">
        <v>1500</v>
      </c>
      <c r="E350" t="n">
        <v>0</v>
      </c>
      <c r="F350" t="n">
        <v>1575</v>
      </c>
      <c r="G350" t="n">
        <v>75</v>
      </c>
    </row>
    <row r="351">
      <c r="A351" t="inlineStr">
        <is>
          <t>Roller</t>
        </is>
      </c>
      <c r="B351" t="inlineStr">
        <is>
          <t>R-20</t>
        </is>
      </c>
      <c r="C351" t="inlineStr">
        <is>
          <t>Wacker Neuson RD12A (2013)</t>
        </is>
      </c>
      <c r="D351" t="n">
        <v>2000</v>
      </c>
      <c r="E351" t="n">
        <v>0.05</v>
      </c>
      <c r="F351" t="n">
        <v>2100</v>
      </c>
      <c r="G351" t="n">
        <v>100</v>
      </c>
    </row>
    <row r="352">
      <c r="A352" t="inlineStr">
        <is>
          <t>Roller</t>
        </is>
      </c>
      <c r="B352" t="inlineStr">
        <is>
          <t>R-21</t>
        </is>
      </c>
      <c r="C352" t="inlineStr">
        <is>
          <t>Bomag BW177PDH-50 (2012)</t>
        </is>
      </c>
      <c r="D352" t="n">
        <v>2500</v>
      </c>
      <c r="E352" t="n">
        <v>0.59</v>
      </c>
      <c r="F352" t="n">
        <v>2625</v>
      </c>
      <c r="G352" t="n">
        <v>125</v>
      </c>
    </row>
    <row r="353">
      <c r="A353" t="inlineStr">
        <is>
          <t>Roller</t>
        </is>
      </c>
      <c r="B353" t="inlineStr">
        <is>
          <t>R-22</t>
        </is>
      </c>
      <c r="C353" t="inlineStr">
        <is>
          <t>2011 CAT CS54</t>
        </is>
      </c>
      <c r="D353" t="n">
        <v>2000</v>
      </c>
      <c r="E353" t="n">
        <v>1</v>
      </c>
      <c r="F353" t="n">
        <v>2100</v>
      </c>
      <c r="G353" t="n">
        <v>100</v>
      </c>
    </row>
    <row r="354">
      <c r="A354" t="inlineStr">
        <is>
          <t>Roller</t>
        </is>
      </c>
      <c r="B354" t="inlineStr">
        <is>
          <t>R-23</t>
        </is>
      </c>
      <c r="C354" t="inlineStr">
        <is>
          <t>2011 CAT CP56</t>
        </is>
      </c>
      <c r="D354" t="n">
        <v>2000</v>
      </c>
      <c r="E354" t="n">
        <v>0.48</v>
      </c>
      <c r="F354" t="n">
        <v>2100</v>
      </c>
      <c r="G354" t="n">
        <v>100</v>
      </c>
    </row>
    <row r="355">
      <c r="A355" t="inlineStr">
        <is>
          <t>Roller</t>
        </is>
      </c>
      <c r="B355" t="inlineStr">
        <is>
          <t>R-25</t>
        </is>
      </c>
      <c r="C355" t="inlineStr">
        <is>
          <t>Wacker RTLX-SC3</t>
        </is>
      </c>
      <c r="D355" t="n">
        <v>2000</v>
      </c>
      <c r="E355" t="n">
        <v>1</v>
      </c>
      <c r="F355" t="n">
        <v>2100</v>
      </c>
      <c r="G355" t="n">
        <v>100</v>
      </c>
    </row>
    <row r="356">
      <c r="A356" t="inlineStr">
        <is>
          <t>Roller</t>
        </is>
      </c>
      <c r="B356" t="inlineStr">
        <is>
          <t>R-26</t>
        </is>
      </c>
      <c r="C356" t="inlineStr">
        <is>
          <t>2015 Wacker Neuson RTSC3</t>
        </is>
      </c>
      <c r="D356" t="n">
        <v>1500</v>
      </c>
      <c r="E356" t="n">
        <v>0.11</v>
      </c>
      <c r="F356" t="n">
        <v>1575</v>
      </c>
      <c r="G356" t="n">
        <v>75</v>
      </c>
    </row>
    <row r="357">
      <c r="A357" t="inlineStr">
        <is>
          <t>Roller</t>
        </is>
      </c>
      <c r="B357" t="inlineStr">
        <is>
          <t>R-27</t>
        </is>
      </c>
      <c r="C357" t="inlineStr">
        <is>
          <t>2012 Wacker Neuson RT82-SC</t>
        </is>
      </c>
      <c r="D357" t="n">
        <v>2000</v>
      </c>
      <c r="E357" t="n">
        <v>1</v>
      </c>
      <c r="F357" t="n">
        <v>2100</v>
      </c>
      <c r="G357" t="n">
        <v>100</v>
      </c>
    </row>
    <row r="358">
      <c r="A358" t="inlineStr">
        <is>
          <t>Roller</t>
        </is>
      </c>
      <c r="B358" t="inlineStr">
        <is>
          <t>R-28</t>
        </is>
      </c>
      <c r="C358" t="inlineStr">
        <is>
          <t>2016 Dynapac CP2700</t>
        </is>
      </c>
      <c r="D358" t="n">
        <v>4000</v>
      </c>
      <c r="E358" t="n">
        <v>0</v>
      </c>
      <c r="F358" t="n">
        <v>4200</v>
      </c>
      <c r="G358" t="n">
        <v>200</v>
      </c>
    </row>
    <row r="359">
      <c r="A359" t="inlineStr">
        <is>
          <t>Roller</t>
        </is>
      </c>
      <c r="B359" t="inlineStr">
        <is>
          <t>R-32</t>
        </is>
      </c>
      <c r="C359" t="inlineStr">
        <is>
          <t>2015 VOLVO SD45 SDC</t>
        </is>
      </c>
      <c r="D359" t="n">
        <v>2000</v>
      </c>
      <c r="E359" t="n">
        <v>0.65</v>
      </c>
      <c r="F359" t="n">
        <v>2100</v>
      </c>
      <c r="G359" t="n">
        <v>100</v>
      </c>
    </row>
    <row r="360">
      <c r="A360" t="inlineStr">
        <is>
          <t>Roller</t>
        </is>
      </c>
      <c r="B360" t="inlineStr">
        <is>
          <t>R-33</t>
        </is>
      </c>
      <c r="C360" t="inlineStr">
        <is>
          <t>2017 WACKER RD12A DDR</t>
        </is>
      </c>
      <c r="D360" t="n">
        <v>2000</v>
      </c>
      <c r="E360" t="n">
        <v>1</v>
      </c>
      <c r="F360" t="n">
        <v>2100</v>
      </c>
      <c r="G360" t="n">
        <v>100</v>
      </c>
    </row>
    <row r="361">
      <c r="A361" t="inlineStr">
        <is>
          <t>Crane</t>
        </is>
      </c>
      <c r="B361" t="inlineStr">
        <is>
          <t>RTC-02</t>
        </is>
      </c>
      <c r="C361" t="inlineStr">
        <is>
          <t>Terex 65 Ton Crane</t>
        </is>
      </c>
      <c r="D361" t="n">
        <v>6000</v>
      </c>
      <c r="E361" t="n">
        <v>1</v>
      </c>
      <c r="F361" t="n">
        <v>6300</v>
      </c>
      <c r="G361" t="n">
        <v>300</v>
      </c>
    </row>
    <row r="362">
      <c r="A362" t="inlineStr">
        <is>
          <t>Crane</t>
        </is>
      </c>
      <c r="B362" t="inlineStr">
        <is>
          <t>RTC-03</t>
        </is>
      </c>
      <c r="C362" t="inlineStr">
        <is>
          <t>2014 TEREX RT555-2 55TON</t>
        </is>
      </c>
      <c r="D362" t="n">
        <v>6000</v>
      </c>
      <c r="E362" t="n">
        <v>1</v>
      </c>
      <c r="F362" t="n">
        <v>6300</v>
      </c>
      <c r="G362" t="n">
        <v>300</v>
      </c>
    </row>
    <row r="363">
      <c r="A363" t="inlineStr">
        <is>
          <t>Crane</t>
        </is>
      </c>
      <c r="B363" t="inlineStr">
        <is>
          <t>RTC-04</t>
        </is>
      </c>
      <c r="C363" t="inlineStr">
        <is>
          <t>2006 TEREX RT555 55TON</t>
        </is>
      </c>
      <c r="D363" t="n">
        <v>6000</v>
      </c>
      <c r="E363" t="n">
        <v>0</v>
      </c>
      <c r="F363" t="n">
        <v>6300</v>
      </c>
      <c r="G363" t="n">
        <v>300</v>
      </c>
    </row>
    <row r="364">
      <c r="A364" t="inlineStr">
        <is>
          <t>ROAD WIDENER</t>
        </is>
      </c>
      <c r="B364" t="inlineStr">
        <is>
          <t>RW-02</t>
        </is>
      </c>
      <c r="C364" t="inlineStr">
        <is>
          <t>1981 BLAW-KNOX RW100</t>
        </is>
      </c>
      <c r="D364" t="n">
        <v>2000</v>
      </c>
      <c r="E364" t="n">
        <v>0</v>
      </c>
      <c r="F364" t="n">
        <v>2100</v>
      </c>
      <c r="G364" t="n">
        <v>100</v>
      </c>
    </row>
    <row r="365">
      <c r="A365" t="inlineStr">
        <is>
          <t>SEMI</t>
        </is>
      </c>
      <c r="B365" t="inlineStr">
        <is>
          <t>S-07</t>
        </is>
      </c>
      <c r="C365" t="inlineStr">
        <is>
          <t>Peter 388 (2013) D168785</t>
        </is>
      </c>
      <c r="D365" t="n">
        <v>3193</v>
      </c>
      <c r="E365" t="n">
        <v>0</v>
      </c>
      <c r="F365" t="n">
        <v>3352.65</v>
      </c>
      <c r="G365" t="n">
        <v>159.6500000000001</v>
      </c>
    </row>
    <row r="366">
      <c r="A366" t="inlineStr">
        <is>
          <t>SEMI</t>
        </is>
      </c>
      <c r="B366" t="inlineStr">
        <is>
          <t>S-09</t>
        </is>
      </c>
      <c r="C366" t="inlineStr">
        <is>
          <t>Peterbilt (2016)</t>
        </is>
      </c>
      <c r="D366" t="n">
        <v>3193</v>
      </c>
      <c r="E366" t="n">
        <v>0</v>
      </c>
      <c r="F366" t="n">
        <v>3352.65</v>
      </c>
      <c r="G366" t="n">
        <v>159.6500000000001</v>
      </c>
    </row>
    <row r="367">
      <c r="A367" t="inlineStr">
        <is>
          <t>SEMI</t>
        </is>
      </c>
      <c r="B367" t="inlineStr">
        <is>
          <t>S-10</t>
        </is>
      </c>
      <c r="C367" t="inlineStr">
        <is>
          <t>2025 KW T880 (S-10)</t>
        </is>
      </c>
      <c r="D367" t="n">
        <v>3193</v>
      </c>
      <c r="E367" t="n">
        <v>0.1</v>
      </c>
      <c r="F367" t="n">
        <v>3352.65</v>
      </c>
      <c r="G367" t="n">
        <v>159.6500000000001</v>
      </c>
    </row>
    <row r="368">
      <c r="A368" t="inlineStr">
        <is>
          <t>SEMI</t>
        </is>
      </c>
      <c r="B368" t="inlineStr">
        <is>
          <t>S-11</t>
        </is>
      </c>
      <c r="C368" t="inlineStr">
        <is>
          <t>2017 MACK CXU613 (079522) S-11</t>
        </is>
      </c>
      <c r="D368" t="n">
        <v>3193</v>
      </c>
      <c r="F368" t="n">
        <v>3352.65</v>
      </c>
      <c r="G368" t="n">
        <v>159.6500000000001</v>
      </c>
    </row>
    <row r="369">
      <c r="A369" t="inlineStr">
        <is>
          <t>SEMI</t>
        </is>
      </c>
      <c r="B369" t="inlineStr">
        <is>
          <t>S-12</t>
        </is>
      </c>
      <c r="C369" t="inlineStr">
        <is>
          <t>2018 MACK CXU613 (085765) S-12</t>
        </is>
      </c>
      <c r="D369" t="n">
        <v>3193</v>
      </c>
      <c r="F369" t="n">
        <v>3352.65</v>
      </c>
      <c r="G369" t="n">
        <v>159.6500000000001</v>
      </c>
    </row>
    <row r="370">
      <c r="A370" t="inlineStr">
        <is>
          <t>SEMI</t>
        </is>
      </c>
      <c r="B370" t="inlineStr">
        <is>
          <t>S-13</t>
        </is>
      </c>
      <c r="C370" t="inlineStr">
        <is>
          <t>2018 MACK CXU613 (086733) S-13</t>
        </is>
      </c>
      <c r="D370" t="n">
        <v>3193</v>
      </c>
      <c r="F370" t="n">
        <v>3352.65</v>
      </c>
      <c r="G370" t="n">
        <v>159.6500000000001</v>
      </c>
    </row>
    <row r="371">
      <c r="A371" t="inlineStr">
        <is>
          <t>SEMI</t>
        </is>
      </c>
      <c r="B371" t="inlineStr">
        <is>
          <t>S-14</t>
        </is>
      </c>
      <c r="C371" t="inlineStr">
        <is>
          <t>2018 MACK CXU613 (085764) S-14</t>
        </is>
      </c>
      <c r="D371" t="n">
        <v>3193</v>
      </c>
      <c r="F371" t="n">
        <v>3352.65</v>
      </c>
      <c r="G371" t="n">
        <v>159.6500000000001</v>
      </c>
    </row>
    <row r="372">
      <c r="A372" t="inlineStr">
        <is>
          <t>Material Transfer Vehicle</t>
        </is>
      </c>
      <c r="B372" t="inlineStr">
        <is>
          <t>SB-01</t>
        </is>
      </c>
      <c r="C372" t="inlineStr">
        <is>
          <t>ROADTEC SB2500E SHUTTLE BUGGY</t>
        </is>
      </c>
      <c r="D372" t="n">
        <v>16000</v>
      </c>
      <c r="E372" t="n">
        <v>0.5</v>
      </c>
      <c r="F372" t="n">
        <v>16800</v>
      </c>
      <c r="G372" t="n">
        <v>800</v>
      </c>
    </row>
    <row r="373">
      <c r="A373" t="inlineStr">
        <is>
          <t>STEP DECK TRAILER</t>
        </is>
      </c>
      <c r="B373" t="inlineStr">
        <is>
          <t>SDT-01</t>
        </is>
      </c>
      <c r="C373" t="inlineStr">
        <is>
          <t>2021 UTILITY TRAILER 85605 SDT-01</t>
        </is>
      </c>
      <c r="D373" t="n">
        <v>850</v>
      </c>
      <c r="E373" t="n">
        <v>1</v>
      </c>
      <c r="F373" t="n">
        <v>892.5</v>
      </c>
      <c r="G373" t="n">
        <v>42.5</v>
      </c>
    </row>
    <row r="374">
      <c r="A374" t="inlineStr">
        <is>
          <t>TMA</t>
        </is>
      </c>
      <c r="B374" t="inlineStr">
        <is>
          <t>SFB-03</t>
        </is>
      </c>
      <c r="C374" t="inlineStr">
        <is>
          <t>2012 Freightliner with Access</t>
        </is>
      </c>
      <c r="D374" t="n">
        <v>3650</v>
      </c>
      <c r="E374" t="n">
        <v>1</v>
      </c>
      <c r="F374" t="n">
        <v>3832.5</v>
      </c>
      <c r="G374" t="n">
        <v>182.5</v>
      </c>
    </row>
    <row r="375">
      <c r="A375" t="inlineStr">
        <is>
          <t>TMA</t>
        </is>
      </c>
      <c r="B375" t="inlineStr">
        <is>
          <t>SFB-04</t>
        </is>
      </c>
      <c r="C375" t="inlineStr">
        <is>
          <t>2007 Freightliner M2</t>
        </is>
      </c>
      <c r="D375" t="n">
        <v>3650</v>
      </c>
      <c r="E375" t="n">
        <v>0.25</v>
      </c>
      <c r="F375" t="n">
        <v>3832.5</v>
      </c>
      <c r="G375" t="n">
        <v>182.5</v>
      </c>
    </row>
    <row r="376">
      <c r="A376" t="inlineStr">
        <is>
          <t>TMA</t>
        </is>
      </c>
      <c r="B376" t="inlineStr">
        <is>
          <t>SFB-05</t>
        </is>
      </c>
      <c r="C376" t="inlineStr">
        <is>
          <t>2012 Freightliner M2-106</t>
        </is>
      </c>
      <c r="D376" t="n">
        <v>3650</v>
      </c>
      <c r="E376" t="n">
        <v>0</v>
      </c>
      <c r="F376" t="n">
        <v>3832.5</v>
      </c>
      <c r="G376" t="n">
        <v>182.5</v>
      </c>
    </row>
    <row r="377">
      <c r="A377" t="inlineStr">
        <is>
          <t>TMA</t>
        </is>
      </c>
      <c r="B377" t="inlineStr">
        <is>
          <t>SFB-06</t>
        </is>
      </c>
      <c r="C377" t="inlineStr">
        <is>
          <t>2015 F-650 Attnt. 798561</t>
        </is>
      </c>
      <c r="D377" t="n">
        <v>3650</v>
      </c>
      <c r="E377" t="n">
        <v>0</v>
      </c>
      <c r="F377" t="n">
        <v>3832.5</v>
      </c>
      <c r="G377" t="n">
        <v>182.5</v>
      </c>
    </row>
    <row r="378">
      <c r="A378" t="inlineStr">
        <is>
          <t>TMA</t>
        </is>
      </c>
      <c r="B378" t="inlineStr">
        <is>
          <t>SFB-07</t>
        </is>
      </c>
      <c r="C378" t="inlineStr">
        <is>
          <t>Freightliner M2-106 (2014)</t>
        </is>
      </c>
      <c r="D378" t="n">
        <v>3650</v>
      </c>
      <c r="E378" t="n">
        <v>1</v>
      </c>
      <c r="F378" t="n">
        <v>3832.5</v>
      </c>
      <c r="G378" t="n">
        <v>182.5</v>
      </c>
    </row>
    <row r="379">
      <c r="A379" t="inlineStr">
        <is>
          <t>TMA</t>
        </is>
      </c>
      <c r="B379" t="inlineStr">
        <is>
          <t>SFB-08</t>
        </is>
      </c>
      <c r="C379" t="inlineStr">
        <is>
          <t>2013 Freightliner M2 FA9530</t>
        </is>
      </c>
      <c r="D379" t="n">
        <v>3650</v>
      </c>
      <c r="E379" t="n">
        <v>1</v>
      </c>
      <c r="F379" t="n">
        <v>3832.5</v>
      </c>
      <c r="G379" t="n">
        <v>182.5</v>
      </c>
    </row>
    <row r="380">
      <c r="A380" t="inlineStr">
        <is>
          <t>TMA</t>
        </is>
      </c>
      <c r="B380" t="inlineStr">
        <is>
          <t>SFB-09</t>
        </is>
      </c>
      <c r="C380" t="inlineStr">
        <is>
          <t>2013 Freightliner M2 106</t>
        </is>
      </c>
      <c r="D380" t="n">
        <v>3650</v>
      </c>
      <c r="E380" t="n">
        <v>1</v>
      </c>
      <c r="F380" t="n">
        <v>3832.5</v>
      </c>
      <c r="G380" t="n">
        <v>182.5</v>
      </c>
    </row>
    <row r="381">
      <c r="A381" t="inlineStr">
        <is>
          <t>TMA</t>
        </is>
      </c>
      <c r="B381" t="inlineStr">
        <is>
          <t>SFB-10</t>
        </is>
      </c>
      <c r="C381" t="inlineStr">
        <is>
          <t>2013 Freightliner M2 160</t>
        </is>
      </c>
      <c r="D381" t="n">
        <v>3650</v>
      </c>
      <c r="E381" t="n">
        <v>1</v>
      </c>
      <c r="F381" t="n">
        <v>3832.5</v>
      </c>
      <c r="G381" t="n">
        <v>182.5</v>
      </c>
    </row>
    <row r="382">
      <c r="A382" t="inlineStr">
        <is>
          <t>TMA</t>
        </is>
      </c>
      <c r="B382" t="inlineStr">
        <is>
          <t>SFB-11</t>
        </is>
      </c>
      <c r="C382" t="inlineStr">
        <is>
          <t>2015 International 4300</t>
        </is>
      </c>
      <c r="D382" t="n">
        <v>3650</v>
      </c>
      <c r="E382" t="n">
        <v>1</v>
      </c>
      <c r="F382" t="n">
        <v>3832.5</v>
      </c>
      <c r="G382" t="n">
        <v>182.5</v>
      </c>
    </row>
    <row r="383">
      <c r="A383" t="inlineStr">
        <is>
          <t>TMA</t>
        </is>
      </c>
      <c r="B383" t="inlineStr">
        <is>
          <t>SFB-12</t>
        </is>
      </c>
      <c r="C383" t="inlineStr">
        <is>
          <t>Mack MD6 TMA (2023)</t>
        </is>
      </c>
      <c r="D383" t="n">
        <v>3650</v>
      </c>
      <c r="E383" t="n">
        <v>1</v>
      </c>
      <c r="F383" t="n">
        <v>3832.5</v>
      </c>
      <c r="G383" t="n">
        <v>182.5</v>
      </c>
    </row>
    <row r="384">
      <c r="A384" t="inlineStr">
        <is>
          <t>TMA</t>
        </is>
      </c>
      <c r="B384" t="inlineStr">
        <is>
          <t>SFB-13</t>
        </is>
      </c>
      <c r="C384" t="inlineStr">
        <is>
          <t>Mack MD6 TMA (2023)</t>
        </is>
      </c>
      <c r="D384" t="n">
        <v>3650</v>
      </c>
      <c r="E384" t="n">
        <v>1</v>
      </c>
      <c r="F384" t="n">
        <v>3832.5</v>
      </c>
      <c r="G384" t="n">
        <v>182.5</v>
      </c>
    </row>
    <row r="385">
      <c r="A385" t="inlineStr">
        <is>
          <t>TMA</t>
        </is>
      </c>
      <c r="B385" t="inlineStr">
        <is>
          <t>SFB-14</t>
        </is>
      </c>
      <c r="C385" t="inlineStr">
        <is>
          <t>2018 INTL 4300 (H736688)</t>
        </is>
      </c>
      <c r="D385" t="n">
        <v>3650</v>
      </c>
      <c r="E385" t="n">
        <v>1</v>
      </c>
      <c r="F385" t="n">
        <v>3832.5</v>
      </c>
      <c r="G385" t="n">
        <v>182.5</v>
      </c>
    </row>
    <row r="386">
      <c r="A386" t="inlineStr">
        <is>
          <t>TMA</t>
        </is>
      </c>
      <c r="B386" t="inlineStr">
        <is>
          <t>SFB-15</t>
        </is>
      </c>
      <c r="C386" t="inlineStr">
        <is>
          <t>2017 FREIGHTLINER M2 (H9217)</t>
        </is>
      </c>
      <c r="D386" t="n">
        <v>3650</v>
      </c>
      <c r="E386" t="n">
        <v>1</v>
      </c>
      <c r="F386" t="n">
        <v>3832.5</v>
      </c>
      <c r="G386" t="n">
        <v>182.5</v>
      </c>
    </row>
    <row r="387">
      <c r="A387" t="inlineStr">
        <is>
          <t>TMA</t>
        </is>
      </c>
      <c r="B387" t="inlineStr">
        <is>
          <t>SFB-16</t>
        </is>
      </c>
      <c r="C387" t="inlineStr">
        <is>
          <t>2019 INTL 4300 (L592806)</t>
        </is>
      </c>
      <c r="D387" t="n">
        <v>3650</v>
      </c>
      <c r="E387" t="n">
        <v>1</v>
      </c>
      <c r="F387" t="n">
        <v>3832.5</v>
      </c>
      <c r="G387" t="n">
        <v>182.5</v>
      </c>
    </row>
    <row r="388">
      <c r="A388" t="inlineStr">
        <is>
          <t>TMA</t>
        </is>
      </c>
      <c r="B388" t="inlineStr">
        <is>
          <t>SFB-22</t>
        </is>
      </c>
      <c r="C388" t="inlineStr">
        <is>
          <t>2016 FRGHT M2 (V9036)</t>
        </is>
      </c>
      <c r="D388" t="n">
        <v>3650</v>
      </c>
      <c r="E388" t="n">
        <v>1</v>
      </c>
      <c r="F388" t="n">
        <v>3832.5</v>
      </c>
      <c r="G388" t="n">
        <v>182.5</v>
      </c>
    </row>
    <row r="389">
      <c r="A389" t="inlineStr">
        <is>
          <t>Skid Steer</t>
        </is>
      </c>
      <c r="B389" t="inlineStr">
        <is>
          <t>SS-06</t>
        </is>
      </c>
      <c r="C389" t="inlineStr">
        <is>
          <t>CAT 279 Compact Track Loader</t>
        </is>
      </c>
      <c r="D389" t="n">
        <v>2100</v>
      </c>
      <c r="E389" t="n">
        <v>0</v>
      </c>
      <c r="F389" t="n">
        <v>2205</v>
      </c>
      <c r="G389" t="n">
        <v>105</v>
      </c>
    </row>
    <row r="390">
      <c r="A390" t="inlineStr">
        <is>
          <t>Skid Steer</t>
        </is>
      </c>
      <c r="B390" t="inlineStr">
        <is>
          <t>SS-07</t>
        </is>
      </c>
      <c r="C390" t="inlineStr">
        <is>
          <t>CAT 279 Compact Track Loader</t>
        </is>
      </c>
      <c r="D390" t="n">
        <v>2100</v>
      </c>
      <c r="E390" t="n">
        <v>0</v>
      </c>
      <c r="F390" t="n">
        <v>2205</v>
      </c>
      <c r="G390" t="n">
        <v>105</v>
      </c>
    </row>
    <row r="391">
      <c r="A391" t="inlineStr">
        <is>
          <t>Skid Steer</t>
        </is>
      </c>
      <c r="B391" t="inlineStr">
        <is>
          <t>SS-09</t>
        </is>
      </c>
      <c r="C391" t="inlineStr">
        <is>
          <t>CAT 279 Compact Track Loader</t>
        </is>
      </c>
      <c r="D391" t="n">
        <v>2100</v>
      </c>
      <c r="E391" t="n">
        <v>0</v>
      </c>
      <c r="F391" t="n">
        <v>2205</v>
      </c>
      <c r="G391" t="n">
        <v>105</v>
      </c>
    </row>
    <row r="392">
      <c r="A392" t="inlineStr">
        <is>
          <t>Skid Steer</t>
        </is>
      </c>
      <c r="B392" t="inlineStr">
        <is>
          <t>SS-11</t>
        </is>
      </c>
      <c r="C392" t="inlineStr">
        <is>
          <t>BOBCAT T750</t>
        </is>
      </c>
      <c r="D392" t="n">
        <v>2100</v>
      </c>
      <c r="E392" t="n">
        <v>0</v>
      </c>
      <c r="F392" t="n">
        <v>2205</v>
      </c>
      <c r="G392" t="n">
        <v>105</v>
      </c>
    </row>
    <row r="393">
      <c r="A393" t="inlineStr">
        <is>
          <t>Skid Steer</t>
        </is>
      </c>
      <c r="B393" t="inlineStr">
        <is>
          <t>SS-12</t>
        </is>
      </c>
      <c r="C393" t="inlineStr">
        <is>
          <t>CAT 279D</t>
        </is>
      </c>
      <c r="D393" t="n">
        <v>2100</v>
      </c>
      <c r="E393" t="n">
        <v>0</v>
      </c>
      <c r="F393" t="n">
        <v>2205</v>
      </c>
      <c r="G393" t="n">
        <v>105</v>
      </c>
    </row>
    <row r="394">
      <c r="A394" t="inlineStr">
        <is>
          <t>Skid Steer</t>
        </is>
      </c>
      <c r="B394" t="inlineStr">
        <is>
          <t>SS-13</t>
        </is>
      </c>
      <c r="C394" t="inlineStr">
        <is>
          <t>2013 CAT 279C2</t>
        </is>
      </c>
      <c r="D394" t="n">
        <v>2100</v>
      </c>
      <c r="E394" t="n">
        <v>0</v>
      </c>
      <c r="F394" t="n">
        <v>2205</v>
      </c>
      <c r="G394" t="n">
        <v>105</v>
      </c>
    </row>
    <row r="395">
      <c r="A395" t="inlineStr">
        <is>
          <t>Skid Steer</t>
        </is>
      </c>
      <c r="B395" t="inlineStr">
        <is>
          <t>SS-14</t>
        </is>
      </c>
      <c r="C395" t="inlineStr">
        <is>
          <t>CAT 242B3 (2013)</t>
        </is>
      </c>
      <c r="D395" t="n">
        <v>2100</v>
      </c>
      <c r="E395" t="n">
        <v>0</v>
      </c>
      <c r="F395" t="n">
        <v>2205</v>
      </c>
      <c r="G395" t="n">
        <v>105</v>
      </c>
    </row>
    <row r="396">
      <c r="A396" t="inlineStr">
        <is>
          <t>Skid Steer</t>
        </is>
      </c>
      <c r="B396" t="inlineStr">
        <is>
          <t>SS-15</t>
        </is>
      </c>
      <c r="C396" t="inlineStr">
        <is>
          <t>CAT 279C</t>
        </is>
      </c>
      <c r="D396" t="n">
        <v>2100</v>
      </c>
      <c r="E396" t="n">
        <v>0</v>
      </c>
      <c r="F396" t="n">
        <v>2205</v>
      </c>
      <c r="G396" t="n">
        <v>105</v>
      </c>
    </row>
    <row r="397">
      <c r="A397" t="inlineStr">
        <is>
          <t>Skid Steer</t>
        </is>
      </c>
      <c r="B397" t="inlineStr">
        <is>
          <t>SS-16</t>
        </is>
      </c>
      <c r="C397" t="inlineStr">
        <is>
          <t>2014 CAT 279D</t>
        </is>
      </c>
      <c r="D397" t="n">
        <v>2100</v>
      </c>
      <c r="E397" t="n">
        <v>1</v>
      </c>
      <c r="F397" t="n">
        <v>2205</v>
      </c>
      <c r="G397" t="n">
        <v>105</v>
      </c>
    </row>
    <row r="398">
      <c r="A398" t="inlineStr">
        <is>
          <t>Skid Steer</t>
        </is>
      </c>
      <c r="B398" t="inlineStr">
        <is>
          <t>SS-17</t>
        </is>
      </c>
      <c r="C398" t="inlineStr">
        <is>
          <t>2017 CAT 279D</t>
        </is>
      </c>
      <c r="D398" t="n">
        <v>2100</v>
      </c>
      <c r="E398" t="n">
        <v>1</v>
      </c>
      <c r="F398" t="n">
        <v>2205</v>
      </c>
      <c r="G398" t="n">
        <v>105</v>
      </c>
    </row>
    <row r="399">
      <c r="A399" t="inlineStr">
        <is>
          <t>Skid Steer</t>
        </is>
      </c>
      <c r="B399" t="inlineStr">
        <is>
          <t>SS-21</t>
        </is>
      </c>
      <c r="C399" t="inlineStr">
        <is>
          <t>2014 CAT 279D</t>
        </is>
      </c>
      <c r="D399" t="n">
        <v>2100</v>
      </c>
      <c r="E399" t="n">
        <v>0</v>
      </c>
      <c r="F399" t="n">
        <v>2205</v>
      </c>
      <c r="G399" t="n">
        <v>105</v>
      </c>
    </row>
    <row r="400">
      <c r="A400" t="inlineStr">
        <is>
          <t>Skid Steer</t>
        </is>
      </c>
      <c r="B400" t="inlineStr">
        <is>
          <t>SS-22</t>
        </is>
      </c>
      <c r="C400" t="inlineStr">
        <is>
          <t>2017 CAT 279D</t>
        </is>
      </c>
      <c r="D400" t="n">
        <v>2100</v>
      </c>
      <c r="E400" t="n">
        <v>0.75</v>
      </c>
      <c r="F400" t="n">
        <v>2205</v>
      </c>
      <c r="G400" t="n">
        <v>105</v>
      </c>
    </row>
    <row r="401">
      <c r="A401" t="inlineStr">
        <is>
          <t>Skid Steer</t>
        </is>
      </c>
      <c r="B401" t="inlineStr">
        <is>
          <t>SS-23</t>
        </is>
      </c>
      <c r="C401" t="inlineStr">
        <is>
          <t>2017 CAT 279D</t>
        </is>
      </c>
      <c r="D401" t="n">
        <v>2100</v>
      </c>
      <c r="E401" t="n">
        <v>0.75</v>
      </c>
      <c r="F401" t="n">
        <v>2205</v>
      </c>
      <c r="G401" t="n">
        <v>105</v>
      </c>
    </row>
    <row r="402">
      <c r="A402" t="inlineStr">
        <is>
          <t>Skid Steer</t>
        </is>
      </c>
      <c r="B402" t="inlineStr">
        <is>
          <t>SS-24</t>
        </is>
      </c>
      <c r="C402" t="inlineStr">
        <is>
          <t>2015 CAT 242D</t>
        </is>
      </c>
      <c r="D402" t="n">
        <v>2100</v>
      </c>
      <c r="E402" t="n">
        <v>1</v>
      </c>
      <c r="F402" t="n">
        <v>2205</v>
      </c>
      <c r="G402" t="n">
        <v>105</v>
      </c>
    </row>
    <row r="403">
      <c r="A403" t="inlineStr">
        <is>
          <t>Skid Steer</t>
        </is>
      </c>
      <c r="B403" t="inlineStr">
        <is>
          <t>SS-25</t>
        </is>
      </c>
      <c r="C403" t="inlineStr">
        <is>
          <t>CAT 279D (2017)</t>
        </is>
      </c>
      <c r="D403" t="n">
        <v>2100</v>
      </c>
      <c r="E403" t="n">
        <v>0</v>
      </c>
      <c r="F403" t="n">
        <v>2205</v>
      </c>
      <c r="G403" t="n">
        <v>105</v>
      </c>
    </row>
    <row r="404">
      <c r="A404" t="inlineStr">
        <is>
          <t>Skid Steer</t>
        </is>
      </c>
      <c r="B404" t="inlineStr">
        <is>
          <t>SS-26</t>
        </is>
      </c>
      <c r="C404" t="inlineStr">
        <is>
          <t>CAT 279D (2018)</t>
        </is>
      </c>
      <c r="D404" t="n">
        <v>2100</v>
      </c>
      <c r="E404" t="n">
        <v>1</v>
      </c>
      <c r="F404" t="n">
        <v>2205</v>
      </c>
      <c r="G404" t="n">
        <v>105</v>
      </c>
    </row>
    <row r="405">
      <c r="A405" t="inlineStr">
        <is>
          <t>Skid Steer</t>
        </is>
      </c>
      <c r="B405" t="inlineStr">
        <is>
          <t>SS-27</t>
        </is>
      </c>
      <c r="C405" t="inlineStr">
        <is>
          <t>2018 CAT 289D</t>
        </is>
      </c>
      <c r="D405" t="n">
        <v>2100</v>
      </c>
      <c r="E405" t="n">
        <v>1</v>
      </c>
      <c r="F405" t="n">
        <v>2205</v>
      </c>
      <c r="G405" t="n">
        <v>105</v>
      </c>
    </row>
    <row r="406">
      <c r="A406" t="inlineStr">
        <is>
          <t>Skid Steer</t>
        </is>
      </c>
      <c r="B406" t="inlineStr">
        <is>
          <t>SS-28</t>
        </is>
      </c>
      <c r="C406" t="inlineStr">
        <is>
          <t>2018 CAT 279D</t>
        </is>
      </c>
      <c r="D406" t="n">
        <v>2100</v>
      </c>
      <c r="E406" t="n">
        <v>0.5</v>
      </c>
      <c r="F406" t="n">
        <v>2205</v>
      </c>
      <c r="G406" t="n">
        <v>105</v>
      </c>
    </row>
    <row r="407">
      <c r="A407" t="inlineStr">
        <is>
          <t>Skid Steer</t>
        </is>
      </c>
      <c r="B407" t="inlineStr">
        <is>
          <t>SS-29</t>
        </is>
      </c>
      <c r="C407" t="inlineStr">
        <is>
          <t>2018 CAT 279D</t>
        </is>
      </c>
      <c r="D407" t="n">
        <v>2100</v>
      </c>
      <c r="E407" t="n">
        <v>1</v>
      </c>
      <c r="F407" t="n">
        <v>2205</v>
      </c>
      <c r="G407" t="n">
        <v>105</v>
      </c>
    </row>
    <row r="408">
      <c r="A408" t="inlineStr">
        <is>
          <t>Skid Steer</t>
        </is>
      </c>
      <c r="B408" t="inlineStr">
        <is>
          <t>SS-32</t>
        </is>
      </c>
      <c r="C408" t="inlineStr">
        <is>
          <t>CAT 279D</t>
        </is>
      </c>
      <c r="D408" t="n">
        <v>2100</v>
      </c>
      <c r="E408" t="n">
        <v>1</v>
      </c>
      <c r="F408" t="n">
        <v>2205</v>
      </c>
      <c r="G408" t="n">
        <v>105</v>
      </c>
    </row>
    <row r="409">
      <c r="A409" t="inlineStr">
        <is>
          <t>Skid Steer</t>
        </is>
      </c>
      <c r="B409" t="inlineStr">
        <is>
          <t>SS-33</t>
        </is>
      </c>
      <c r="C409" t="inlineStr">
        <is>
          <t>CAT 279D3 (2022)</t>
        </is>
      </c>
      <c r="D409" t="n">
        <v>2100</v>
      </c>
      <c r="E409" t="n">
        <v>0.5</v>
      </c>
      <c r="F409" t="n">
        <v>2205</v>
      </c>
      <c r="G409" t="n">
        <v>105</v>
      </c>
    </row>
    <row r="410">
      <c r="A410" t="inlineStr">
        <is>
          <t>Skid Steer</t>
        </is>
      </c>
      <c r="B410" t="inlineStr">
        <is>
          <t>SS-34</t>
        </is>
      </c>
      <c r="C410" t="inlineStr">
        <is>
          <t>CAT 289D3 (2022)</t>
        </is>
      </c>
      <c r="D410" t="n">
        <v>2100</v>
      </c>
      <c r="E410" t="n">
        <v>0.25</v>
      </c>
      <c r="F410" t="n">
        <v>2205</v>
      </c>
      <c r="G410" t="n">
        <v>105</v>
      </c>
    </row>
    <row r="411">
      <c r="A411" t="inlineStr">
        <is>
          <t>Skid Steer</t>
        </is>
      </c>
      <c r="B411" t="inlineStr">
        <is>
          <t>SS-35</t>
        </is>
      </c>
      <c r="C411" t="inlineStr">
        <is>
          <t>CAT 279D3 (2022)</t>
        </is>
      </c>
      <c r="D411" t="n">
        <v>2100</v>
      </c>
      <c r="E411" t="n">
        <v>1</v>
      </c>
      <c r="F411" t="n">
        <v>2205</v>
      </c>
      <c r="G411" t="n">
        <v>105</v>
      </c>
    </row>
    <row r="412">
      <c r="A412" t="inlineStr">
        <is>
          <t>Skid Steer</t>
        </is>
      </c>
      <c r="B412" t="inlineStr">
        <is>
          <t>SS-36</t>
        </is>
      </c>
      <c r="C412" t="inlineStr">
        <is>
          <t>CAT 279D3 (2022)</t>
        </is>
      </c>
      <c r="D412" t="n">
        <v>2100</v>
      </c>
      <c r="E412" t="n">
        <v>0.5</v>
      </c>
      <c r="F412" t="n">
        <v>2205</v>
      </c>
      <c r="G412" t="n">
        <v>105</v>
      </c>
    </row>
    <row r="413">
      <c r="A413" t="inlineStr">
        <is>
          <t>Skid Steer</t>
        </is>
      </c>
      <c r="B413" t="inlineStr">
        <is>
          <t>SS-37</t>
        </is>
      </c>
      <c r="C413" t="inlineStr">
        <is>
          <t>CAT 289D3 (2022)</t>
        </is>
      </c>
      <c r="D413" t="n">
        <v>2100</v>
      </c>
      <c r="E413" t="n">
        <v>1</v>
      </c>
      <c r="F413" t="n">
        <v>2205</v>
      </c>
      <c r="G413" t="n">
        <v>105</v>
      </c>
    </row>
    <row r="414">
      <c r="A414" t="inlineStr">
        <is>
          <t>Skid Steer</t>
        </is>
      </c>
      <c r="B414" t="inlineStr">
        <is>
          <t>SS-38</t>
        </is>
      </c>
      <c r="C414" t="inlineStr">
        <is>
          <t>CAT 289D3 (2022)</t>
        </is>
      </c>
      <c r="D414" t="n">
        <v>2100</v>
      </c>
      <c r="E414" t="n">
        <v>1</v>
      </c>
      <c r="F414" t="n">
        <v>2205</v>
      </c>
      <c r="G414" t="n">
        <v>105</v>
      </c>
    </row>
    <row r="415">
      <c r="A415" t="inlineStr">
        <is>
          <t>Skid Steer</t>
        </is>
      </c>
      <c r="B415" t="inlineStr">
        <is>
          <t>SS-39</t>
        </is>
      </c>
      <c r="C415" t="inlineStr">
        <is>
          <t>CAT 289D3 (2022)</t>
        </is>
      </c>
      <c r="D415" t="n">
        <v>2100</v>
      </c>
      <c r="E415" t="n">
        <v>0.75</v>
      </c>
      <c r="F415" t="n">
        <v>2205</v>
      </c>
      <c r="G415" t="n">
        <v>105</v>
      </c>
    </row>
    <row r="416">
      <c r="A416" t="inlineStr">
        <is>
          <t>Skid Steer</t>
        </is>
      </c>
      <c r="B416" t="inlineStr">
        <is>
          <t>SS-41</t>
        </is>
      </c>
      <c r="C416" t="inlineStr">
        <is>
          <t>CAT 289D3 (2023)</t>
        </is>
      </c>
      <c r="D416" t="n">
        <v>2100</v>
      </c>
      <c r="E416" t="n">
        <v>0.5</v>
      </c>
      <c r="F416" t="n">
        <v>2205</v>
      </c>
      <c r="G416" t="n">
        <v>105</v>
      </c>
    </row>
    <row r="417">
      <c r="A417" t="inlineStr">
        <is>
          <t>Skid Steer</t>
        </is>
      </c>
      <c r="B417" t="inlineStr">
        <is>
          <t>SS-44</t>
        </is>
      </c>
      <c r="C417" t="inlineStr">
        <is>
          <t>2025 CAT 265 CTL (KR404778) SS-44</t>
        </is>
      </c>
      <c r="D417" t="n">
        <v>2100</v>
      </c>
      <c r="E417" t="n">
        <v>1</v>
      </c>
      <c r="F417" t="n">
        <v>2205</v>
      </c>
      <c r="G417" t="n">
        <v>105</v>
      </c>
    </row>
    <row r="418">
      <c r="A418" t="inlineStr">
        <is>
          <t>Skid Steer</t>
        </is>
      </c>
      <c r="B418" t="inlineStr">
        <is>
          <t>SS-45</t>
        </is>
      </c>
      <c r="C418" t="inlineStr">
        <is>
          <t>2025 CAT 265 CTL (KR405358) SS-45</t>
        </is>
      </c>
      <c r="D418" t="n">
        <v>2100</v>
      </c>
      <c r="E418" t="n">
        <v>1</v>
      </c>
      <c r="F418" t="n">
        <v>2205</v>
      </c>
      <c r="G418" t="n">
        <v>105</v>
      </c>
    </row>
    <row r="419">
      <c r="A419" t="inlineStr">
        <is>
          <t>Skid Steer</t>
        </is>
      </c>
      <c r="B419" t="inlineStr">
        <is>
          <t>SS-46</t>
        </is>
      </c>
      <c r="C419" t="inlineStr">
        <is>
          <t>2025 CAT 265 CTL (KR405362) SS-46</t>
        </is>
      </c>
      <c r="D419" t="n">
        <v>2100</v>
      </c>
      <c r="E419" t="n">
        <v>1</v>
      </c>
      <c r="F419" t="n">
        <v>2205</v>
      </c>
      <c r="G419" t="n">
        <v>105</v>
      </c>
    </row>
    <row r="420">
      <c r="A420" t="inlineStr">
        <is>
          <t>Heavy Truck</t>
        </is>
      </c>
      <c r="B420" t="inlineStr">
        <is>
          <t>STK-01</t>
        </is>
      </c>
      <c r="C420" t="inlineStr">
        <is>
          <t>2018 FRGHT M2 W5278 STK-01</t>
        </is>
      </c>
      <c r="D420" t="n">
        <v>1500</v>
      </c>
      <c r="E420" t="n">
        <v>1</v>
      </c>
      <c r="F420" t="n">
        <v>1575</v>
      </c>
      <c r="G420" t="n">
        <v>75</v>
      </c>
    </row>
    <row r="421">
      <c r="A421" t="inlineStr">
        <is>
          <t>Pickup Truck</t>
        </is>
      </c>
      <c r="B421" t="inlineStr">
        <is>
          <t>SV-08</t>
        </is>
      </c>
      <c r="C421" t="inlineStr">
        <is>
          <t>2020 Ford Explorer A41584</t>
        </is>
      </c>
      <c r="D421" t="n">
        <v>1250</v>
      </c>
      <c r="E421" t="n">
        <v>1</v>
      </c>
      <c r="F421" t="n">
        <v>1312.5</v>
      </c>
      <c r="G421" t="n">
        <v>62.5</v>
      </c>
    </row>
    <row r="422">
      <c r="A422" t="inlineStr">
        <is>
          <t>Sweeper Truck</t>
        </is>
      </c>
      <c r="B422" t="inlineStr">
        <is>
          <t>SWT-01</t>
        </is>
      </c>
      <c r="C422" t="inlineStr">
        <is>
          <t>F-250 Street Sweeper</t>
        </is>
      </c>
      <c r="D422" t="n">
        <v>3000</v>
      </c>
      <c r="E422" t="n">
        <v>0</v>
      </c>
      <c r="F422" t="n">
        <v>3150</v>
      </c>
      <c r="G422" t="n">
        <v>150</v>
      </c>
    </row>
    <row r="423">
      <c r="A423" t="inlineStr">
        <is>
          <t>Stabilization</t>
        </is>
      </c>
      <c r="B423" t="inlineStr">
        <is>
          <t>T-01</t>
        </is>
      </c>
      <c r="C423" t="inlineStr">
        <is>
          <t>CMI 425 TILLER</t>
        </is>
      </c>
      <c r="D423" t="n">
        <v>6000</v>
      </c>
      <c r="E423" t="n">
        <v>0</v>
      </c>
      <c r="F423" t="n">
        <v>6300</v>
      </c>
      <c r="G423" t="n">
        <v>300</v>
      </c>
    </row>
    <row r="424">
      <c r="A424" t="inlineStr">
        <is>
          <t>Stabilization</t>
        </is>
      </c>
      <c r="B424" t="inlineStr">
        <is>
          <t>T-03</t>
        </is>
      </c>
      <c r="C424" t="inlineStr">
        <is>
          <t>2015 CAT RM300</t>
        </is>
      </c>
      <c r="D424" t="n">
        <v>7000</v>
      </c>
      <c r="E424" t="n">
        <v>0</v>
      </c>
      <c r="F424" t="n">
        <v>7350</v>
      </c>
      <c r="G424" t="n">
        <v>350</v>
      </c>
    </row>
    <row r="425">
      <c r="A425" t="inlineStr">
        <is>
          <t>Tack Dist. Trailer</t>
        </is>
      </c>
      <c r="B425" t="inlineStr">
        <is>
          <t>TDT-01</t>
        </is>
      </c>
      <c r="C425" t="inlineStr">
        <is>
          <t>2024 MT600 (9941) TDT-01</t>
        </is>
      </c>
      <c r="D425" t="n">
        <v>600</v>
      </c>
      <c r="E425" t="n">
        <v>0</v>
      </c>
      <c r="F425" t="n">
        <v>630</v>
      </c>
      <c r="G425" t="n">
        <v>30</v>
      </c>
    </row>
    <row r="426">
      <c r="A426" t="inlineStr">
        <is>
          <t>Telehandler</t>
        </is>
      </c>
      <c r="B426" t="inlineStr">
        <is>
          <t>TH-02</t>
        </is>
      </c>
      <c r="C426" t="inlineStr">
        <is>
          <t>2013 JLG G1255A 12000LB</t>
        </is>
      </c>
      <c r="D426" t="n">
        <v>4000</v>
      </c>
      <c r="E426" t="n">
        <v>0.5</v>
      </c>
      <c r="F426" t="n">
        <v>4200</v>
      </c>
      <c r="G426" t="n">
        <v>200</v>
      </c>
    </row>
    <row r="427">
      <c r="A427" t="inlineStr">
        <is>
          <t>Telehandler</t>
        </is>
      </c>
      <c r="B427" t="inlineStr">
        <is>
          <t>TH-04</t>
        </is>
      </c>
      <c r="C427" t="inlineStr">
        <is>
          <t>2011 JLG G1255A</t>
        </is>
      </c>
      <c r="D427" t="n">
        <v>4000</v>
      </c>
      <c r="E427" t="n">
        <v>0</v>
      </c>
      <c r="F427" t="n">
        <v>4200</v>
      </c>
      <c r="G427" t="n">
        <v>200</v>
      </c>
    </row>
    <row r="428">
      <c r="A428" t="inlineStr">
        <is>
          <t>Telehandler</t>
        </is>
      </c>
      <c r="B428" t="inlineStr">
        <is>
          <t>TH-05</t>
        </is>
      </c>
      <c r="C428" t="inlineStr">
        <is>
          <t>2013 JLG 10054 4x4</t>
        </is>
      </c>
      <c r="D428" t="n">
        <v>4000</v>
      </c>
      <c r="E428" t="n">
        <v>0</v>
      </c>
      <c r="F428" t="n">
        <v>4200</v>
      </c>
      <c r="G428" t="n">
        <v>200</v>
      </c>
    </row>
    <row r="429">
      <c r="A429" t="inlineStr">
        <is>
          <t>Telehandler</t>
        </is>
      </c>
      <c r="B429" t="inlineStr">
        <is>
          <t>TH-06</t>
        </is>
      </c>
      <c r="C429" t="inlineStr">
        <is>
          <t>2012 JLG G1255A</t>
        </is>
      </c>
      <c r="D429" t="n">
        <v>4000</v>
      </c>
      <c r="E429" t="n">
        <v>1</v>
      </c>
      <c r="F429" t="n">
        <v>4200</v>
      </c>
      <c r="G429" t="n">
        <v>200</v>
      </c>
    </row>
    <row r="430">
      <c r="A430" t="inlineStr">
        <is>
          <t>Telehandler</t>
        </is>
      </c>
      <c r="B430" t="inlineStr">
        <is>
          <t>TH-07</t>
        </is>
      </c>
      <c r="C430" t="inlineStr">
        <is>
          <t>2014 JLG G1255A</t>
        </is>
      </c>
      <c r="D430" t="n">
        <v>4000</v>
      </c>
      <c r="E430" t="n">
        <v>0.75</v>
      </c>
      <c r="F430" t="n">
        <v>4200</v>
      </c>
      <c r="G430" t="n">
        <v>200</v>
      </c>
    </row>
    <row r="431">
      <c r="A431" t="inlineStr">
        <is>
          <t>Telehandler</t>
        </is>
      </c>
      <c r="B431" t="inlineStr">
        <is>
          <t>TH-09</t>
        </is>
      </c>
      <c r="C431" t="inlineStr">
        <is>
          <t>2013 JLG G1255A</t>
        </is>
      </c>
      <c r="D431" t="n">
        <v>4000</v>
      </c>
      <c r="E431" t="n">
        <v>1</v>
      </c>
      <c r="F431" t="n">
        <v>4200</v>
      </c>
      <c r="G431" t="n">
        <v>200</v>
      </c>
    </row>
    <row r="432">
      <c r="A432" t="inlineStr">
        <is>
          <t>Telehandler</t>
        </is>
      </c>
      <c r="B432" t="inlineStr">
        <is>
          <t>TH-10</t>
        </is>
      </c>
      <c r="C432" t="inlineStr">
        <is>
          <t>2016 JLG G5-18A (76908)</t>
        </is>
      </c>
      <c r="D432" t="n">
        <v>2000</v>
      </c>
      <c r="E432" t="n">
        <v>0.5</v>
      </c>
      <c r="F432" t="n">
        <v>2100</v>
      </c>
      <c r="G432" t="n">
        <v>100</v>
      </c>
    </row>
    <row r="433">
      <c r="A433" t="inlineStr">
        <is>
          <t>Telehandler</t>
        </is>
      </c>
      <c r="B433" t="inlineStr">
        <is>
          <t>TH-11</t>
        </is>
      </c>
      <c r="C433" t="inlineStr">
        <is>
          <t>2017 GENIE GTH-5519 TELEHANDLE</t>
        </is>
      </c>
      <c r="D433" t="n">
        <v>2000</v>
      </c>
      <c r="E433" t="n">
        <v>0.5</v>
      </c>
      <c r="F433" t="n">
        <v>2100</v>
      </c>
      <c r="G433" t="n">
        <v>100</v>
      </c>
    </row>
    <row r="434">
      <c r="A434" t="inlineStr">
        <is>
          <t>Telehandler</t>
        </is>
      </c>
      <c r="B434" t="inlineStr">
        <is>
          <t>TH-12</t>
        </is>
      </c>
      <c r="C434" t="inlineStr">
        <is>
          <t>2016 JLG1255 TELEHANDLER TH-12</t>
        </is>
      </c>
      <c r="D434" t="n">
        <v>4000</v>
      </c>
      <c r="E434" t="n">
        <v>0.5</v>
      </c>
      <c r="F434" t="n">
        <v>4200</v>
      </c>
      <c r="G434" t="n">
        <v>200</v>
      </c>
    </row>
    <row r="435">
      <c r="A435" t="e">
        <v>#N/A</v>
      </c>
      <c r="B435" t="inlineStr">
        <is>
          <t>UT-05</t>
        </is>
      </c>
      <c r="C435" t="inlineStr">
        <is>
          <t>2016 Kawasaki Pro-DXT 4x4</t>
        </is>
      </c>
      <c r="D435" t="n">
        <v>1200</v>
      </c>
      <c r="E435" t="n">
        <v>0</v>
      </c>
      <c r="F435" t="n">
        <v>1260</v>
      </c>
      <c r="G435" t="n">
        <v>60</v>
      </c>
    </row>
    <row r="436">
      <c r="A436" t="inlineStr">
        <is>
          <t>Welder</t>
        </is>
      </c>
      <c r="B436" t="inlineStr">
        <is>
          <t>WEL-15</t>
        </is>
      </c>
      <c r="C436" t="inlineStr">
        <is>
          <t>RANGER 305 WELDER</t>
        </is>
      </c>
      <c r="D436" t="n">
        <v>200</v>
      </c>
      <c r="E436" t="n">
        <v>1</v>
      </c>
      <c r="F436" t="n">
        <v>210</v>
      </c>
      <c r="G436" t="n">
        <v>10</v>
      </c>
    </row>
    <row r="437">
      <c r="A437" t="inlineStr">
        <is>
          <t>Wheel Loader</t>
        </is>
      </c>
      <c r="B437" t="inlineStr">
        <is>
          <t>WL-02</t>
        </is>
      </c>
      <c r="C437" t="inlineStr">
        <is>
          <t>John Deere 644K Loader</t>
        </is>
      </c>
      <c r="D437" t="n">
        <v>4000</v>
      </c>
      <c r="E437" t="n">
        <v>0.85</v>
      </c>
      <c r="F437" t="n">
        <v>4200</v>
      </c>
      <c r="G437" t="n">
        <v>200</v>
      </c>
    </row>
    <row r="438">
      <c r="A438" t="inlineStr">
        <is>
          <t>Wheel Loader</t>
        </is>
      </c>
      <c r="B438" t="inlineStr">
        <is>
          <t>WL-03</t>
        </is>
      </c>
      <c r="C438" t="inlineStr">
        <is>
          <t>CAT 928H Loader (2012)</t>
        </is>
      </c>
      <c r="D438" t="n">
        <v>4000</v>
      </c>
      <c r="E438" t="n">
        <v>0.25</v>
      </c>
      <c r="F438" t="n">
        <v>4200</v>
      </c>
      <c r="G438" t="n">
        <v>200</v>
      </c>
    </row>
    <row r="439">
      <c r="A439" t="inlineStr">
        <is>
          <t>Wheel Loader</t>
        </is>
      </c>
      <c r="B439" t="inlineStr">
        <is>
          <t>WL-04</t>
        </is>
      </c>
      <c r="C439" t="inlineStr">
        <is>
          <t>2017 CAT 938M</t>
        </is>
      </c>
      <c r="D439" t="n">
        <v>4000</v>
      </c>
      <c r="E439" t="n">
        <v>1</v>
      </c>
      <c r="F439" t="n">
        <v>4200</v>
      </c>
      <c r="G439" t="n">
        <v>200</v>
      </c>
    </row>
    <row r="440">
      <c r="A440" t="inlineStr">
        <is>
          <t>Wheel Loader</t>
        </is>
      </c>
      <c r="B440" t="inlineStr">
        <is>
          <t>WL-05</t>
        </is>
      </c>
      <c r="C440" t="inlineStr">
        <is>
          <t>2017 CAT 926M</t>
        </is>
      </c>
      <c r="D440" t="n">
        <v>4000</v>
      </c>
      <c r="E440" t="n">
        <v>1</v>
      </c>
      <c r="F440" t="n">
        <v>4200</v>
      </c>
      <c r="G440" t="n">
        <v>200</v>
      </c>
    </row>
    <row r="441">
      <c r="A441" t="inlineStr">
        <is>
          <t>Wheel Loader</t>
        </is>
      </c>
      <c r="B441" t="inlineStr">
        <is>
          <t>WL-06</t>
        </is>
      </c>
      <c r="C441" t="inlineStr">
        <is>
          <t>2013 CAT 950K</t>
        </is>
      </c>
      <c r="D441" t="n">
        <v>4500</v>
      </c>
      <c r="E441" t="n">
        <v>1</v>
      </c>
      <c r="F441" t="n">
        <v>4725</v>
      </c>
      <c r="G441" t="n">
        <v>225</v>
      </c>
    </row>
    <row r="442">
      <c r="A442" t="inlineStr">
        <is>
          <t>Wheel Loader</t>
        </is>
      </c>
      <c r="B442" t="inlineStr">
        <is>
          <t>WL-07</t>
        </is>
      </c>
      <c r="C442" t="inlineStr">
        <is>
          <t>2015 CAT 950M</t>
        </is>
      </c>
      <c r="D442" t="n">
        <v>5500</v>
      </c>
      <c r="E442" t="n">
        <v>0</v>
      </c>
      <c r="F442" t="n">
        <v>5775</v>
      </c>
      <c r="G442" t="n">
        <v>275</v>
      </c>
    </row>
    <row r="443">
      <c r="A443" t="inlineStr">
        <is>
          <t>Wheel Loader</t>
        </is>
      </c>
      <c r="B443" t="inlineStr">
        <is>
          <t>WL-08</t>
        </is>
      </c>
      <c r="C443" t="inlineStr">
        <is>
          <t>Sany SW305 3yd Wheel Loader</t>
        </is>
      </c>
      <c r="D443" t="n">
        <v>5500</v>
      </c>
      <c r="E443" t="n">
        <v>0</v>
      </c>
      <c r="F443" t="n">
        <v>5775</v>
      </c>
      <c r="G443" t="n">
        <v>275</v>
      </c>
    </row>
    <row r="444">
      <c r="A444" t="inlineStr">
        <is>
          <t>Wheel Loader</t>
        </is>
      </c>
      <c r="B444" t="inlineStr">
        <is>
          <t>WL-10</t>
        </is>
      </c>
      <c r="C444" t="inlineStr">
        <is>
          <t>2015 CAT 938K WL</t>
        </is>
      </c>
      <c r="D444" t="n">
        <v>4000</v>
      </c>
      <c r="E444" t="n">
        <v>1</v>
      </c>
      <c r="F444" t="n">
        <v>4200</v>
      </c>
      <c r="G444" t="n">
        <v>200</v>
      </c>
    </row>
    <row r="445">
      <c r="A445" t="inlineStr">
        <is>
          <t>Wheel Loader</t>
        </is>
      </c>
      <c r="B445" t="inlineStr">
        <is>
          <t>WL-11</t>
        </is>
      </c>
      <c r="C445" t="inlineStr">
        <is>
          <t>2019 CAT 950M (S02294) WL-11</t>
        </is>
      </c>
      <c r="D445" t="n">
        <v>4500</v>
      </c>
      <c r="E445" t="n">
        <v>0</v>
      </c>
    </row>
    <row r="446">
      <c r="A446" t="inlineStr">
        <is>
          <t>Wheel Loader</t>
        </is>
      </c>
      <c r="B446" t="inlineStr">
        <is>
          <t>WL-12</t>
        </is>
      </c>
      <c r="C446" t="inlineStr">
        <is>
          <t>2022 CAT 938M (K03394) WL-12</t>
        </is>
      </c>
      <c r="D446" t="n">
        <v>4000</v>
      </c>
      <c r="E446" t="n">
        <v>0.5</v>
      </c>
    </row>
    <row r="447">
      <c r="A447" t="inlineStr">
        <is>
          <t>Wheel Loader</t>
        </is>
      </c>
      <c r="B447" t="inlineStr">
        <is>
          <t>WL-13</t>
        </is>
      </c>
      <c r="C447" t="inlineStr">
        <is>
          <t>2019 CAT 938M (R08392) WL-13</t>
        </is>
      </c>
      <c r="D447" t="n">
        <v>4000</v>
      </c>
      <c r="E447" t="n">
        <v>0.5</v>
      </c>
    </row>
    <row r="448">
      <c r="A448" t="inlineStr">
        <is>
          <t>WATER TRUCK</t>
        </is>
      </c>
      <c r="B448" t="inlineStr">
        <is>
          <t>WT-05</t>
        </is>
      </c>
      <c r="C448" t="inlineStr">
        <is>
          <t>2012 F-750 458385 Water Truck</t>
        </is>
      </c>
      <c r="D448" t="n">
        <v>3000</v>
      </c>
      <c r="E448" t="n">
        <v>1</v>
      </c>
      <c r="F448" t="n">
        <v>3150</v>
      </c>
      <c r="G448" t="n">
        <v>150</v>
      </c>
    </row>
    <row r="449">
      <c r="A449" t="inlineStr">
        <is>
          <t>WATER TRUCK</t>
        </is>
      </c>
      <c r="B449" t="inlineStr">
        <is>
          <t>WT-07</t>
        </is>
      </c>
      <c r="C449" t="inlineStr">
        <is>
          <t>2014 Peterbilt 382  4000Gal</t>
        </is>
      </c>
      <c r="D449" t="n">
        <v>4000</v>
      </c>
      <c r="E449" t="n">
        <v>1</v>
      </c>
      <c r="F449" t="n">
        <v>4200</v>
      </c>
      <c r="G449" t="n">
        <v>200</v>
      </c>
    </row>
    <row r="450">
      <c r="A450" t="inlineStr">
        <is>
          <t>WATER TRUCK</t>
        </is>
      </c>
      <c r="B450" t="inlineStr">
        <is>
          <t>WT-08</t>
        </is>
      </c>
      <c r="C450" t="inlineStr">
        <is>
          <t>2019 Peterbilt 337 2000gal</t>
        </is>
      </c>
      <c r="D450" t="n">
        <v>3000</v>
      </c>
      <c r="E450" t="n">
        <v>1</v>
      </c>
      <c r="F450" t="n">
        <v>3150</v>
      </c>
      <c r="G450" t="n">
        <v>150</v>
      </c>
    </row>
    <row r="451">
      <c r="A451" t="inlineStr">
        <is>
          <t>WATER TRUCK</t>
        </is>
      </c>
      <c r="B451" t="inlineStr">
        <is>
          <t>WT-09</t>
        </is>
      </c>
      <c r="C451" t="inlineStr">
        <is>
          <t>2007 Ford F750 XL 2000gal</t>
        </is>
      </c>
      <c r="D451" t="n">
        <v>3000</v>
      </c>
      <c r="E451" t="n">
        <v>1</v>
      </c>
      <c r="F451" t="n">
        <v>3150</v>
      </c>
      <c r="G451" t="n">
        <v>150</v>
      </c>
    </row>
    <row r="452">
      <c r="A452" t="inlineStr">
        <is>
          <t>WATER TRUCK</t>
        </is>
      </c>
      <c r="B452" t="inlineStr">
        <is>
          <t>WT-10</t>
        </is>
      </c>
      <c r="C452" t="inlineStr">
        <is>
          <t>2014 Freightliner M2 106 2000g</t>
        </is>
      </c>
      <c r="D452" t="n">
        <v>3000</v>
      </c>
      <c r="E452" t="n">
        <v>1</v>
      </c>
      <c r="F452" t="n">
        <v>3150</v>
      </c>
      <c r="G452" t="n">
        <v>150</v>
      </c>
    </row>
    <row r="453">
      <c r="A453" t="inlineStr">
        <is>
          <t>WATER TRUCK</t>
        </is>
      </c>
      <c r="B453" t="inlineStr">
        <is>
          <t>WT-11</t>
        </is>
      </c>
      <c r="C453" t="inlineStr">
        <is>
          <t>Freightliner M2 2000gal (2014)</t>
        </is>
      </c>
      <c r="D453" t="n">
        <v>3000</v>
      </c>
      <c r="E453" t="n">
        <v>0.25</v>
      </c>
      <c r="F453" t="n">
        <v>3150</v>
      </c>
      <c r="G453" t="n">
        <v>150</v>
      </c>
    </row>
    <row r="454">
      <c r="A454" t="inlineStr">
        <is>
          <t>WATER TRUCK</t>
        </is>
      </c>
      <c r="B454" t="inlineStr">
        <is>
          <t>WT-12</t>
        </is>
      </c>
      <c r="C454" t="inlineStr">
        <is>
          <t>Freightliner M2 4000gal (2015)</t>
        </is>
      </c>
      <c r="D454" t="n">
        <v>3000</v>
      </c>
      <c r="E454" t="n">
        <v>0.75</v>
      </c>
      <c r="F454" t="n">
        <v>3150</v>
      </c>
      <c r="G454" t="n">
        <v>150</v>
      </c>
    </row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2025-05-17T02:55:41Z</dcterms:created>
  <dcterms:modified xmlns:dcterms="http://purl.org/dc/terms/" xmlns:xsi="http://www.w3.org/2001/XMLSchema-instance" xsi:type="dcterms:W3CDTF">2025-05-17T02:55:42Z</dcterms:modified>
</cp:coreProperties>
</file>