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<sst xmlns="http://schemas.openxmlformats.org/spreadsheetml/2006/main" count="172" uniqueCount="160">
  <si>
    <t>Lvl</t>
  </si>
  <si>
    <t>civ6</t>
  </si>
  <si>
    <t>civ5</t>
  </si>
  <si>
    <t>拟定修改</t>
  </si>
  <si>
    <t>增量的增量</t>
  </si>
  <si>
    <t>增量</t>
  </si>
  <si>
    <t>数值</t>
  </si>
  <si>
    <t>数量</t>
  </si>
  <si>
    <t>TECH_POTTERY</t>
  </si>
  <si>
    <t>CIVIC_CODE_OF_LAWS</t>
  </si>
  <si>
    <t>TECH_ANIMAL_HUSBANDRY</t>
  </si>
  <si>
    <t>CIVIC_CRAFTSMANSHIP</t>
  </si>
  <si>
    <t>TECH_MINING</t>
  </si>
  <si>
    <t>CIVIC_FOREIGN_TRADE</t>
  </si>
  <si>
    <t>TECH_SAILING</t>
  </si>
  <si>
    <t>CIVIC_MILITARY_TRADITION</t>
  </si>
  <si>
    <t>TECH_ASTROLOGY</t>
  </si>
  <si>
    <t>CIVIC_STATE_WORKFORCE</t>
  </si>
  <si>
    <t>TECH_IRRIGATION</t>
  </si>
  <si>
    <t>CIVIC_EARLY_EMPIRE</t>
  </si>
  <si>
    <t>TECH_ARCHERY</t>
  </si>
  <si>
    <t>CIVIC_MYSTICISM</t>
  </si>
  <si>
    <t>TECH_WRITING</t>
  </si>
  <si>
    <t>CIVIC_GAMES_RECREATION</t>
  </si>
  <si>
    <t>TECH_MASONRY</t>
  </si>
  <si>
    <t>CIVIC_POLITICAL_PHILOSOPHY</t>
  </si>
  <si>
    <t>TECH_BRONZE_WORKING</t>
  </si>
  <si>
    <t>CIVIC_DRAMA_POETRY</t>
  </si>
  <si>
    <t>TECH_THE_WHEEL</t>
  </si>
  <si>
    <t>CIVIC_MILITARY_TRAINING</t>
  </si>
  <si>
    <t>TECH_CELESTIAL_NAVIGATION</t>
  </si>
  <si>
    <t>CIVIC_DEFENSIVE_TACTICS</t>
  </si>
  <si>
    <t>TECH_CURRENCY</t>
  </si>
  <si>
    <t>CIVIC_RECORDED_HISTORY</t>
  </si>
  <si>
    <t>TECH_HORSEBACK_RIDING</t>
  </si>
  <si>
    <t>CIVIC_THEOLOGY</t>
  </si>
  <si>
    <t>TECH_IRON_WORKING</t>
  </si>
  <si>
    <t>CIVIC_NAVAL_TRADITION</t>
  </si>
  <si>
    <t>TECH_SHIPBUILDING</t>
  </si>
  <si>
    <t>CIVIC_FEUDALISM</t>
  </si>
  <si>
    <t>TECH_MATHEMATICS</t>
  </si>
  <si>
    <t>CIVIC_CIVIL_SERVICE</t>
  </si>
  <si>
    <t>TECH_CONSTRUCTION</t>
  </si>
  <si>
    <t>CIVIC_MERCENARIES</t>
  </si>
  <si>
    <t>TECH_ENGINEERING</t>
  </si>
  <si>
    <t>CIVIC_MEDIEVAL_FAIRES</t>
  </si>
  <si>
    <t>TECH_MILITARY_TACTICS</t>
  </si>
  <si>
    <t>CIVIC_GUILDS</t>
  </si>
  <si>
    <t>TECH_APPRENTICESHIP</t>
  </si>
  <si>
    <t>CIVIC_DIVINE_RIGHT</t>
  </si>
  <si>
    <t>原版文化</t>
  </si>
  <si>
    <t>TECH_MACHINERY</t>
  </si>
  <si>
    <t>CIVIC_EXPLORATION</t>
  </si>
  <si>
    <t>时代等级</t>
  </si>
  <si>
    <t>原版文化总和</t>
  </si>
  <si>
    <t>低价</t>
  </si>
  <si>
    <t>高价</t>
  </si>
  <si>
    <t>均值</t>
  </si>
  <si>
    <t>应走市政数量（减去政体死路）</t>
  </si>
  <si>
    <t>总价</t>
  </si>
  <si>
    <t>同时代科技</t>
  </si>
  <si>
    <t>时代文化需求</t>
  </si>
  <si>
    <t>时代科技需求</t>
  </si>
  <si>
    <t>累计文化</t>
  </si>
  <si>
    <t>累计科技</t>
  </si>
  <si>
    <t>不平衡</t>
  </si>
  <si>
    <t>TECH_EDUCATION</t>
  </si>
  <si>
    <t>CIVIC_HUMANISM</t>
  </si>
  <si>
    <t>TECH_STIRRUPS</t>
  </si>
  <si>
    <t>CIVIC_DIPLOMATIC_SERVICE</t>
  </si>
  <si>
    <t>TECH_MILITARY_ENGINEERING</t>
  </si>
  <si>
    <t>CIVIC_REFORMED_CHURCH</t>
  </si>
  <si>
    <t>TECH_CASTLES</t>
  </si>
  <si>
    <t>CIVIC_MERCANTILISM</t>
  </si>
  <si>
    <t>TECH_CARTOGRAPHY</t>
  </si>
  <si>
    <t>CIVIC_THE_ENLIGHTENMENT</t>
  </si>
  <si>
    <t>TECH_MASS_PRODUCTION</t>
  </si>
  <si>
    <t>CIVIC_COLONIALISM</t>
  </si>
  <si>
    <t>TECH_BANKING</t>
  </si>
  <si>
    <t>CIVIC_CIVIL_ENGINEERING</t>
  </si>
  <si>
    <t>TECH_GUNPOWDER</t>
  </si>
  <si>
    <t>CIVIC_NATIONALISM</t>
  </si>
  <si>
    <t>TECH_PRINTING</t>
  </si>
  <si>
    <t>CIVIC_OPERA_BALLET</t>
  </si>
  <si>
    <t>TECH_SQUARE_RIGGING</t>
  </si>
  <si>
    <t>CIVIC_NATURAL_HISTORY</t>
  </si>
  <si>
    <t>TECH_ASTRONOMY</t>
  </si>
  <si>
    <t>CIVIC_SCORCHED_EARTH</t>
  </si>
  <si>
    <t>TECH_METAL_CASTING</t>
  </si>
  <si>
    <t>CIVIC_URBANIZATION</t>
  </si>
  <si>
    <t>TECH_SIEGE_TACTICS</t>
  </si>
  <si>
    <t>CIVIC_CONSERVATION</t>
  </si>
  <si>
    <t>TECH_INDUSTRIALIZATION</t>
  </si>
  <si>
    <t>CIVIC_CAPITALISM</t>
  </si>
  <si>
    <t>TECH_SCIENTIFIC_THEORY</t>
  </si>
  <si>
    <t>CIVIC_NUCLEAR_PROGRAM</t>
  </si>
  <si>
    <t>TECH_BALLISTICS</t>
  </si>
  <si>
    <t>CIVIC_MASS_MEDIA</t>
  </si>
  <si>
    <t>TECH_MILITARY_SCIENCE</t>
  </si>
  <si>
    <t>CIVIC_MOBILIZATION</t>
  </si>
  <si>
    <t>TECH_STEAM_POWER</t>
  </si>
  <si>
    <t>CIVIC_IDEOLOGY</t>
  </si>
  <si>
    <t>TECH_SANITATION</t>
  </si>
  <si>
    <t>CIVIC_SUFFRAGE</t>
  </si>
  <si>
    <t>TECH_ECONOMICS</t>
  </si>
  <si>
    <t>CIVIC_TOTALITARIANISM</t>
  </si>
  <si>
    <t>TECH_RIFLING</t>
  </si>
  <si>
    <t>CIVIC_CLASS_STRUGGLE</t>
  </si>
  <si>
    <t>TECH_FLIGHT</t>
  </si>
  <si>
    <t>CIVIC_COLD_WAR</t>
  </si>
  <si>
    <t>TECH_REPLACEABLE_PARTS</t>
  </si>
  <si>
    <t>CIVIC_PROFESSIONAL_SPORTS</t>
  </si>
  <si>
    <t>TECH_STEEL</t>
  </si>
  <si>
    <t>CIVIC_CULTURAL_HERITAGE</t>
  </si>
  <si>
    <t>TECH_ELECTRICITY</t>
  </si>
  <si>
    <t>CIVIC_RAPID_DEPLOYMENT</t>
  </si>
  <si>
    <t>TECH_RADIO</t>
  </si>
  <si>
    <t>CIVIC_SPACE_RACE</t>
  </si>
  <si>
    <t>TECH_CHEMISTRY</t>
  </si>
  <si>
    <t>CIVIC_GLOBALIZATION</t>
  </si>
  <si>
    <t>TECH_COMBUSTION</t>
  </si>
  <si>
    <t>CIVIC_SOCIAL_MEDIA</t>
  </si>
  <si>
    <t>TECH_ADVANCED_FLIGHT</t>
  </si>
  <si>
    <t>CIVIC_FUTURE_CIVIC</t>
  </si>
  <si>
    <t>TECH_ROCKETRY</t>
  </si>
  <si>
    <t>CIVIC_ENVIRONMENTALISM</t>
  </si>
  <si>
    <t>TECH_ADVANCED_BALLISTICS</t>
  </si>
  <si>
    <t>CIVIC_CORPORATE_LIBERTARIANISM</t>
  </si>
  <si>
    <t>TECH_COMBINED_ARMS</t>
  </si>
  <si>
    <t>CIVIC_DIGITAL_DEMOCRACY</t>
  </si>
  <si>
    <t>TECH_PLASTICS</t>
  </si>
  <si>
    <t>CIVIC_SYNTHETIC_TECHNOCRACY</t>
  </si>
  <si>
    <t>TECH_COMPUTERS</t>
  </si>
  <si>
    <t>CIVIC_NEAR_FUTURE_GOVERNANCE</t>
  </si>
  <si>
    <t>TECH_NUCLEAR_FISSION</t>
  </si>
  <si>
    <t>CIVIC_GLOBAL_WARMING_MITIGATION</t>
  </si>
  <si>
    <t>TECH_SYNTHETIC_MATERIALS</t>
  </si>
  <si>
    <t>CIVIC_SMART_POWER_DOCTRINE</t>
  </si>
  <si>
    <t>TECH_TELECOMMUNICATIONS</t>
  </si>
  <si>
    <t>CIVIC_INFORMATION_WARFARE</t>
  </si>
  <si>
    <t>TECH_SATELLITES</t>
  </si>
  <si>
    <t>CIVIC_EXODUS_IMPERATIVE</t>
  </si>
  <si>
    <t>TECH_GUIDANCE_SYSTEMS</t>
  </si>
  <si>
    <t>CIVIC_CULTURAL_HEGEMONY</t>
  </si>
  <si>
    <t>TECH_LASERS</t>
  </si>
  <si>
    <t>TECH_COMPOSITES</t>
  </si>
  <si>
    <t>TECH_STEALTH_TECHNOLOGY</t>
  </si>
  <si>
    <t>TECH_ROBOTICS</t>
  </si>
  <si>
    <t>TECH_NANOTECHNOLOGY</t>
  </si>
  <si>
    <t>TECH_NUCLEAR_FUSION</t>
  </si>
  <si>
    <t>TECH_BUTTRESS</t>
  </si>
  <si>
    <t>TECH_REFINING</t>
  </si>
  <si>
    <t>TECH_SEASTEADS</t>
  </si>
  <si>
    <t>TECH_ADVANCED_AI</t>
  </si>
  <si>
    <t>TECH_ADVANCED_POWER_CELLS</t>
  </si>
  <si>
    <t>TECH_CYBERNETICS</t>
  </si>
  <si>
    <t>TECH_SMART_MATERIALS</t>
  </si>
  <si>
    <t>TECH_PREDICTIVE_SYSTEMS</t>
  </si>
  <si>
    <t>TECH_OFFWORLD_MISSION</t>
  </si>
  <si>
    <t>TECH_FUTURE_TECH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</si>
</sst>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79"/>
  <sheetViews>
    <sheetView tabSelected="1" topLeftCell="E10" workbookViewId="0">
      <selection activeCell="Q37" sqref="Q37"/>
    </sheetView>
  </sheetViews>
  <sheetFormatPr defaultColWidth="9" defaultRowHeight="13.5"/>
  <cols>
    <col min="1" max="1" width="28.5" customWidth="1"/>
    <col min="2" max="2" width="9.625" customWidth="1"/>
    <col min="5" max="5" width="27.25" customWidth="1"/>
    <col min="13" max="13" width="9" style="1"/>
    <col min="17" max="17" width="12.625"/>
    <col min="21" max="21" width="12.625"/>
    <col min="22" max="22" width="9.875" customWidth="1"/>
    <col min="25" max="25" width="9.375"/>
    <col min="28" max="28" width="9.375"/>
    <col min="29" max="29" width="10.125" customWidth="1"/>
    <col min="32" max="32" width="9.375"/>
    <col min="34" max="34" width="9.375"/>
  </cols>
  <sheetData>
    <row r="1" spans="4:18">
      <c r="D1" t="s">
        <v>0</v>
      </c>
      <c r="J1" t="s">
        <v>1</v>
      </c>
      <c r="N1" t="s">
        <v>2</v>
      </c>
      <c r="R1" t="s">
        <v>3</v>
      </c>
    </row>
    <row r="2" spans="10:21">
      <c r="J2" t="s">
        <v>4</v>
      </c>
      <c r="K2" t="s">
        <v>5</v>
      </c>
      <c r="L2" t="s">
        <v>6</v>
      </c>
      <c r="N2" t="s">
        <v>4</v>
      </c>
      <c r="O2" t="s">
        <v>5</v>
      </c>
      <c r="P2" t="s">
        <v>6</v>
      </c>
      <c r="R2" t="s">
        <v>4</v>
      </c>
      <c r="S2" t="s">
        <v>5</v>
      </c>
      <c r="T2" t="s">
        <v>6</v>
      </c>
      <c r="U2" t="s">
        <v>7</v>
      </c>
    </row>
    <row r="3" spans="1:22">
      <c r="A3" t="s">
        <v>8</v>
      </c>
      <c r="B3">
        <v>25</v>
      </c>
      <c r="C3">
        <f>VLOOKUP(B3,$L$3:$T$22,9,FALSE)</f>
        <v>20</v>
      </c>
      <c r="D3">
        <f>VLOOKUP(B3,$L$3:$M$22,2,FALSE)</f>
        <v>1</v>
      </c>
      <c r="E3" t="s">
        <v>9</v>
      </c>
      <c r="F3">
        <v>20</v>
      </c>
      <c r="H3">
        <v>1</v>
      </c>
      <c r="K3">
        <v>25</v>
      </c>
      <c r="L3" s="2">
        <v>25</v>
      </c>
      <c r="M3" s="1">
        <v>1</v>
      </c>
      <c r="O3">
        <v>20</v>
      </c>
      <c r="P3">
        <v>20</v>
      </c>
      <c r="Q3"/>
      <c r="S3">
        <f>T3</f>
        <v>20</v>
      </c>
      <c r="T3" s="2">
        <v>20</v>
      </c>
      <c r="U3" s="2">
        <f>COUNTIF(B:B,L3)</f>
        <v>3</v>
      </c>
      <c r="V3" s="2">
        <f>T3*U3</f>
        <v>60</v>
      </c>
    </row>
    <row r="4" spans="1:22">
      <c r="A4" t="s">
        <v>10</v>
      </c>
      <c r="B4">
        <v>25</v>
      </c>
      <c r="C4">
        <f t="shared" ref="C4:C35" si="0">VLOOKUP(B4,$L$3:$T$22,9,FALSE)</f>
        <v>20</v>
      </c>
      <c r="D4">
        <f t="shared" ref="D4:D35" si="1">VLOOKUP(B4,$L$3:$M$22,2,FALSE)</f>
        <v>1</v>
      </c>
      <c r="E4" t="s">
        <v>11</v>
      </c>
      <c r="F4">
        <v>40</v>
      </c>
      <c r="H4">
        <v>2</v>
      </c>
      <c r="J4">
        <f t="shared" ref="J4:J22" si="2">K4-K3</f>
        <v>0</v>
      </c>
      <c r="K4">
        <f>L4-L3</f>
        <v>25</v>
      </c>
      <c r="L4" s="2">
        <v>50</v>
      </c>
      <c r="M4" s="1">
        <v>2</v>
      </c>
      <c r="N4">
        <f>O4-O3</f>
        <v>-5</v>
      </c>
      <c r="O4">
        <f>P4-P3</f>
        <v>15</v>
      </c>
      <c r="P4" s="2">
        <v>35</v>
      </c>
      <c r="Q4"/>
      <c r="R4">
        <v>10</v>
      </c>
      <c r="S4">
        <f>S3+R4</f>
        <v>30</v>
      </c>
      <c r="T4" s="2">
        <f>T3+S4</f>
        <v>50</v>
      </c>
      <c r="U4" s="2">
        <f t="shared" ref="U4:U22" si="3">COUNTIF(B:B,L4)</f>
        <v>5</v>
      </c>
      <c r="V4" s="2">
        <f t="shared" ref="V4:V22" si="4">T4*U4</f>
        <v>250</v>
      </c>
    </row>
    <row r="5" spans="1:22">
      <c r="A5" t="s">
        <v>12</v>
      </c>
      <c r="B5">
        <v>25</v>
      </c>
      <c r="C5">
        <f t="shared" si="0"/>
        <v>20</v>
      </c>
      <c r="D5">
        <f t="shared" si="1"/>
        <v>1</v>
      </c>
      <c r="E5" t="s">
        <v>13</v>
      </c>
      <c r="F5">
        <v>40</v>
      </c>
      <c r="H5">
        <v>2</v>
      </c>
      <c r="J5">
        <f t="shared" si="2"/>
        <v>5</v>
      </c>
      <c r="K5">
        <f t="shared" ref="K5:K22" si="5">L5-L4</f>
        <v>30</v>
      </c>
      <c r="L5" s="2">
        <v>80</v>
      </c>
      <c r="M5" s="1">
        <v>3</v>
      </c>
      <c r="N5">
        <f>O5-O4</f>
        <v>5</v>
      </c>
      <c r="O5">
        <f t="shared" ref="O5:O22" si="6">P5-P4</f>
        <v>20</v>
      </c>
      <c r="P5" s="2">
        <v>55</v>
      </c>
      <c r="Q5"/>
      <c r="R5">
        <v>10</v>
      </c>
      <c r="S5">
        <f t="shared" ref="S5:S22" si="7">S4+R5</f>
        <v>40</v>
      </c>
      <c r="T5" s="2">
        <f>T4+S5</f>
        <v>90</v>
      </c>
      <c r="U5" s="2">
        <f t="shared" si="3"/>
        <v>3</v>
      </c>
      <c r="V5" s="2">
        <f t="shared" si="4"/>
        <v>270</v>
      </c>
    </row>
    <row r="6" spans="1:22">
      <c r="A6" t="s">
        <v>14</v>
      </c>
      <c r="B6">
        <v>50</v>
      </c>
      <c r="C6">
        <f t="shared" si="0"/>
        <v>50</v>
      </c>
      <c r="D6">
        <f t="shared" si="1"/>
        <v>2</v>
      </c>
      <c r="E6" t="s">
        <v>15</v>
      </c>
      <c r="F6">
        <v>50</v>
      </c>
      <c r="H6">
        <v>3</v>
      </c>
      <c r="J6">
        <f t="shared" si="2"/>
        <v>10</v>
      </c>
      <c r="K6">
        <f t="shared" si="5"/>
        <v>40</v>
      </c>
      <c r="L6" s="2">
        <v>120</v>
      </c>
      <c r="M6" s="1">
        <v>4</v>
      </c>
      <c r="N6">
        <f t="shared" ref="N6:N22" si="8">O6-O5</f>
        <v>10</v>
      </c>
      <c r="O6">
        <f t="shared" si="6"/>
        <v>30</v>
      </c>
      <c r="P6" s="2">
        <v>85</v>
      </c>
      <c r="Q6"/>
      <c r="R6">
        <v>10</v>
      </c>
      <c r="S6">
        <f t="shared" si="7"/>
        <v>50</v>
      </c>
      <c r="T6" s="2">
        <f t="shared" ref="T6:T22" si="9">T5+S6</f>
        <v>140</v>
      </c>
      <c r="U6" s="2">
        <f t="shared" si="3"/>
        <v>4</v>
      </c>
      <c r="V6" s="2">
        <f t="shared" si="4"/>
        <v>560</v>
      </c>
    </row>
    <row r="7" spans="1:22">
      <c r="A7" t="s">
        <v>16</v>
      </c>
      <c r="B7">
        <v>50</v>
      </c>
      <c r="C7">
        <f t="shared" si="0"/>
        <v>50</v>
      </c>
      <c r="D7">
        <f t="shared" si="1"/>
        <v>2</v>
      </c>
      <c r="E7" t="s">
        <v>17</v>
      </c>
      <c r="F7">
        <v>70</v>
      </c>
      <c r="H7">
        <v>3</v>
      </c>
      <c r="J7">
        <f t="shared" si="2"/>
        <v>40</v>
      </c>
      <c r="K7">
        <f t="shared" si="5"/>
        <v>80</v>
      </c>
      <c r="L7" s="2">
        <v>200</v>
      </c>
      <c r="M7" s="1">
        <v>5</v>
      </c>
      <c r="N7">
        <f t="shared" si="8"/>
        <v>-10</v>
      </c>
      <c r="O7">
        <f t="shared" si="6"/>
        <v>20</v>
      </c>
      <c r="P7" s="2">
        <v>105</v>
      </c>
      <c r="Q7"/>
      <c r="R7">
        <v>10</v>
      </c>
      <c r="S7">
        <f t="shared" si="7"/>
        <v>60</v>
      </c>
      <c r="T7" s="2">
        <f t="shared" si="9"/>
        <v>200</v>
      </c>
      <c r="U7" s="2">
        <f t="shared" si="3"/>
        <v>4</v>
      </c>
      <c r="V7" s="2">
        <f t="shared" si="4"/>
        <v>800</v>
      </c>
    </row>
    <row r="8" spans="1:22">
      <c r="A8" t="s">
        <v>18</v>
      </c>
      <c r="B8">
        <v>50</v>
      </c>
      <c r="C8">
        <f t="shared" si="0"/>
        <v>50</v>
      </c>
      <c r="D8">
        <f t="shared" si="1"/>
        <v>2</v>
      </c>
      <c r="E8" t="s">
        <v>19</v>
      </c>
      <c r="F8">
        <v>70</v>
      </c>
      <c r="H8">
        <v>3</v>
      </c>
      <c r="J8">
        <f t="shared" si="2"/>
        <v>20</v>
      </c>
      <c r="K8">
        <f t="shared" si="5"/>
        <v>100</v>
      </c>
      <c r="L8" s="2">
        <v>300</v>
      </c>
      <c r="M8" s="1">
        <v>6</v>
      </c>
      <c r="N8">
        <f t="shared" si="8"/>
        <v>50</v>
      </c>
      <c r="O8">
        <f t="shared" si="6"/>
        <v>70</v>
      </c>
      <c r="P8" s="2">
        <v>175</v>
      </c>
      <c r="Q8"/>
      <c r="R8">
        <v>20</v>
      </c>
      <c r="S8">
        <f t="shared" si="7"/>
        <v>80</v>
      </c>
      <c r="T8" s="2">
        <f t="shared" si="9"/>
        <v>280</v>
      </c>
      <c r="U8" s="2">
        <f t="shared" si="3"/>
        <v>4</v>
      </c>
      <c r="V8" s="2">
        <f t="shared" si="4"/>
        <v>1120</v>
      </c>
    </row>
    <row r="9" spans="1:22">
      <c r="A9" t="s">
        <v>20</v>
      </c>
      <c r="B9">
        <v>50</v>
      </c>
      <c r="C9">
        <f t="shared" si="0"/>
        <v>50</v>
      </c>
      <c r="D9">
        <f t="shared" si="1"/>
        <v>2</v>
      </c>
      <c r="E9" t="s">
        <v>21</v>
      </c>
      <c r="F9">
        <v>50</v>
      </c>
      <c r="H9">
        <v>3</v>
      </c>
      <c r="J9">
        <f t="shared" si="2"/>
        <v>-10</v>
      </c>
      <c r="K9">
        <f t="shared" si="5"/>
        <v>90</v>
      </c>
      <c r="L9" s="2">
        <v>390</v>
      </c>
      <c r="M9" s="1">
        <v>7</v>
      </c>
      <c r="N9">
        <f t="shared" si="8"/>
        <v>30</v>
      </c>
      <c r="O9">
        <f t="shared" si="6"/>
        <v>100</v>
      </c>
      <c r="P9" s="2">
        <v>275</v>
      </c>
      <c r="Q9"/>
      <c r="R9">
        <v>20</v>
      </c>
      <c r="S9">
        <f t="shared" si="7"/>
        <v>100</v>
      </c>
      <c r="T9" s="2">
        <f t="shared" si="9"/>
        <v>380</v>
      </c>
      <c r="U9" s="2">
        <f t="shared" si="3"/>
        <v>4</v>
      </c>
      <c r="V9" s="2">
        <f t="shared" si="4"/>
        <v>1520</v>
      </c>
    </row>
    <row r="10" spans="1:22">
      <c r="A10" t="s">
        <v>22</v>
      </c>
      <c r="B10">
        <v>50</v>
      </c>
      <c r="C10">
        <f t="shared" si="0"/>
        <v>50</v>
      </c>
      <c r="D10">
        <f t="shared" si="1"/>
        <v>2</v>
      </c>
      <c r="E10" t="s">
        <v>23</v>
      </c>
      <c r="F10">
        <v>110</v>
      </c>
      <c r="H10">
        <v>4</v>
      </c>
      <c r="J10">
        <f t="shared" si="2"/>
        <v>120</v>
      </c>
      <c r="K10">
        <f t="shared" si="5"/>
        <v>210</v>
      </c>
      <c r="L10" s="2">
        <v>600</v>
      </c>
      <c r="M10" s="1">
        <v>8</v>
      </c>
      <c r="N10">
        <f t="shared" si="8"/>
        <v>0</v>
      </c>
      <c r="O10">
        <f t="shared" si="6"/>
        <v>100</v>
      </c>
      <c r="P10" s="2">
        <v>375</v>
      </c>
      <c r="Q10"/>
      <c r="R10">
        <v>20</v>
      </c>
      <c r="S10">
        <f t="shared" si="7"/>
        <v>120</v>
      </c>
      <c r="T10" s="2">
        <f t="shared" si="9"/>
        <v>500</v>
      </c>
      <c r="U10" s="2">
        <f t="shared" si="3"/>
        <v>5</v>
      </c>
      <c r="V10" s="2">
        <f t="shared" si="4"/>
        <v>2500</v>
      </c>
    </row>
    <row r="11" spans="1:22">
      <c r="A11" t="s">
        <v>24</v>
      </c>
      <c r="B11">
        <v>80</v>
      </c>
      <c r="C11">
        <f t="shared" si="0"/>
        <v>90</v>
      </c>
      <c r="D11">
        <f t="shared" si="1"/>
        <v>3</v>
      </c>
      <c r="E11" t="s">
        <v>25</v>
      </c>
      <c r="F11">
        <v>110</v>
      </c>
      <c r="H11">
        <v>4</v>
      </c>
      <c r="J11">
        <f t="shared" si="2"/>
        <v>-80</v>
      </c>
      <c r="K11">
        <f t="shared" si="5"/>
        <v>130</v>
      </c>
      <c r="L11" s="2">
        <v>730</v>
      </c>
      <c r="M11" s="1">
        <v>9</v>
      </c>
      <c r="N11">
        <f t="shared" si="8"/>
        <v>10</v>
      </c>
      <c r="O11">
        <f t="shared" si="6"/>
        <v>110</v>
      </c>
      <c r="P11" s="2">
        <v>485</v>
      </c>
      <c r="Q11"/>
      <c r="R11">
        <v>20</v>
      </c>
      <c r="S11">
        <f t="shared" si="7"/>
        <v>140</v>
      </c>
      <c r="T11" s="2">
        <f t="shared" si="9"/>
        <v>640</v>
      </c>
      <c r="U11" s="2">
        <f t="shared" si="3"/>
        <v>4</v>
      </c>
      <c r="V11" s="2">
        <f t="shared" si="4"/>
        <v>2560</v>
      </c>
    </row>
    <row r="12" spans="1:22">
      <c r="A12" t="s">
        <v>26</v>
      </c>
      <c r="B12">
        <v>80</v>
      </c>
      <c r="C12">
        <f t="shared" si="0"/>
        <v>90</v>
      </c>
      <c r="D12">
        <f t="shared" si="1"/>
        <v>3</v>
      </c>
      <c r="E12" t="s">
        <v>27</v>
      </c>
      <c r="F12">
        <v>110</v>
      </c>
      <c r="H12">
        <v>4</v>
      </c>
      <c r="J12">
        <f t="shared" si="2"/>
        <v>70</v>
      </c>
      <c r="K12">
        <f t="shared" si="5"/>
        <v>200</v>
      </c>
      <c r="L12" s="2">
        <v>930</v>
      </c>
      <c r="M12" s="1">
        <v>10</v>
      </c>
      <c r="N12">
        <f t="shared" si="8"/>
        <v>185</v>
      </c>
      <c r="O12">
        <f t="shared" si="6"/>
        <v>295</v>
      </c>
      <c r="P12" s="2">
        <v>780</v>
      </c>
      <c r="Q12"/>
      <c r="R12">
        <v>40</v>
      </c>
      <c r="S12">
        <f t="shared" si="7"/>
        <v>180</v>
      </c>
      <c r="T12" s="2">
        <f t="shared" si="9"/>
        <v>820</v>
      </c>
      <c r="U12" s="2">
        <f t="shared" si="3"/>
        <v>4</v>
      </c>
      <c r="V12" s="2">
        <f t="shared" si="4"/>
        <v>3280</v>
      </c>
    </row>
    <row r="13" spans="1:22">
      <c r="A13" t="s">
        <v>28</v>
      </c>
      <c r="B13">
        <v>80</v>
      </c>
      <c r="C13">
        <f t="shared" si="0"/>
        <v>90</v>
      </c>
      <c r="D13">
        <f t="shared" si="1"/>
        <v>3</v>
      </c>
      <c r="E13" t="s">
        <v>29</v>
      </c>
      <c r="F13">
        <v>120</v>
      </c>
      <c r="H13">
        <v>5</v>
      </c>
      <c r="J13">
        <f t="shared" si="2"/>
        <v>-60</v>
      </c>
      <c r="K13">
        <f t="shared" si="5"/>
        <v>140</v>
      </c>
      <c r="L13" s="2">
        <v>1070</v>
      </c>
      <c r="M13" s="1">
        <v>11</v>
      </c>
      <c r="N13">
        <f t="shared" si="8"/>
        <v>75</v>
      </c>
      <c r="O13">
        <f t="shared" si="6"/>
        <v>370</v>
      </c>
      <c r="P13" s="2">
        <v>1150</v>
      </c>
      <c r="Q13"/>
      <c r="R13">
        <v>40</v>
      </c>
      <c r="S13">
        <f t="shared" si="7"/>
        <v>220</v>
      </c>
      <c r="T13" s="2">
        <f t="shared" si="9"/>
        <v>1040</v>
      </c>
      <c r="U13" s="2">
        <f t="shared" si="3"/>
        <v>4</v>
      </c>
      <c r="V13" s="2">
        <f t="shared" si="4"/>
        <v>4160</v>
      </c>
    </row>
    <row r="14" spans="1:22">
      <c r="A14" t="s">
        <v>30</v>
      </c>
      <c r="B14">
        <v>120</v>
      </c>
      <c r="C14">
        <f t="shared" si="0"/>
        <v>140</v>
      </c>
      <c r="D14">
        <f t="shared" si="1"/>
        <v>4</v>
      </c>
      <c r="E14" t="s">
        <v>31</v>
      </c>
      <c r="F14">
        <v>175</v>
      </c>
      <c r="H14">
        <v>5</v>
      </c>
      <c r="J14">
        <f t="shared" si="2"/>
        <v>40</v>
      </c>
      <c r="K14">
        <f t="shared" si="5"/>
        <v>180</v>
      </c>
      <c r="L14" s="2">
        <v>1250</v>
      </c>
      <c r="M14" s="1">
        <v>12</v>
      </c>
      <c r="N14">
        <f t="shared" si="8"/>
        <v>80</v>
      </c>
      <c r="O14">
        <f t="shared" si="6"/>
        <v>450</v>
      </c>
      <c r="P14" s="2">
        <v>1600</v>
      </c>
      <c r="Q14"/>
      <c r="R14">
        <v>40</v>
      </c>
      <c r="S14">
        <f t="shared" si="7"/>
        <v>260</v>
      </c>
      <c r="T14" s="2">
        <f t="shared" si="9"/>
        <v>1300</v>
      </c>
      <c r="U14" s="2">
        <f t="shared" si="3"/>
        <v>4</v>
      </c>
      <c r="V14" s="2">
        <f t="shared" si="4"/>
        <v>5200</v>
      </c>
    </row>
    <row r="15" spans="1:22">
      <c r="A15" t="s">
        <v>32</v>
      </c>
      <c r="B15">
        <v>120</v>
      </c>
      <c r="C15">
        <f t="shared" si="0"/>
        <v>140</v>
      </c>
      <c r="D15">
        <f t="shared" si="1"/>
        <v>4</v>
      </c>
      <c r="E15" t="s">
        <v>33</v>
      </c>
      <c r="F15">
        <v>175</v>
      </c>
      <c r="H15">
        <v>5</v>
      </c>
      <c r="J15">
        <f t="shared" si="2"/>
        <v>-60</v>
      </c>
      <c r="K15">
        <f t="shared" si="5"/>
        <v>120</v>
      </c>
      <c r="L15" s="2">
        <v>1370</v>
      </c>
      <c r="M15" s="1">
        <v>13</v>
      </c>
      <c r="N15">
        <f t="shared" si="8"/>
        <v>300</v>
      </c>
      <c r="O15">
        <f t="shared" si="6"/>
        <v>750</v>
      </c>
      <c r="P15" s="2">
        <v>2350</v>
      </c>
      <c r="Q15"/>
      <c r="R15">
        <v>40</v>
      </c>
      <c r="S15">
        <f t="shared" si="7"/>
        <v>300</v>
      </c>
      <c r="T15" s="2">
        <f t="shared" si="9"/>
        <v>1600</v>
      </c>
      <c r="U15" s="2">
        <f t="shared" si="3"/>
        <v>4</v>
      </c>
      <c r="V15" s="2">
        <f t="shared" si="4"/>
        <v>6400</v>
      </c>
    </row>
    <row r="16" spans="1:22">
      <c r="A16" t="s">
        <v>34</v>
      </c>
      <c r="B16">
        <v>120</v>
      </c>
      <c r="C16">
        <f t="shared" si="0"/>
        <v>140</v>
      </c>
      <c r="D16">
        <f t="shared" si="1"/>
        <v>4</v>
      </c>
      <c r="E16" t="s">
        <v>35</v>
      </c>
      <c r="F16">
        <v>120</v>
      </c>
      <c r="H16">
        <v>5</v>
      </c>
      <c r="J16">
        <f t="shared" si="2"/>
        <v>-10</v>
      </c>
      <c r="K16">
        <f t="shared" si="5"/>
        <v>110</v>
      </c>
      <c r="L16" s="2">
        <v>1480</v>
      </c>
      <c r="M16" s="1">
        <v>14</v>
      </c>
      <c r="N16">
        <f t="shared" si="8"/>
        <v>0</v>
      </c>
      <c r="O16">
        <f t="shared" si="6"/>
        <v>750</v>
      </c>
      <c r="P16" s="2">
        <v>3100</v>
      </c>
      <c r="Q16"/>
      <c r="R16">
        <v>60</v>
      </c>
      <c r="S16">
        <f t="shared" si="7"/>
        <v>360</v>
      </c>
      <c r="T16" s="2">
        <f t="shared" si="9"/>
        <v>1960</v>
      </c>
      <c r="U16" s="2">
        <f t="shared" si="3"/>
        <v>5</v>
      </c>
      <c r="V16" s="2">
        <f t="shared" si="4"/>
        <v>9800</v>
      </c>
    </row>
    <row r="17" spans="1:22">
      <c r="A17" t="s">
        <v>36</v>
      </c>
      <c r="B17">
        <v>120</v>
      </c>
      <c r="C17">
        <f t="shared" si="0"/>
        <v>140</v>
      </c>
      <c r="D17">
        <f t="shared" si="1"/>
        <v>4</v>
      </c>
      <c r="E17" t="s">
        <v>37</v>
      </c>
      <c r="F17">
        <v>220</v>
      </c>
      <c r="H17">
        <v>6</v>
      </c>
      <c r="J17">
        <f t="shared" si="2"/>
        <v>70</v>
      </c>
      <c r="K17">
        <f t="shared" si="5"/>
        <v>180</v>
      </c>
      <c r="L17" s="2">
        <v>1660</v>
      </c>
      <c r="M17" s="1">
        <v>15</v>
      </c>
      <c r="N17">
        <f t="shared" si="8"/>
        <v>250</v>
      </c>
      <c r="O17">
        <f t="shared" si="6"/>
        <v>1000</v>
      </c>
      <c r="P17" s="2">
        <v>4100</v>
      </c>
      <c r="Q17"/>
      <c r="R17">
        <v>60</v>
      </c>
      <c r="S17">
        <f t="shared" si="7"/>
        <v>420</v>
      </c>
      <c r="T17" s="2">
        <f t="shared" si="9"/>
        <v>2380</v>
      </c>
      <c r="U17" s="2">
        <f t="shared" si="3"/>
        <v>3</v>
      </c>
      <c r="V17" s="2">
        <f t="shared" si="4"/>
        <v>7140</v>
      </c>
    </row>
    <row r="18" spans="1:22">
      <c r="A18" t="s">
        <v>38</v>
      </c>
      <c r="B18">
        <v>200</v>
      </c>
      <c r="C18">
        <f t="shared" si="0"/>
        <v>200</v>
      </c>
      <c r="D18">
        <f t="shared" si="1"/>
        <v>5</v>
      </c>
      <c r="E18" t="s">
        <v>39</v>
      </c>
      <c r="F18">
        <v>300</v>
      </c>
      <c r="H18">
        <v>6</v>
      </c>
      <c r="J18">
        <f t="shared" si="2"/>
        <v>10</v>
      </c>
      <c r="K18">
        <f t="shared" si="5"/>
        <v>190</v>
      </c>
      <c r="L18" s="2">
        <v>1850</v>
      </c>
      <c r="M18" s="1">
        <v>16</v>
      </c>
      <c r="N18">
        <f t="shared" si="8"/>
        <v>0</v>
      </c>
      <c r="O18">
        <f t="shared" si="6"/>
        <v>1000</v>
      </c>
      <c r="P18" s="2">
        <v>5100</v>
      </c>
      <c r="Q18"/>
      <c r="R18">
        <v>60</v>
      </c>
      <c r="S18">
        <f t="shared" si="7"/>
        <v>480</v>
      </c>
      <c r="T18" s="2">
        <f t="shared" si="9"/>
        <v>2860</v>
      </c>
      <c r="U18" s="2">
        <f t="shared" si="3"/>
        <v>6</v>
      </c>
      <c r="V18" s="2">
        <f t="shared" si="4"/>
        <v>17160</v>
      </c>
    </row>
    <row r="19" spans="1:22">
      <c r="A19" t="s">
        <v>40</v>
      </c>
      <c r="B19">
        <v>200</v>
      </c>
      <c r="C19">
        <f t="shared" si="0"/>
        <v>200</v>
      </c>
      <c r="D19">
        <f t="shared" si="1"/>
        <v>5</v>
      </c>
      <c r="E19" t="s">
        <v>41</v>
      </c>
      <c r="F19">
        <v>300</v>
      </c>
      <c r="H19">
        <v>6</v>
      </c>
      <c r="J19">
        <f t="shared" si="2"/>
        <v>115</v>
      </c>
      <c r="K19">
        <f t="shared" si="5"/>
        <v>305</v>
      </c>
      <c r="L19" s="2">
        <v>2155</v>
      </c>
      <c r="M19" s="1">
        <v>17</v>
      </c>
      <c r="N19">
        <f t="shared" si="8"/>
        <v>300</v>
      </c>
      <c r="O19">
        <f t="shared" si="6"/>
        <v>1300</v>
      </c>
      <c r="P19" s="2">
        <v>6400</v>
      </c>
      <c r="Q19"/>
      <c r="R19">
        <v>60</v>
      </c>
      <c r="S19">
        <f t="shared" si="7"/>
        <v>540</v>
      </c>
      <c r="T19" s="2">
        <f t="shared" si="9"/>
        <v>3400</v>
      </c>
      <c r="U19" s="2">
        <f t="shared" si="3"/>
        <v>3</v>
      </c>
      <c r="V19" s="2">
        <f t="shared" si="4"/>
        <v>10200</v>
      </c>
    </row>
    <row r="20" spans="1:22">
      <c r="A20" t="s">
        <v>42</v>
      </c>
      <c r="B20">
        <v>200</v>
      </c>
      <c r="C20">
        <f t="shared" si="0"/>
        <v>200</v>
      </c>
      <c r="D20">
        <f t="shared" si="1"/>
        <v>5</v>
      </c>
      <c r="E20" t="s">
        <v>43</v>
      </c>
      <c r="F20">
        <v>340</v>
      </c>
      <c r="H20">
        <v>7</v>
      </c>
      <c r="J20">
        <f t="shared" si="2"/>
        <v>-260</v>
      </c>
      <c r="K20">
        <f t="shared" si="5"/>
        <v>45</v>
      </c>
      <c r="L20" s="2">
        <v>2200</v>
      </c>
      <c r="M20" s="1">
        <v>18</v>
      </c>
      <c r="N20">
        <f t="shared" si="8"/>
        <v>0</v>
      </c>
      <c r="O20">
        <f t="shared" si="6"/>
        <v>1300</v>
      </c>
      <c r="P20" s="2">
        <v>7700</v>
      </c>
      <c r="Q20"/>
      <c r="R20">
        <v>80</v>
      </c>
      <c r="S20">
        <f t="shared" si="7"/>
        <v>620</v>
      </c>
      <c r="T20" s="2">
        <f t="shared" si="9"/>
        <v>4020</v>
      </c>
      <c r="U20" s="2">
        <f t="shared" si="3"/>
        <v>6</v>
      </c>
      <c r="V20" s="2">
        <f t="shared" si="4"/>
        <v>24120</v>
      </c>
    </row>
    <row r="21" spans="1:22">
      <c r="A21" t="s">
        <v>44</v>
      </c>
      <c r="B21">
        <v>200</v>
      </c>
      <c r="C21">
        <f t="shared" si="0"/>
        <v>200</v>
      </c>
      <c r="D21">
        <f t="shared" si="1"/>
        <v>5</v>
      </c>
      <c r="E21" t="s">
        <v>45</v>
      </c>
      <c r="F21">
        <v>420</v>
      </c>
      <c r="H21">
        <v>7</v>
      </c>
      <c r="J21">
        <f t="shared" si="2"/>
        <v>255</v>
      </c>
      <c r="K21">
        <f t="shared" si="5"/>
        <v>300</v>
      </c>
      <c r="L21" s="2">
        <v>2500</v>
      </c>
      <c r="M21" s="1">
        <v>19</v>
      </c>
      <c r="N21">
        <f t="shared" si="8"/>
        <v>-200</v>
      </c>
      <c r="O21">
        <f t="shared" si="6"/>
        <v>1100</v>
      </c>
      <c r="P21" s="2">
        <v>8800</v>
      </c>
      <c r="Q21"/>
      <c r="R21">
        <v>80</v>
      </c>
      <c r="S21">
        <f t="shared" si="7"/>
        <v>700</v>
      </c>
      <c r="T21" s="2">
        <f t="shared" si="9"/>
        <v>4720</v>
      </c>
      <c r="U21" s="2">
        <f t="shared" si="3"/>
        <v>1</v>
      </c>
      <c r="V21" s="2">
        <f t="shared" si="4"/>
        <v>4720</v>
      </c>
    </row>
    <row r="22" spans="1:22">
      <c r="A22" t="s">
        <v>46</v>
      </c>
      <c r="B22">
        <v>300</v>
      </c>
      <c r="C22">
        <f t="shared" si="0"/>
        <v>280</v>
      </c>
      <c r="D22">
        <f t="shared" si="1"/>
        <v>6</v>
      </c>
      <c r="E22" t="s">
        <v>47</v>
      </c>
      <c r="F22">
        <v>420</v>
      </c>
      <c r="H22">
        <v>7</v>
      </c>
      <c r="J22">
        <f t="shared" si="2"/>
        <v>-200</v>
      </c>
      <c r="K22">
        <f t="shared" si="5"/>
        <v>100</v>
      </c>
      <c r="L22">
        <v>2600</v>
      </c>
      <c r="M22" s="1">
        <v>20</v>
      </c>
      <c r="N22">
        <f t="shared" si="8"/>
        <v>-400</v>
      </c>
      <c r="O22">
        <f t="shared" si="6"/>
        <v>700</v>
      </c>
      <c r="P22" s="2">
        <v>9500</v>
      </c>
      <c r="Q22"/>
      <c r="R22">
        <v>80</v>
      </c>
      <c r="S22">
        <f t="shared" si="7"/>
        <v>780</v>
      </c>
      <c r="T22" s="2">
        <f t="shared" si="9"/>
        <v>5500</v>
      </c>
      <c r="U22" s="2">
        <f t="shared" si="3"/>
        <v>1</v>
      </c>
      <c r="V22" s="2">
        <f t="shared" si="4"/>
        <v>5500</v>
      </c>
    </row>
    <row r="23" spans="1:16">
      <c r="A23" t="s">
        <v>48</v>
      </c>
      <c r="B23">
        <v>300</v>
      </c>
      <c r="C23">
        <f t="shared" si="0"/>
        <v>280</v>
      </c>
      <c r="D23">
        <f t="shared" si="1"/>
        <v>6</v>
      </c>
      <c r="E23" t="s">
        <v>49</v>
      </c>
      <c r="F23">
        <v>340</v>
      </c>
      <c r="H23">
        <v>7</v>
      </c>
      <c r="L23" t="s">
        <v>50</v>
      </c>
      <c r="M23"/>
      <c r="P23" t="s">
        <v>3</v>
      </c>
    </row>
    <row r="24" spans="1:27">
      <c r="A24" t="s">
        <v>51</v>
      </c>
      <c r="B24">
        <v>300</v>
      </c>
      <c r="C24">
        <f t="shared" si="0"/>
        <v>280</v>
      </c>
      <c r="D24">
        <f t="shared" si="1"/>
        <v>6</v>
      </c>
      <c r="E24" t="s">
        <v>52</v>
      </c>
      <c r="F24">
        <v>440</v>
      </c>
      <c r="H24">
        <v>8</v>
      </c>
      <c r="J24" t="s">
        <v>53</v>
      </c>
      <c r="K24" s="1" t="s">
        <v>54</v>
      </c>
      <c r="L24" t="s">
        <v>55</v>
      </c>
      <c r="M24" t="s">
        <v>56</v>
      </c>
      <c r="N24" t="s">
        <v>57</v>
      </c>
      <c r="O24" t="s">
        <v>58</v>
      </c>
      <c r="P24" t="s">
        <v>4</v>
      </c>
      <c r="Q24" t="s">
        <v>5</v>
      </c>
      <c r="R24" t="s">
        <v>57</v>
      </c>
      <c r="S24" t="s">
        <v>55</v>
      </c>
      <c r="T24" t="s">
        <v>56</v>
      </c>
      <c r="U24" t="s">
        <v>59</v>
      </c>
      <c r="V24" t="s">
        <v>60</v>
      </c>
      <c r="W24" t="s">
        <v>61</v>
      </c>
      <c r="X24" t="s">
        <v>62</v>
      </c>
      <c r="Y24" t="s">
        <v>63</v>
      </c>
      <c r="Z24" t="s">
        <v>64</v>
      </c>
      <c r="AA24" t="s">
        <v>65</v>
      </c>
    </row>
    <row r="25" spans="1:27">
      <c r="A25" t="s">
        <v>66</v>
      </c>
      <c r="B25">
        <v>390</v>
      </c>
      <c r="C25">
        <f t="shared" si="0"/>
        <v>380</v>
      </c>
      <c r="D25">
        <f t="shared" si="1"/>
        <v>7</v>
      </c>
      <c r="E25" t="s">
        <v>67</v>
      </c>
      <c r="F25">
        <v>600</v>
      </c>
      <c r="H25">
        <v>8</v>
      </c>
      <c r="J25">
        <v>1</v>
      </c>
      <c r="K25">
        <f>SUMIF($H$3:$H$79,J25,$F$3:$F$79)</f>
        <v>20</v>
      </c>
      <c r="L25">
        <v>20</v>
      </c>
      <c r="M25">
        <v>20</v>
      </c>
      <c r="N25">
        <f>(L25+M25)/2</f>
        <v>20</v>
      </c>
      <c r="O25">
        <f>K25/N25</f>
        <v>1</v>
      </c>
      <c r="P25">
        <v>0</v>
      </c>
      <c r="Q25">
        <v>25</v>
      </c>
      <c r="R25">
        <f>0+Q25</f>
        <v>25</v>
      </c>
      <c r="S25">
        <v>25</v>
      </c>
      <c r="T25">
        <v>25</v>
      </c>
      <c r="U25">
        <f>R25*O25</f>
        <v>25</v>
      </c>
      <c r="V25">
        <f>V3</f>
        <v>60</v>
      </c>
      <c r="W25" s="3">
        <f t="shared" ref="W25:Y25" si="10">U25+U26+U27</f>
        <v>565</v>
      </c>
      <c r="X25" s="3">
        <f t="shared" si="10"/>
        <v>580</v>
      </c>
      <c r="Y25" s="3">
        <f>W25</f>
        <v>565</v>
      </c>
      <c r="Z25" s="3">
        <f>Y25</f>
        <v>565</v>
      </c>
      <c r="AA25" s="3">
        <f t="shared" ref="AA25:AA30" si="11">Y25-Z25</f>
        <v>0</v>
      </c>
    </row>
    <row r="26" spans="1:27">
      <c r="A26" t="s">
        <v>68</v>
      </c>
      <c r="B26">
        <v>390</v>
      </c>
      <c r="C26">
        <f t="shared" si="0"/>
        <v>380</v>
      </c>
      <c r="D26">
        <f t="shared" si="1"/>
        <v>7</v>
      </c>
      <c r="E26" t="s">
        <v>69</v>
      </c>
      <c r="F26">
        <v>600</v>
      </c>
      <c r="H26">
        <v>8</v>
      </c>
      <c r="J26">
        <v>2</v>
      </c>
      <c r="K26">
        <f t="shared" ref="K26:K44" si="12">SUMIF($H$3:$H$79,J26,$F$3:$F$79)</f>
        <v>80</v>
      </c>
      <c r="L26">
        <v>40</v>
      </c>
      <c r="M26">
        <v>40</v>
      </c>
      <c r="N26">
        <f t="shared" ref="N26:N44" si="13">(L26+M26)/2</f>
        <v>40</v>
      </c>
      <c r="O26">
        <f>K26/N26</f>
        <v>2</v>
      </c>
      <c r="P26">
        <v>10</v>
      </c>
      <c r="Q26">
        <f>Q25+P26</f>
        <v>35</v>
      </c>
      <c r="R26">
        <f>R25+Q26</f>
        <v>60</v>
      </c>
      <c r="S26">
        <v>60</v>
      </c>
      <c r="T26">
        <v>60</v>
      </c>
      <c r="U26">
        <f t="shared" ref="U26:U44" si="14">R26*O26</f>
        <v>120</v>
      </c>
      <c r="V26">
        <f t="shared" ref="V26:V44" si="15">V4</f>
        <v>250</v>
      </c>
      <c r="W26" s="3"/>
      <c r="X26" s="3"/>
      <c r="Y26" s="3"/>
      <c r="Z26" s="3"/>
      <c r="AA26" s="3"/>
    </row>
    <row r="27" spans="1:27">
      <c r="A27" t="s">
        <v>70</v>
      </c>
      <c r="B27">
        <v>390</v>
      </c>
      <c r="C27">
        <f t="shared" si="0"/>
        <v>380</v>
      </c>
      <c r="D27">
        <f t="shared" si="1"/>
        <v>7</v>
      </c>
      <c r="E27" t="s">
        <v>71</v>
      </c>
      <c r="F27">
        <v>440</v>
      </c>
      <c r="H27">
        <v>8</v>
      </c>
      <c r="J27">
        <v>3</v>
      </c>
      <c r="K27">
        <f t="shared" si="12"/>
        <v>240</v>
      </c>
      <c r="L27">
        <v>50</v>
      </c>
      <c r="M27">
        <v>70</v>
      </c>
      <c r="N27">
        <f t="shared" si="13"/>
        <v>60</v>
      </c>
      <c r="O27">
        <f>K27/N27</f>
        <v>4</v>
      </c>
      <c r="P27">
        <v>10</v>
      </c>
      <c r="Q27">
        <f t="shared" ref="Q27:Q43" si="16">Q26+P27</f>
        <v>45</v>
      </c>
      <c r="R27">
        <f t="shared" ref="R27:R43" si="17">R26+Q27</f>
        <v>105</v>
      </c>
      <c r="S27">
        <v>90</v>
      </c>
      <c r="T27">
        <v>120</v>
      </c>
      <c r="U27">
        <f t="shared" si="14"/>
        <v>420</v>
      </c>
      <c r="V27">
        <f t="shared" si="15"/>
        <v>270</v>
      </c>
      <c r="W27" s="3"/>
      <c r="X27" s="3"/>
      <c r="Y27" s="3"/>
      <c r="Z27" s="3"/>
      <c r="AA27" s="3"/>
    </row>
    <row r="28" spans="1:27">
      <c r="A28" t="s">
        <v>72</v>
      </c>
      <c r="B28">
        <v>390</v>
      </c>
      <c r="C28">
        <f t="shared" si="0"/>
        <v>380</v>
      </c>
      <c r="D28">
        <f t="shared" si="1"/>
        <v>7</v>
      </c>
      <c r="E28" t="s">
        <v>73</v>
      </c>
      <c r="F28">
        <v>720</v>
      </c>
      <c r="H28">
        <v>9</v>
      </c>
      <c r="J28">
        <v>4</v>
      </c>
      <c r="K28">
        <f t="shared" si="12"/>
        <v>330</v>
      </c>
      <c r="L28">
        <v>110</v>
      </c>
      <c r="M28">
        <v>110</v>
      </c>
      <c r="N28">
        <f t="shared" si="13"/>
        <v>110</v>
      </c>
      <c r="O28">
        <f>K28/N28</f>
        <v>3</v>
      </c>
      <c r="P28">
        <v>20</v>
      </c>
      <c r="Q28">
        <f t="shared" si="16"/>
        <v>65</v>
      </c>
      <c r="R28">
        <f t="shared" si="17"/>
        <v>170</v>
      </c>
      <c r="S28">
        <v>170</v>
      </c>
      <c r="T28">
        <v>170</v>
      </c>
      <c r="U28">
        <f t="shared" si="14"/>
        <v>510</v>
      </c>
      <c r="V28">
        <f t="shared" si="15"/>
        <v>560</v>
      </c>
      <c r="W28" s="3">
        <f t="shared" ref="W28:W32" si="18">U28+U29</f>
        <v>1275</v>
      </c>
      <c r="X28" s="3">
        <f t="shared" ref="X28:X32" si="19">V28+V29</f>
        <v>1360</v>
      </c>
      <c r="Y28" s="3">
        <f t="shared" ref="Y28:AA28" si="20">Y25+W28</f>
        <v>1840</v>
      </c>
      <c r="Z28" s="3">
        <f t="shared" si="20"/>
        <v>1925</v>
      </c>
      <c r="AA28" s="3">
        <f t="shared" si="11"/>
        <v>-85</v>
      </c>
    </row>
    <row r="29" spans="1:27">
      <c r="A29" t="s">
        <v>74</v>
      </c>
      <c r="B29">
        <v>600</v>
      </c>
      <c r="C29">
        <f t="shared" si="0"/>
        <v>500</v>
      </c>
      <c r="D29">
        <f t="shared" si="1"/>
        <v>8</v>
      </c>
      <c r="E29" t="s">
        <v>75</v>
      </c>
      <c r="F29">
        <v>720</v>
      </c>
      <c r="H29">
        <v>9</v>
      </c>
      <c r="J29">
        <v>5</v>
      </c>
      <c r="K29">
        <f t="shared" si="12"/>
        <v>590</v>
      </c>
      <c r="L29">
        <v>120</v>
      </c>
      <c r="M29">
        <v>175</v>
      </c>
      <c r="N29">
        <f t="shared" si="13"/>
        <v>147.5</v>
      </c>
      <c r="O29">
        <v>3</v>
      </c>
      <c r="P29">
        <v>20</v>
      </c>
      <c r="Q29">
        <f t="shared" si="16"/>
        <v>85</v>
      </c>
      <c r="R29">
        <f t="shared" si="17"/>
        <v>255</v>
      </c>
      <c r="S29">
        <v>210</v>
      </c>
      <c r="T29">
        <v>300</v>
      </c>
      <c r="U29">
        <f t="shared" si="14"/>
        <v>765</v>
      </c>
      <c r="V29">
        <f t="shared" si="15"/>
        <v>800</v>
      </c>
      <c r="W29" s="3"/>
      <c r="X29" s="3"/>
      <c r="Y29" s="3"/>
      <c r="Z29" s="3"/>
      <c r="AA29" s="3"/>
    </row>
    <row r="30" spans="1:27">
      <c r="A30" t="s">
        <v>76</v>
      </c>
      <c r="B30">
        <v>600</v>
      </c>
      <c r="C30">
        <f t="shared" si="0"/>
        <v>500</v>
      </c>
      <c r="D30">
        <f t="shared" si="1"/>
        <v>8</v>
      </c>
      <c r="E30" t="s">
        <v>77</v>
      </c>
      <c r="F30">
        <v>800</v>
      </c>
      <c r="H30">
        <v>10</v>
      </c>
      <c r="J30">
        <v>6</v>
      </c>
      <c r="K30">
        <f t="shared" si="12"/>
        <v>820</v>
      </c>
      <c r="L30">
        <v>220</v>
      </c>
      <c r="M30">
        <v>300</v>
      </c>
      <c r="N30">
        <f t="shared" si="13"/>
        <v>260</v>
      </c>
      <c r="O30">
        <v>3</v>
      </c>
      <c r="P30">
        <v>30</v>
      </c>
      <c r="Q30">
        <f t="shared" si="16"/>
        <v>115</v>
      </c>
      <c r="R30">
        <f t="shared" si="17"/>
        <v>370</v>
      </c>
      <c r="S30">
        <v>310</v>
      </c>
      <c r="T30">
        <v>430</v>
      </c>
      <c r="U30">
        <f t="shared" si="14"/>
        <v>1110</v>
      </c>
      <c r="V30">
        <f t="shared" si="15"/>
        <v>1120</v>
      </c>
      <c r="W30" s="3">
        <f t="shared" si="18"/>
        <v>2655</v>
      </c>
      <c r="X30" s="3">
        <f t="shared" si="19"/>
        <v>2640</v>
      </c>
      <c r="Y30" s="3">
        <f t="shared" ref="Y30:Y34" si="21">Y28+W30</f>
        <v>4495</v>
      </c>
      <c r="Z30" s="3">
        <f t="shared" ref="Z30:Z34" si="22">Z28+X30</f>
        <v>4565</v>
      </c>
      <c r="AA30" s="3">
        <f t="shared" si="11"/>
        <v>-70</v>
      </c>
    </row>
    <row r="31" spans="1:27">
      <c r="A31" t="s">
        <v>78</v>
      </c>
      <c r="B31">
        <v>600</v>
      </c>
      <c r="C31">
        <f t="shared" si="0"/>
        <v>500</v>
      </c>
      <c r="D31">
        <f t="shared" si="1"/>
        <v>8</v>
      </c>
      <c r="E31" t="s">
        <v>79</v>
      </c>
      <c r="F31">
        <v>1010</v>
      </c>
      <c r="H31">
        <v>10</v>
      </c>
      <c r="J31">
        <v>7</v>
      </c>
      <c r="K31">
        <f t="shared" si="12"/>
        <v>1520</v>
      </c>
      <c r="L31">
        <v>340</v>
      </c>
      <c r="M31">
        <v>420</v>
      </c>
      <c r="N31">
        <f t="shared" si="13"/>
        <v>380</v>
      </c>
      <c r="O31">
        <v>3</v>
      </c>
      <c r="P31">
        <v>30</v>
      </c>
      <c r="Q31">
        <f t="shared" si="16"/>
        <v>145</v>
      </c>
      <c r="R31">
        <f t="shared" si="17"/>
        <v>515</v>
      </c>
      <c r="S31">
        <v>430</v>
      </c>
      <c r="T31">
        <v>600</v>
      </c>
      <c r="U31">
        <f t="shared" si="14"/>
        <v>1545</v>
      </c>
      <c r="V31">
        <f t="shared" si="15"/>
        <v>1520</v>
      </c>
      <c r="W31" s="3"/>
      <c r="X31" s="3"/>
      <c r="Y31" s="3"/>
      <c r="Z31" s="3"/>
      <c r="AA31" s="3"/>
    </row>
    <row r="32" spans="1:27">
      <c r="A32" t="s">
        <v>80</v>
      </c>
      <c r="B32">
        <v>600</v>
      </c>
      <c r="C32">
        <f t="shared" si="0"/>
        <v>500</v>
      </c>
      <c r="D32">
        <f t="shared" si="1"/>
        <v>8</v>
      </c>
      <c r="E32" t="s">
        <v>81</v>
      </c>
      <c r="F32">
        <v>1010</v>
      </c>
      <c r="H32">
        <v>10</v>
      </c>
      <c r="J32">
        <v>8</v>
      </c>
      <c r="K32">
        <f t="shared" si="12"/>
        <v>2080</v>
      </c>
      <c r="L32">
        <v>440</v>
      </c>
      <c r="M32">
        <v>600</v>
      </c>
      <c r="N32">
        <f t="shared" si="13"/>
        <v>520</v>
      </c>
      <c r="O32">
        <v>3</v>
      </c>
      <c r="P32">
        <v>40</v>
      </c>
      <c r="Q32">
        <f t="shared" si="16"/>
        <v>185</v>
      </c>
      <c r="R32">
        <f t="shared" si="17"/>
        <v>700</v>
      </c>
      <c r="S32">
        <v>585</v>
      </c>
      <c r="T32">
        <v>815</v>
      </c>
      <c r="U32">
        <f t="shared" si="14"/>
        <v>2100</v>
      </c>
      <c r="V32">
        <f t="shared" si="15"/>
        <v>2500</v>
      </c>
      <c r="W32" s="3">
        <f t="shared" si="18"/>
        <v>3950</v>
      </c>
      <c r="X32" s="3">
        <f t="shared" si="19"/>
        <v>5060</v>
      </c>
      <c r="Y32" s="3">
        <f t="shared" si="21"/>
        <v>8445</v>
      </c>
      <c r="Z32" s="3">
        <f t="shared" si="22"/>
        <v>9625</v>
      </c>
      <c r="AA32" s="3">
        <f t="shared" ref="AA32:AA36" si="23">Y32-Z32</f>
        <v>-1180</v>
      </c>
    </row>
    <row r="33" spans="1:27">
      <c r="A33" t="s">
        <v>82</v>
      </c>
      <c r="B33">
        <v>600</v>
      </c>
      <c r="C33">
        <f t="shared" si="0"/>
        <v>500</v>
      </c>
      <c r="D33">
        <f t="shared" si="1"/>
        <v>8</v>
      </c>
      <c r="E33" t="s">
        <v>83</v>
      </c>
      <c r="F33">
        <v>800</v>
      </c>
      <c r="H33">
        <v>10</v>
      </c>
      <c r="J33">
        <v>9</v>
      </c>
      <c r="K33">
        <f t="shared" si="12"/>
        <v>1440</v>
      </c>
      <c r="L33">
        <v>720</v>
      </c>
      <c r="M33">
        <v>720</v>
      </c>
      <c r="N33">
        <f t="shared" si="13"/>
        <v>720</v>
      </c>
      <c r="O33">
        <f>K33/N33</f>
        <v>2</v>
      </c>
      <c r="P33">
        <v>40</v>
      </c>
      <c r="Q33">
        <f t="shared" si="16"/>
        <v>225</v>
      </c>
      <c r="R33">
        <f t="shared" si="17"/>
        <v>925</v>
      </c>
      <c r="S33">
        <v>925</v>
      </c>
      <c r="T33">
        <v>925</v>
      </c>
      <c r="U33">
        <f t="shared" si="14"/>
        <v>1850</v>
      </c>
      <c r="V33">
        <f t="shared" si="15"/>
        <v>2560</v>
      </c>
      <c r="W33" s="3"/>
      <c r="X33" s="3"/>
      <c r="Y33" s="3"/>
      <c r="Z33" s="3"/>
      <c r="AA33" s="3"/>
    </row>
    <row r="34" spans="1:27">
      <c r="A34" t="s">
        <v>84</v>
      </c>
      <c r="B34">
        <v>730</v>
      </c>
      <c r="C34">
        <f t="shared" si="0"/>
        <v>640</v>
      </c>
      <c r="D34">
        <f t="shared" si="1"/>
        <v>9</v>
      </c>
      <c r="E34" t="s">
        <v>85</v>
      </c>
      <c r="F34">
        <v>1050</v>
      </c>
      <c r="H34">
        <v>11</v>
      </c>
      <c r="J34">
        <v>10</v>
      </c>
      <c r="K34">
        <f t="shared" si="12"/>
        <v>3620</v>
      </c>
      <c r="L34">
        <v>800</v>
      </c>
      <c r="M34">
        <v>1010</v>
      </c>
      <c r="N34">
        <f t="shared" si="13"/>
        <v>905</v>
      </c>
      <c r="O34">
        <f>K34/N34</f>
        <v>4</v>
      </c>
      <c r="P34">
        <v>50</v>
      </c>
      <c r="Q34">
        <f t="shared" si="16"/>
        <v>275</v>
      </c>
      <c r="R34">
        <f t="shared" si="17"/>
        <v>1200</v>
      </c>
      <c r="S34">
        <v>1000</v>
      </c>
      <c r="T34">
        <v>1400</v>
      </c>
      <c r="U34">
        <f t="shared" si="14"/>
        <v>4800</v>
      </c>
      <c r="V34">
        <f t="shared" si="15"/>
        <v>3280</v>
      </c>
      <c r="W34" s="3">
        <f t="shared" ref="W34:W38" si="24">U34+U35</f>
        <v>9375</v>
      </c>
      <c r="X34" s="3">
        <f t="shared" ref="X34:X38" si="25">V34+V35</f>
        <v>7440</v>
      </c>
      <c r="Y34" s="3">
        <f t="shared" si="21"/>
        <v>17820</v>
      </c>
      <c r="Z34" s="3">
        <f t="shared" si="22"/>
        <v>17065</v>
      </c>
      <c r="AA34" s="3">
        <f t="shared" si="23"/>
        <v>755</v>
      </c>
    </row>
    <row r="35" spans="1:27">
      <c r="A35" t="s">
        <v>86</v>
      </c>
      <c r="B35">
        <v>730</v>
      </c>
      <c r="C35">
        <f t="shared" si="0"/>
        <v>640</v>
      </c>
      <c r="D35">
        <f t="shared" si="1"/>
        <v>9</v>
      </c>
      <c r="E35" t="s">
        <v>87</v>
      </c>
      <c r="F35">
        <v>1210</v>
      </c>
      <c r="H35">
        <v>11</v>
      </c>
      <c r="J35">
        <v>11</v>
      </c>
      <c r="K35">
        <f t="shared" si="12"/>
        <v>3470</v>
      </c>
      <c r="L35">
        <v>1050</v>
      </c>
      <c r="M35">
        <v>1210</v>
      </c>
      <c r="N35">
        <f t="shared" si="13"/>
        <v>1130</v>
      </c>
      <c r="O35">
        <v>3</v>
      </c>
      <c r="P35">
        <v>50</v>
      </c>
      <c r="Q35">
        <f t="shared" si="16"/>
        <v>325</v>
      </c>
      <c r="R35">
        <f t="shared" si="17"/>
        <v>1525</v>
      </c>
      <c r="S35">
        <v>1275</v>
      </c>
      <c r="T35">
        <v>1775</v>
      </c>
      <c r="U35">
        <f t="shared" si="14"/>
        <v>4575</v>
      </c>
      <c r="V35">
        <f t="shared" si="15"/>
        <v>4160</v>
      </c>
      <c r="W35" s="3"/>
      <c r="X35" s="3"/>
      <c r="Y35" s="3"/>
      <c r="Z35" s="3"/>
      <c r="AA35" s="3"/>
    </row>
    <row r="36" spans="1:27">
      <c r="A36" t="s">
        <v>88</v>
      </c>
      <c r="B36">
        <v>730</v>
      </c>
      <c r="C36">
        <f t="shared" ref="C36:C67" si="26">VLOOKUP(B36,$L$3:$T$22,9,FALSE)</f>
        <v>640</v>
      </c>
      <c r="D36">
        <f t="shared" ref="D36:D67" si="27">VLOOKUP(B36,$L$3:$M$22,2,FALSE)</f>
        <v>9</v>
      </c>
      <c r="E36" t="s">
        <v>89</v>
      </c>
      <c r="F36">
        <v>1210</v>
      </c>
      <c r="H36">
        <v>11</v>
      </c>
      <c r="J36">
        <v>12</v>
      </c>
      <c r="K36">
        <f t="shared" si="12"/>
        <v>6200</v>
      </c>
      <c r="L36">
        <v>1540</v>
      </c>
      <c r="M36">
        <v>1580</v>
      </c>
      <c r="N36">
        <f t="shared" si="13"/>
        <v>1560</v>
      </c>
      <c r="O36">
        <v>4</v>
      </c>
      <c r="P36">
        <v>60</v>
      </c>
      <c r="Q36">
        <f t="shared" si="16"/>
        <v>385</v>
      </c>
      <c r="R36">
        <f t="shared" si="17"/>
        <v>1910</v>
      </c>
      <c r="S36">
        <v>1595</v>
      </c>
      <c r="T36">
        <v>2225</v>
      </c>
      <c r="U36">
        <f t="shared" si="14"/>
        <v>7640</v>
      </c>
      <c r="V36">
        <f t="shared" si="15"/>
        <v>5200</v>
      </c>
      <c r="W36" s="3">
        <f t="shared" si="24"/>
        <v>12350</v>
      </c>
      <c r="X36" s="3">
        <f t="shared" si="25"/>
        <v>11600</v>
      </c>
      <c r="Y36" s="3">
        <f t="shared" ref="Y36:Y40" si="28">Y34+W36</f>
        <v>30170</v>
      </c>
      <c r="Z36" s="3">
        <f t="shared" ref="Z36:Z40" si="29">Z34+X36</f>
        <v>28665</v>
      </c>
      <c r="AA36" s="3">
        <f t="shared" si="23"/>
        <v>1505</v>
      </c>
    </row>
    <row r="37" spans="1:27">
      <c r="A37" t="s">
        <v>90</v>
      </c>
      <c r="B37">
        <v>730</v>
      </c>
      <c r="C37">
        <f t="shared" si="26"/>
        <v>640</v>
      </c>
      <c r="D37">
        <f t="shared" si="27"/>
        <v>9</v>
      </c>
      <c r="E37" t="s">
        <v>91</v>
      </c>
      <c r="F37">
        <v>1540</v>
      </c>
      <c r="H37">
        <v>12</v>
      </c>
      <c r="J37">
        <v>13</v>
      </c>
      <c r="K37">
        <f t="shared" si="12"/>
        <v>4995</v>
      </c>
      <c r="L37">
        <v>1640</v>
      </c>
      <c r="M37">
        <v>1715</v>
      </c>
      <c r="N37">
        <f t="shared" si="13"/>
        <v>1677.5</v>
      </c>
      <c r="O37">
        <v>2</v>
      </c>
      <c r="P37">
        <v>60</v>
      </c>
      <c r="Q37">
        <f t="shared" si="16"/>
        <v>445</v>
      </c>
      <c r="R37">
        <f t="shared" si="17"/>
        <v>2355</v>
      </c>
      <c r="S37">
        <v>1965</v>
      </c>
      <c r="T37">
        <v>2745</v>
      </c>
      <c r="U37">
        <f t="shared" si="14"/>
        <v>4710</v>
      </c>
      <c r="V37">
        <f t="shared" si="15"/>
        <v>6400</v>
      </c>
      <c r="W37" s="3"/>
      <c r="X37" s="3"/>
      <c r="Y37" s="3"/>
      <c r="Z37" s="3"/>
      <c r="AA37" s="3"/>
    </row>
    <row r="38" spans="1:27">
      <c r="A38" t="s">
        <v>92</v>
      </c>
      <c r="B38">
        <v>930</v>
      </c>
      <c r="C38">
        <f t="shared" si="26"/>
        <v>820</v>
      </c>
      <c r="D38">
        <f t="shared" si="27"/>
        <v>10</v>
      </c>
      <c r="E38" t="s">
        <v>93</v>
      </c>
      <c r="F38">
        <v>1580</v>
      </c>
      <c r="H38">
        <v>12</v>
      </c>
      <c r="J38">
        <v>14</v>
      </c>
      <c r="K38">
        <f t="shared" si="12"/>
        <v>6325</v>
      </c>
      <c r="L38">
        <v>1955</v>
      </c>
      <c r="M38">
        <v>2185</v>
      </c>
      <c r="N38">
        <f t="shared" si="13"/>
        <v>2070</v>
      </c>
      <c r="O38">
        <v>3</v>
      </c>
      <c r="P38">
        <v>80</v>
      </c>
      <c r="Q38">
        <f t="shared" si="16"/>
        <v>525</v>
      </c>
      <c r="R38">
        <f t="shared" si="17"/>
        <v>2880</v>
      </c>
      <c r="S38">
        <v>2400</v>
      </c>
      <c r="T38">
        <v>3360</v>
      </c>
      <c r="U38">
        <f t="shared" si="14"/>
        <v>8640</v>
      </c>
      <c r="V38">
        <f t="shared" si="15"/>
        <v>9800</v>
      </c>
      <c r="W38" s="3">
        <f t="shared" si="24"/>
        <v>15610</v>
      </c>
      <c r="X38" s="3">
        <f t="shared" si="25"/>
        <v>16940</v>
      </c>
      <c r="Y38" s="3">
        <f t="shared" si="28"/>
        <v>45780</v>
      </c>
      <c r="Z38" s="3">
        <f t="shared" si="29"/>
        <v>45605</v>
      </c>
      <c r="AA38" s="3">
        <f t="shared" ref="AA38:AA42" si="30">Y38-Z38</f>
        <v>175</v>
      </c>
    </row>
    <row r="39" spans="1:27">
      <c r="A39" t="s">
        <v>94</v>
      </c>
      <c r="B39">
        <v>930</v>
      </c>
      <c r="C39">
        <f t="shared" si="26"/>
        <v>820</v>
      </c>
      <c r="D39">
        <f t="shared" si="27"/>
        <v>10</v>
      </c>
      <c r="E39" t="s">
        <v>95</v>
      </c>
      <c r="F39">
        <v>1715</v>
      </c>
      <c r="H39">
        <v>13</v>
      </c>
      <c r="J39">
        <v>15</v>
      </c>
      <c r="K39">
        <f t="shared" si="12"/>
        <v>4830</v>
      </c>
      <c r="L39">
        <v>2415</v>
      </c>
      <c r="M39">
        <v>2415</v>
      </c>
      <c r="N39">
        <f t="shared" si="13"/>
        <v>2415</v>
      </c>
      <c r="O39">
        <f>K39/N39</f>
        <v>2</v>
      </c>
      <c r="P39">
        <v>80</v>
      </c>
      <c r="Q39">
        <f t="shared" si="16"/>
        <v>605</v>
      </c>
      <c r="R39">
        <f t="shared" si="17"/>
        <v>3485</v>
      </c>
      <c r="S39">
        <v>3485</v>
      </c>
      <c r="T39">
        <v>3485</v>
      </c>
      <c r="U39">
        <f t="shared" si="14"/>
        <v>6970</v>
      </c>
      <c r="V39">
        <f t="shared" si="15"/>
        <v>7140</v>
      </c>
      <c r="W39" s="3"/>
      <c r="X39" s="3"/>
      <c r="Y39" s="3"/>
      <c r="Z39" s="3"/>
      <c r="AA39" s="3"/>
    </row>
    <row r="40" spans="1:27">
      <c r="A40" t="s">
        <v>96</v>
      </c>
      <c r="B40">
        <v>930</v>
      </c>
      <c r="C40">
        <f t="shared" si="26"/>
        <v>820</v>
      </c>
      <c r="D40">
        <f t="shared" si="27"/>
        <v>10</v>
      </c>
      <c r="E40" t="s">
        <v>97</v>
      </c>
      <c r="F40">
        <v>1540</v>
      </c>
      <c r="H40">
        <v>12</v>
      </c>
      <c r="J40">
        <v>16</v>
      </c>
      <c r="K40">
        <f t="shared" si="12"/>
        <v>8640</v>
      </c>
      <c r="L40">
        <v>2880</v>
      </c>
      <c r="M40">
        <v>2880</v>
      </c>
      <c r="N40">
        <f t="shared" si="13"/>
        <v>2880</v>
      </c>
      <c r="O40">
        <f>K40/N40</f>
        <v>3</v>
      </c>
      <c r="P40">
        <v>80</v>
      </c>
      <c r="Q40">
        <f t="shared" si="16"/>
        <v>685</v>
      </c>
      <c r="R40">
        <f t="shared" si="17"/>
        <v>4170</v>
      </c>
      <c r="S40">
        <v>4170</v>
      </c>
      <c r="T40">
        <v>4170</v>
      </c>
      <c r="U40">
        <f t="shared" si="14"/>
        <v>12510</v>
      </c>
      <c r="V40">
        <f t="shared" si="15"/>
        <v>17160</v>
      </c>
      <c r="W40" s="3">
        <f t="shared" ref="W40:Y40" si="31">U40+U41</f>
        <v>17938.5</v>
      </c>
      <c r="X40" s="3">
        <f t="shared" si="31"/>
        <v>27360</v>
      </c>
      <c r="Y40" s="3">
        <f t="shared" si="28"/>
        <v>63718.5</v>
      </c>
      <c r="Z40" s="3">
        <f t="shared" si="29"/>
        <v>72965</v>
      </c>
      <c r="AA40" s="3">
        <f t="shared" si="30"/>
        <v>-9246.5</v>
      </c>
    </row>
    <row r="41" spans="1:27">
      <c r="A41" t="s">
        <v>98</v>
      </c>
      <c r="B41">
        <v>930</v>
      </c>
      <c r="C41">
        <f t="shared" si="26"/>
        <v>820</v>
      </c>
      <c r="D41">
        <f t="shared" si="27"/>
        <v>10</v>
      </c>
      <c r="E41" t="s">
        <v>99</v>
      </c>
      <c r="F41">
        <v>1540</v>
      </c>
      <c r="H41">
        <v>12</v>
      </c>
      <c r="J41">
        <v>17</v>
      </c>
      <c r="K41">
        <f t="shared" si="12"/>
        <v>3310</v>
      </c>
      <c r="L41">
        <v>3000</v>
      </c>
      <c r="M41">
        <v>3100</v>
      </c>
      <c r="N41">
        <f t="shared" si="13"/>
        <v>3050</v>
      </c>
      <c r="O41">
        <v>1.1</v>
      </c>
      <c r="P41">
        <v>80</v>
      </c>
      <c r="Q41">
        <f t="shared" si="16"/>
        <v>765</v>
      </c>
      <c r="R41">
        <f t="shared" si="17"/>
        <v>4935</v>
      </c>
      <c r="S41">
        <v>4935</v>
      </c>
      <c r="T41">
        <v>4935</v>
      </c>
      <c r="U41">
        <f t="shared" si="14"/>
        <v>5428.5</v>
      </c>
      <c r="V41">
        <f t="shared" si="15"/>
        <v>10200</v>
      </c>
      <c r="W41" s="3"/>
      <c r="X41" s="3"/>
      <c r="Y41" s="3"/>
      <c r="Z41" s="3"/>
      <c r="AA41" s="3"/>
    </row>
    <row r="42" spans="1:27">
      <c r="A42" t="s">
        <v>100</v>
      </c>
      <c r="B42">
        <v>1070</v>
      </c>
      <c r="C42">
        <f t="shared" si="26"/>
        <v>1040</v>
      </c>
      <c r="D42">
        <f t="shared" si="27"/>
        <v>11</v>
      </c>
      <c r="E42" t="s">
        <v>101</v>
      </c>
      <c r="F42">
        <v>1640</v>
      </c>
      <c r="H42">
        <v>13</v>
      </c>
      <c r="J42">
        <v>18</v>
      </c>
      <c r="K42">
        <f t="shared" si="12"/>
        <v>3200</v>
      </c>
      <c r="L42">
        <v>3200</v>
      </c>
      <c r="M42">
        <v>3200</v>
      </c>
      <c r="N42">
        <f t="shared" si="13"/>
        <v>3200</v>
      </c>
      <c r="O42">
        <v>1</v>
      </c>
      <c r="P42">
        <v>100</v>
      </c>
      <c r="Q42">
        <f t="shared" si="16"/>
        <v>865</v>
      </c>
      <c r="R42">
        <f t="shared" si="17"/>
        <v>5800</v>
      </c>
      <c r="S42">
        <v>5800</v>
      </c>
      <c r="T42">
        <v>5800</v>
      </c>
      <c r="U42">
        <f t="shared" si="14"/>
        <v>5800</v>
      </c>
      <c r="V42">
        <f t="shared" si="15"/>
        <v>24120</v>
      </c>
      <c r="W42" s="3">
        <f t="shared" ref="W42:Y42" si="32">U42+U43</f>
        <v>32860</v>
      </c>
      <c r="X42" s="3">
        <f t="shared" si="32"/>
        <v>28840</v>
      </c>
      <c r="Y42" s="3">
        <f t="shared" ref="Y42:AA42" si="33">Y40+W42</f>
        <v>96578.5</v>
      </c>
      <c r="Z42" s="3">
        <f t="shared" si="33"/>
        <v>101805</v>
      </c>
      <c r="AA42" s="3">
        <f t="shared" si="30"/>
        <v>-5226.5</v>
      </c>
    </row>
    <row r="43" spans="1:27">
      <c r="A43" t="s">
        <v>102</v>
      </c>
      <c r="B43">
        <v>1070</v>
      </c>
      <c r="C43">
        <f t="shared" si="26"/>
        <v>1040</v>
      </c>
      <c r="D43">
        <f t="shared" si="27"/>
        <v>11</v>
      </c>
      <c r="E43" t="s">
        <v>103</v>
      </c>
      <c r="F43">
        <v>1640</v>
      </c>
      <c r="H43">
        <v>13</v>
      </c>
      <c r="J43">
        <v>19</v>
      </c>
      <c r="K43">
        <f t="shared" si="12"/>
        <v>12800</v>
      </c>
      <c r="L43">
        <v>3200</v>
      </c>
      <c r="M43">
        <v>3200</v>
      </c>
      <c r="N43">
        <f t="shared" si="13"/>
        <v>3200</v>
      </c>
      <c r="O43">
        <f>K43/N43</f>
        <v>4</v>
      </c>
      <c r="P43">
        <v>100</v>
      </c>
      <c r="Q43">
        <f t="shared" si="16"/>
        <v>965</v>
      </c>
      <c r="R43">
        <f t="shared" si="17"/>
        <v>6765</v>
      </c>
      <c r="S43">
        <v>6765</v>
      </c>
      <c r="T43">
        <v>6765</v>
      </c>
      <c r="U43">
        <f t="shared" si="14"/>
        <v>27060</v>
      </c>
      <c r="V43">
        <f t="shared" si="15"/>
        <v>4720</v>
      </c>
      <c r="W43" s="3"/>
      <c r="X43" s="3"/>
      <c r="Y43" s="3"/>
      <c r="Z43" s="3"/>
      <c r="AA43" s="3"/>
    </row>
    <row r="44" spans="1:27">
      <c r="A44" t="s">
        <v>104</v>
      </c>
      <c r="B44">
        <v>1070</v>
      </c>
      <c r="C44">
        <f t="shared" si="26"/>
        <v>1040</v>
      </c>
      <c r="D44">
        <f t="shared" si="27"/>
        <v>11</v>
      </c>
      <c r="E44" t="s">
        <v>105</v>
      </c>
      <c r="F44">
        <v>0</v>
      </c>
      <c r="H44">
        <v>13</v>
      </c>
      <c r="J44">
        <v>20</v>
      </c>
      <c r="K44">
        <f>SUMIF($H$3:$H$79,J44,$F$3:$F$79)</f>
        <v>3500</v>
      </c>
      <c r="L44">
        <v>3500</v>
      </c>
      <c r="M44">
        <v>3500</v>
      </c>
      <c r="N44">
        <f>(L44+M44)/2</f>
        <v>3500</v>
      </c>
      <c r="O44">
        <v>1</v>
      </c>
      <c r="P44">
        <v>100</v>
      </c>
      <c r="Q44">
        <f>Q43+P44</f>
        <v>1065</v>
      </c>
      <c r="R44">
        <f>R43+Q44</f>
        <v>7830</v>
      </c>
      <c r="S44">
        <v>7830</v>
      </c>
      <c r="T44">
        <v>7830</v>
      </c>
      <c r="U44">
        <f>R44*O44</f>
        <v>7830</v>
      </c>
      <c r="V44">
        <f t="shared" si="15"/>
        <v>5500</v>
      </c>
      <c r="W44" s="4">
        <f>U44</f>
        <v>7830</v>
      </c>
      <c r="X44" s="4">
        <f>V44</f>
        <v>5500</v>
      </c>
      <c r="Y44">
        <f t="shared" ref="Y44:AA44" si="34">Y42+W44</f>
        <v>104408.5</v>
      </c>
      <c r="Z44">
        <f t="shared" si="34"/>
        <v>107305</v>
      </c>
      <c r="AA44">
        <f>Y44-Z44</f>
        <v>-2896.5</v>
      </c>
    </row>
    <row r="45" spans="1:8">
      <c r="A45" t="s">
        <v>106</v>
      </c>
      <c r="B45">
        <v>1070</v>
      </c>
      <c r="C45">
        <f t="shared" si="26"/>
        <v>1040</v>
      </c>
      <c r="D45">
        <f t="shared" si="27"/>
        <v>11</v>
      </c>
      <c r="E45" t="s">
        <v>107</v>
      </c>
      <c r="F45">
        <v>0</v>
      </c>
      <c r="H45">
        <v>13</v>
      </c>
    </row>
    <row r="46" spans="1:8">
      <c r="A46" t="s">
        <v>108</v>
      </c>
      <c r="B46">
        <v>1250</v>
      </c>
      <c r="C46">
        <f t="shared" si="26"/>
        <v>1300</v>
      </c>
      <c r="D46">
        <f t="shared" si="27"/>
        <v>12</v>
      </c>
      <c r="E46" t="s">
        <v>109</v>
      </c>
      <c r="F46">
        <v>2185</v>
      </c>
      <c r="H46">
        <v>14</v>
      </c>
    </row>
    <row r="47" spans="1:8">
      <c r="A47" t="s">
        <v>110</v>
      </c>
      <c r="B47">
        <v>1250</v>
      </c>
      <c r="C47">
        <f t="shared" si="26"/>
        <v>1300</v>
      </c>
      <c r="D47">
        <f t="shared" si="27"/>
        <v>12</v>
      </c>
      <c r="E47" t="s">
        <v>111</v>
      </c>
      <c r="F47">
        <v>2185</v>
      </c>
      <c r="H47">
        <v>14</v>
      </c>
    </row>
    <row r="48" spans="1:8">
      <c r="A48" t="s">
        <v>112</v>
      </c>
      <c r="B48">
        <v>1250</v>
      </c>
      <c r="C48">
        <f t="shared" si="26"/>
        <v>1300</v>
      </c>
      <c r="D48">
        <f t="shared" si="27"/>
        <v>12</v>
      </c>
      <c r="E48" t="s">
        <v>113</v>
      </c>
      <c r="F48">
        <v>1955</v>
      </c>
      <c r="H48">
        <v>14</v>
      </c>
    </row>
    <row r="49" spans="1:8">
      <c r="A49" t="s">
        <v>114</v>
      </c>
      <c r="B49">
        <v>1370</v>
      </c>
      <c r="C49">
        <f t="shared" si="26"/>
        <v>1600</v>
      </c>
      <c r="D49">
        <f t="shared" si="27"/>
        <v>13</v>
      </c>
      <c r="E49" t="s">
        <v>115</v>
      </c>
      <c r="F49">
        <v>2415</v>
      </c>
      <c r="H49">
        <v>15</v>
      </c>
    </row>
    <row r="50" spans="1:8">
      <c r="A50" t="s">
        <v>116</v>
      </c>
      <c r="B50">
        <v>1370</v>
      </c>
      <c r="C50">
        <f t="shared" si="26"/>
        <v>1600</v>
      </c>
      <c r="D50">
        <f t="shared" si="27"/>
        <v>13</v>
      </c>
      <c r="E50" t="s">
        <v>117</v>
      </c>
      <c r="F50">
        <v>2415</v>
      </c>
      <c r="H50">
        <v>15</v>
      </c>
    </row>
    <row r="51" spans="1:8">
      <c r="A51" t="s">
        <v>118</v>
      </c>
      <c r="B51">
        <v>1370</v>
      </c>
      <c r="C51">
        <f t="shared" si="26"/>
        <v>1600</v>
      </c>
      <c r="D51">
        <f t="shared" si="27"/>
        <v>13</v>
      </c>
      <c r="E51" t="s">
        <v>119</v>
      </c>
      <c r="F51">
        <v>2880</v>
      </c>
      <c r="H51">
        <v>16</v>
      </c>
    </row>
    <row r="52" spans="1:8">
      <c r="A52" t="s">
        <v>120</v>
      </c>
      <c r="B52">
        <v>1370</v>
      </c>
      <c r="C52">
        <f t="shared" si="26"/>
        <v>1600</v>
      </c>
      <c r="D52">
        <f t="shared" si="27"/>
        <v>13</v>
      </c>
      <c r="E52" t="s">
        <v>121</v>
      </c>
      <c r="F52">
        <v>2880</v>
      </c>
      <c r="H52">
        <v>16</v>
      </c>
    </row>
    <row r="53" spans="1:8">
      <c r="A53" t="s">
        <v>122</v>
      </c>
      <c r="B53">
        <v>1480</v>
      </c>
      <c r="C53">
        <f t="shared" si="26"/>
        <v>1960</v>
      </c>
      <c r="D53">
        <f t="shared" si="27"/>
        <v>14</v>
      </c>
      <c r="E53" t="s">
        <v>123</v>
      </c>
      <c r="F53">
        <v>3500</v>
      </c>
      <c r="H53">
        <v>20</v>
      </c>
    </row>
    <row r="54" spans="1:8">
      <c r="A54" t="s">
        <v>124</v>
      </c>
      <c r="B54">
        <v>1480</v>
      </c>
      <c r="C54">
        <f t="shared" si="26"/>
        <v>1960</v>
      </c>
      <c r="D54">
        <f t="shared" si="27"/>
        <v>14</v>
      </c>
      <c r="E54" t="s">
        <v>125</v>
      </c>
      <c r="F54">
        <v>2880</v>
      </c>
      <c r="H54">
        <v>16</v>
      </c>
    </row>
    <row r="55" spans="1:8">
      <c r="A55" t="s">
        <v>126</v>
      </c>
      <c r="B55">
        <v>1480</v>
      </c>
      <c r="C55">
        <f t="shared" si="26"/>
        <v>1960</v>
      </c>
      <c r="D55">
        <f t="shared" si="27"/>
        <v>14</v>
      </c>
      <c r="E55" t="s">
        <v>127</v>
      </c>
      <c r="F55">
        <v>3000</v>
      </c>
      <c r="H55">
        <v>17</v>
      </c>
    </row>
    <row r="56" spans="1:8">
      <c r="A56" t="s">
        <v>128</v>
      </c>
      <c r="B56">
        <v>1480</v>
      </c>
      <c r="C56">
        <f t="shared" si="26"/>
        <v>1960</v>
      </c>
      <c r="D56">
        <f t="shared" si="27"/>
        <v>14</v>
      </c>
      <c r="E56" t="s">
        <v>129</v>
      </c>
      <c r="F56" s="2">
        <v>0</v>
      </c>
      <c r="G56" s="2"/>
      <c r="H56">
        <v>17</v>
      </c>
    </row>
    <row r="57" spans="1:8">
      <c r="A57" t="s">
        <v>130</v>
      </c>
      <c r="B57">
        <v>1480</v>
      </c>
      <c r="C57">
        <f t="shared" si="26"/>
        <v>1960</v>
      </c>
      <c r="D57">
        <f t="shared" si="27"/>
        <v>14</v>
      </c>
      <c r="E57" t="s">
        <v>131</v>
      </c>
      <c r="F57" s="2">
        <v>0</v>
      </c>
      <c r="G57" s="2"/>
      <c r="H57">
        <v>17</v>
      </c>
    </row>
    <row r="58" spans="1:8">
      <c r="A58" t="s">
        <v>132</v>
      </c>
      <c r="B58">
        <v>1660</v>
      </c>
      <c r="C58">
        <f t="shared" si="26"/>
        <v>2380</v>
      </c>
      <c r="D58">
        <f t="shared" si="27"/>
        <v>15</v>
      </c>
      <c r="E58" t="s">
        <v>133</v>
      </c>
      <c r="F58" s="2">
        <v>310</v>
      </c>
      <c r="G58" s="2"/>
      <c r="H58">
        <v>17</v>
      </c>
    </row>
    <row r="59" spans="1:8">
      <c r="A59" t="s">
        <v>134</v>
      </c>
      <c r="B59">
        <v>1660</v>
      </c>
      <c r="C59">
        <f t="shared" si="26"/>
        <v>2380</v>
      </c>
      <c r="D59">
        <f t="shared" si="27"/>
        <v>15</v>
      </c>
      <c r="E59" t="s">
        <v>135</v>
      </c>
      <c r="F59">
        <v>3200</v>
      </c>
      <c r="H59">
        <v>18</v>
      </c>
    </row>
    <row r="60" spans="1:8">
      <c r="A60" t="s">
        <v>136</v>
      </c>
      <c r="B60">
        <v>1660</v>
      </c>
      <c r="C60">
        <f t="shared" si="26"/>
        <v>2380</v>
      </c>
      <c r="D60">
        <f t="shared" si="27"/>
        <v>15</v>
      </c>
      <c r="E60" t="s">
        <v>137</v>
      </c>
      <c r="F60">
        <v>3200</v>
      </c>
      <c r="H60">
        <v>19</v>
      </c>
    </row>
    <row r="61" spans="1:8">
      <c r="A61" t="s">
        <v>138</v>
      </c>
      <c r="B61">
        <v>1850</v>
      </c>
      <c r="C61">
        <f t="shared" si="26"/>
        <v>2860</v>
      </c>
      <c r="D61">
        <f t="shared" si="27"/>
        <v>16</v>
      </c>
      <c r="E61" t="s">
        <v>139</v>
      </c>
      <c r="F61">
        <v>3200</v>
      </c>
      <c r="H61">
        <v>19</v>
      </c>
    </row>
    <row r="62" spans="1:8">
      <c r="A62" t="s">
        <v>140</v>
      </c>
      <c r="B62">
        <v>1850</v>
      </c>
      <c r="C62">
        <f t="shared" si="26"/>
        <v>2860</v>
      </c>
      <c r="D62">
        <f t="shared" si="27"/>
        <v>16</v>
      </c>
      <c r="E62" t="s">
        <v>141</v>
      </c>
      <c r="F62">
        <v>3200</v>
      </c>
      <c r="H62">
        <v>19</v>
      </c>
    </row>
    <row r="63" spans="1:8">
      <c r="A63" t="s">
        <v>142</v>
      </c>
      <c r="B63">
        <v>1850</v>
      </c>
      <c r="C63">
        <f t="shared" si="26"/>
        <v>2860</v>
      </c>
      <c r="D63">
        <f t="shared" si="27"/>
        <v>16</v>
      </c>
      <c r="E63" t="s">
        <v>143</v>
      </c>
      <c r="F63">
        <v>3200</v>
      </c>
      <c r="H63">
        <v>19</v>
      </c>
    </row>
    <row r="64" spans="1:4">
      <c r="A64" t="s">
        <v>144</v>
      </c>
      <c r="B64">
        <v>1850</v>
      </c>
      <c r="C64">
        <f t="shared" si="26"/>
        <v>2860</v>
      </c>
      <c r="D64">
        <f t="shared" si="27"/>
        <v>16</v>
      </c>
    </row>
    <row r="65" spans="1:4">
      <c r="A65" t="s">
        <v>145</v>
      </c>
      <c r="B65">
        <v>1850</v>
      </c>
      <c r="C65">
        <f t="shared" si="26"/>
        <v>2860</v>
      </c>
      <c r="D65">
        <f t="shared" si="27"/>
        <v>16</v>
      </c>
    </row>
    <row r="66" spans="1:4">
      <c r="A66" t="s">
        <v>146</v>
      </c>
      <c r="B66">
        <v>1850</v>
      </c>
      <c r="C66">
        <f t="shared" si="26"/>
        <v>2860</v>
      </c>
      <c r="D66">
        <f t="shared" si="27"/>
        <v>16</v>
      </c>
    </row>
    <row r="67" spans="1:4">
      <c r="A67" t="s">
        <v>147</v>
      </c>
      <c r="B67">
        <v>2155</v>
      </c>
      <c r="C67">
        <f t="shared" si="26"/>
        <v>3400</v>
      </c>
      <c r="D67">
        <f t="shared" si="27"/>
        <v>17</v>
      </c>
    </row>
    <row r="68" spans="1:4">
      <c r="A68" t="s">
        <v>148</v>
      </c>
      <c r="B68">
        <v>2155</v>
      </c>
      <c r="C68">
        <f>VLOOKUP(B68,$L$3:$T$22,9,FALSE)</f>
        <v>3400</v>
      </c>
      <c r="D68">
        <f>VLOOKUP(B68,$L$3:$M$22,2,FALSE)</f>
        <v>17</v>
      </c>
    </row>
    <row r="69" spans="1:4">
      <c r="A69" t="s">
        <v>149</v>
      </c>
      <c r="B69">
        <v>2155</v>
      </c>
      <c r="C69">
        <f>VLOOKUP(B69,$L$3:$T$22,9,FALSE)</f>
        <v>3400</v>
      </c>
      <c r="D69">
        <f>VLOOKUP(B69,$L$3:$M$22,2,FALSE)</f>
        <v>17</v>
      </c>
    </row>
    <row r="70" spans="1:4">
      <c r="A70" t="s">
        <v>150</v>
      </c>
      <c r="B70">
        <v>300</v>
      </c>
      <c r="C70">
        <f>VLOOKUP(B70,$L$3:$T$22,9,FALSE)</f>
        <v>280</v>
      </c>
      <c r="D70">
        <f>VLOOKUP(B70,$L$3:$M$22,2,FALSE)</f>
        <v>6</v>
      </c>
    </row>
    <row r="71" spans="1:4">
      <c r="A71" t="s">
        <v>151</v>
      </c>
      <c r="B71">
        <v>1250</v>
      </c>
      <c r="C71">
        <f>VLOOKUP(B71,$L$3:$T$22,9,FALSE)</f>
        <v>1300</v>
      </c>
      <c r="D71">
        <f>VLOOKUP(B71,$L$3:$M$22,2,FALSE)</f>
        <v>12</v>
      </c>
    </row>
    <row r="72" spans="1:4">
      <c r="A72" t="s">
        <v>152</v>
      </c>
      <c r="B72">
        <v>2200</v>
      </c>
      <c r="C72">
        <f>VLOOKUP(B72,$L$3:$T$22,9,FALSE)</f>
        <v>4020</v>
      </c>
      <c r="D72">
        <f>VLOOKUP(B72,$L$3:$M$22,2,FALSE)</f>
        <v>18</v>
      </c>
    </row>
    <row r="73" spans="1:4">
      <c r="A73" t="s">
        <v>153</v>
      </c>
      <c r="B73">
        <v>2200</v>
      </c>
      <c r="C73">
        <f>VLOOKUP(B73,$L$3:$T$22,9,FALSE)</f>
        <v>4020</v>
      </c>
      <c r="D73">
        <f>VLOOKUP(B73,$L$3:$M$22,2,FALSE)</f>
        <v>18</v>
      </c>
    </row>
    <row r="74" spans="1:4">
      <c r="A74" t="s">
        <v>154</v>
      </c>
      <c r="B74">
        <v>2200</v>
      </c>
      <c r="C74">
        <f>VLOOKUP(B74,$L$3:$T$22,9,FALSE)</f>
        <v>4020</v>
      </c>
      <c r="D74">
        <f>VLOOKUP(B74,$L$3:$M$22,2,FALSE)</f>
        <v>18</v>
      </c>
    </row>
    <row r="75" spans="1:4">
      <c r="A75" t="s">
        <v>155</v>
      </c>
      <c r="B75">
        <v>2200</v>
      </c>
      <c r="C75">
        <f>VLOOKUP(B75,$L$3:$T$22,9,FALSE)</f>
        <v>4020</v>
      </c>
      <c r="D75">
        <f>VLOOKUP(B75,$L$3:$M$22,2,FALSE)</f>
        <v>18</v>
      </c>
    </row>
    <row r="76" spans="1:4">
      <c r="A76" t="s">
        <v>156</v>
      </c>
      <c r="B76">
        <v>2200</v>
      </c>
      <c r="C76">
        <f>VLOOKUP(B76,$L$3:$T$22,9,FALSE)</f>
        <v>4020</v>
      </c>
      <c r="D76">
        <f>VLOOKUP(B76,$L$3:$M$22,2,FALSE)</f>
        <v>18</v>
      </c>
    </row>
    <row r="77" spans="1:4">
      <c r="A77" t="s">
        <v>157</v>
      </c>
      <c r="B77">
        <v>2200</v>
      </c>
      <c r="C77">
        <f>VLOOKUP(B77,$L$3:$T$22,9,FALSE)</f>
        <v>4020</v>
      </c>
      <c r="D77">
        <f>VLOOKUP(B77,$L$3:$M$22,2,FALSE)</f>
        <v>18</v>
      </c>
    </row>
    <row r="78" spans="1:4">
      <c r="A78" t="s">
        <v>158</v>
      </c>
      <c r="B78">
        <v>2500</v>
      </c>
      <c r="C78">
        <f>VLOOKUP(B78,$L$3:$T$22,9,FALSE)</f>
        <v>4720</v>
      </c>
      <c r="D78">
        <f>VLOOKUP(B78,$L$3:$M$22,2,FALSE)</f>
        <v>19</v>
      </c>
    </row>
    <row r="79" spans="1:4">
      <c r="A79" t="s">
        <v>159</v>
      </c>
      <c r="B79">
        <v>2600</v>
      </c>
      <c r="C79">
        <f>VLOOKUP(B79,$L$3:$T$22,9,FALSE)</f>
        <v>5500</v>
      </c>
      <c r="D79">
        <f>VLOOKUP(B79,$L$3:$M$22,2,FALSE)</f>
        <v>20</v>
      </c>
    </row>
  </sheetData>
  <mergeCells count="45">
    <mergeCell ref="W25:W27"/>
    <mergeCell ref="W28:W29"/>
    <mergeCell ref="W30:W31"/>
    <mergeCell ref="W32:W33"/>
    <mergeCell ref="W34:W35"/>
    <mergeCell ref="W36:W37"/>
    <mergeCell ref="W38:W39"/>
    <mergeCell ref="W40:W41"/>
    <mergeCell ref="W42:W43"/>
    <mergeCell ref="X25:X27"/>
    <mergeCell ref="X28:X29"/>
    <mergeCell ref="X30:X31"/>
    <mergeCell ref="X32:X33"/>
    <mergeCell ref="X34:X35"/>
    <mergeCell ref="X36:X37"/>
    <mergeCell ref="X38:X39"/>
    <mergeCell ref="X40:X41"/>
    <mergeCell ref="X42:X43"/>
    <mergeCell ref="Y25:Y27"/>
    <mergeCell ref="Y28:Y29"/>
    <mergeCell ref="Y30:Y31"/>
    <mergeCell ref="Y32:Y33"/>
    <mergeCell ref="Y34:Y35"/>
    <mergeCell ref="Y36:Y37"/>
    <mergeCell ref="Y38:Y39"/>
    <mergeCell ref="Y40:Y41"/>
    <mergeCell ref="Y42:Y43"/>
    <mergeCell ref="Z25:Z27"/>
    <mergeCell ref="Z28:Z29"/>
    <mergeCell ref="Z30:Z31"/>
    <mergeCell ref="Z32:Z33"/>
    <mergeCell ref="Z34:Z35"/>
    <mergeCell ref="Z36:Z37"/>
    <mergeCell ref="Z38:Z39"/>
    <mergeCell ref="Z40:Z41"/>
    <mergeCell ref="Z42:Z43"/>
    <mergeCell ref="AA25:AA27"/>
    <mergeCell ref="AA28:AA29"/>
    <mergeCell ref="AA30:AA31"/>
    <mergeCell ref="AA32:AA33"/>
    <mergeCell ref="AA34:AA35"/>
    <mergeCell ref="AA36:AA37"/>
    <mergeCell ref="AA38:AA39"/>
    <mergeCell ref="AA40:AA41"/>
    <mergeCell ref="AA42:AA4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林凯鑫</dc:creator>
  <cp:lastModifiedBy>林凯鑫</cp:lastModifiedBy>
  <dcterms:created xsi:type="dcterms:W3CDTF">2023-07-21T00:17:00Z</dcterms:created>
  <dcterms:modified xsi:type="dcterms:W3CDTF">2023-07-21T11:59:16Z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F386609252A64E67B49D577C6FB31793</vt:lpwstr>
  </property>
  <property fmtid="{D5CDD505-2E9C-101B-9397-08002B2CF9AE}" pid="3" name="KSOProductBuildVer">
    <vt:lpwstr>2052-11.8.2.11734</vt:lpwstr>
  </property>
</Properties>
</file>