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bits\x\Test Project\Test Project\"/>
    </mc:Choice>
  </mc:AlternateContent>
  <xr:revisionPtr revIDLastSave="0" documentId="13_ncr:1_{8FFE0078-E51B-4162-806F-16EF59C5FC80}" xr6:coauthVersionLast="40" xr6:coauthVersionMax="40" xr10:uidLastSave="{00000000-0000-0000-0000-000000000000}"/>
  <bookViews>
    <workbookView xWindow="480" yWindow="120" windowWidth="10395" windowHeight="11640" xr2:uid="{00000000-000D-0000-FFFF-FFFF00000000}"/>
  </bookViews>
  <sheets>
    <sheet name="Dissolution" sheetId="1" r:id="rId1"/>
  </sheets>
  <definedNames>
    <definedName name="A1_Peak_Area">Dissolution!$B$15</definedName>
    <definedName name="A1_RT">Dissolution!$C$15</definedName>
    <definedName name="A10_Peak_Area">Dissolution!$B$24</definedName>
    <definedName name="A10_RT">Dissolution!$C$24</definedName>
    <definedName name="A11_Peak_Area">Dissolution!$B$25</definedName>
    <definedName name="A11_RT">Dissolution!$C$25</definedName>
    <definedName name="A12_Peak_Area">Dissolution!$B$26</definedName>
    <definedName name="A12_RT">Dissolution!$C$26</definedName>
    <definedName name="A13_Peak_Area">Dissolution!$B$27</definedName>
    <definedName name="A13_RT">Dissolution!$C$27</definedName>
    <definedName name="A14_Peak_Area">Dissolution!$B$28</definedName>
    <definedName name="A14_RT">Dissolution!$C$28</definedName>
    <definedName name="A15_Peak_Area">Dissolution!$B$29</definedName>
    <definedName name="A15_RT">Dissolution!$C$29</definedName>
    <definedName name="A16_Peak_Area">Dissolution!$B$30</definedName>
    <definedName name="A16_RT">Dissolution!$C$30</definedName>
    <definedName name="A17_Peak_Area">Dissolution!$B$31</definedName>
    <definedName name="A17_RT">Dissolution!$C$31</definedName>
    <definedName name="A18_Peak_Area">Dissolution!$B$32</definedName>
    <definedName name="A18_RT">Dissolution!$C$32</definedName>
    <definedName name="A19_Peak_Area">Dissolution!$B$33</definedName>
    <definedName name="A19_RT">Dissolution!$C$33</definedName>
    <definedName name="A2_Peak_Area">Dissolution!$B$16</definedName>
    <definedName name="A2_RT">Dissolution!$C$16</definedName>
    <definedName name="A20_Peak_Area">Dissolution!$B$34</definedName>
    <definedName name="A20_RT">Dissolution!$C$34</definedName>
    <definedName name="A21_Peak_Area">Dissolution!$B$35</definedName>
    <definedName name="A21_RT">Dissolution!$C$35</definedName>
    <definedName name="A22_Peak_Area">Dissolution!$B$36</definedName>
    <definedName name="A22_RT">Dissolution!$C$36</definedName>
    <definedName name="A23_Peak_Area">Dissolution!$B$37</definedName>
    <definedName name="A23_RT">Dissolution!$C$37</definedName>
    <definedName name="A24_Peak_Area">Dissolution!$B$38</definedName>
    <definedName name="A24_RT">Dissolution!$C$38</definedName>
    <definedName name="A25_Peak_Area">Dissolution!$B$39</definedName>
    <definedName name="A25_RT">Dissolution!$C$39</definedName>
    <definedName name="A26_Peak_Area">Dissolution!$B$40</definedName>
    <definedName name="A26_RT">Dissolution!$C$40</definedName>
    <definedName name="A27_Peak_Area">Dissolution!$B$41</definedName>
    <definedName name="A27_RT">Dissolution!$C$41</definedName>
    <definedName name="A28_Peak_Area">Dissolution!$B$42</definedName>
    <definedName name="A28_RT">Dissolution!$C$42</definedName>
    <definedName name="A29_Peak_Area">Dissolution!$B$43</definedName>
    <definedName name="A29_RT">Dissolution!$C$43</definedName>
    <definedName name="A3_Peak_Area">Dissolution!$B$17</definedName>
    <definedName name="A3_RT">Dissolution!$C$17</definedName>
    <definedName name="A30_Peak_Area">Dissolution!$B$44</definedName>
    <definedName name="A30_RT">Dissolution!$C$44</definedName>
    <definedName name="A31_Peak_Area">Dissolution!$B$45</definedName>
    <definedName name="A31_RT">Dissolution!$C$45</definedName>
    <definedName name="A32_Peak_Area">Dissolution!$B$46</definedName>
    <definedName name="A32_RT">Dissolution!$C$46</definedName>
    <definedName name="A33_Peak_Area">Dissolution!$B$47</definedName>
    <definedName name="A33_RT">Dissolution!$C$47</definedName>
    <definedName name="A34_Peak_Area">Dissolution!$B$48</definedName>
    <definedName name="A34_RT">Dissolution!$C$48</definedName>
    <definedName name="A35_Peak_Area">Dissolution!$B$49</definedName>
    <definedName name="A35_RT">Dissolution!$C$49</definedName>
    <definedName name="A36_Peak_Area">Dissolution!$B$50</definedName>
    <definedName name="A36_RT">Dissolution!$C$50</definedName>
    <definedName name="A37_Peak_Area">Dissolution!$B$51</definedName>
    <definedName name="A37_RT">Dissolution!$C$51</definedName>
    <definedName name="A38_Peak_Area">Dissolution!$B$52</definedName>
    <definedName name="A38_RT">Dissolution!$C$52</definedName>
    <definedName name="A39_Peak_Area">Dissolution!$B$53</definedName>
    <definedName name="A39_RT">Dissolution!$C$53</definedName>
    <definedName name="A4_Peak_Area">Dissolution!$B$18</definedName>
    <definedName name="A4_RT">Dissolution!$C$18</definedName>
    <definedName name="A40_Peak_Area">Dissolution!$B$54</definedName>
    <definedName name="A40_RT">Dissolution!$C$54</definedName>
    <definedName name="A41_Peak_Area">Dissolution!$B$55</definedName>
    <definedName name="A41_RT">Dissolution!$C$55</definedName>
    <definedName name="A42_Peak_Area">Dissolution!$B$56</definedName>
    <definedName name="A42_RT">Dissolution!$C$56</definedName>
    <definedName name="A43_Peak_Area">Dissolution!$B$57</definedName>
    <definedName name="A43_RT">Dissolution!$C$57</definedName>
    <definedName name="A44_Peak_Area">Dissolution!$B$58</definedName>
    <definedName name="A44_RT">Dissolution!$C$58</definedName>
    <definedName name="A45_Peak_Area">Dissolution!$B$59</definedName>
    <definedName name="A45_RT">Dissolution!$C$59</definedName>
    <definedName name="A46_Peak_Area">Dissolution!$B$60</definedName>
    <definedName name="A46_RT">Dissolution!$C$60</definedName>
    <definedName name="A47_Peak_Area">Dissolution!$B$61</definedName>
    <definedName name="A47_RT">Dissolution!$C$61</definedName>
    <definedName name="A48_Peak_Area">Dissolution!$B$62</definedName>
    <definedName name="A48_RT">Dissolution!$C$62</definedName>
    <definedName name="A49_Peak_Area">Dissolution!$B$63</definedName>
    <definedName name="A49_RT">Dissolution!$C$63</definedName>
    <definedName name="A5_Peak_Area">Dissolution!$B$19</definedName>
    <definedName name="A5_RT">Dissolution!$C$19</definedName>
    <definedName name="A50_Peak_Area">Dissolution!$B$64</definedName>
    <definedName name="A50_RT">Dissolution!$C$64</definedName>
    <definedName name="A6_Peak_Area">Dissolution!$B$20</definedName>
    <definedName name="A6_RT">Dissolution!$C$20</definedName>
    <definedName name="A7_Peak_Area">Dissolution!$B$21</definedName>
    <definedName name="A7_RT">Dissolution!$C$21</definedName>
    <definedName name="A8_Peak_Area">Dissolution!$B$22</definedName>
    <definedName name="A8_RT">Dissolution!$C$22</definedName>
    <definedName name="A9_Peak_Area">Dissolution!$B$23</definedName>
    <definedName name="A9_RT">Dissolution!$C$23</definedName>
    <definedName name="Batch">Dissolution!$B$2</definedName>
    <definedName name="Bath_no.">Dissolution!$F$1</definedName>
    <definedName name="checked_by">Dissolution!$F$3</definedName>
    <definedName name="Condition">Dissolution!$B$3</definedName>
    <definedName name="Date">Dissolution!$B$4</definedName>
    <definedName name="entered_by">Dissolution!$F$2</definedName>
    <definedName name="_xlnm.Print_Area" localSheetId="0">Dissolution!$A$1:$U$50,Dissolution!$G$51:$L$100</definedName>
    <definedName name="Sample">Dissolution!$B$1</definedName>
    <definedName name="Sequence">Dissolution!$B$5</definedName>
    <definedName name="Standard_B_RT">Dissolution!$F$16</definedName>
    <definedName name="STD_A__mg">Dissolution!$B$9</definedName>
    <definedName name="STD_B__mg">Dissolution!$B$10</definedName>
    <definedName name="TP0_V1_Peak_Area">Dissolution!$H$10</definedName>
    <definedName name="TP0_V2_Peak_Area">Dissolution!$H$11</definedName>
    <definedName name="TP0_V3_Peak_Area">Dissolution!$H$12</definedName>
    <definedName name="TP0_V4_Peak_Area">Dissolution!$H$13</definedName>
    <definedName name="TP0_V5_Peak_Area">Dissolution!$H$14</definedName>
    <definedName name="TP0_V6_Peak_Area">Dissolution!$H$15</definedName>
    <definedName name="TP1_V1_Peak_Area">Dissolution!$H$21</definedName>
    <definedName name="TP1_V2_Peak_Area">Dissolution!$H$22</definedName>
    <definedName name="TP1_V3_Peak_Area">Dissolution!$H$23</definedName>
    <definedName name="TP1_V4_Peak_Area">Dissolution!$H$24</definedName>
    <definedName name="TP1_V5_Peak_Area">Dissolution!$H$25</definedName>
    <definedName name="TP1_V6_Peak_Area">Dissolution!$H$26</definedName>
    <definedName name="TP2_V1_Peak_Area">Dissolution!$H$32</definedName>
    <definedName name="TP2_V2_Peak_Area">Dissolution!$H$33</definedName>
    <definedName name="TP2_V3_Peak_Area">Dissolution!$H$34</definedName>
    <definedName name="TP2_V4_Peak_Area">Dissolution!$H$35</definedName>
    <definedName name="TP2_V5_Peak_Area">Dissolution!$H$36</definedName>
    <definedName name="TP2_V6_Peak_Area">Dissolution!$H$37</definedName>
    <definedName name="TP3_V1_Peak_Area">Dissolution!$H$43</definedName>
    <definedName name="TP3_V2_Peak_Area">Dissolution!$H$44</definedName>
    <definedName name="TP3_V3_Peak_Area">Dissolution!$H$45</definedName>
    <definedName name="TP3_V4_Peak_Area">Dissolution!$H$46</definedName>
    <definedName name="TP3_V5_Peak_Area">Dissolution!$H$47</definedName>
    <definedName name="TP3_V6_Peak_Area">Dissolution!$H$48</definedName>
    <definedName name="TP4_V1_Peak_Area">Dissolution!$H$58</definedName>
    <definedName name="TP4_V2_Peak_Area">Dissolution!$H$59</definedName>
    <definedName name="TP4_V3_Peak_Area">Dissolution!$H$60</definedName>
    <definedName name="TP4_V4_Peak_Area">Dissolution!$H$61</definedName>
    <definedName name="TP4_V5_Peak_Area">Dissolution!$H$62</definedName>
    <definedName name="TP4_V6_Peak_Area">Dissolution!$H$63</definedName>
    <definedName name="TP5_V1_Peak_Area">Dissolution!$H$69</definedName>
    <definedName name="TP5_V2_Peak_Area">Dissolution!$H$70</definedName>
    <definedName name="TP5_V3_Peak_Area">Dissolution!$H$71</definedName>
    <definedName name="TP5_V4_Peak_Area">Dissolution!$H$72</definedName>
    <definedName name="TP5_V5_Peak_Area">Dissolution!$H$73</definedName>
    <definedName name="TP5_V6_Peak_Area">Dissolution!$H$74</definedName>
    <definedName name="TP6_V1_Peak_Area">Dissolution!$H$80</definedName>
    <definedName name="TP6_V2_Peak_Area">Dissolution!$H$81</definedName>
    <definedName name="TP6_V3_Peak_Area">Dissolution!$H$82</definedName>
    <definedName name="TP6_V4_Peak_Area">Dissolution!$H$83</definedName>
    <definedName name="TP6_V5_Peak_Area">Dissolution!$H$84</definedName>
    <definedName name="TP6_V6_Peak_Area">Dissolution!$H$85</definedName>
    <definedName name="TP7_V1_Peak_Area">Dissolution!$H$91</definedName>
    <definedName name="TP7_V2_Peak_Area">Dissolution!$H$92</definedName>
    <definedName name="TP7_V3_Peak_Area">Dissolution!$H$93</definedName>
    <definedName name="TP7_V4_Peak_Area">Dissolution!$H$94</definedName>
    <definedName name="TP7_V5_Peak_Area">Dissolution!$H$95</definedName>
    <definedName name="TP7_V6_Peak_Area">Dissolution!$H$96</definedName>
    <definedName name="TP8_V1_Peak_Area">Dissolution!$H$113</definedName>
    <definedName name="TP8_V2_Peak_Area">Dissolution!$H$114</definedName>
    <definedName name="TP8_V3_Peak_Area">Dissolution!$H$115</definedName>
    <definedName name="TP8_V4_Peak_Area">Dissolution!$H$116</definedName>
    <definedName name="TP8_V5_Peak_Area">Dissolution!$H$117</definedName>
    <definedName name="TP8_V6_Peak_Area">Dissolution!$H$118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8" i="1" l="1"/>
  <c r="H110" i="1"/>
  <c r="F25" i="1" l="1"/>
  <c r="F26" i="1" s="1"/>
  <c r="M11" i="1" l="1"/>
  <c r="H77" i="1"/>
  <c r="M10" i="1" s="1"/>
  <c r="H66" i="1"/>
  <c r="M9" i="1" s="1"/>
  <c r="H55" i="1"/>
  <c r="M8" i="1" s="1"/>
  <c r="H40" i="1"/>
  <c r="M7" i="1" s="1"/>
  <c r="H29" i="1"/>
  <c r="M6" i="1" s="1"/>
  <c r="H18" i="1"/>
  <c r="M5" i="1" s="1"/>
  <c r="H7" i="1"/>
  <c r="M4" i="1" s="1"/>
  <c r="F22" i="1"/>
  <c r="F23" i="1" s="1"/>
  <c r="L1" i="1"/>
  <c r="L3" i="1" s="1"/>
  <c r="L4" i="1" s="1"/>
  <c r="C132" i="1"/>
  <c r="C133" i="1"/>
  <c r="H104" i="1"/>
  <c r="H105" i="1"/>
  <c r="H106" i="1"/>
  <c r="H107" i="1"/>
  <c r="H108" i="1"/>
  <c r="G104" i="1"/>
  <c r="G105" i="1"/>
  <c r="G106" i="1"/>
  <c r="G107" i="1"/>
  <c r="G108" i="1"/>
  <c r="H103" i="1"/>
  <c r="G103" i="1"/>
  <c r="F108" i="1"/>
  <c r="A108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12" i="1"/>
  <c r="F18" i="1" l="1"/>
  <c r="L5" i="1"/>
  <c r="I116" i="1" l="1"/>
  <c r="J116" i="1" s="1"/>
  <c r="I115" i="1"/>
  <c r="J115" i="1" s="1"/>
  <c r="I114" i="1"/>
  <c r="J114" i="1" s="1"/>
  <c r="I113" i="1"/>
  <c r="J113" i="1" s="1"/>
  <c r="I118" i="1"/>
  <c r="J118" i="1" s="1"/>
  <c r="I117" i="1"/>
  <c r="J117" i="1" s="1"/>
  <c r="I11" i="1"/>
  <c r="J11" i="1" s="1"/>
  <c r="K11" i="1" s="1"/>
  <c r="L11" i="1" s="1"/>
  <c r="I10" i="1"/>
  <c r="J10" i="1" s="1"/>
  <c r="I94" i="1"/>
  <c r="J94" i="1" s="1"/>
  <c r="I21" i="1"/>
  <c r="I35" i="1"/>
  <c r="J35" i="1" s="1"/>
  <c r="I26" i="1"/>
  <c r="I44" i="1"/>
  <c r="J44" i="1" s="1"/>
  <c r="I61" i="1"/>
  <c r="J61" i="1" s="1"/>
  <c r="I48" i="1"/>
  <c r="J48" i="1" s="1"/>
  <c r="I23" i="1"/>
  <c r="I33" i="1"/>
  <c r="J33" i="1" s="1"/>
  <c r="I37" i="1"/>
  <c r="J37" i="1" s="1"/>
  <c r="I46" i="1"/>
  <c r="J46" i="1" s="1"/>
  <c r="I59" i="1"/>
  <c r="J59" i="1" s="1"/>
  <c r="I63" i="1"/>
  <c r="J63" i="1" s="1"/>
  <c r="I73" i="1"/>
  <c r="J73" i="1" s="1"/>
  <c r="I83" i="1"/>
  <c r="J83" i="1" s="1"/>
  <c r="I92" i="1"/>
  <c r="J92" i="1" s="1"/>
  <c r="I22" i="1"/>
  <c r="I32" i="1"/>
  <c r="I36" i="1"/>
  <c r="J36" i="1" s="1"/>
  <c r="I45" i="1"/>
  <c r="J45" i="1" s="1"/>
  <c r="I58" i="1"/>
  <c r="J58" i="1" s="1"/>
  <c r="I62" i="1"/>
  <c r="J62" i="1" s="1"/>
  <c r="I72" i="1"/>
  <c r="J72" i="1" s="1"/>
  <c r="I82" i="1"/>
  <c r="J82" i="1" s="1"/>
  <c r="I91" i="1"/>
  <c r="J91" i="1" s="1"/>
  <c r="I96" i="1"/>
  <c r="J96" i="1" s="1"/>
  <c r="I70" i="1"/>
  <c r="J70" i="1" s="1"/>
  <c r="I81" i="1"/>
  <c r="J81" i="1" s="1"/>
  <c r="I85" i="1"/>
  <c r="J85" i="1" s="1"/>
  <c r="I95" i="1"/>
  <c r="J95" i="1" s="1"/>
  <c r="I25" i="1"/>
  <c r="I34" i="1"/>
  <c r="J34" i="1" s="1"/>
  <c r="I43" i="1"/>
  <c r="J43" i="1" s="1"/>
  <c r="I47" i="1"/>
  <c r="J47" i="1" s="1"/>
  <c r="I60" i="1"/>
  <c r="J60" i="1" s="1"/>
  <c r="I69" i="1"/>
  <c r="J69" i="1" s="1"/>
  <c r="I80" i="1"/>
  <c r="J80" i="1" s="1"/>
  <c r="I84" i="1"/>
  <c r="J84" i="1" s="1"/>
  <c r="I15" i="1"/>
  <c r="J15" i="1" s="1"/>
  <c r="I74" i="1"/>
  <c r="J74" i="1" s="1"/>
  <c r="I71" i="1"/>
  <c r="J71" i="1" s="1"/>
  <c r="I93" i="1"/>
  <c r="J93" i="1" s="1"/>
  <c r="I12" i="1"/>
  <c r="J12" i="1" s="1"/>
  <c r="I14" i="1"/>
  <c r="J14" i="1" s="1"/>
  <c r="I13" i="1"/>
  <c r="J13" i="1" s="1"/>
  <c r="I24" i="1"/>
  <c r="K113" i="1" l="1"/>
  <c r="L113" i="1" s="1"/>
  <c r="K114" i="1"/>
  <c r="L114" i="1" s="1"/>
  <c r="K117" i="1"/>
  <c r="L117" i="1" s="1"/>
  <c r="K115" i="1"/>
  <c r="L115" i="1" s="1"/>
  <c r="K118" i="1"/>
  <c r="L118" i="1" s="1"/>
  <c r="K116" i="1"/>
  <c r="L116" i="1" s="1"/>
  <c r="K80" i="1"/>
  <c r="L80" i="1" s="1"/>
  <c r="K85" i="1"/>
  <c r="K91" i="1"/>
  <c r="K83" i="1"/>
  <c r="K94" i="1"/>
  <c r="K93" i="1"/>
  <c r="K84" i="1"/>
  <c r="K69" i="1"/>
  <c r="L69" i="1" s="1"/>
  <c r="K95" i="1"/>
  <c r="K81" i="1"/>
  <c r="K96" i="1"/>
  <c r="L96" i="1" s="1"/>
  <c r="K82" i="1"/>
  <c r="K92" i="1"/>
  <c r="J22" i="1"/>
  <c r="K22" i="1" s="1"/>
  <c r="K33" i="1"/>
  <c r="L33" i="1" s="1"/>
  <c r="K44" i="1"/>
  <c r="L44" i="1" s="1"/>
  <c r="J24" i="1"/>
  <c r="K24" i="1" s="1"/>
  <c r="K46" i="1"/>
  <c r="K35" i="1"/>
  <c r="K43" i="1"/>
  <c r="L43" i="1" s="1"/>
  <c r="J23" i="1"/>
  <c r="K23" i="1" s="1"/>
  <c r="K45" i="1"/>
  <c r="K34" i="1"/>
  <c r="J26" i="1"/>
  <c r="K26" i="1" s="1"/>
  <c r="K37" i="1"/>
  <c r="K48" i="1"/>
  <c r="J25" i="1"/>
  <c r="K25" i="1" s="1"/>
  <c r="K36" i="1"/>
  <c r="K47" i="1"/>
  <c r="J32" i="1"/>
  <c r="K32" i="1" s="1"/>
  <c r="J21" i="1"/>
  <c r="K21" i="1" s="1"/>
  <c r="L21" i="1" s="1"/>
  <c r="K12" i="1"/>
  <c r="K15" i="1"/>
  <c r="K13" i="1"/>
  <c r="K14" i="1"/>
  <c r="K10" i="1"/>
  <c r="K74" i="1"/>
  <c r="L74" i="1" s="1"/>
  <c r="K71" i="1"/>
  <c r="K60" i="1"/>
  <c r="K62" i="1"/>
  <c r="K63" i="1"/>
  <c r="L63" i="1" s="1"/>
  <c r="K70" i="1"/>
  <c r="K58" i="1"/>
  <c r="K73" i="1"/>
  <c r="K59" i="1"/>
  <c r="K61" i="1"/>
  <c r="K72" i="1"/>
  <c r="L119" i="1" l="1"/>
  <c r="L14" i="1"/>
  <c r="R4" i="1" s="1"/>
  <c r="L15" i="1"/>
  <c r="S4" i="1" s="1"/>
  <c r="L13" i="1"/>
  <c r="Q4" i="1" s="1"/>
  <c r="L12" i="1"/>
  <c r="P4" i="1" s="1"/>
  <c r="L59" i="1"/>
  <c r="O8" i="1" s="1"/>
  <c r="L58" i="1"/>
  <c r="N8" i="1" s="1"/>
  <c r="L47" i="1"/>
  <c r="R7" i="1" s="1"/>
  <c r="L60" i="1"/>
  <c r="P8" i="1" s="1"/>
  <c r="L46" i="1"/>
  <c r="Q7" i="1" s="1"/>
  <c r="L61" i="1"/>
  <c r="Q8" i="1" s="1"/>
  <c r="L36" i="1"/>
  <c r="R6" i="1" s="1"/>
  <c r="L34" i="1"/>
  <c r="P6" i="1" s="1"/>
  <c r="L37" i="1"/>
  <c r="S6" i="1" s="1"/>
  <c r="L62" i="1"/>
  <c r="R8" i="1" s="1"/>
  <c r="L35" i="1"/>
  <c r="Q6" i="1" s="1"/>
  <c r="L48" i="1"/>
  <c r="S7" i="1" s="1"/>
  <c r="L22" i="1"/>
  <c r="O5" i="1" s="1"/>
  <c r="L23" i="1"/>
  <c r="P5" i="1" s="1"/>
  <c r="L45" i="1"/>
  <c r="L25" i="1"/>
  <c r="R5" i="1" s="1"/>
  <c r="L24" i="1"/>
  <c r="Q5" i="1" s="1"/>
  <c r="L26" i="1"/>
  <c r="S5" i="1" s="1"/>
  <c r="L32" i="1"/>
  <c r="N6" i="1" s="1"/>
  <c r="L94" i="1"/>
  <c r="Q11" i="1" s="1"/>
  <c r="L73" i="1"/>
  <c r="R9" i="1" s="1"/>
  <c r="L82" i="1"/>
  <c r="P10" i="1" s="1"/>
  <c r="L72" i="1"/>
  <c r="Q9" i="1" s="1"/>
  <c r="L83" i="1"/>
  <c r="Q10" i="1" s="1"/>
  <c r="L92" i="1"/>
  <c r="O11" i="1" s="1"/>
  <c r="L95" i="1"/>
  <c r="R11" i="1" s="1"/>
  <c r="L91" i="1"/>
  <c r="N11" i="1" s="1"/>
  <c r="L70" i="1"/>
  <c r="O9" i="1" s="1"/>
  <c r="L71" i="1"/>
  <c r="P9" i="1" s="1"/>
  <c r="L93" i="1"/>
  <c r="P11" i="1" s="1"/>
  <c r="L84" i="1"/>
  <c r="R10" i="1" s="1"/>
  <c r="L81" i="1"/>
  <c r="O10" i="1" s="1"/>
  <c r="L10" i="1"/>
  <c r="O4" i="1"/>
  <c r="N10" i="1"/>
  <c r="N9" i="1"/>
  <c r="N7" i="1"/>
  <c r="O6" i="1"/>
  <c r="N5" i="1"/>
  <c r="O7" i="1"/>
  <c r="S11" i="1"/>
  <c r="S8" i="1"/>
  <c r="S9" i="1"/>
  <c r="L49" i="1" l="1"/>
  <c r="T7" i="1" s="1"/>
  <c r="P7" i="1"/>
  <c r="L16" i="1"/>
  <c r="T4" i="1" s="1"/>
  <c r="L27" i="1"/>
  <c r="T5" i="1" s="1"/>
  <c r="L38" i="1"/>
  <c r="T6" i="1" s="1"/>
  <c r="L97" i="1"/>
  <c r="T11" i="1" s="1"/>
  <c r="L64" i="1"/>
  <c r="T8" i="1" s="1"/>
  <c r="L85" i="1"/>
  <c r="L86" i="1" s="1"/>
  <c r="T10" i="1" s="1"/>
  <c r="L75" i="1"/>
  <c r="T9" i="1" s="1"/>
  <c r="N4" i="1"/>
  <c r="S10" i="1" l="1"/>
</calcChain>
</file>

<file path=xl/sharedStrings.xml><?xml version="1.0" encoding="utf-8"?>
<sst xmlns="http://schemas.openxmlformats.org/spreadsheetml/2006/main" count="211" uniqueCount="114">
  <si>
    <t>A1</t>
  </si>
  <si>
    <t>Peak Area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</si>
  <si>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</si>
  <si>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</si>
  <si>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</si>
  <si>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</si>
  <si>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</si>
  <si>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</si>
  <si>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</si>
  <si>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</si>
  <si>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</si>
  <si>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</si>
  <si>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</si>
  <si>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</t>
  </si>
  <si>
    <t>Standard agreement:</t>
  </si>
  <si>
    <t>Mean A1-A6</t>
  </si>
  <si>
    <t>% RSD A1-A6</t>
  </si>
  <si>
    <t>SYSTEM SUITABILITY</t>
  </si>
  <si>
    <t>Vessel</t>
  </si>
  <si>
    <t xml:space="preserve">Peak area </t>
  </si>
  <si>
    <t xml:space="preserve">purity corrected [STD] </t>
  </si>
  <si>
    <t>STD Area</t>
  </si>
  <si>
    <t>Sample vol (ml)</t>
  </si>
  <si>
    <t>Dissolution vol (ml)</t>
  </si>
  <si>
    <t>STD conc (mg/ml)</t>
  </si>
  <si>
    <t>STD A (mg)</t>
  </si>
  <si>
    <t>STD B (mg)</t>
  </si>
  <si>
    <t>Target (mg)</t>
  </si>
  <si>
    <t>Concentration (mg/ml)</t>
  </si>
  <si>
    <t>% Dissolved</t>
  </si>
  <si>
    <t>Sample:</t>
  </si>
  <si>
    <t>Batch</t>
  </si>
  <si>
    <t>Date</t>
  </si>
  <si>
    <t xml:space="preserve">Dissolution </t>
  </si>
  <si>
    <t>Purity  (%)</t>
  </si>
  <si>
    <t>Time point</t>
  </si>
  <si>
    <t>STD vol (ml)</t>
  </si>
  <si>
    <t>Bath no.</t>
  </si>
  <si>
    <t>entered by</t>
  </si>
  <si>
    <t>checked by</t>
  </si>
  <si>
    <t>Mass Dissolved (mg)</t>
  </si>
  <si>
    <t>Corrected mass dissolved (mg)</t>
  </si>
  <si>
    <t>STD</t>
  </si>
  <si>
    <t>TIME (Mins)</t>
  </si>
  <si>
    <t>A13</t>
  </si>
  <si>
    <t>Mean</t>
  </si>
  <si>
    <t xml:space="preserve">Mean </t>
  </si>
  <si>
    <t>Condition</t>
  </si>
  <si>
    <t>Sequence:</t>
  </si>
  <si>
    <t>Results based on label claim</t>
  </si>
  <si>
    <t>Time</t>
  </si>
  <si>
    <t>Vessel 1</t>
  </si>
  <si>
    <t>Vessel 2</t>
  </si>
  <si>
    <t>Vessel 3</t>
  </si>
  <si>
    <t>Vessel 4</t>
  </si>
  <si>
    <t>Vessel 5</t>
  </si>
  <si>
    <t>Vessel 6</t>
  </si>
  <si>
    <t xml:space="preserve">                            </t>
  </si>
  <si>
    <t>Mean A1-Ax</t>
  </si>
  <si>
    <t>% RSD A1-Ax</t>
  </si>
  <si>
    <t>A14</t>
  </si>
  <si>
    <t>A15</t>
  </si>
  <si>
    <t>A16</t>
  </si>
  <si>
    <t>A17</t>
  </si>
  <si>
    <t>A18</t>
  </si>
  <si>
    <t>A19</t>
  </si>
  <si>
    <t>A20</t>
  </si>
  <si>
    <t>Check</t>
  </si>
  <si>
    <t>Checking Sheet</t>
  </si>
  <si>
    <t>Standards</t>
  </si>
  <si>
    <t>A21</t>
  </si>
  <si>
    <t>A22</t>
  </si>
  <si>
    <t>STD weight (mg)</t>
  </si>
  <si>
    <t>Pull Points</t>
  </si>
  <si>
    <t>Initial</t>
  </si>
  <si>
    <t>First</t>
  </si>
  <si>
    <t>Second</t>
  </si>
  <si>
    <t>Third</t>
  </si>
  <si>
    <t>Fourth</t>
  </si>
  <si>
    <t>Fifth</t>
  </si>
  <si>
    <t>Sixth</t>
  </si>
  <si>
    <t>Seventh</t>
  </si>
  <si>
    <t>Standard Weights</t>
  </si>
  <si>
    <t>Dissolution Profile: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</si>
  <si>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</si>
  <si>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</si>
  <si>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</si>
  <si>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</si>
  <si>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</si>
  <si>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</si>
  <si>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</si>
  <si>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</si>
  <si>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</si>
  <si>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</si>
  <si>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</si>
  <si>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</si>
  <si>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</si>
  <si>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</si>
  <si>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</si>
  <si>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</si>
  <si>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</si>
  <si>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</si>
  <si>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</si>
  <si>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</si>
  <si>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</si>
  <si>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</si>
  <si>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</si>
  <si>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</si>
  <si>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</si>
  <si>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</si>
  <si>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</si>
  <si>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</si>
  <si>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Eighth</t>
  </si>
  <si>
    <t>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</si>
</sst>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0.0"/>
  </numFmts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8" applyNumberFormat="0" applyAlignment="0" applyProtection="0"/>
  </cellStyleXfs>
  <cellXfs count="70">
    <xf numFmtId="0" fontId="0" fillId="0" borderId="0" xfId="0"/>
    <xf numFmtId="0" fontId="2" fillId="0" borderId="1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2" fillId="0" borderId="0" xfId="0" applyFont="1" applyAlignment="1" applyProtection="1">
      <alignment horizontal="right" vertical="center"/>
    </xf>
    <xf numFmtId="0" fontId="3" fillId="0" borderId="1" xfId="0" applyFont="1" applyFill="1" applyBorder="1" applyAlignment="1" applyProtection="1">
      <alignment horizontal="center" vertical="center"/>
    </xf>
    <xf numFmtId="0" fontId="3" fillId="0" borderId="0" xfId="0" applyFont="1" applyProtection="1"/>
    <xf numFmtId="49" fontId="3" fillId="0" borderId="0" xfId="0" applyNumberFormat="1" applyFont="1" applyBorder="1" applyAlignment="1" applyProtection="1">
      <alignment horizontal="center" vertical="center"/>
    </xf>
    <xf numFmtId="0" fontId="2" fillId="0" borderId="0" xfId="0" applyFont="1" applyAlignment="1" applyProtection="1">
      <alignment horizontal="right"/>
    </xf>
    <xf numFmtId="0" fontId="2" fillId="0" borderId="0" xfId="0" applyFont="1" applyProtection="1"/>
    <xf numFmtId="166" fontId="3" fillId="0" borderId="0" xfId="0" quotePrefix="1" applyNumberFormat="1" applyFont="1" applyAlignment="1" applyProtection="1">
      <alignment horizontal="right"/>
    </xf>
    <xf numFmtId="166" fontId="3" fillId="0" borderId="0" xfId="0" applyNumberFormat="1" applyFont="1" applyAlignment="1" applyProtection="1">
      <alignment horizontal="right"/>
    </xf>
    <xf numFmtId="2" fontId="3" fillId="0" borderId="0" xfId="0" applyNumberFormat="1" applyFont="1" applyProtection="1"/>
    <xf numFmtId="164" fontId="3" fillId="0" borderId="1" xfId="0" applyNumberFormat="1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/>
    </xf>
    <xf numFmtId="164" fontId="3" fillId="3" borderId="1" xfId="0" applyNumberFormat="1" applyFont="1" applyFill="1" applyBorder="1" applyAlignment="1" applyProtection="1">
      <alignment horizontal="center" vertical="center"/>
      <protection locked="0"/>
    </xf>
    <xf numFmtId="166" fontId="3" fillId="0" borderId="1" xfId="0" applyNumberFormat="1" applyFont="1" applyBorder="1" applyAlignment="1" applyProtection="1">
      <alignment horizontal="center" vertical="center"/>
    </xf>
    <xf numFmtId="166" fontId="3" fillId="0" borderId="0" xfId="0" applyNumberFormat="1" applyFont="1" applyBorder="1" applyAlignment="1" applyProtection="1">
      <alignment horizontal="right" vertical="center"/>
    </xf>
    <xf numFmtId="0" fontId="3" fillId="0" borderId="1" xfId="0" applyFont="1" applyFill="1" applyBorder="1" applyAlignment="1" applyProtection="1">
      <alignment horizontal="center"/>
    </xf>
    <xf numFmtId="164" fontId="3" fillId="3" borderId="1" xfId="0" applyNumberFormat="1" applyFont="1" applyFill="1" applyBorder="1" applyAlignment="1" applyProtection="1">
      <alignment horizontal="center"/>
      <protection locked="0"/>
    </xf>
    <xf numFmtId="165" fontId="3" fillId="0" borderId="1" xfId="0" applyNumberFormat="1" applyFont="1" applyBorder="1" applyAlignment="1" applyProtection="1">
      <alignment horizontal="center" vertical="center"/>
    </xf>
    <xf numFmtId="165" fontId="3" fillId="0" borderId="0" xfId="0" quotePrefix="1" applyNumberFormat="1" applyFont="1" applyProtection="1"/>
    <xf numFmtId="0" fontId="2" fillId="0" borderId="3" xfId="0" applyFont="1" applyBorder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165" fontId="3" fillId="0" borderId="0" xfId="0" applyNumberFormat="1" applyFont="1" applyBorder="1" applyAlignment="1" applyProtection="1">
      <alignment horizontal="center" vertical="center"/>
    </xf>
    <xf numFmtId="165" fontId="3" fillId="0" borderId="0" xfId="0" applyNumberFormat="1" applyFont="1" applyProtection="1"/>
    <xf numFmtId="164" fontId="3" fillId="0" borderId="2" xfId="0" applyNumberFormat="1" applyFont="1" applyBorder="1" applyAlignment="1" applyProtection="1">
      <alignment horizontal="center" vertical="center"/>
    </xf>
    <xf numFmtId="165" fontId="2" fillId="0" borderId="0" xfId="0" applyNumberFormat="1" applyFont="1" applyProtection="1"/>
    <xf numFmtId="164" fontId="3" fillId="0" borderId="2" xfId="0" applyNumberFormat="1" applyFont="1" applyFill="1" applyBorder="1" applyAlignment="1" applyProtection="1">
      <alignment horizontal="center" vertical="center"/>
    </xf>
    <xf numFmtId="2" fontId="3" fillId="0" borderId="0" xfId="0" applyNumberFormat="1" applyFont="1" applyAlignment="1" applyProtection="1">
      <alignment horizontal="center" vertical="center"/>
    </xf>
    <xf numFmtId="164" fontId="4" fillId="3" borderId="1" xfId="1" applyNumberFormat="1" applyFont="1" applyFill="1" applyBorder="1" applyAlignment="1" applyProtection="1">
      <alignment horizontal="center"/>
      <protection locked="0"/>
    </xf>
    <xf numFmtId="164" fontId="3" fillId="0" borderId="0" xfId="0" applyNumberFormat="1" applyFont="1" applyAlignment="1" applyProtection="1">
      <alignment horizontal="center" vertical="center"/>
    </xf>
    <xf numFmtId="0" fontId="0" fillId="3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</xf>
    <xf numFmtId="0" fontId="5" fillId="3" borderId="1" xfId="0" applyFont="1" applyFill="1" applyBorder="1" applyAlignment="1" applyProtection="1">
      <alignment horizontal="center" vertical="center"/>
      <protection locked="0"/>
    </xf>
    <xf numFmtId="0" fontId="5" fillId="3" borderId="1" xfId="0" applyFont="1" applyFill="1" applyBorder="1" applyAlignment="1" applyProtection="1">
      <alignment horizontal="center"/>
      <protection locked="0"/>
    </xf>
    <xf numFmtId="0" fontId="0" fillId="0" borderId="1" xfId="0" applyFont="1" applyFill="1" applyBorder="1" applyAlignment="1" applyProtection="1">
      <alignment horizontal="center"/>
    </xf>
    <xf numFmtId="164" fontId="5" fillId="3" borderId="1" xfId="0" applyNumberFormat="1" applyFont="1" applyFill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vertical="center"/>
    </xf>
    <xf numFmtId="164" fontId="5" fillId="3" borderId="1" xfId="0" applyNumberFormat="1" applyFont="1" applyFill="1" applyBorder="1" applyAlignment="1" applyProtection="1">
      <alignment horizontal="center" vertical="center"/>
      <protection locked="0"/>
    </xf>
    <xf numFmtId="2" fontId="2" fillId="0" borderId="3" xfId="0" applyNumberFormat="1" applyFont="1" applyBorder="1" applyAlignment="1" applyProtection="1">
      <alignment horizontal="center" vertical="center"/>
    </xf>
    <xf numFmtId="2" fontId="3" fillId="0" borderId="5" xfId="0" applyNumberFormat="1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3" fillId="0" borderId="4" xfId="0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 vertical="center" wrapText="1"/>
    </xf>
    <xf numFmtId="0" fontId="3" fillId="0" borderId="5" xfId="0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right" vertical="center"/>
    </xf>
    <xf numFmtId="0" fontId="2" fillId="0" borderId="0" xfId="0" applyFont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center" vertical="center" wrapText="1"/>
    </xf>
    <xf numFmtId="0" fontId="3" fillId="0" borderId="7" xfId="0" applyFont="1" applyBorder="1" applyAlignment="1" applyProtection="1">
      <alignment horizontal="center" vertical="center" wrapText="1"/>
    </xf>
    <xf numFmtId="166" fontId="3" fillId="0" borderId="3" xfId="0" applyNumberFormat="1" applyFont="1" applyBorder="1" applyAlignment="1" applyProtection="1">
      <alignment horizontal="center" vertical="center" wrapText="1"/>
    </xf>
    <xf numFmtId="166" fontId="3" fillId="0" borderId="5" xfId="0" applyNumberFormat="1" applyFont="1" applyBorder="1" applyAlignment="1" applyProtection="1">
      <alignment horizontal="center" vertical="center" wrapText="1"/>
    </xf>
    <xf numFmtId="0" fontId="0" fillId="3" borderId="1" xfId="0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49" fontId="0" fillId="3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0" applyNumberFormat="1" applyFont="1" applyFill="1" applyBorder="1" applyAlignment="1" applyProtection="1">
      <alignment horizontal="center" vertical="center"/>
      <protection locked="0"/>
    </xf>
    <xf numFmtId="15" fontId="3" fillId="3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2" fillId="0" borderId="6" xfId="0" applyFont="1" applyBorder="1" applyAlignment="1" applyProtection="1">
      <alignment horizontal="center" vertical="center" wrapText="1"/>
    </xf>
  </cellXfs>
  <cellStyles count="2">
    <cellStyle name="Input" xfId="1" builtinId="20"/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Dissolution!$B$1</c:f>
          <c:strCache>
            <c:ptCount val="1"/>
          </c:strCache>
        </c:strRef>
      </c:tx>
      <c:overlay val="0"/>
      <c:txPr>
        <a:bodyPr/>
        <a:lstStyle/>
        <a:p>
          <a:pPr>
            <a:defRPr/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Dissolution!$N$3</c:f>
              <c:strCache>
                <c:ptCount val="1"/>
                <c:pt idx="0">
                  <c:v>Vessel 1</c:v>
                </c:pt>
              </c:strCache>
            </c:strRef>
          </c:tx>
          <c:xVal>
            <c:numRef>
              <c:f>Dissolution!$M$4:$M$11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45</c:v>
                </c:pt>
                <c:pt idx="6">
                  <c:v>60</c:v>
                </c:pt>
                <c:pt idx="7">
                  <c:v>90</c:v>
                </c:pt>
              </c:numCache>
            </c:numRef>
          </c:xVal>
          <c:yVal>
            <c:numRef>
              <c:f>Dissolution!$N$4:$N$11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C8-4F77-A00A-B8A317965922}"/>
            </c:ext>
          </c:extLst>
        </c:ser>
        <c:ser>
          <c:idx val="1"/>
          <c:order val="1"/>
          <c:tx>
            <c:strRef>
              <c:f>Dissolution!$O$3</c:f>
              <c:strCache>
                <c:ptCount val="1"/>
                <c:pt idx="0">
                  <c:v>Vessel 2</c:v>
                </c:pt>
              </c:strCache>
            </c:strRef>
          </c:tx>
          <c:xVal>
            <c:numRef>
              <c:f>Dissolution!$M$4:$M$11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45</c:v>
                </c:pt>
                <c:pt idx="6">
                  <c:v>60</c:v>
                </c:pt>
                <c:pt idx="7">
                  <c:v>90</c:v>
                </c:pt>
              </c:numCache>
            </c:numRef>
          </c:xVal>
          <c:yVal>
            <c:numRef>
              <c:f>Dissolution!$O$4:$O$11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C8-4F77-A00A-B8A317965922}"/>
            </c:ext>
          </c:extLst>
        </c:ser>
        <c:ser>
          <c:idx val="2"/>
          <c:order val="2"/>
          <c:tx>
            <c:strRef>
              <c:f>Dissolution!$P$3</c:f>
              <c:strCache>
                <c:ptCount val="1"/>
                <c:pt idx="0">
                  <c:v>Vessel 3</c:v>
                </c:pt>
              </c:strCache>
            </c:strRef>
          </c:tx>
          <c:xVal>
            <c:numRef>
              <c:f>Dissolution!$M$4:$M$11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45</c:v>
                </c:pt>
                <c:pt idx="6">
                  <c:v>60</c:v>
                </c:pt>
                <c:pt idx="7">
                  <c:v>90</c:v>
                </c:pt>
              </c:numCache>
            </c:numRef>
          </c:xVal>
          <c:yVal>
            <c:numRef>
              <c:f>Dissolution!$P$4:$P$11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C8-4F77-A00A-B8A317965922}"/>
            </c:ext>
          </c:extLst>
        </c:ser>
        <c:ser>
          <c:idx val="3"/>
          <c:order val="3"/>
          <c:tx>
            <c:strRef>
              <c:f>Dissolution!$Q$3</c:f>
              <c:strCache>
                <c:ptCount val="1"/>
                <c:pt idx="0">
                  <c:v>Vessel 4</c:v>
                </c:pt>
              </c:strCache>
            </c:strRef>
          </c:tx>
          <c:xVal>
            <c:numRef>
              <c:f>Dissolution!$M$4:$M$11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45</c:v>
                </c:pt>
                <c:pt idx="6">
                  <c:v>60</c:v>
                </c:pt>
                <c:pt idx="7">
                  <c:v>90</c:v>
                </c:pt>
              </c:numCache>
            </c:numRef>
          </c:xVal>
          <c:yVal>
            <c:numRef>
              <c:f>Dissolution!$Q$4:$Q$11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C8-4F77-A00A-B8A317965922}"/>
            </c:ext>
          </c:extLst>
        </c:ser>
        <c:ser>
          <c:idx val="4"/>
          <c:order val="4"/>
          <c:tx>
            <c:strRef>
              <c:f>Dissolution!$R$3</c:f>
              <c:strCache>
                <c:ptCount val="1"/>
                <c:pt idx="0">
                  <c:v>Vessel 5</c:v>
                </c:pt>
              </c:strCache>
            </c:strRef>
          </c:tx>
          <c:xVal>
            <c:numRef>
              <c:f>Dissolution!$M$4:$M$11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45</c:v>
                </c:pt>
                <c:pt idx="6">
                  <c:v>60</c:v>
                </c:pt>
                <c:pt idx="7">
                  <c:v>90</c:v>
                </c:pt>
              </c:numCache>
            </c:numRef>
          </c:xVal>
          <c:yVal>
            <c:numRef>
              <c:f>Dissolution!$R$4:$R$11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C8-4F77-A00A-B8A317965922}"/>
            </c:ext>
          </c:extLst>
        </c:ser>
        <c:ser>
          <c:idx val="5"/>
          <c:order val="5"/>
          <c:tx>
            <c:strRef>
              <c:f>Dissolution!$S$3</c:f>
              <c:strCache>
                <c:ptCount val="1"/>
                <c:pt idx="0">
                  <c:v>Vessel 6</c:v>
                </c:pt>
              </c:strCache>
            </c:strRef>
          </c:tx>
          <c:xVal>
            <c:numRef>
              <c:f>Dissolution!$M$4:$M$11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45</c:v>
                </c:pt>
                <c:pt idx="6">
                  <c:v>60</c:v>
                </c:pt>
                <c:pt idx="7">
                  <c:v>90</c:v>
                </c:pt>
              </c:numCache>
            </c:numRef>
          </c:xVal>
          <c:yVal>
            <c:numRef>
              <c:f>Dissolution!$S$4:$S$11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C8-4F77-A00A-B8A317965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598296"/>
        <c:axId val="269357008"/>
      </c:scatterChart>
      <c:valAx>
        <c:axId val="269598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69357008"/>
        <c:crosses val="autoZero"/>
        <c:crossBetween val="midCat"/>
      </c:valAx>
      <c:valAx>
        <c:axId val="269357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Stated Dose Released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2695982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1121" l="0.70000000000000062" r="0.70000000000000062" t="0.7500000000000112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of All Vessels  </a:t>
            </a:r>
          </a:p>
        </c:rich>
      </c:tx>
      <c:layout>
        <c:manualLayout>
          <c:xMode val="edge"/>
          <c:yMode val="edge"/>
          <c:x val="0.41228424081000981"/>
          <c:y val="3.669723592437879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104128157732728"/>
          <c:y val="0.1550906097456044"/>
          <c:w val="0.66185279520281781"/>
          <c:h val="0.65628463442105023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Dissolution!$M$4:$M$11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45</c:v>
                </c:pt>
                <c:pt idx="6">
                  <c:v>60</c:v>
                </c:pt>
                <c:pt idx="7">
                  <c:v>90</c:v>
                </c:pt>
              </c:numCache>
            </c:numRef>
          </c:xVal>
          <c:yVal>
            <c:numRef>
              <c:f>Dissolution!$T$4:$T$11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C5-4D41-AE02-63838ABAF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475488"/>
        <c:axId val="269475872"/>
      </c:scatterChart>
      <c:valAx>
        <c:axId val="26947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69475872"/>
        <c:crosses val="autoZero"/>
        <c:crossBetween val="midCat"/>
      </c:valAx>
      <c:valAx>
        <c:axId val="269475872"/>
        <c:scaling>
          <c:orientation val="minMax"/>
        </c:scaling>
        <c:delete val="0"/>
        <c:axPos val="l"/>
        <c:majorGridlines>
          <c:spPr>
            <a:ln>
              <a:solidFill>
                <a:srgbClr val="F79646">
                  <a:shade val="76000"/>
                  <a:shade val="95000"/>
                  <a:satMod val="105000"/>
                  <a:alpha val="0"/>
                </a:srgb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Stated Dose Released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26947548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921" l="0.70000000000000062" r="0.70000000000000062" t="0.75000000000000921" header="0.30000000000000032" footer="0.30000000000000032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866776</xdr:colOff>
      <xdr:row>13</xdr:row>
      <xdr:rowOff>161926</xdr:rowOff>
    </xdr:from>
    <xdr:to>
      <xdr:col>20</xdr:col>
      <xdr:colOff>552450</xdr:colOff>
      <xdr:row>30</xdr:row>
      <xdr:rowOff>142876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32</xdr:row>
      <xdr:rowOff>189442</xdr:rowOff>
    </xdr:from>
    <xdr:to>
      <xdr:col>20</xdr:col>
      <xdr:colOff>552450</xdr:colOff>
      <xdr:row>49</xdr:row>
      <xdr:rowOff>65618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0.03408</cdr:x>
      <cdr:y>0.03976</cdr:y>
    </cdr:from>
    <cdr:to>
      <cdr:x>0.23854</cdr:x>
      <cdr:y>0.18349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52400" y="123825"/>
          <a:ext cx="914400" cy="4476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3"/>
  <sheetViews>
    <sheetView tabSelected="1" view="pageLayout" workbookViewId="0">
      <selection activeCell="C11" sqref="C11"/>
    </sheetView>
  </sheetViews>
  <sheetFormatPr defaultColWidth="9.1328125" defaultRowHeight="14.25" x14ac:dyDescent="0.45"/>
  <cols>
    <col min="1" max="4" width="13.33203125" style="6" customWidth="1"/>
    <col min="5" max="5" width="13.6640625" style="6" bestFit="1" customWidth="1"/>
    <col min="6" max="6" width="13.33203125" style="6" customWidth="1"/>
    <col min="7" max="7" width="11.53125" style="6" customWidth="1"/>
    <col min="8" max="8" width="14.86328125" style="6" customWidth="1"/>
    <col min="9" max="9" width="13.53125" style="6" customWidth="1"/>
    <col min="10" max="10" width="16" style="6" customWidth="1"/>
    <col min="11" max="11" width="12.86328125" style="6" customWidth="1"/>
    <col min="12" max="12" width="13.46484375" style="6" customWidth="1"/>
    <col min="13" max="13" width="12.33203125" style="6" bestFit="1" customWidth="1"/>
    <col min="14" max="16384" width="9.1328125" style="6"/>
  </cols>
  <sheetData>
    <row r="1" spans="1:21" x14ac:dyDescent="0.45">
      <c r="A1" s="1" t="s">
        <v>30</v>
      </c>
      <c r="B1" s="62"/>
      <c r="C1" s="63"/>
      <c r="D1" s="2"/>
      <c r="E1" s="3" t="s">
        <v>37</v>
      </c>
      <c r="F1" s="4"/>
      <c r="G1" s="5" t="s">
        <v>33</v>
      </c>
      <c r="H1" s="5"/>
      <c r="K1" s="7" t="s">
        <v>72</v>
      </c>
      <c r="L1" s="8">
        <f>B9</f>
        <v>0</v>
      </c>
      <c r="M1" s="9"/>
      <c r="N1" s="9" t="s">
        <v>49</v>
      </c>
      <c r="O1" s="9"/>
      <c r="P1" s="9"/>
      <c r="Q1" s="9"/>
      <c r="R1" s="9"/>
      <c r="S1" s="9"/>
      <c r="T1" s="9"/>
      <c r="U1" s="9"/>
    </row>
    <row r="2" spans="1:21" x14ac:dyDescent="0.45">
      <c r="A2" s="1" t="s">
        <v>31</v>
      </c>
      <c r="B2" s="62"/>
      <c r="C2" s="63"/>
      <c r="D2" s="2"/>
      <c r="E2" s="3" t="s">
        <v>38</v>
      </c>
      <c r="F2" s="36"/>
      <c r="G2" s="56" t="s">
        <v>23</v>
      </c>
      <c r="H2" s="56"/>
      <c r="I2" s="4">
        <v>900</v>
      </c>
      <c r="K2" s="7" t="s">
        <v>36</v>
      </c>
      <c r="L2" s="4">
        <v>100</v>
      </c>
      <c r="M2" s="9"/>
      <c r="N2" s="9"/>
      <c r="O2" s="9"/>
      <c r="P2" s="9"/>
      <c r="Q2" s="9"/>
      <c r="R2" s="9"/>
      <c r="S2" s="9"/>
      <c r="T2" s="9"/>
      <c r="U2" s="9"/>
    </row>
    <row r="3" spans="1:21" x14ac:dyDescent="0.45">
      <c r="A3" s="1" t="s">
        <v>47</v>
      </c>
      <c r="B3" s="64"/>
      <c r="C3" s="65"/>
      <c r="D3" s="10"/>
      <c r="E3" s="3" t="s">
        <v>39</v>
      </c>
      <c r="F3" s="4"/>
      <c r="G3" s="56" t="s">
        <v>22</v>
      </c>
      <c r="H3" s="56"/>
      <c r="I3" s="4">
        <v>5</v>
      </c>
      <c r="K3" s="7" t="s">
        <v>24</v>
      </c>
      <c r="L3" s="8">
        <f>((L1/L2))</f>
        <v>0</v>
      </c>
      <c r="M3" s="11" t="s">
        <v>50</v>
      </c>
      <c r="N3" s="11" t="s">
        <v>51</v>
      </c>
      <c r="O3" s="11" t="s">
        <v>52</v>
      </c>
      <c r="P3" s="11" t="s">
        <v>53</v>
      </c>
      <c r="Q3" s="11" t="s">
        <v>54</v>
      </c>
      <c r="R3" s="11" t="s">
        <v>55</v>
      </c>
      <c r="S3" s="11" t="s">
        <v>56</v>
      </c>
      <c r="T3" s="11" t="s">
        <v>46</v>
      </c>
      <c r="U3" s="12"/>
    </row>
    <row r="4" spans="1:21" x14ac:dyDescent="0.45">
      <c r="A4" s="1" t="s">
        <v>32</v>
      </c>
      <c r="B4" s="66"/>
      <c r="C4" s="63"/>
      <c r="D4" s="2"/>
      <c r="G4" s="5" t="s">
        <v>27</v>
      </c>
      <c r="H4" s="4">
        <v>300</v>
      </c>
      <c r="K4" s="7" t="s">
        <v>20</v>
      </c>
      <c r="L4" s="8">
        <f>(L3*(B12/100))</f>
        <v>0</v>
      </c>
      <c r="M4" s="11">
        <f>H7</f>
        <v>0</v>
      </c>
      <c r="N4" s="13" t="e">
        <f>L10</f>
        <v>#DIV/0!</v>
      </c>
      <c r="O4" s="13" t="e">
        <f>L11</f>
        <v>#DIV/0!</v>
      </c>
      <c r="P4" s="13" t="e">
        <f>L12</f>
        <v>#DIV/0!</v>
      </c>
      <c r="Q4" s="13" t="e">
        <f>L13</f>
        <v>#DIV/0!</v>
      </c>
      <c r="R4" s="13" t="e">
        <f>L14</f>
        <v>#DIV/0!</v>
      </c>
      <c r="S4" s="13" t="e">
        <f>L15</f>
        <v>#DIV/0!</v>
      </c>
      <c r="T4" s="14" t="e">
        <f>L16</f>
        <v>#DIV/0!</v>
      </c>
      <c r="U4" s="15"/>
    </row>
    <row r="5" spans="1:21" x14ac:dyDescent="0.45">
      <c r="A5" s="1" t="s">
        <v>48</v>
      </c>
      <c r="B5" s="62"/>
      <c r="C5" s="63"/>
      <c r="D5" s="2"/>
      <c r="E5" s="57" t="s">
        <v>73</v>
      </c>
      <c r="F5" s="57"/>
      <c r="K5" s="7" t="s">
        <v>21</v>
      </c>
      <c r="L5" s="16" t="e">
        <f>ROUND((F25),5)</f>
        <v>#DIV/0!</v>
      </c>
      <c r="M5" s="11">
        <f>H18</f>
        <v>5</v>
      </c>
      <c r="N5" s="13" t="e">
        <f>L21</f>
        <v>#DIV/0!</v>
      </c>
      <c r="O5" s="13" t="e">
        <f>L22</f>
        <v>#DIV/0!</v>
      </c>
      <c r="P5" s="13" t="e">
        <f>L23</f>
        <v>#DIV/0!</v>
      </c>
      <c r="Q5" s="13" t="e">
        <f>L24</f>
        <v>#DIV/0!</v>
      </c>
      <c r="R5" s="13" t="e">
        <f>L25</f>
        <v>#DIV/0!</v>
      </c>
      <c r="S5" s="13" t="e">
        <f>L26</f>
        <v>#DIV/0!</v>
      </c>
      <c r="T5" s="14" t="e">
        <f>L27</f>
        <v>#DIV/0!</v>
      </c>
      <c r="U5" s="15"/>
    </row>
    <row r="6" spans="1:21" x14ac:dyDescent="0.45">
      <c r="E6" s="3" t="s">
        <v>74</v>
      </c>
      <c r="F6" s="40">
        <v>0</v>
      </c>
      <c r="G6" s="1" t="s">
        <v>35</v>
      </c>
      <c r="H6" s="3">
        <v>0</v>
      </c>
      <c r="M6" s="11">
        <f>H29</f>
        <v>15</v>
      </c>
      <c r="N6" s="13" t="e">
        <f>L32</f>
        <v>#DIV/0!</v>
      </c>
      <c r="O6" s="13" t="e">
        <f>L33</f>
        <v>#DIV/0!</v>
      </c>
      <c r="P6" s="13" t="e">
        <f>L34</f>
        <v>#DIV/0!</v>
      </c>
      <c r="Q6" s="13" t="e">
        <f>L35</f>
        <v>#DIV/0!</v>
      </c>
      <c r="R6" s="13" t="e">
        <f>L36</f>
        <v>#DIV/0!</v>
      </c>
      <c r="S6" s="13" t="e">
        <f>L37</f>
        <v>#DIV/0!</v>
      </c>
      <c r="T6" s="14" t="e">
        <f>L38</f>
        <v>#DIV/0!</v>
      </c>
      <c r="U6" s="15"/>
    </row>
    <row r="7" spans="1:21" x14ac:dyDescent="0.45">
      <c r="A7" s="52" t="s">
        <v>17</v>
      </c>
      <c r="B7" s="52"/>
      <c r="E7" s="17" t="s">
        <v>75</v>
      </c>
      <c r="F7" s="41">
        <v>5</v>
      </c>
      <c r="G7" s="1" t="s">
        <v>43</v>
      </c>
      <c r="H7" s="3">
        <f>F6</f>
        <v>0</v>
      </c>
      <c r="M7" s="11">
        <f>H40</f>
        <v>20</v>
      </c>
      <c r="N7" s="14" t="e">
        <f>L43</f>
        <v>#DIV/0!</v>
      </c>
      <c r="O7" s="13" t="e">
        <f>L44</f>
        <v>#DIV/0!</v>
      </c>
      <c r="P7" s="13" t="e">
        <f>L45</f>
        <v>#DIV/0!</v>
      </c>
      <c r="Q7" s="13" t="e">
        <f>L46</f>
        <v>#DIV/0!</v>
      </c>
      <c r="R7" s="13" t="e">
        <f>L47</f>
        <v>#DIV/0!</v>
      </c>
      <c r="S7" s="13" t="e">
        <f>L48</f>
        <v>#DIV/0!</v>
      </c>
      <c r="T7" s="14" t="e">
        <f>L49</f>
        <v>#DIV/0!</v>
      </c>
      <c r="U7" s="15"/>
    </row>
    <row r="8" spans="1:21" ht="13.5" customHeight="1" x14ac:dyDescent="0.45">
      <c r="A8" s="53" t="s">
        <v>82</v>
      </c>
      <c r="B8" s="53"/>
      <c r="E8" s="17" t="s">
        <v>76</v>
      </c>
      <c r="F8" s="41">
        <v>15</v>
      </c>
      <c r="G8" s="54" t="s">
        <v>18</v>
      </c>
      <c r="H8" s="54" t="s">
        <v>19</v>
      </c>
      <c r="I8" s="54" t="s">
        <v>28</v>
      </c>
      <c r="J8" s="54" t="s">
        <v>40</v>
      </c>
      <c r="K8" s="54" t="s">
        <v>41</v>
      </c>
      <c r="L8" s="54" t="s">
        <v>29</v>
      </c>
      <c r="M8" s="11">
        <f>H55</f>
        <v>30</v>
      </c>
      <c r="N8" s="13" t="e">
        <f>L58</f>
        <v>#DIV/0!</v>
      </c>
      <c r="O8" s="13" t="e">
        <f>L59</f>
        <v>#DIV/0!</v>
      </c>
      <c r="P8" s="13" t="e">
        <f>L60</f>
        <v>#DIV/0!</v>
      </c>
      <c r="Q8" s="13" t="e">
        <f>L61</f>
        <v>#DIV/0!</v>
      </c>
      <c r="R8" s="13" t="e">
        <f>L62</f>
        <v>#DIV/0!</v>
      </c>
      <c r="S8" s="13" t="e">
        <f>L63</f>
        <v>#DIV/0!</v>
      </c>
      <c r="T8" s="14" t="e">
        <f>L64</f>
        <v>#DIV/0!</v>
      </c>
      <c r="U8" s="15"/>
    </row>
    <row r="9" spans="1:21" x14ac:dyDescent="0.45">
      <c r="A9" s="39" t="s">
        <v>25</v>
      </c>
      <c r="B9" s="40"/>
      <c r="E9" s="17" t="s">
        <v>77</v>
      </c>
      <c r="F9" s="41">
        <v>20</v>
      </c>
      <c r="G9" s="55"/>
      <c r="H9" s="55"/>
      <c r="I9" s="55"/>
      <c r="J9" s="55"/>
      <c r="K9" s="55"/>
      <c r="L9" s="55"/>
      <c r="M9" s="11">
        <f>H66</f>
        <v>45</v>
      </c>
      <c r="N9" s="13" t="e">
        <f>L69</f>
        <v>#DIV/0!</v>
      </c>
      <c r="O9" s="13" t="e">
        <f>L70</f>
        <v>#DIV/0!</v>
      </c>
      <c r="P9" s="13" t="e">
        <f>L71</f>
        <v>#DIV/0!</v>
      </c>
      <c r="Q9" s="13" t="e">
        <f>L72</f>
        <v>#DIV/0!</v>
      </c>
      <c r="R9" s="13" t="e">
        <f>L73</f>
        <v>#DIV/0!</v>
      </c>
      <c r="S9" s="13" t="e">
        <f>L74</f>
        <v>#DIV/0!</v>
      </c>
      <c r="T9" s="14" t="e">
        <f>L75</f>
        <v>#DIV/0!</v>
      </c>
      <c r="U9" s="15"/>
    </row>
    <row r="10" spans="1:21" ht="15" customHeight="1" x14ac:dyDescent="0.45">
      <c r="A10" s="39" t="s">
        <v>26</v>
      </c>
      <c r="B10" s="40"/>
      <c r="C10" s="2"/>
      <c r="D10" s="2"/>
      <c r="E10" s="17" t="s">
        <v>78</v>
      </c>
      <c r="F10" s="41">
        <v>30</v>
      </c>
      <c r="G10" s="3">
        <v>1</v>
      </c>
      <c r="H10" s="18"/>
      <c r="I10" s="16" t="e">
        <f>((H10/L$5)*L$4)</f>
        <v>#DIV/0!</v>
      </c>
      <c r="J10" s="16" t="e">
        <f>(I10*I$2)</f>
        <v>#DIV/0!</v>
      </c>
      <c r="K10" s="16" t="e">
        <f>((J10))</f>
        <v>#DIV/0!</v>
      </c>
      <c r="L10" s="19" t="e">
        <f>ROUND(((K10/H$4)*100),1)</f>
        <v>#DIV/0!</v>
      </c>
      <c r="M10" s="11">
        <f>H77</f>
        <v>60</v>
      </c>
      <c r="N10" s="13" t="e">
        <f>L80</f>
        <v>#DIV/0!</v>
      </c>
      <c r="O10" s="13" t="e">
        <f>L81</f>
        <v>#DIV/0!</v>
      </c>
      <c r="P10" s="13" t="e">
        <f>L82</f>
        <v>#DIV/0!</v>
      </c>
      <c r="Q10" s="20" t="e">
        <f>L83</f>
        <v>#DIV/0!</v>
      </c>
      <c r="R10" s="13" t="e">
        <f>L84</f>
        <v>#DIV/0!</v>
      </c>
      <c r="S10" s="13" t="e">
        <f>L85</f>
        <v>#DIV/0!</v>
      </c>
      <c r="T10" s="14" t="e">
        <f>L86</f>
        <v>#DIV/0!</v>
      </c>
      <c r="U10" s="15"/>
    </row>
    <row r="11" spans="1:21" x14ac:dyDescent="0.45">
      <c r="C11" s="2"/>
      <c r="D11" s="2"/>
      <c r="E11" s="17" t="s">
        <v>79</v>
      </c>
      <c r="F11" s="41">
        <v>45</v>
      </c>
      <c r="G11" s="3">
        <v>2</v>
      </c>
      <c r="H11" s="18"/>
      <c r="I11" s="16" t="e">
        <f>((H11/L$5)*L$4)</f>
        <v>#DIV/0!</v>
      </c>
      <c r="J11" s="16" t="e">
        <f t="shared" ref="J11:J15" si="0">(I11*I$2)</f>
        <v>#DIV/0!</v>
      </c>
      <c r="K11" s="16" t="e">
        <f t="shared" ref="K11:K15" si="1">((J11))</f>
        <v>#DIV/0!</v>
      </c>
      <c r="L11" s="19" t="e">
        <f>ROUND(((K11/H$4)*100),1)</f>
        <v>#DIV/0!</v>
      </c>
      <c r="M11" s="11">
        <f>H88</f>
        <v>90</v>
      </c>
      <c r="N11" s="13" t="e">
        <f>L91</f>
        <v>#DIV/0!</v>
      </c>
      <c r="O11" s="13" t="e">
        <f>L92</f>
        <v>#DIV/0!</v>
      </c>
      <c r="P11" s="13" t="e">
        <f>L93</f>
        <v>#DIV/0!</v>
      </c>
      <c r="Q11" s="13" t="e">
        <f>L94</f>
        <v>#DIV/0!</v>
      </c>
      <c r="R11" s="13" t="e">
        <f>L95</f>
        <v>#DIV/0!</v>
      </c>
      <c r="S11" s="13" t="e">
        <f>L96</f>
        <v>#DIV/0!</v>
      </c>
      <c r="T11" s="14" t="e">
        <f>L97</f>
        <v>#DIV/0!</v>
      </c>
      <c r="U11" s="15" t="s">
        <v>57</v>
      </c>
    </row>
    <row r="12" spans="1:21" x14ac:dyDescent="0.45">
      <c r="A12" s="39" t="s">
        <v>34</v>
      </c>
      <c r="B12" s="38">
        <v>100</v>
      </c>
      <c r="E12" s="17" t="s">
        <v>80</v>
      </c>
      <c r="F12" s="41">
        <v>60</v>
      </c>
      <c r="G12" s="3">
        <v>3</v>
      </c>
      <c r="H12" s="18"/>
      <c r="I12" s="16" t="e">
        <f>((H12/L$5)*L$4)</f>
        <v>#DIV/0!</v>
      </c>
      <c r="J12" s="16" t="e">
        <f t="shared" si="0"/>
        <v>#DIV/0!</v>
      </c>
      <c r="K12" s="16" t="e">
        <f t="shared" si="1"/>
        <v>#DIV/0!</v>
      </c>
      <c r="L12" s="19" t="e">
        <f t="shared" ref="L12:L14" si="2">ROUND(((K12/H$4)*100),1)</f>
        <v>#DIV/0!</v>
      </c>
      <c r="M12" s="12"/>
      <c r="N12" s="9"/>
      <c r="O12" s="9"/>
      <c r="P12" s="9"/>
      <c r="Q12" s="9"/>
      <c r="R12" s="9"/>
      <c r="S12" s="9"/>
      <c r="T12" s="9"/>
      <c r="U12" s="9"/>
    </row>
    <row r="13" spans="1:21" x14ac:dyDescent="0.45">
      <c r="C13" s="2"/>
      <c r="D13" s="2"/>
      <c r="E13" s="21" t="s">
        <v>81</v>
      </c>
      <c r="F13" s="41">
        <v>90</v>
      </c>
      <c r="G13" s="3">
        <v>4</v>
      </c>
      <c r="H13" s="18"/>
      <c r="I13" s="16" t="e">
        <f>((H13/L$5)*L$4)</f>
        <v>#DIV/0!</v>
      </c>
      <c r="J13" s="16" t="e">
        <f t="shared" si="0"/>
        <v>#DIV/0!</v>
      </c>
      <c r="K13" s="16" t="e">
        <f t="shared" si="1"/>
        <v>#DIV/0!</v>
      </c>
      <c r="L13" s="19" t="e">
        <f t="shared" si="2"/>
        <v>#DIV/0!</v>
      </c>
      <c r="M13" s="12"/>
      <c r="N13" s="12" t="s">
        <v>83</v>
      </c>
      <c r="O13" s="9"/>
      <c r="P13" s="9"/>
      <c r="Q13" s="9"/>
      <c r="R13" s="9"/>
      <c r="S13" s="9"/>
      <c r="T13" s="9"/>
      <c r="U13" s="9"/>
    </row>
    <row r="14" spans="1:21" x14ac:dyDescent="0.45">
      <c r="A14" s="39" t="s">
        <v>42</v>
      </c>
      <c r="B14" s="39" t="s">
        <v>1</v>
      </c>
      <c r="C14" s="39" t="s">
        <v>113</v>
      </c>
      <c r="E14" s="42" t="s">
        <v>112</v>
      </c>
      <c r="F14" s="41">
        <v>120</v>
      </c>
      <c r="G14" s="3">
        <v>5</v>
      </c>
      <c r="H14" s="18"/>
      <c r="I14" s="16" t="e">
        <f t="shared" ref="I14:I15" si="3">((H14/L$5)*L$4)</f>
        <v>#DIV/0!</v>
      </c>
      <c r="J14" s="16" t="e">
        <f t="shared" si="0"/>
        <v>#DIV/0!</v>
      </c>
      <c r="K14" s="16" t="e">
        <f t="shared" si="1"/>
        <v>#DIV/0!</v>
      </c>
      <c r="L14" s="19" t="e">
        <f t="shared" si="2"/>
        <v>#DIV/0!</v>
      </c>
      <c r="M14" s="12"/>
      <c r="N14" s="9"/>
      <c r="O14" s="9"/>
      <c r="P14" s="9"/>
      <c r="Q14" s="9"/>
      <c r="R14" s="9"/>
      <c r="S14" s="9"/>
      <c r="T14" s="9"/>
      <c r="U14" s="9"/>
    </row>
    <row r="15" spans="1:21" x14ac:dyDescent="0.45">
      <c r="A15" s="39" t="s">
        <v>0</v>
      </c>
      <c r="B15" s="43"/>
      <c r="C15" s="43"/>
      <c r="G15" s="3">
        <v>6</v>
      </c>
      <c r="H15" s="18"/>
      <c r="I15" s="16" t="e">
        <f t="shared" si="3"/>
        <v>#DIV/0!</v>
      </c>
      <c r="J15" s="16" t="e">
        <f t="shared" si="0"/>
        <v>#DIV/0!</v>
      </c>
      <c r="K15" s="16" t="e">
        <f t="shared" si="1"/>
        <v>#DIV/0!</v>
      </c>
      <c r="L15" s="19" t="e">
        <f>ROUND(((K15/H$4)*100),1)</f>
        <v>#DIV/0!</v>
      </c>
      <c r="M15" s="12"/>
      <c r="N15" s="9"/>
      <c r="O15" s="9"/>
      <c r="P15" s="9"/>
      <c r="Q15" s="9"/>
      <c r="R15" s="9"/>
      <c r="S15" s="9"/>
      <c r="T15" s="9"/>
      <c r="U15" s="9"/>
    </row>
    <row r="16" spans="1:21" x14ac:dyDescent="0.45">
      <c r="A16" s="39" t="s">
        <v>2</v>
      </c>
      <c r="B16" s="43"/>
      <c r="C16" s="43"/>
      <c r="E16" s="1" t="s">
        <v>13</v>
      </c>
      <c r="F16" s="45"/>
      <c r="K16" s="3" t="s">
        <v>45</v>
      </c>
      <c r="L16" s="19" t="e">
        <f>AVERAGE(L10:L15)</f>
        <v>#DIV/0!</v>
      </c>
      <c r="M16" s="9"/>
      <c r="N16" s="9"/>
      <c r="O16" s="9"/>
      <c r="P16" s="9"/>
      <c r="Q16" s="9"/>
      <c r="R16" s="9"/>
      <c r="S16" s="9"/>
      <c r="T16" s="9"/>
      <c r="U16" s="9"/>
    </row>
    <row r="17" spans="1:21" x14ac:dyDescent="0.45">
      <c r="A17" s="39" t="s">
        <v>3</v>
      </c>
      <c r="B17" s="43"/>
      <c r="C17" s="43"/>
      <c r="G17" s="1" t="s">
        <v>35</v>
      </c>
      <c r="H17" s="3">
        <v>1</v>
      </c>
      <c r="M17" s="9"/>
      <c r="N17" s="9"/>
      <c r="O17" s="9"/>
      <c r="P17" s="9"/>
      <c r="Q17" s="9"/>
      <c r="R17" s="9"/>
      <c r="S17" s="9"/>
      <c r="T17" s="9"/>
      <c r="U17" s="9"/>
    </row>
    <row r="18" spans="1:21" x14ac:dyDescent="0.45">
      <c r="A18" s="39" t="s">
        <v>4</v>
      </c>
      <c r="B18" s="43"/>
      <c r="C18" s="43"/>
      <c r="E18" s="58" t="s">
        <v>14</v>
      </c>
      <c r="F18" s="60" t="e">
        <f>(((F16/F22)*(B9/B10)*100))</f>
        <v>#DIV/0!</v>
      </c>
      <c r="G18" s="1" t="s">
        <v>43</v>
      </c>
      <c r="H18" s="3">
        <f>F7</f>
        <v>5</v>
      </c>
      <c r="M18" s="9"/>
      <c r="N18" s="9"/>
      <c r="O18" s="9"/>
      <c r="P18" s="9"/>
      <c r="Q18" s="9"/>
      <c r="R18" s="9"/>
      <c r="S18" s="9"/>
      <c r="T18" s="9"/>
      <c r="U18" s="9"/>
    </row>
    <row r="19" spans="1:21" ht="12.75" customHeight="1" x14ac:dyDescent="0.45">
      <c r="A19" s="39" t="s">
        <v>5</v>
      </c>
      <c r="B19" s="43"/>
      <c r="C19" s="43"/>
      <c r="D19" s="44"/>
      <c r="E19" s="59"/>
      <c r="F19" s="61"/>
      <c r="G19" s="54" t="s">
        <v>18</v>
      </c>
      <c r="H19" s="54" t="s">
        <v>19</v>
      </c>
      <c r="I19" s="54" t="s">
        <v>28</v>
      </c>
      <c r="J19" s="54" t="s">
        <v>40</v>
      </c>
      <c r="K19" s="54" t="s">
        <v>41</v>
      </c>
      <c r="L19" s="54" t="s">
        <v>29</v>
      </c>
      <c r="M19" s="9"/>
      <c r="N19" s="9"/>
      <c r="O19" s="9"/>
      <c r="P19" s="9"/>
      <c r="Q19" s="9"/>
      <c r="R19" s="9"/>
      <c r="S19" s="9"/>
      <c r="T19" s="9"/>
      <c r="U19" s="9"/>
    </row>
    <row r="20" spans="1:21" ht="15" customHeight="1" x14ac:dyDescent="0.45">
      <c r="A20" s="39" t="s">
        <v>6</v>
      </c>
      <c r="B20" s="43"/>
      <c r="C20" s="43"/>
      <c r="G20" s="55"/>
      <c r="H20" s="55"/>
      <c r="I20" s="55"/>
      <c r="J20" s="55"/>
      <c r="K20" s="55"/>
      <c r="L20" s="55"/>
      <c r="M20" s="9"/>
      <c r="N20" s="9"/>
      <c r="O20" s="9"/>
      <c r="P20" s="9"/>
      <c r="Q20" s="9"/>
      <c r="R20" s="9"/>
      <c r="S20" s="9"/>
      <c r="T20" s="9"/>
      <c r="U20" s="9"/>
    </row>
    <row r="21" spans="1:21" x14ac:dyDescent="0.45">
      <c r="A21" s="39" t="s">
        <v>7</v>
      </c>
      <c r="B21" s="43"/>
      <c r="C21" s="43"/>
      <c r="G21" s="3">
        <v>1</v>
      </c>
      <c r="H21" s="45"/>
      <c r="I21" s="16" t="e">
        <f t="shared" ref="I21:I26" si="4">((H21/L$5)*L$4)</f>
        <v>#DIV/0!</v>
      </c>
      <c r="J21" s="16" t="e">
        <f>(I21*I$2)</f>
        <v>#DIV/0!</v>
      </c>
      <c r="K21" s="16" t="e">
        <f>((J21)+(I10*I$3))</f>
        <v>#DIV/0!</v>
      </c>
      <c r="L21" s="19" t="e">
        <f>ROUND(((K21/H$4)*100),1)</f>
        <v>#DIV/0!</v>
      </c>
      <c r="M21" s="9"/>
      <c r="N21" s="9"/>
      <c r="O21" s="9"/>
      <c r="P21" s="9"/>
      <c r="Q21" s="9"/>
      <c r="R21" s="9"/>
      <c r="S21" s="9"/>
      <c r="T21" s="9"/>
      <c r="U21" s="9"/>
    </row>
    <row r="22" spans="1:21" x14ac:dyDescent="0.45">
      <c r="A22" s="39" t="s">
        <v>8</v>
      </c>
      <c r="B22" s="43"/>
      <c r="C22" s="43"/>
      <c r="E22" s="1" t="s">
        <v>15</v>
      </c>
      <c r="F22" s="16" t="e">
        <f>AVERAGE(B15:B20)</f>
        <v>#DIV/0!</v>
      </c>
      <c r="G22" s="3">
        <v>2</v>
      </c>
      <c r="H22" s="45"/>
      <c r="I22" s="16" t="e">
        <f t="shared" si="4"/>
        <v>#DIV/0!</v>
      </c>
      <c r="J22" s="16" t="e">
        <f t="shared" ref="J22:J26" si="5">(I22*I$2)</f>
        <v>#DIV/0!</v>
      </c>
      <c r="K22" s="16" t="e">
        <f t="shared" ref="K22:K26" si="6">((J22)+(I11*I$3))</f>
        <v>#DIV/0!</v>
      </c>
      <c r="L22" s="19" t="e">
        <f t="shared" ref="L22:L26" si="7">ROUND(((K22/H$4)*100),1)</f>
        <v>#DIV/0!</v>
      </c>
      <c r="M22" s="9"/>
      <c r="N22" s="9"/>
      <c r="O22" s="9"/>
      <c r="P22" s="9"/>
      <c r="Q22" s="9"/>
      <c r="R22" s="9"/>
      <c r="S22" s="9"/>
      <c r="T22" s="9"/>
      <c r="U22" s="9"/>
    </row>
    <row r="23" spans="1:21" x14ac:dyDescent="0.45">
      <c r="A23" s="39" t="s">
        <v>9</v>
      </c>
      <c r="B23" s="43"/>
      <c r="C23" s="43"/>
      <c r="E23" s="1" t="s">
        <v>16</v>
      </c>
      <c r="F23" s="23" t="e">
        <f>((STDEV(B15:B20)/F22)*100)</f>
        <v>#DIV/0!</v>
      </c>
      <c r="G23" s="3">
        <v>3</v>
      </c>
      <c r="H23" s="45"/>
      <c r="I23" s="16" t="e">
        <f t="shared" si="4"/>
        <v>#DIV/0!</v>
      </c>
      <c r="J23" s="16" t="e">
        <f t="shared" si="5"/>
        <v>#DIV/0!</v>
      </c>
      <c r="K23" s="16" t="e">
        <f t="shared" si="6"/>
        <v>#DIV/0!</v>
      </c>
      <c r="L23" s="19" t="e">
        <f t="shared" si="7"/>
        <v>#DIV/0!</v>
      </c>
      <c r="M23" s="9"/>
      <c r="N23" s="9"/>
      <c r="O23" s="9"/>
      <c r="P23" s="9"/>
      <c r="Q23" s="9"/>
      <c r="R23" s="9"/>
      <c r="S23" s="9"/>
      <c r="T23" s="9"/>
      <c r="U23" s="9"/>
    </row>
    <row r="24" spans="1:21" x14ac:dyDescent="0.45">
      <c r="A24" s="39" t="s">
        <v>10</v>
      </c>
      <c r="B24" s="43"/>
      <c r="C24" s="43"/>
      <c r="G24" s="3">
        <v>4</v>
      </c>
      <c r="H24" s="45"/>
      <c r="I24" s="16" t="e">
        <f t="shared" si="4"/>
        <v>#DIV/0!</v>
      </c>
      <c r="J24" s="16" t="e">
        <f t="shared" si="5"/>
        <v>#DIV/0!</v>
      </c>
      <c r="K24" s="16" t="e">
        <f t="shared" si="6"/>
        <v>#DIV/0!</v>
      </c>
      <c r="L24" s="19" t="e">
        <f t="shared" si="7"/>
        <v>#DIV/0!</v>
      </c>
      <c r="M24" s="12"/>
      <c r="N24" s="12"/>
      <c r="O24" s="12"/>
      <c r="P24" s="12"/>
      <c r="Q24" s="12"/>
      <c r="R24" s="12"/>
      <c r="S24" s="12"/>
      <c r="T24" s="9"/>
      <c r="U24" s="9"/>
    </row>
    <row r="25" spans="1:21" x14ac:dyDescent="0.45">
      <c r="A25" s="39" t="s">
        <v>11</v>
      </c>
      <c r="B25" s="43"/>
      <c r="C25" s="43"/>
      <c r="E25" s="1" t="s">
        <v>58</v>
      </c>
      <c r="F25" s="16" t="e">
        <f>AVERAGE(B15:B64)</f>
        <v>#DIV/0!</v>
      </c>
      <c r="G25" s="3">
        <v>5</v>
      </c>
      <c r="H25" s="45"/>
      <c r="I25" s="16" t="e">
        <f t="shared" si="4"/>
        <v>#DIV/0!</v>
      </c>
      <c r="J25" s="16" t="e">
        <f t="shared" si="5"/>
        <v>#DIV/0!</v>
      </c>
      <c r="K25" s="16" t="e">
        <f t="shared" si="6"/>
        <v>#DIV/0!</v>
      </c>
      <c r="L25" s="19" t="e">
        <f t="shared" si="7"/>
        <v>#DIV/0!</v>
      </c>
      <c r="M25" s="12"/>
      <c r="N25" s="24"/>
      <c r="O25" s="24"/>
      <c r="P25" s="24"/>
      <c r="Q25" s="24"/>
      <c r="R25" s="24"/>
      <c r="S25" s="24"/>
      <c r="T25" s="9"/>
      <c r="U25" s="9"/>
    </row>
    <row r="26" spans="1:21" x14ac:dyDescent="0.45">
      <c r="A26" s="25" t="s">
        <v>12</v>
      </c>
      <c r="B26" s="43"/>
      <c r="C26" s="43"/>
      <c r="E26" s="1" t="s">
        <v>59</v>
      </c>
      <c r="F26" s="23" t="e">
        <f>((STDEV(B15:B64)/F25)*100)</f>
        <v>#DIV/0!</v>
      </c>
      <c r="G26" s="3">
        <v>6</v>
      </c>
      <c r="H26" s="45"/>
      <c r="I26" s="16" t="e">
        <f t="shared" si="4"/>
        <v>#DIV/0!</v>
      </c>
      <c r="J26" s="16" t="e">
        <f t="shared" si="5"/>
        <v>#DIV/0!</v>
      </c>
      <c r="K26" s="16" t="e">
        <f t="shared" si="6"/>
        <v>#DIV/0!</v>
      </c>
      <c r="L26" s="19" t="e">
        <f t="shared" si="7"/>
        <v>#DIV/0!</v>
      </c>
      <c r="M26" s="12"/>
      <c r="N26" s="24"/>
      <c r="O26" s="24"/>
      <c r="P26" s="24"/>
      <c r="Q26" s="24"/>
      <c r="R26" s="24"/>
      <c r="S26" s="24"/>
      <c r="T26" s="9"/>
      <c r="U26" s="9"/>
    </row>
    <row r="27" spans="1:21" x14ac:dyDescent="0.45">
      <c r="A27" s="39" t="s">
        <v>44</v>
      </c>
      <c r="B27" s="43"/>
      <c r="C27" s="43"/>
      <c r="H27" s="26"/>
      <c r="K27" s="3" t="s">
        <v>45</v>
      </c>
      <c r="L27" s="19" t="e">
        <f>AVERAGE(L21:L26)</f>
        <v>#DIV/0!</v>
      </c>
      <c r="M27" s="12"/>
      <c r="N27" s="24"/>
      <c r="O27" s="24"/>
      <c r="P27" s="24"/>
      <c r="Q27" s="24"/>
      <c r="R27" s="24"/>
      <c r="S27" s="24"/>
      <c r="T27" s="9"/>
      <c r="U27" s="9"/>
    </row>
    <row r="28" spans="1:21" x14ac:dyDescent="0.45">
      <c r="A28" s="39" t="s">
        <v>60</v>
      </c>
      <c r="B28" s="43"/>
      <c r="C28" s="43"/>
      <c r="G28" s="1" t="s">
        <v>35</v>
      </c>
      <c r="H28" s="8">
        <v>2</v>
      </c>
      <c r="M28" s="9"/>
      <c r="N28" s="9"/>
      <c r="O28" s="9"/>
      <c r="P28" s="9"/>
      <c r="Q28" s="9"/>
      <c r="R28" s="9"/>
      <c r="S28" s="9"/>
      <c r="T28" s="9"/>
      <c r="U28" s="9"/>
    </row>
    <row r="29" spans="1:21" x14ac:dyDescent="0.45">
      <c r="A29" s="39" t="s">
        <v>61</v>
      </c>
      <c r="B29" s="43"/>
      <c r="C29" s="43"/>
      <c r="D29" s="27"/>
      <c r="E29" s="28"/>
      <c r="G29" s="1" t="s">
        <v>43</v>
      </c>
      <c r="H29" s="8">
        <f>F8</f>
        <v>15</v>
      </c>
      <c r="M29" s="9"/>
      <c r="N29" s="9"/>
      <c r="O29" s="9"/>
      <c r="P29" s="9"/>
      <c r="Q29" s="9"/>
      <c r="R29" s="9"/>
      <c r="S29" s="9"/>
      <c r="T29" s="9"/>
      <c r="U29" s="9"/>
    </row>
    <row r="30" spans="1:21" ht="15" customHeight="1" x14ac:dyDescent="0.45">
      <c r="A30" s="39" t="s">
        <v>62</v>
      </c>
      <c r="B30" s="43"/>
      <c r="C30" s="43"/>
      <c r="G30" s="48" t="s">
        <v>18</v>
      </c>
      <c r="H30" s="67" t="s">
        <v>19</v>
      </c>
      <c r="I30" s="48" t="s">
        <v>28</v>
      </c>
      <c r="J30" s="54" t="s">
        <v>40</v>
      </c>
      <c r="K30" s="69" t="s">
        <v>41</v>
      </c>
      <c r="L30" s="48" t="s">
        <v>29</v>
      </c>
      <c r="M30" s="12"/>
      <c r="N30" s="12"/>
      <c r="O30" s="12"/>
      <c r="P30" s="12"/>
      <c r="Q30" s="12"/>
      <c r="R30" s="12"/>
      <c r="S30" s="12"/>
      <c r="T30" s="12"/>
      <c r="U30" s="12"/>
    </row>
    <row r="31" spans="1:21" x14ac:dyDescent="0.45">
      <c r="A31" s="25" t="s">
        <v>63</v>
      </c>
      <c r="B31" s="43"/>
      <c r="C31" s="43"/>
      <c r="G31" s="49"/>
      <c r="H31" s="68"/>
      <c r="I31" s="49"/>
      <c r="J31" s="55"/>
      <c r="K31" s="59"/>
      <c r="L31" s="49"/>
      <c r="M31" s="12"/>
      <c r="N31" s="24"/>
      <c r="O31" s="24"/>
      <c r="P31" s="24"/>
      <c r="Q31" s="24"/>
      <c r="R31" s="24"/>
      <c r="S31" s="24"/>
      <c r="T31" s="29"/>
      <c r="U31" s="9"/>
    </row>
    <row r="32" spans="1:21" x14ac:dyDescent="0.45">
      <c r="A32" s="39" t="s">
        <v>64</v>
      </c>
      <c r="B32" s="43"/>
      <c r="C32" s="43"/>
      <c r="G32" s="3">
        <v>1</v>
      </c>
      <c r="H32" s="18"/>
      <c r="I32" s="16" t="e">
        <f t="shared" ref="I32:I37" si="8">((H32/L$5)*L$4)</f>
        <v>#DIV/0!</v>
      </c>
      <c r="J32" s="16" t="e">
        <f>(I32*(I$2-(I$3*H$17)))</f>
        <v>#DIV/0!</v>
      </c>
      <c r="K32" s="30" t="e">
        <f t="shared" ref="K32:K37" si="9">((J32)+(I21*I$3)+(I10*I$3))</f>
        <v>#DIV/0!</v>
      </c>
      <c r="L32" s="19" t="e">
        <f>ROUND(((K32/H$4)*100),1)</f>
        <v>#DIV/0!</v>
      </c>
      <c r="M32" s="12"/>
      <c r="N32" s="31" t="s">
        <v>83</v>
      </c>
      <c r="O32" s="24"/>
      <c r="P32" s="24"/>
      <c r="Q32" s="24"/>
      <c r="R32" s="24"/>
      <c r="S32" s="24"/>
      <c r="T32" s="29"/>
      <c r="U32" s="9"/>
    </row>
    <row r="33" spans="1:21" x14ac:dyDescent="0.45">
      <c r="A33" s="39" t="s">
        <v>65</v>
      </c>
      <c r="B33" s="43"/>
      <c r="C33" s="43"/>
      <c r="G33" s="3">
        <v>2</v>
      </c>
      <c r="H33" s="18"/>
      <c r="I33" s="16" t="e">
        <f t="shared" si="8"/>
        <v>#DIV/0!</v>
      </c>
      <c r="J33" s="16" t="e">
        <f t="shared" ref="J33:J37" si="10">(I33*(I$2-(I$3*H$17)))</f>
        <v>#DIV/0!</v>
      </c>
      <c r="K33" s="30" t="e">
        <f t="shared" si="9"/>
        <v>#DIV/0!</v>
      </c>
      <c r="L33" s="19" t="e">
        <f t="shared" ref="L33:L37" si="11">ROUND(((K33/H$4)*100),1)</f>
        <v>#DIV/0!</v>
      </c>
      <c r="M33" s="12"/>
      <c r="N33" s="24"/>
      <c r="O33" s="24"/>
      <c r="P33" s="24"/>
      <c r="Q33" s="24"/>
      <c r="R33" s="24"/>
      <c r="S33" s="24"/>
      <c r="T33" s="29"/>
      <c r="U33" s="9"/>
    </row>
    <row r="34" spans="1:21" x14ac:dyDescent="0.4">
      <c r="A34" s="39" t="s">
        <v>66</v>
      </c>
      <c r="B34" s="43"/>
      <c r="C34" s="43"/>
      <c r="G34" s="3">
        <v>3</v>
      </c>
      <c r="H34" s="18"/>
      <c r="I34" s="16" t="e">
        <f t="shared" si="8"/>
        <v>#DIV/0!</v>
      </c>
      <c r="J34" s="16" t="e">
        <f t="shared" si="10"/>
        <v>#DIV/0!</v>
      </c>
      <c r="K34" s="30" t="e">
        <f t="shared" si="9"/>
        <v>#DIV/0!</v>
      </c>
      <c r="L34" s="19" t="e">
        <f t="shared" si="11"/>
        <v>#DIV/0!</v>
      </c>
    </row>
    <row r="35" spans="1:21" x14ac:dyDescent="0.4">
      <c r="A35" s="39" t="s">
        <v>70</v>
      </c>
      <c r="B35" s="43"/>
      <c r="C35" s="43"/>
      <c r="G35" s="3">
        <v>4</v>
      </c>
      <c r="H35" s="18"/>
      <c r="I35" s="16" t="e">
        <f t="shared" si="8"/>
        <v>#DIV/0!</v>
      </c>
      <c r="J35" s="16" t="e">
        <f t="shared" si="10"/>
        <v>#DIV/0!</v>
      </c>
      <c r="K35" s="32" t="e">
        <f t="shared" si="9"/>
        <v>#DIV/0!</v>
      </c>
      <c r="L35" s="19" t="e">
        <f t="shared" si="11"/>
        <v>#DIV/0!</v>
      </c>
    </row>
    <row r="36" spans="1:21" x14ac:dyDescent="0.45">
      <c r="A36" s="39" t="s">
        <v>71</v>
      </c>
      <c r="B36" s="22"/>
      <c r="C36" s="22"/>
      <c r="G36" s="3">
        <v>5</v>
      </c>
      <c r="H36" s="18"/>
      <c r="I36" s="16" t="e">
        <f t="shared" si="8"/>
        <v>#DIV/0!</v>
      </c>
      <c r="J36" s="16" t="e">
        <f t="shared" si="10"/>
        <v>#DIV/0!</v>
      </c>
      <c r="K36" s="30" t="e">
        <f t="shared" si="9"/>
        <v>#DIV/0!</v>
      </c>
      <c r="L36" s="19" t="e">
        <f t="shared" si="11"/>
        <v>#DIV/0!</v>
      </c>
    </row>
    <row r="37" spans="1:21" x14ac:dyDescent="0.45">
      <c r="A37" s="39" t="s">
        <v>84</v>
      </c>
      <c r="B37" s="22"/>
      <c r="C37" s="22"/>
      <c r="G37" s="3">
        <v>6</v>
      </c>
      <c r="H37" s="18"/>
      <c r="I37" s="16" t="e">
        <f t="shared" si="8"/>
        <v>#DIV/0!</v>
      </c>
      <c r="J37" s="16" t="e">
        <f t="shared" si="10"/>
        <v>#DIV/0!</v>
      </c>
      <c r="K37" s="30" t="e">
        <f t="shared" si="9"/>
        <v>#DIV/0!</v>
      </c>
      <c r="L37" s="19" t="e">
        <f t="shared" si="11"/>
        <v>#DIV/0!</v>
      </c>
    </row>
    <row r="38" spans="1:21" x14ac:dyDescent="0.45">
      <c r="A38" s="39" t="s">
        <v>85</v>
      </c>
      <c r="B38" s="22"/>
      <c r="C38" s="22"/>
      <c r="H38" s="26"/>
      <c r="K38" s="3" t="s">
        <v>45</v>
      </c>
      <c r="L38" s="19" t="e">
        <f>AVERAGE(L32:L37)</f>
        <v>#DIV/0!</v>
      </c>
    </row>
    <row r="39" spans="1:21" x14ac:dyDescent="0.45">
      <c r="A39" s="39" t="s">
        <v>86</v>
      </c>
      <c r="B39" s="22"/>
      <c r="C39" s="22"/>
      <c r="G39" s="1" t="s">
        <v>35</v>
      </c>
      <c r="H39" s="8">
        <v>3</v>
      </c>
    </row>
    <row r="40" spans="1:21" x14ac:dyDescent="0.45">
      <c r="A40" s="39" t="s">
        <v>87</v>
      </c>
      <c r="B40" s="22"/>
      <c r="C40" s="22"/>
      <c r="G40" s="1" t="s">
        <v>43</v>
      </c>
      <c r="H40" s="8">
        <f>F9</f>
        <v>20</v>
      </c>
    </row>
    <row r="41" spans="1:21" ht="15" customHeight="1" x14ac:dyDescent="0.45">
      <c r="A41" s="39" t="s">
        <v>88</v>
      </c>
      <c r="B41" s="22"/>
      <c r="C41" s="22"/>
      <c r="G41" s="48" t="s">
        <v>18</v>
      </c>
      <c r="H41" s="67" t="s">
        <v>19</v>
      </c>
      <c r="I41" s="48" t="s">
        <v>28</v>
      </c>
      <c r="J41" s="54" t="s">
        <v>40</v>
      </c>
      <c r="K41" s="54" t="s">
        <v>41</v>
      </c>
      <c r="L41" s="48" t="s">
        <v>29</v>
      </c>
    </row>
    <row r="42" spans="1:21" x14ac:dyDescent="0.45">
      <c r="A42" s="39" t="s">
        <v>89</v>
      </c>
      <c r="B42" s="22"/>
      <c r="C42" s="22"/>
      <c r="G42" s="49"/>
      <c r="H42" s="68"/>
      <c r="I42" s="49"/>
      <c r="J42" s="55"/>
      <c r="K42" s="55"/>
      <c r="L42" s="49"/>
    </row>
    <row r="43" spans="1:21" x14ac:dyDescent="0.45">
      <c r="A43" s="39" t="s">
        <v>90</v>
      </c>
      <c r="B43" s="22"/>
      <c r="C43" s="22"/>
      <c r="G43" s="3">
        <v>1</v>
      </c>
      <c r="H43" s="18"/>
      <c r="I43" s="16" t="e">
        <f t="shared" ref="I43:I48" si="12">((H43/L$5)*L$4)</f>
        <v>#DIV/0!</v>
      </c>
      <c r="J43" s="30" t="e">
        <f>(I43*(I$2-(H$28*I$3)))</f>
        <v>#DIV/0!</v>
      </c>
      <c r="K43" s="16" t="e">
        <f t="shared" ref="K43:K48" si="13">((J43)+(I32*I$3)+(I21*I$3)+(I10*I$3))</f>
        <v>#DIV/0!</v>
      </c>
      <c r="L43" s="19" t="e">
        <f>ROUND(((K43/H$4)*100),1)</f>
        <v>#DIV/0!</v>
      </c>
    </row>
    <row r="44" spans="1:21" x14ac:dyDescent="0.45">
      <c r="A44" s="39" t="s">
        <v>91</v>
      </c>
      <c r="B44" s="22"/>
      <c r="C44" s="22"/>
      <c r="G44" s="3">
        <v>2</v>
      </c>
      <c r="H44" s="18"/>
      <c r="I44" s="16" t="e">
        <f t="shared" si="12"/>
        <v>#DIV/0!</v>
      </c>
      <c r="J44" s="30" t="e">
        <f t="shared" ref="J44:J48" si="14">(I44*(I$2-(H$28*I$3)))</f>
        <v>#DIV/0!</v>
      </c>
      <c r="K44" s="16" t="e">
        <f t="shared" si="13"/>
        <v>#DIV/0!</v>
      </c>
      <c r="L44" s="19" t="e">
        <f t="shared" ref="L44:L48" si="15">ROUND(((K44/H$4)*100),1)</f>
        <v>#DIV/0!</v>
      </c>
    </row>
    <row r="45" spans="1:21" x14ac:dyDescent="0.45">
      <c r="A45" s="39" t="s">
        <v>92</v>
      </c>
      <c r="B45" s="22"/>
      <c r="C45" s="22"/>
      <c r="D45" s="33"/>
      <c r="G45" s="3">
        <v>3</v>
      </c>
      <c r="H45" s="18"/>
      <c r="I45" s="16" t="e">
        <f t="shared" si="12"/>
        <v>#DIV/0!</v>
      </c>
      <c r="J45" s="30" t="e">
        <f t="shared" si="14"/>
        <v>#DIV/0!</v>
      </c>
      <c r="K45" s="16" t="e">
        <f t="shared" si="13"/>
        <v>#DIV/0!</v>
      </c>
      <c r="L45" s="19" t="e">
        <f t="shared" si="15"/>
        <v>#DIV/0!</v>
      </c>
    </row>
    <row r="46" spans="1:21" x14ac:dyDescent="0.45">
      <c r="A46" s="39" t="s">
        <v>93</v>
      </c>
      <c r="B46" s="22"/>
      <c r="C46" s="22"/>
      <c r="G46" s="3">
        <v>4</v>
      </c>
      <c r="H46" s="18"/>
      <c r="I46" s="16" t="e">
        <f t="shared" si="12"/>
        <v>#DIV/0!</v>
      </c>
      <c r="J46" s="30" t="e">
        <f t="shared" si="14"/>
        <v>#DIV/0!</v>
      </c>
      <c r="K46" s="16" t="e">
        <f t="shared" si="13"/>
        <v>#DIV/0!</v>
      </c>
      <c r="L46" s="19" t="e">
        <f t="shared" si="15"/>
        <v>#DIV/0!</v>
      </c>
    </row>
    <row r="47" spans="1:21" x14ac:dyDescent="0.45">
      <c r="A47" s="39" t="s">
        <v>94</v>
      </c>
      <c r="B47" s="22"/>
      <c r="C47" s="22"/>
      <c r="G47" s="3">
        <v>5</v>
      </c>
      <c r="H47" s="18"/>
      <c r="I47" s="16" t="e">
        <f t="shared" si="12"/>
        <v>#DIV/0!</v>
      </c>
      <c r="J47" s="30" t="e">
        <f t="shared" si="14"/>
        <v>#DIV/0!</v>
      </c>
      <c r="K47" s="16" t="e">
        <f t="shared" si="13"/>
        <v>#DIV/0!</v>
      </c>
      <c r="L47" s="19" t="e">
        <f t="shared" si="15"/>
        <v>#DIV/0!</v>
      </c>
    </row>
    <row r="48" spans="1:21" x14ac:dyDescent="0.45">
      <c r="A48" s="39" t="s">
        <v>95</v>
      </c>
      <c r="B48" s="22"/>
      <c r="C48" s="22"/>
      <c r="G48" s="3">
        <v>6</v>
      </c>
      <c r="H48" s="18"/>
      <c r="I48" s="16" t="e">
        <f t="shared" si="12"/>
        <v>#DIV/0!</v>
      </c>
      <c r="J48" s="30" t="e">
        <f t="shared" si="14"/>
        <v>#DIV/0!</v>
      </c>
      <c r="K48" s="16" t="e">
        <f t="shared" si="13"/>
        <v>#DIV/0!</v>
      </c>
      <c r="L48" s="19" t="e">
        <f t="shared" si="15"/>
        <v>#DIV/0!</v>
      </c>
    </row>
    <row r="49" spans="1:12" x14ac:dyDescent="0.45">
      <c r="A49" s="39" t="s">
        <v>96</v>
      </c>
      <c r="B49" s="22"/>
      <c r="C49" s="22"/>
      <c r="K49" s="3" t="s">
        <v>45</v>
      </c>
      <c r="L49" s="19" t="e">
        <f>AVERAGE(L43:L48)</f>
        <v>#DIV/0!</v>
      </c>
    </row>
    <row r="50" spans="1:12" x14ac:dyDescent="0.45">
      <c r="A50" s="39" t="s">
        <v>97</v>
      </c>
      <c r="B50" s="22"/>
      <c r="C50" s="22"/>
    </row>
    <row r="51" spans="1:12" x14ac:dyDescent="0.45">
      <c r="A51" s="39" t="s">
        <v>98</v>
      </c>
      <c r="B51" s="22"/>
      <c r="C51" s="22"/>
    </row>
    <row r="52" spans="1:12" x14ac:dyDescent="0.45">
      <c r="A52" s="39" t="s">
        <v>99</v>
      </c>
      <c r="B52" s="22"/>
      <c r="C52" s="22"/>
    </row>
    <row r="53" spans="1:12" x14ac:dyDescent="0.45">
      <c r="A53" s="39" t="s">
        <v>100</v>
      </c>
      <c r="B53" s="22"/>
      <c r="C53" s="22"/>
    </row>
    <row r="54" spans="1:12" x14ac:dyDescent="0.45">
      <c r="A54" s="39" t="s">
        <v>101</v>
      </c>
      <c r="B54" s="22"/>
      <c r="C54" s="22"/>
      <c r="G54" s="1" t="s">
        <v>35</v>
      </c>
      <c r="H54" s="8">
        <v>4</v>
      </c>
    </row>
    <row r="55" spans="1:12" x14ac:dyDescent="0.45">
      <c r="A55" s="39" t="s">
        <v>102</v>
      </c>
      <c r="B55" s="22"/>
      <c r="C55" s="22"/>
      <c r="G55" s="1" t="s">
        <v>43</v>
      </c>
      <c r="H55" s="8">
        <f>F10</f>
        <v>30</v>
      </c>
    </row>
    <row r="56" spans="1:12" x14ac:dyDescent="0.45">
      <c r="A56" s="39" t="s">
        <v>103</v>
      </c>
      <c r="B56" s="22"/>
      <c r="C56" s="22"/>
      <c r="G56" s="48" t="s">
        <v>18</v>
      </c>
      <c r="H56" s="67" t="s">
        <v>19</v>
      </c>
      <c r="I56" s="48" t="s">
        <v>28</v>
      </c>
      <c r="J56" s="54" t="s">
        <v>40</v>
      </c>
      <c r="K56" s="54" t="s">
        <v>41</v>
      </c>
      <c r="L56" s="48" t="s">
        <v>29</v>
      </c>
    </row>
    <row r="57" spans="1:12" x14ac:dyDescent="0.45">
      <c r="A57" s="39" t="s">
        <v>104</v>
      </c>
      <c r="B57" s="22"/>
      <c r="C57" s="22"/>
      <c r="G57" s="49"/>
      <c r="H57" s="68"/>
      <c r="I57" s="49"/>
      <c r="J57" s="55"/>
      <c r="K57" s="55"/>
      <c r="L57" s="49"/>
    </row>
    <row r="58" spans="1:12" x14ac:dyDescent="0.45">
      <c r="A58" s="39" t="s">
        <v>105</v>
      </c>
      <c r="B58" s="22"/>
      <c r="C58" s="22"/>
      <c r="D58" s="2"/>
      <c r="G58" s="3">
        <v>1</v>
      </c>
      <c r="H58" s="18"/>
      <c r="I58" s="16" t="e">
        <f t="shared" ref="I58:I63" si="16">((H58/L$5)*L$4)</f>
        <v>#DIV/0!</v>
      </c>
      <c r="J58" s="16" t="e">
        <f>(I58*(I$2-(H$39*I$3)))</f>
        <v>#DIV/0!</v>
      </c>
      <c r="K58" s="16" t="e">
        <f t="shared" ref="K58:K63" si="17">((J58)+(I43*I$3)+(I32*I$3)+(I21*I$3)+(I10*I$3))</f>
        <v>#DIV/0!</v>
      </c>
      <c r="L58" s="19" t="e">
        <f>ROUND(((K58/H$4)*100),1)</f>
        <v>#DIV/0!</v>
      </c>
    </row>
    <row r="59" spans="1:12" x14ac:dyDescent="0.45">
      <c r="A59" s="39" t="s">
        <v>106</v>
      </c>
      <c r="B59" s="22"/>
      <c r="C59" s="22"/>
      <c r="D59" s="2"/>
      <c r="G59" s="3">
        <v>2</v>
      </c>
      <c r="H59" s="18"/>
      <c r="I59" s="16" t="e">
        <f t="shared" si="16"/>
        <v>#DIV/0!</v>
      </c>
      <c r="J59" s="16" t="e">
        <f t="shared" ref="J59:J63" si="18">(I59*(I$2-(H$39*I$3)))</f>
        <v>#DIV/0!</v>
      </c>
      <c r="K59" s="16" t="e">
        <f t="shared" si="17"/>
        <v>#DIV/0!</v>
      </c>
      <c r="L59" s="19" t="e">
        <f t="shared" ref="L59:L63" si="19">ROUND(((K59/H$4)*100),1)</f>
        <v>#DIV/0!</v>
      </c>
    </row>
    <row r="60" spans="1:12" x14ac:dyDescent="0.45">
      <c r="A60" s="39" t="s">
        <v>107</v>
      </c>
      <c r="B60" s="22"/>
      <c r="C60" s="22"/>
      <c r="D60" s="2"/>
      <c r="G60" s="3">
        <v>3</v>
      </c>
      <c r="H60" s="18"/>
      <c r="I60" s="16" t="e">
        <f t="shared" si="16"/>
        <v>#DIV/0!</v>
      </c>
      <c r="J60" s="16" t="e">
        <f t="shared" si="18"/>
        <v>#DIV/0!</v>
      </c>
      <c r="K60" s="16" t="e">
        <f t="shared" si="17"/>
        <v>#DIV/0!</v>
      </c>
      <c r="L60" s="19" t="e">
        <f t="shared" si="19"/>
        <v>#DIV/0!</v>
      </c>
    </row>
    <row r="61" spans="1:12" x14ac:dyDescent="0.45">
      <c r="A61" s="39" t="s">
        <v>108</v>
      </c>
      <c r="B61" s="22"/>
      <c r="C61" s="22"/>
      <c r="D61" s="2"/>
      <c r="F61" s="35"/>
      <c r="G61" s="3">
        <v>4</v>
      </c>
      <c r="H61" s="18"/>
      <c r="I61" s="16" t="e">
        <f t="shared" si="16"/>
        <v>#DIV/0!</v>
      </c>
      <c r="J61" s="16" t="e">
        <f t="shared" si="18"/>
        <v>#DIV/0!</v>
      </c>
      <c r="K61" s="16" t="e">
        <f t="shared" si="17"/>
        <v>#DIV/0!</v>
      </c>
      <c r="L61" s="19" t="e">
        <f t="shared" si="19"/>
        <v>#DIV/0!</v>
      </c>
    </row>
    <row r="62" spans="1:12" x14ac:dyDescent="0.45">
      <c r="A62" s="39" t="s">
        <v>109</v>
      </c>
      <c r="B62" s="22"/>
      <c r="C62" s="22"/>
      <c r="D62" s="2"/>
      <c r="G62" s="3">
        <v>5</v>
      </c>
      <c r="H62" s="18"/>
      <c r="I62" s="16" t="e">
        <f t="shared" si="16"/>
        <v>#DIV/0!</v>
      </c>
      <c r="J62" s="16" t="e">
        <f t="shared" si="18"/>
        <v>#DIV/0!</v>
      </c>
      <c r="K62" s="16" t="e">
        <f t="shared" si="17"/>
        <v>#DIV/0!</v>
      </c>
      <c r="L62" s="19" t="e">
        <f t="shared" si="19"/>
        <v>#DIV/0!</v>
      </c>
    </row>
    <row r="63" spans="1:12" x14ac:dyDescent="0.45">
      <c r="A63" s="39" t="s">
        <v>110</v>
      </c>
      <c r="B63" s="22"/>
      <c r="C63" s="22"/>
      <c r="D63" s="2"/>
      <c r="G63" s="3">
        <v>6</v>
      </c>
      <c r="H63" s="18"/>
      <c r="I63" s="16" t="e">
        <f t="shared" si="16"/>
        <v>#DIV/0!</v>
      </c>
      <c r="J63" s="16" t="e">
        <f t="shared" si="18"/>
        <v>#DIV/0!</v>
      </c>
      <c r="K63" s="16" t="e">
        <f t="shared" si="17"/>
        <v>#DIV/0!</v>
      </c>
      <c r="L63" s="19" t="e">
        <f t="shared" si="19"/>
        <v>#DIV/0!</v>
      </c>
    </row>
    <row r="64" spans="1:12" x14ac:dyDescent="0.45">
      <c r="A64" s="39" t="s">
        <v>111</v>
      </c>
      <c r="B64" s="22"/>
      <c r="C64" s="22"/>
      <c r="D64" s="2"/>
      <c r="K64" s="3" t="s">
        <v>45</v>
      </c>
      <c r="L64" s="19" t="e">
        <f>AVERAGE(L58:L63)</f>
        <v>#DIV/0!</v>
      </c>
    </row>
    <row r="65" spans="4:12" x14ac:dyDescent="0.45">
      <c r="D65" s="2"/>
      <c r="G65" s="1" t="s">
        <v>35</v>
      </c>
      <c r="H65" s="8">
        <v>5</v>
      </c>
    </row>
    <row r="66" spans="4:12" x14ac:dyDescent="0.45">
      <c r="D66" s="2"/>
      <c r="G66" s="1" t="s">
        <v>43</v>
      </c>
      <c r="H66" s="8">
        <f>F11</f>
        <v>45</v>
      </c>
    </row>
    <row r="67" spans="4:12" x14ac:dyDescent="0.45">
      <c r="D67" s="2"/>
      <c r="G67" s="48" t="s">
        <v>18</v>
      </c>
      <c r="H67" s="67" t="s">
        <v>19</v>
      </c>
      <c r="I67" s="48" t="s">
        <v>28</v>
      </c>
      <c r="J67" s="54" t="s">
        <v>40</v>
      </c>
      <c r="K67" s="54" t="s">
        <v>41</v>
      </c>
      <c r="L67" s="48" t="s">
        <v>29</v>
      </c>
    </row>
    <row r="68" spans="4:12" x14ac:dyDescent="0.45">
      <c r="D68" s="2"/>
      <c r="G68" s="49"/>
      <c r="H68" s="68"/>
      <c r="I68" s="49"/>
      <c r="J68" s="55"/>
      <c r="K68" s="55"/>
      <c r="L68" s="49"/>
    </row>
    <row r="69" spans="4:12" x14ac:dyDescent="0.45">
      <c r="D69" s="2"/>
      <c r="G69" s="3">
        <v>1</v>
      </c>
      <c r="H69" s="18"/>
      <c r="I69" s="16" t="e">
        <f t="shared" ref="I69:I74" si="20">((H69/L$5)*L$4)</f>
        <v>#DIV/0!</v>
      </c>
      <c r="J69" s="16" t="e">
        <f>(I69*(I$2-(H$54*I$3)))</f>
        <v>#DIV/0!</v>
      </c>
      <c r="K69" s="16" t="e">
        <f>((J69)+(I58*I$3)+(I43*I$3)+(I32*I$3)+(I21*I$3)+(I10*I$3))</f>
        <v>#DIV/0!</v>
      </c>
      <c r="L69" s="19" t="e">
        <f>ROUND(((K69/H$4)*100),1)</f>
        <v>#DIV/0!</v>
      </c>
    </row>
    <row r="70" spans="4:12" x14ac:dyDescent="0.45">
      <c r="D70" s="2"/>
      <c r="G70" s="3">
        <v>2</v>
      </c>
      <c r="H70" s="18"/>
      <c r="I70" s="16" t="e">
        <f t="shared" si="20"/>
        <v>#DIV/0!</v>
      </c>
      <c r="J70" s="16" t="e">
        <f t="shared" ref="J70:J74" si="21">(I70*(I$2-(H$54*I$3)))</f>
        <v>#DIV/0!</v>
      </c>
      <c r="K70" s="16" t="e">
        <f t="shared" ref="K70:K74" si="22">((J70)+(I59*I$3)+(I44*I$3)+(I33*I$3)+(I22*I$3)+(I11*I$3))</f>
        <v>#DIV/0!</v>
      </c>
      <c r="L70" s="19" t="e">
        <f t="shared" ref="L70:L74" si="23">ROUND(((K70/H$4)*100),1)</f>
        <v>#DIV/0!</v>
      </c>
    </row>
    <row r="71" spans="4:12" x14ac:dyDescent="0.45">
      <c r="D71" s="2"/>
      <c r="G71" s="3">
        <v>3</v>
      </c>
      <c r="H71" s="18"/>
      <c r="I71" s="16" t="e">
        <f t="shared" si="20"/>
        <v>#DIV/0!</v>
      </c>
      <c r="J71" s="16" t="e">
        <f t="shared" si="21"/>
        <v>#DIV/0!</v>
      </c>
      <c r="K71" s="16" t="e">
        <f t="shared" si="22"/>
        <v>#DIV/0!</v>
      </c>
      <c r="L71" s="19" t="e">
        <f t="shared" si="23"/>
        <v>#DIV/0!</v>
      </c>
    </row>
    <row r="72" spans="4:12" x14ac:dyDescent="0.45">
      <c r="D72" s="2"/>
      <c r="G72" s="3">
        <v>4</v>
      </c>
      <c r="H72" s="18"/>
      <c r="I72" s="16" t="e">
        <f t="shared" si="20"/>
        <v>#DIV/0!</v>
      </c>
      <c r="J72" s="16" t="e">
        <f t="shared" si="21"/>
        <v>#DIV/0!</v>
      </c>
      <c r="K72" s="16" t="e">
        <f t="shared" si="22"/>
        <v>#DIV/0!</v>
      </c>
      <c r="L72" s="19" t="e">
        <f t="shared" si="23"/>
        <v>#DIV/0!</v>
      </c>
    </row>
    <row r="73" spans="4:12" x14ac:dyDescent="0.45">
      <c r="D73" s="2"/>
      <c r="G73" s="3">
        <v>5</v>
      </c>
      <c r="H73" s="18"/>
      <c r="I73" s="16" t="e">
        <f t="shared" si="20"/>
        <v>#DIV/0!</v>
      </c>
      <c r="J73" s="16" t="e">
        <f t="shared" si="21"/>
        <v>#DIV/0!</v>
      </c>
      <c r="K73" s="16" t="e">
        <f t="shared" si="22"/>
        <v>#DIV/0!</v>
      </c>
      <c r="L73" s="19" t="e">
        <f t="shared" si="23"/>
        <v>#DIV/0!</v>
      </c>
    </row>
    <row r="74" spans="4:12" x14ac:dyDescent="0.45">
      <c r="D74" s="2"/>
      <c r="G74" s="3">
        <v>6</v>
      </c>
      <c r="H74" s="18"/>
      <c r="I74" s="16" t="e">
        <f t="shared" si="20"/>
        <v>#DIV/0!</v>
      </c>
      <c r="J74" s="16" t="e">
        <f t="shared" si="21"/>
        <v>#DIV/0!</v>
      </c>
      <c r="K74" s="16" t="e">
        <f t="shared" si="22"/>
        <v>#DIV/0!</v>
      </c>
      <c r="L74" s="19" t="e">
        <f t="shared" si="23"/>
        <v>#DIV/0!</v>
      </c>
    </row>
    <row r="75" spans="4:12" x14ac:dyDescent="0.45">
      <c r="D75" s="2"/>
      <c r="K75" s="3" t="s">
        <v>45</v>
      </c>
      <c r="L75" s="19" t="e">
        <f>AVERAGE(L69:L74)</f>
        <v>#DIV/0!</v>
      </c>
    </row>
    <row r="76" spans="4:12" x14ac:dyDescent="0.45">
      <c r="D76" s="2"/>
      <c r="G76" s="1" t="s">
        <v>35</v>
      </c>
      <c r="H76" s="3">
        <v>6</v>
      </c>
      <c r="I76" s="27"/>
      <c r="J76" s="27"/>
      <c r="K76" s="27"/>
      <c r="L76" s="27"/>
    </row>
    <row r="77" spans="4:12" x14ac:dyDescent="0.45">
      <c r="D77" s="2"/>
      <c r="G77" s="1" t="s">
        <v>43</v>
      </c>
      <c r="H77" s="3">
        <f>F12</f>
        <v>60</v>
      </c>
      <c r="I77" s="27"/>
      <c r="J77" s="27"/>
      <c r="K77" s="27"/>
      <c r="L77" s="27"/>
    </row>
    <row r="78" spans="4:12" x14ac:dyDescent="0.45">
      <c r="D78" s="2"/>
      <c r="G78" s="46" t="s">
        <v>18</v>
      </c>
      <c r="H78" s="48" t="s">
        <v>19</v>
      </c>
      <c r="I78" s="50" t="s">
        <v>28</v>
      </c>
      <c r="J78" s="48" t="s">
        <v>40</v>
      </c>
      <c r="K78" s="48" t="s">
        <v>41</v>
      </c>
      <c r="L78" s="48" t="s">
        <v>29</v>
      </c>
    </row>
    <row r="79" spans="4:12" x14ac:dyDescent="0.45">
      <c r="G79" s="47"/>
      <c r="H79" s="49"/>
      <c r="I79" s="51"/>
      <c r="J79" s="49"/>
      <c r="K79" s="49"/>
      <c r="L79" s="49"/>
    </row>
    <row r="80" spans="4:12" x14ac:dyDescent="0.45">
      <c r="G80" s="3">
        <v>1</v>
      </c>
      <c r="H80" s="18"/>
      <c r="I80" s="16" t="e">
        <f t="shared" ref="I80:I84" si="24">((H80/L$5)*L$4)</f>
        <v>#DIV/0!</v>
      </c>
      <c r="J80" s="16" t="e">
        <f>(I80*(I$2-(H$65*I$3)))</f>
        <v>#DIV/0!</v>
      </c>
      <c r="K80" s="16" t="e">
        <f>((J80)+(I69*I$3)+(I58*I$3)+(I43*I$3)+(I32*I$3)+(I21*I$3)+(I10*I$3))</f>
        <v>#DIV/0!</v>
      </c>
      <c r="L80" s="19" t="e">
        <f>ROUND(((K80/H$4)*100),1)</f>
        <v>#DIV/0!</v>
      </c>
    </row>
    <row r="81" spans="7:12" x14ac:dyDescent="0.45">
      <c r="G81" s="3">
        <v>2</v>
      </c>
      <c r="H81" s="18"/>
      <c r="I81" s="16" t="e">
        <f t="shared" si="24"/>
        <v>#DIV/0!</v>
      </c>
      <c r="J81" s="16" t="e">
        <f t="shared" ref="J81:J84" si="25">(I81*(I$2-(H$65*I$3)))</f>
        <v>#DIV/0!</v>
      </c>
      <c r="K81" s="16" t="e">
        <f t="shared" ref="K81:K84" si="26">((J81)+(I70*I$3)+(I59*I$3)+(I44*I$3)+(I33*I$3)+(I22*I$3)+(I11*I$3))</f>
        <v>#DIV/0!</v>
      </c>
      <c r="L81" s="19" t="e">
        <f t="shared" ref="L81:L84" si="27">ROUND(((K81/H$4)*100),1)</f>
        <v>#DIV/0!</v>
      </c>
    </row>
    <row r="82" spans="7:12" x14ac:dyDescent="0.45">
      <c r="G82" s="3">
        <v>3</v>
      </c>
      <c r="H82" s="18"/>
      <c r="I82" s="16" t="e">
        <f t="shared" si="24"/>
        <v>#DIV/0!</v>
      </c>
      <c r="J82" s="16" t="e">
        <f t="shared" si="25"/>
        <v>#DIV/0!</v>
      </c>
      <c r="K82" s="16" t="e">
        <f t="shared" si="26"/>
        <v>#DIV/0!</v>
      </c>
      <c r="L82" s="19" t="e">
        <f t="shared" si="27"/>
        <v>#DIV/0!</v>
      </c>
    </row>
    <row r="83" spans="7:12" x14ac:dyDescent="0.45">
      <c r="G83" s="3">
        <v>4</v>
      </c>
      <c r="H83" s="18"/>
      <c r="I83" s="16" t="e">
        <f t="shared" si="24"/>
        <v>#DIV/0!</v>
      </c>
      <c r="J83" s="16" t="e">
        <f t="shared" si="25"/>
        <v>#DIV/0!</v>
      </c>
      <c r="K83" s="16" t="e">
        <f t="shared" si="26"/>
        <v>#DIV/0!</v>
      </c>
      <c r="L83" s="19" t="e">
        <f t="shared" si="27"/>
        <v>#DIV/0!</v>
      </c>
    </row>
    <row r="84" spans="7:12" x14ac:dyDescent="0.45">
      <c r="G84" s="3">
        <v>5</v>
      </c>
      <c r="H84" s="18"/>
      <c r="I84" s="16" t="e">
        <f t="shared" si="24"/>
        <v>#DIV/0!</v>
      </c>
      <c r="J84" s="16" t="e">
        <f t="shared" si="25"/>
        <v>#DIV/0!</v>
      </c>
      <c r="K84" s="16" t="e">
        <f t="shared" si="26"/>
        <v>#DIV/0!</v>
      </c>
      <c r="L84" s="19" t="e">
        <f t="shared" si="27"/>
        <v>#DIV/0!</v>
      </c>
    </row>
    <row r="85" spans="7:12" x14ac:dyDescent="0.45">
      <c r="G85" s="3">
        <v>6</v>
      </c>
      <c r="H85" s="18"/>
      <c r="I85" s="16" t="e">
        <f>((H85/L$5)*L$4)</f>
        <v>#DIV/0!</v>
      </c>
      <c r="J85" s="16" t="e">
        <f>(I85*(I$2-(H$65*I$3)))</f>
        <v>#DIV/0!</v>
      </c>
      <c r="K85" s="16" t="e">
        <f>((J85)+(I74*I$3)+(I63*I$3)+(I48*I$3)+(I37*I$3)+(I26*I$3)+(I15*I$3))</f>
        <v>#DIV/0!</v>
      </c>
      <c r="L85" s="19" t="e">
        <f>ROUND(((K85/H$4)*100),1)</f>
        <v>#DIV/0!</v>
      </c>
    </row>
    <row r="86" spans="7:12" x14ac:dyDescent="0.45">
      <c r="K86" s="3" t="s">
        <v>46</v>
      </c>
      <c r="L86" s="19" t="e">
        <f>AVERAGE(L80:L85)</f>
        <v>#DIV/0!</v>
      </c>
    </row>
    <row r="87" spans="7:12" x14ac:dyDescent="0.45">
      <c r="G87" s="1" t="s">
        <v>35</v>
      </c>
      <c r="H87" s="3">
        <v>7</v>
      </c>
      <c r="I87" s="27"/>
      <c r="J87" s="27"/>
      <c r="K87" s="27"/>
      <c r="L87" s="27"/>
    </row>
    <row r="88" spans="7:12" x14ac:dyDescent="0.45">
      <c r="G88" s="1" t="s">
        <v>43</v>
      </c>
      <c r="H88" s="3">
        <f>F13</f>
        <v>90</v>
      </c>
      <c r="I88" s="27"/>
      <c r="J88" s="27"/>
      <c r="K88" s="27"/>
      <c r="L88" s="27"/>
    </row>
    <row r="89" spans="7:12" x14ac:dyDescent="0.45">
      <c r="G89" s="46" t="s">
        <v>18</v>
      </c>
      <c r="H89" s="48" t="s">
        <v>19</v>
      </c>
      <c r="I89" s="50" t="s">
        <v>28</v>
      </c>
      <c r="J89" s="48" t="s">
        <v>40</v>
      </c>
      <c r="K89" s="48" t="s">
        <v>41</v>
      </c>
      <c r="L89" s="48" t="s">
        <v>29</v>
      </c>
    </row>
    <row r="90" spans="7:12" x14ac:dyDescent="0.45">
      <c r="G90" s="47"/>
      <c r="H90" s="49"/>
      <c r="I90" s="51"/>
      <c r="J90" s="49"/>
      <c r="K90" s="49"/>
      <c r="L90" s="49"/>
    </row>
    <row r="91" spans="7:12" x14ac:dyDescent="0.45">
      <c r="G91" s="3">
        <v>1</v>
      </c>
      <c r="H91" s="18"/>
      <c r="I91" s="16" t="e">
        <f t="shared" ref="I91:I96" si="28">((H91/L$5)*L$4)</f>
        <v>#DIV/0!</v>
      </c>
      <c r="J91" s="16" t="e">
        <f t="shared" ref="J91:J96" si="29">(I91*(I$2-(H$76*I$3)))</f>
        <v>#DIV/0!</v>
      </c>
      <c r="K91" s="16" t="e">
        <f t="shared" ref="K91:K96" si="30">((J91)+(I80*I$3)+(I69*I$3)+(I58*I$3)+(I43*I$3)+(I32*I$3)+(I21*I$3)+(I10*I$3))</f>
        <v>#DIV/0!</v>
      </c>
      <c r="L91" s="19" t="e">
        <f t="shared" ref="L91:L96" si="31">ROUND(((K91/H$4)*100),1)</f>
        <v>#DIV/0!</v>
      </c>
    </row>
    <row r="92" spans="7:12" x14ac:dyDescent="0.45">
      <c r="G92" s="3">
        <v>2</v>
      </c>
      <c r="H92" s="18"/>
      <c r="I92" s="16" t="e">
        <f t="shared" si="28"/>
        <v>#DIV/0!</v>
      </c>
      <c r="J92" s="16" t="e">
        <f t="shared" si="29"/>
        <v>#DIV/0!</v>
      </c>
      <c r="K92" s="16" t="e">
        <f t="shared" si="30"/>
        <v>#DIV/0!</v>
      </c>
      <c r="L92" s="19" t="e">
        <f t="shared" si="31"/>
        <v>#DIV/0!</v>
      </c>
    </row>
    <row r="93" spans="7:12" x14ac:dyDescent="0.45">
      <c r="G93" s="3">
        <v>3</v>
      </c>
      <c r="H93" s="18"/>
      <c r="I93" s="16" t="e">
        <f t="shared" si="28"/>
        <v>#DIV/0!</v>
      </c>
      <c r="J93" s="16" t="e">
        <f t="shared" si="29"/>
        <v>#DIV/0!</v>
      </c>
      <c r="K93" s="16" t="e">
        <f t="shared" si="30"/>
        <v>#DIV/0!</v>
      </c>
      <c r="L93" s="19" t="e">
        <f t="shared" si="31"/>
        <v>#DIV/0!</v>
      </c>
    </row>
    <row r="94" spans="7:12" x14ac:dyDescent="0.45">
      <c r="G94" s="3">
        <v>4</v>
      </c>
      <c r="H94" s="18"/>
      <c r="I94" s="16" t="e">
        <f t="shared" si="28"/>
        <v>#DIV/0!</v>
      </c>
      <c r="J94" s="16" t="e">
        <f t="shared" si="29"/>
        <v>#DIV/0!</v>
      </c>
      <c r="K94" s="16" t="e">
        <f t="shared" si="30"/>
        <v>#DIV/0!</v>
      </c>
      <c r="L94" s="19" t="e">
        <f t="shared" si="31"/>
        <v>#DIV/0!</v>
      </c>
    </row>
    <row r="95" spans="7:12" x14ac:dyDescent="0.45">
      <c r="G95" s="3">
        <v>5</v>
      </c>
      <c r="H95" s="18"/>
      <c r="I95" s="16" t="e">
        <f t="shared" si="28"/>
        <v>#DIV/0!</v>
      </c>
      <c r="J95" s="16" t="e">
        <f t="shared" si="29"/>
        <v>#DIV/0!</v>
      </c>
      <c r="K95" s="16" t="e">
        <f t="shared" si="30"/>
        <v>#DIV/0!</v>
      </c>
      <c r="L95" s="19" t="e">
        <f t="shared" si="31"/>
        <v>#DIV/0!</v>
      </c>
    </row>
    <row r="96" spans="7:12" x14ac:dyDescent="0.45">
      <c r="G96" s="3">
        <v>6</v>
      </c>
      <c r="H96" s="18"/>
      <c r="I96" s="16" t="e">
        <f t="shared" si="28"/>
        <v>#DIV/0!</v>
      </c>
      <c r="J96" s="16" t="e">
        <f t="shared" si="29"/>
        <v>#DIV/0!</v>
      </c>
      <c r="K96" s="16" t="e">
        <f t="shared" si="30"/>
        <v>#DIV/0!</v>
      </c>
      <c r="L96" s="19" t="e">
        <f t="shared" si="31"/>
        <v>#DIV/0!</v>
      </c>
    </row>
    <row r="97" spans="1:12" x14ac:dyDescent="0.45">
      <c r="K97" s="3" t="s">
        <v>45</v>
      </c>
      <c r="L97" s="19" t="e">
        <f>AVERAGE(L91:L96)</f>
        <v>#DIV/0!</v>
      </c>
    </row>
    <row r="101" spans="1:12" ht="14.45" hidden="1" customHeight="1" x14ac:dyDescent="0.45"/>
    <row r="102" spans="1:12" ht="14.45" hidden="1" customHeight="1" x14ac:dyDescent="0.45">
      <c r="G102" s="6">
        <v>6</v>
      </c>
      <c r="H102" s="6">
        <v>7</v>
      </c>
    </row>
    <row r="103" spans="1:12" ht="14.45" hidden="1" customHeight="1" x14ac:dyDescent="0.45">
      <c r="G103" s="35">
        <f>H80</f>
        <v>0</v>
      </c>
      <c r="H103" s="35">
        <f>H91</f>
        <v>0</v>
      </c>
    </row>
    <row r="104" spans="1:12" ht="14.45" hidden="1" customHeight="1" x14ac:dyDescent="0.45">
      <c r="G104" s="35">
        <f t="shared" ref="G104:G107" si="32">H81</f>
        <v>0</v>
      </c>
      <c r="H104" s="35">
        <f t="shared" ref="H104:H108" si="33">H92</f>
        <v>0</v>
      </c>
    </row>
    <row r="105" spans="1:12" ht="14.45" hidden="1" customHeight="1" x14ac:dyDescent="0.45">
      <c r="G105" s="35">
        <f t="shared" si="32"/>
        <v>0</v>
      </c>
      <c r="H105" s="35">
        <f t="shared" si="33"/>
        <v>0</v>
      </c>
    </row>
    <row r="106" spans="1:12" ht="14.45" hidden="1" customHeight="1" x14ac:dyDescent="0.45">
      <c r="G106" s="35">
        <f t="shared" si="32"/>
        <v>0</v>
      </c>
      <c r="H106" s="35">
        <f t="shared" si="33"/>
        <v>0</v>
      </c>
    </row>
    <row r="107" spans="1:12" ht="14.45" hidden="1" customHeight="1" x14ac:dyDescent="0.45">
      <c r="A107" s="6">
        <v>0</v>
      </c>
      <c r="F107" s="6">
        <v>5</v>
      </c>
      <c r="G107" s="35">
        <f t="shared" si="32"/>
        <v>0</v>
      </c>
      <c r="H107" s="35">
        <f t="shared" si="33"/>
        <v>0</v>
      </c>
    </row>
    <row r="108" spans="1:12" ht="14.45" hidden="1" customHeight="1" x14ac:dyDescent="0.45">
      <c r="A108" s="35">
        <f>H10</f>
        <v>0</v>
      </c>
      <c r="D108" s="6">
        <v>3</v>
      </c>
      <c r="E108" s="6">
        <v>4</v>
      </c>
      <c r="F108" s="35">
        <f>H69</f>
        <v>0</v>
      </c>
      <c r="G108" s="35">
        <f>H85</f>
        <v>0</v>
      </c>
      <c r="H108" s="35">
        <f t="shared" si="33"/>
        <v>0</v>
      </c>
    </row>
    <row r="109" spans="1:12" x14ac:dyDescent="0.45">
      <c r="A109" s="5" t="s">
        <v>69</v>
      </c>
      <c r="B109" s="5" t="s">
        <v>68</v>
      </c>
      <c r="D109" s="35"/>
      <c r="E109" s="35"/>
      <c r="F109" s="35"/>
      <c r="G109" s="39" t="s">
        <v>35</v>
      </c>
      <c r="H109" s="3">
        <v>8</v>
      </c>
      <c r="I109" s="37"/>
      <c r="J109" s="37"/>
      <c r="K109" s="37"/>
      <c r="L109" s="37"/>
    </row>
    <row r="110" spans="1:12" x14ac:dyDescent="0.45">
      <c r="D110" s="35"/>
      <c r="E110" s="35"/>
      <c r="F110" s="35"/>
      <c r="G110" s="39" t="s">
        <v>43</v>
      </c>
      <c r="H110" s="3">
        <f>F14</f>
        <v>120</v>
      </c>
      <c r="I110" s="37"/>
      <c r="J110" s="37"/>
      <c r="K110" s="37"/>
      <c r="L110" s="37"/>
    </row>
    <row r="111" spans="1:12" x14ac:dyDescent="0.45">
      <c r="A111" s="1" t="s">
        <v>42</v>
      </c>
      <c r="B111" s="1" t="s">
        <v>1</v>
      </c>
      <c r="C111" s="1" t="s">
        <v>67</v>
      </c>
      <c r="D111" s="35"/>
      <c r="E111" s="35"/>
      <c r="F111" s="35"/>
      <c r="G111" s="46" t="s">
        <v>18</v>
      </c>
      <c r="H111" s="48" t="s">
        <v>19</v>
      </c>
      <c r="I111" s="50" t="s">
        <v>28</v>
      </c>
      <c r="J111" s="48" t="s">
        <v>40</v>
      </c>
      <c r="K111" s="48" t="s">
        <v>41</v>
      </c>
      <c r="L111" s="48" t="s">
        <v>29</v>
      </c>
    </row>
    <row r="112" spans="1:12" x14ac:dyDescent="0.45">
      <c r="A112" s="1" t="s">
        <v>0</v>
      </c>
      <c r="B112" s="34"/>
      <c r="C112" s="3" t="str">
        <f t="shared" ref="C112:C133" si="34">IF(B112-B15=0,"Correct","Reconfirm")</f>
        <v>Correct</v>
      </c>
      <c r="D112" s="35"/>
      <c r="E112" s="35"/>
      <c r="F112" s="35"/>
      <c r="G112" s="47"/>
      <c r="H112" s="49"/>
      <c r="I112" s="51"/>
      <c r="J112" s="49"/>
      <c r="K112" s="49"/>
      <c r="L112" s="49"/>
    </row>
    <row r="113" spans="1:12" x14ac:dyDescent="0.45">
      <c r="A113" s="1" t="s">
        <v>2</v>
      </c>
      <c r="B113" s="34"/>
      <c r="C113" s="3" t="str">
        <f t="shared" si="34"/>
        <v>Correct</v>
      </c>
      <c r="D113" s="35"/>
      <c r="E113" s="35"/>
      <c r="F113" s="35"/>
      <c r="G113" s="3">
        <v>1</v>
      </c>
      <c r="H113" s="18"/>
      <c r="I113" s="16" t="e">
        <f t="shared" ref="I113:I118" si="35">((H113/L$5)*L$4)</f>
        <v>#DIV/0!</v>
      </c>
      <c r="J113" s="16" t="e">
        <f t="shared" ref="J113:J118" si="36">(I113*(I$2-(H$76*I$3)))</f>
        <v>#DIV/0!</v>
      </c>
      <c r="K113" s="16" t="e">
        <f t="shared" ref="K113:K118" si="37">((J113)+(I102*I$3)+(I91*I$3)+(I80*I$3)+(I65*I$3)+(I54*I$3)+(I43*I$3)+(I32*I$3))</f>
        <v>#DIV/0!</v>
      </c>
      <c r="L113" s="19" t="e">
        <f t="shared" ref="L113:L118" si="38">ROUND(((K113/H$4)*100),1)</f>
        <v>#DIV/0!</v>
      </c>
    </row>
    <row r="114" spans="1:12" x14ac:dyDescent="0.45">
      <c r="A114" s="1" t="s">
        <v>3</v>
      </c>
      <c r="B114" s="34"/>
      <c r="C114" s="3" t="str">
        <f t="shared" si="34"/>
        <v>Correct</v>
      </c>
      <c r="D114" s="35"/>
      <c r="E114" s="35"/>
      <c r="G114" s="3">
        <v>2</v>
      </c>
      <c r="H114" s="18"/>
      <c r="I114" s="16" t="e">
        <f t="shared" si="35"/>
        <v>#DIV/0!</v>
      </c>
      <c r="J114" s="16" t="e">
        <f t="shared" si="36"/>
        <v>#DIV/0!</v>
      </c>
      <c r="K114" s="16" t="e">
        <f t="shared" si="37"/>
        <v>#DIV/0!</v>
      </c>
      <c r="L114" s="19" t="e">
        <f t="shared" si="38"/>
        <v>#DIV/0!</v>
      </c>
    </row>
    <row r="115" spans="1:12" x14ac:dyDescent="0.45">
      <c r="A115" s="1" t="s">
        <v>4</v>
      </c>
      <c r="B115" s="34"/>
      <c r="C115" s="3" t="str">
        <f t="shared" si="34"/>
        <v>Correct</v>
      </c>
      <c r="G115" s="3">
        <v>3</v>
      </c>
      <c r="H115" s="18"/>
      <c r="I115" s="16" t="e">
        <f t="shared" si="35"/>
        <v>#DIV/0!</v>
      </c>
      <c r="J115" s="16" t="e">
        <f t="shared" si="36"/>
        <v>#DIV/0!</v>
      </c>
      <c r="K115" s="16" t="e">
        <f t="shared" si="37"/>
        <v>#DIV/0!</v>
      </c>
      <c r="L115" s="19" t="e">
        <f t="shared" si="38"/>
        <v>#DIV/0!</v>
      </c>
    </row>
    <row r="116" spans="1:12" x14ac:dyDescent="0.45">
      <c r="A116" s="1" t="s">
        <v>5</v>
      </c>
      <c r="B116" s="34"/>
      <c r="C116" s="3" t="str">
        <f t="shared" si="34"/>
        <v>Correct</v>
      </c>
      <c r="G116" s="3">
        <v>4</v>
      </c>
      <c r="H116" s="18"/>
      <c r="I116" s="16" t="e">
        <f t="shared" si="35"/>
        <v>#DIV/0!</v>
      </c>
      <c r="J116" s="16" t="e">
        <f t="shared" si="36"/>
        <v>#DIV/0!</v>
      </c>
      <c r="K116" s="16" t="e">
        <f t="shared" si="37"/>
        <v>#DIV/0!</v>
      </c>
      <c r="L116" s="19" t="e">
        <f t="shared" si="38"/>
        <v>#DIV/0!</v>
      </c>
    </row>
    <row r="117" spans="1:12" x14ac:dyDescent="0.45">
      <c r="A117" s="1" t="s">
        <v>6</v>
      </c>
      <c r="B117" s="34"/>
      <c r="C117" s="3" t="str">
        <f t="shared" si="34"/>
        <v>Correct</v>
      </c>
      <c r="G117" s="3">
        <v>5</v>
      </c>
      <c r="H117" s="18"/>
      <c r="I117" s="16" t="e">
        <f t="shared" si="35"/>
        <v>#DIV/0!</v>
      </c>
      <c r="J117" s="16" t="e">
        <f t="shared" si="36"/>
        <v>#DIV/0!</v>
      </c>
      <c r="K117" s="16" t="e">
        <f t="shared" si="37"/>
        <v>#DIV/0!</v>
      </c>
      <c r="L117" s="19" t="e">
        <f t="shared" si="38"/>
        <v>#DIV/0!</v>
      </c>
    </row>
    <row r="118" spans="1:12" x14ac:dyDescent="0.45">
      <c r="A118" s="1" t="s">
        <v>7</v>
      </c>
      <c r="B118" s="34"/>
      <c r="C118" s="3" t="str">
        <f t="shared" si="34"/>
        <v>Correct</v>
      </c>
      <c r="G118" s="3">
        <v>6</v>
      </c>
      <c r="H118" s="18"/>
      <c r="I118" s="16" t="e">
        <f t="shared" si="35"/>
        <v>#DIV/0!</v>
      </c>
      <c r="J118" s="16" t="e">
        <f t="shared" si="36"/>
        <v>#DIV/0!</v>
      </c>
      <c r="K118" s="16" t="e">
        <f t="shared" si="37"/>
        <v>#DIV/0!</v>
      </c>
      <c r="L118" s="19" t="e">
        <f t="shared" si="38"/>
        <v>#DIV/0!</v>
      </c>
    </row>
    <row r="119" spans="1:12" x14ac:dyDescent="0.45">
      <c r="A119" s="1" t="s">
        <v>8</v>
      </c>
      <c r="B119" s="34"/>
      <c r="C119" s="3" t="str">
        <f t="shared" si="34"/>
        <v>Correct</v>
      </c>
      <c r="K119" s="3" t="s">
        <v>45</v>
      </c>
      <c r="L119" s="19" t="e">
        <f>AVERAGE(L113:L118)</f>
        <v>#DIV/0!</v>
      </c>
    </row>
    <row r="120" spans="1:12" x14ac:dyDescent="0.45">
      <c r="A120" s="1" t="s">
        <v>9</v>
      </c>
      <c r="B120" s="34"/>
      <c r="C120" s="3" t="str">
        <f t="shared" si="34"/>
        <v>Correct</v>
      </c>
    </row>
    <row r="121" spans="1:12" x14ac:dyDescent="0.45">
      <c r="A121" s="1" t="s">
        <v>10</v>
      </c>
      <c r="B121" s="34"/>
      <c r="C121" s="3" t="str">
        <f t="shared" si="34"/>
        <v>Correct</v>
      </c>
    </row>
    <row r="122" spans="1:12" x14ac:dyDescent="0.45">
      <c r="A122" s="1" t="s">
        <v>11</v>
      </c>
      <c r="B122" s="34"/>
      <c r="C122" s="3" t="str">
        <f t="shared" si="34"/>
        <v>Correct</v>
      </c>
    </row>
    <row r="123" spans="1:12" x14ac:dyDescent="0.45">
      <c r="A123" s="1" t="s">
        <v>12</v>
      </c>
      <c r="B123" s="34"/>
      <c r="C123" s="3" t="str">
        <f t="shared" si="34"/>
        <v>Correct</v>
      </c>
    </row>
    <row r="124" spans="1:12" x14ac:dyDescent="0.45">
      <c r="A124" s="1" t="s">
        <v>44</v>
      </c>
      <c r="B124" s="34"/>
      <c r="C124" s="3" t="str">
        <f t="shared" si="34"/>
        <v>Correct</v>
      </c>
    </row>
    <row r="125" spans="1:12" x14ac:dyDescent="0.45">
      <c r="A125" s="1" t="s">
        <v>60</v>
      </c>
      <c r="B125" s="34"/>
      <c r="C125" s="3" t="str">
        <f t="shared" si="34"/>
        <v>Correct</v>
      </c>
    </row>
    <row r="126" spans="1:12" x14ac:dyDescent="0.45">
      <c r="A126" s="1" t="s">
        <v>61</v>
      </c>
      <c r="B126" s="34"/>
      <c r="C126" s="3" t="str">
        <f t="shared" si="34"/>
        <v>Correct</v>
      </c>
    </row>
    <row r="127" spans="1:12" x14ac:dyDescent="0.45">
      <c r="A127" s="1" t="s">
        <v>62</v>
      </c>
      <c r="B127" s="34"/>
      <c r="C127" s="3" t="str">
        <f t="shared" si="34"/>
        <v>Correct</v>
      </c>
    </row>
    <row r="128" spans="1:12" x14ac:dyDescent="0.45">
      <c r="A128" s="1" t="s">
        <v>63</v>
      </c>
      <c r="B128" s="34"/>
      <c r="C128" s="3" t="str">
        <f t="shared" si="34"/>
        <v>Correct</v>
      </c>
    </row>
    <row r="129" spans="1:3" x14ac:dyDescent="0.45">
      <c r="A129" s="1" t="s">
        <v>64</v>
      </c>
      <c r="B129" s="34"/>
      <c r="C129" s="3" t="str">
        <f t="shared" si="34"/>
        <v>Correct</v>
      </c>
    </row>
    <row r="130" spans="1:3" x14ac:dyDescent="0.45">
      <c r="A130" s="1" t="s">
        <v>65</v>
      </c>
      <c r="B130" s="34"/>
      <c r="C130" s="3" t="str">
        <f t="shared" si="34"/>
        <v>Correct</v>
      </c>
    </row>
    <row r="131" spans="1:3" x14ac:dyDescent="0.45">
      <c r="A131" s="1" t="s">
        <v>66</v>
      </c>
      <c r="B131" s="34"/>
      <c r="C131" s="3" t="str">
        <f t="shared" si="34"/>
        <v>Correct</v>
      </c>
    </row>
    <row r="132" spans="1:3" x14ac:dyDescent="0.45">
      <c r="A132" s="1" t="s">
        <v>70</v>
      </c>
      <c r="B132" s="34"/>
      <c r="C132" s="3" t="str">
        <f t="shared" si="34"/>
        <v>Correct</v>
      </c>
    </row>
    <row r="133" spans="1:3" x14ac:dyDescent="0.45">
      <c r="A133" s="1" t="s">
        <v>71</v>
      </c>
      <c r="B133" s="34"/>
      <c r="C133" s="3" t="str">
        <f t="shared" si="34"/>
        <v>Correct</v>
      </c>
    </row>
  </sheetData>
  <mergeCells count="66">
    <mergeCell ref="L89:L90"/>
    <mergeCell ref="G89:G90"/>
    <mergeCell ref="H89:H90"/>
    <mergeCell ref="I89:I90"/>
    <mergeCell ref="J89:J90"/>
    <mergeCell ref="K89:K90"/>
    <mergeCell ref="K56:K57"/>
    <mergeCell ref="L56:L57"/>
    <mergeCell ref="G67:G68"/>
    <mergeCell ref="H67:H68"/>
    <mergeCell ref="I67:I68"/>
    <mergeCell ref="J67:J68"/>
    <mergeCell ref="K67:K68"/>
    <mergeCell ref="L67:L68"/>
    <mergeCell ref="G56:G57"/>
    <mergeCell ref="H56:H57"/>
    <mergeCell ref="I56:I57"/>
    <mergeCell ref="J56:J57"/>
    <mergeCell ref="L30:L31"/>
    <mergeCell ref="G41:G42"/>
    <mergeCell ref="H41:H42"/>
    <mergeCell ref="I41:I42"/>
    <mergeCell ref="J41:J42"/>
    <mergeCell ref="K41:K42"/>
    <mergeCell ref="L41:L42"/>
    <mergeCell ref="G30:G31"/>
    <mergeCell ref="H30:H31"/>
    <mergeCell ref="I30:I31"/>
    <mergeCell ref="J30:J31"/>
    <mergeCell ref="K30:K31"/>
    <mergeCell ref="E5:F5"/>
    <mergeCell ref="E18:E19"/>
    <mergeCell ref="F18:F19"/>
    <mergeCell ref="B1:C1"/>
    <mergeCell ref="B2:C2"/>
    <mergeCell ref="B3:C3"/>
    <mergeCell ref="B4:C4"/>
    <mergeCell ref="B5:C5"/>
    <mergeCell ref="K19:K20"/>
    <mergeCell ref="L19:L20"/>
    <mergeCell ref="G2:H2"/>
    <mergeCell ref="G8:G9"/>
    <mergeCell ref="H8:H9"/>
    <mergeCell ref="I8:I9"/>
    <mergeCell ref="G3:H3"/>
    <mergeCell ref="L111:L112"/>
    <mergeCell ref="A7:B7"/>
    <mergeCell ref="A8:B8"/>
    <mergeCell ref="L78:L79"/>
    <mergeCell ref="G78:G79"/>
    <mergeCell ref="H78:H79"/>
    <mergeCell ref="I78:I79"/>
    <mergeCell ref="J78:J79"/>
    <mergeCell ref="K78:K79"/>
    <mergeCell ref="J8:J9"/>
    <mergeCell ref="K8:K9"/>
    <mergeCell ref="L8:L9"/>
    <mergeCell ref="G19:G20"/>
    <mergeCell ref="H19:H20"/>
    <mergeCell ref="I19:I20"/>
    <mergeCell ref="J19:J20"/>
    <mergeCell ref="G111:G112"/>
    <mergeCell ref="H111:H112"/>
    <mergeCell ref="I111:I112"/>
    <mergeCell ref="J111:J112"/>
    <mergeCell ref="K111:K112"/>
  </mergeCells>
  <conditionalFormatting sqref="B112:C112 C113:C133 D59:D78">
    <cfRule type="cellIs" dxfId="2" priority="5" operator="equal">
      <formula>"Correct"</formula>
    </cfRule>
  </conditionalFormatting>
  <conditionalFormatting sqref="C112:C133 D59:D78">
    <cfRule type="cellIs" dxfId="1" priority="4" operator="equal">
      <formula>"Reconfirm"</formula>
    </cfRule>
  </conditionalFormatting>
  <conditionalFormatting sqref="B112">
    <cfRule type="cellIs" dxfId="0" priority="3" operator="equal">
      <formula>$C$112</formula>
    </cfRule>
  </conditionalFormatting>
  <pageMargins left="0.7" right="0.7" top="0.75" bottom="0.75" header="0.3" footer="0.3"/>
  <pageSetup paperSize="9" orientation="portrait" r:id="rId1"/>
  <headerFooter>
    <oddHeader xml:space="preserve">&amp;R
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166</vt:i4>
      </vt:variant>
    </vt:vector>
  </HeadingPairs>
  <TitlesOfParts>
    <vt:vector size="167" baseType="lpstr">
      <vt:lpstr>Dissolution</vt:lpstr>
      <vt:lpstr>A1_Peak_Area</vt:lpstr>
      <vt:lpstr>A1_RT</vt:lpstr>
      <vt:lpstr>A10_Peak_Area</vt:lpstr>
      <vt:lpstr>A10_RT</vt:lpstr>
      <vt:lpstr>A11_Peak_Area</vt:lpstr>
      <vt:lpstr>A11_RT</vt:lpstr>
      <vt:lpstr>A12_Peak_Area</vt:lpstr>
      <vt:lpstr>A12_RT</vt:lpstr>
      <vt:lpstr>A13_Peak_Area</vt:lpstr>
      <vt:lpstr>A13_RT</vt:lpstr>
      <vt:lpstr>A14_Peak_Area</vt:lpstr>
      <vt:lpstr>A14_RT</vt:lpstr>
      <vt:lpstr>A15_Peak_Area</vt:lpstr>
      <vt:lpstr>A15_RT</vt:lpstr>
      <vt:lpstr>A16_Peak_Area</vt:lpstr>
      <vt:lpstr>A16_RT</vt:lpstr>
      <vt:lpstr>A17_Peak_Area</vt:lpstr>
      <vt:lpstr>A17_RT</vt:lpstr>
      <vt:lpstr>A18_Peak_Area</vt:lpstr>
      <vt:lpstr>A18_RT</vt:lpstr>
      <vt:lpstr>A19_Peak_Area</vt:lpstr>
      <vt:lpstr>A19_RT</vt:lpstr>
      <vt:lpstr>A2_Peak_Area</vt:lpstr>
      <vt:lpstr>A2_RT</vt:lpstr>
      <vt:lpstr>A20_Peak_Area</vt:lpstr>
      <vt:lpstr>A20_RT</vt:lpstr>
      <vt:lpstr>A21_Peak_Area</vt:lpstr>
      <vt:lpstr>A21_RT</vt:lpstr>
      <vt:lpstr>A22_Peak_Area</vt:lpstr>
      <vt:lpstr>A22_RT</vt:lpstr>
      <vt:lpstr>A23_Peak_Area</vt:lpstr>
      <vt:lpstr>A23_RT</vt:lpstr>
      <vt:lpstr>A24_Peak_Area</vt:lpstr>
      <vt:lpstr>A24_RT</vt:lpstr>
      <vt:lpstr>A25_Peak_Area</vt:lpstr>
      <vt:lpstr>A25_RT</vt:lpstr>
      <vt:lpstr>A26_Peak_Area</vt:lpstr>
      <vt:lpstr>A26_RT</vt:lpstr>
      <vt:lpstr>A27_Peak_Area</vt:lpstr>
      <vt:lpstr>A27_RT</vt:lpstr>
      <vt:lpstr>A28_Peak_Area</vt:lpstr>
      <vt:lpstr>A28_RT</vt:lpstr>
      <vt:lpstr>A29_Peak_Area</vt:lpstr>
      <vt:lpstr>A29_RT</vt:lpstr>
      <vt:lpstr>A3_Peak_Area</vt:lpstr>
      <vt:lpstr>A3_RT</vt:lpstr>
      <vt:lpstr>A30_Peak_Area</vt:lpstr>
      <vt:lpstr>A30_RT</vt:lpstr>
      <vt:lpstr>A31_Peak_Area</vt:lpstr>
      <vt:lpstr>A31_RT</vt:lpstr>
      <vt:lpstr>A32_Peak_Area</vt:lpstr>
      <vt:lpstr>A32_RT</vt:lpstr>
      <vt:lpstr>A33_Peak_Area</vt:lpstr>
      <vt:lpstr>A33_RT</vt:lpstr>
      <vt:lpstr>A34_Peak_Area</vt:lpstr>
      <vt:lpstr>A34_RT</vt:lpstr>
      <vt:lpstr>A35_Peak_Area</vt:lpstr>
      <vt:lpstr>A35_RT</vt:lpstr>
      <vt:lpstr>A36_Peak_Area</vt:lpstr>
      <vt:lpstr>A36_RT</vt:lpstr>
      <vt:lpstr>A37_Peak_Area</vt:lpstr>
      <vt:lpstr>A37_RT</vt:lpstr>
      <vt:lpstr>A38_Peak_Area</vt:lpstr>
      <vt:lpstr>A38_RT</vt:lpstr>
      <vt:lpstr>A39_Peak_Area</vt:lpstr>
      <vt:lpstr>A39_RT</vt:lpstr>
      <vt:lpstr>A4_Peak_Area</vt:lpstr>
      <vt:lpstr>A4_RT</vt:lpstr>
      <vt:lpstr>A40_Peak_Area</vt:lpstr>
      <vt:lpstr>A40_RT</vt:lpstr>
      <vt:lpstr>A41_Peak_Area</vt:lpstr>
      <vt:lpstr>A41_RT</vt:lpstr>
      <vt:lpstr>A42_Peak_Area</vt:lpstr>
      <vt:lpstr>A42_RT</vt:lpstr>
      <vt:lpstr>A43_Peak_Area</vt:lpstr>
      <vt:lpstr>A43_RT</vt:lpstr>
      <vt:lpstr>A44_Peak_Area</vt:lpstr>
      <vt:lpstr>A44_RT</vt:lpstr>
      <vt:lpstr>A45_Peak_Area</vt:lpstr>
      <vt:lpstr>A45_RT</vt:lpstr>
      <vt:lpstr>A46_Peak_Area</vt:lpstr>
      <vt:lpstr>A46_RT</vt:lpstr>
      <vt:lpstr>A47_Peak_Area</vt:lpstr>
      <vt:lpstr>A47_RT</vt:lpstr>
      <vt:lpstr>A48_Peak_Area</vt:lpstr>
      <vt:lpstr>A48_RT</vt:lpstr>
      <vt:lpstr>A49_Peak_Area</vt:lpstr>
      <vt:lpstr>A49_RT</vt:lpstr>
      <vt:lpstr>A5_Peak_Area</vt:lpstr>
      <vt:lpstr>A5_RT</vt:lpstr>
      <vt:lpstr>A50_Peak_Area</vt:lpstr>
      <vt:lpstr>A50_RT</vt:lpstr>
      <vt:lpstr>A6_Peak_Area</vt:lpstr>
      <vt:lpstr>A6_RT</vt:lpstr>
      <vt:lpstr>A7_Peak_Area</vt:lpstr>
      <vt:lpstr>A7_RT</vt:lpstr>
      <vt:lpstr>A8_Peak_Area</vt:lpstr>
      <vt:lpstr>A8_RT</vt:lpstr>
      <vt:lpstr>A9_Peak_Area</vt:lpstr>
      <vt:lpstr>A9_RT</vt:lpstr>
      <vt:lpstr>Batch</vt:lpstr>
      <vt:lpstr>Bath_no.</vt:lpstr>
      <vt:lpstr>checked_by</vt:lpstr>
      <vt:lpstr>Condition</vt:lpstr>
      <vt:lpstr>Date</vt:lpstr>
      <vt:lpstr>entered_by</vt:lpstr>
      <vt:lpstr>Dissolution!Print_Area</vt:lpstr>
      <vt:lpstr>Sample</vt:lpstr>
      <vt:lpstr>Sequence</vt:lpstr>
      <vt:lpstr>Standard_B_RT</vt:lpstr>
      <vt:lpstr>STD_A__mg</vt:lpstr>
      <vt:lpstr>STD_B__mg</vt:lpstr>
      <vt:lpstr>TP0_V1_Peak_Area</vt:lpstr>
      <vt:lpstr>TP0_V2_Peak_Area</vt:lpstr>
      <vt:lpstr>TP0_V3_Peak_Area</vt:lpstr>
      <vt:lpstr>TP0_V4_Peak_Area</vt:lpstr>
      <vt:lpstr>TP0_V5_Peak_Area</vt:lpstr>
      <vt:lpstr>TP0_V6_Peak_Area</vt:lpstr>
      <vt:lpstr>TP1_V1_Peak_Area</vt:lpstr>
      <vt:lpstr>TP1_V2_Peak_Area</vt:lpstr>
      <vt:lpstr>TP1_V3_Peak_Area</vt:lpstr>
      <vt:lpstr>TP1_V4_Peak_Area</vt:lpstr>
      <vt:lpstr>TP1_V5_Peak_Area</vt:lpstr>
      <vt:lpstr>TP1_V6_Peak_Area</vt:lpstr>
      <vt:lpstr>TP2_V1_Peak_Area</vt:lpstr>
      <vt:lpstr>TP2_V2_Peak_Area</vt:lpstr>
      <vt:lpstr>TP2_V3_Peak_Area</vt:lpstr>
      <vt:lpstr>TP2_V4_Peak_Area</vt:lpstr>
      <vt:lpstr>TP2_V5_Peak_Area</vt:lpstr>
      <vt:lpstr>TP2_V6_Peak_Area</vt:lpstr>
      <vt:lpstr>TP3_V1_Peak_Area</vt:lpstr>
      <vt:lpstr>TP3_V2_Peak_Area</vt:lpstr>
      <vt:lpstr>TP3_V3_Peak_Area</vt:lpstr>
      <vt:lpstr>TP3_V4_Peak_Area</vt:lpstr>
      <vt:lpstr>TP3_V5_Peak_Area</vt:lpstr>
      <vt:lpstr>TP3_V6_Peak_Area</vt:lpstr>
      <vt:lpstr>TP4_V1_Peak_Area</vt:lpstr>
      <vt:lpstr>TP4_V2_Peak_Area</vt:lpstr>
      <vt:lpstr>TP4_V3_Peak_Area</vt:lpstr>
      <vt:lpstr>TP4_V4_Peak_Area</vt:lpstr>
      <vt:lpstr>TP4_V5_Peak_Area</vt:lpstr>
      <vt:lpstr>TP4_V6_Peak_Area</vt:lpstr>
      <vt:lpstr>TP5_V1_Peak_Area</vt:lpstr>
      <vt:lpstr>TP5_V2_Peak_Area</vt:lpstr>
      <vt:lpstr>TP5_V3_Peak_Area</vt:lpstr>
      <vt:lpstr>TP5_V4_Peak_Area</vt:lpstr>
      <vt:lpstr>TP5_V5_Peak_Area</vt:lpstr>
      <vt:lpstr>TP5_V6_Peak_Area</vt:lpstr>
      <vt:lpstr>TP6_V1_Peak_Area</vt:lpstr>
      <vt:lpstr>TP6_V2_Peak_Area</vt:lpstr>
      <vt:lpstr>TP6_V3_Peak_Area</vt:lpstr>
      <vt:lpstr>TP6_V4_Peak_Area</vt:lpstr>
      <vt:lpstr>TP6_V5_Peak_Area</vt:lpstr>
      <vt:lpstr>TP6_V6_Peak_Area</vt:lpstr>
      <vt:lpstr>TP7_V1_Peak_Area</vt:lpstr>
      <vt:lpstr>TP7_V2_Peak_Area</vt:lpstr>
      <vt:lpstr>TP7_V3_Peak_Area</vt:lpstr>
      <vt:lpstr>TP7_V4_Peak_Area</vt:lpstr>
      <vt:lpstr>TP7_V5_Peak_Area</vt:lpstr>
      <vt:lpstr>TP7_V6_Peak_Area</vt:lpstr>
      <vt:lpstr>TP8_V1_Peak_Area</vt:lpstr>
      <vt:lpstr>TP8_V2_Peak_Area</vt:lpstr>
      <vt:lpstr>TP8_V3_Peak_Area</vt:lpstr>
      <vt:lpstr>TP8_V4_Peak_Area</vt:lpstr>
      <vt:lpstr>TP8_V5_Peak_Area</vt:lpstr>
      <vt:lpstr>TP8_V6_Peak_Area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Rob-S</dc:creator>
  <cp:lastModifiedBy>Robert Barker</cp:lastModifiedBy>
  <cp:lastPrinted>2014-06-11T13:36:11Z</cp:lastPrinted>
  <dcterms:created xsi:type="dcterms:W3CDTF">2013-02-22T08:49:15Z</dcterms:created>
  <dcterms:modified xsi:type="dcterms:W3CDTF">2019-01-04T19:16:39Z</dcterms:modified>
</cp:coreProperties>
</file>