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ukdeloitte-my.sharepoint.com/personal/bcornish_deloitte_co_uk/Documents/ICAS/TPS/AD/Bob's Class notes/"/>
    </mc:Choice>
  </mc:AlternateContent>
  <xr:revisionPtr revIDLastSave="270" documentId="13_ncr:1_{0926D839-FEE4-4071-A467-1CB8496D5DA2}" xr6:coauthVersionLast="47" xr6:coauthVersionMax="47" xr10:uidLastSave="{F1E1A6DB-37DD-40F2-A2C7-9EA0184D0189}"/>
  <bookViews>
    <workbookView xWindow="-3345" yWindow="-16005" windowWidth="16200" windowHeight="11385" activeTab="2" xr2:uid="{9A77FB3C-ABD7-42CF-8716-8F43D131AB03}"/>
  </bookViews>
  <sheets>
    <sheet name="Main" sheetId="1" r:id="rId1"/>
    <sheet name="Module 5" sheetId="3" r:id="rId2"/>
    <sheet name="WSE5.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0" i="2" l="1"/>
  <c r="C80" i="2"/>
  <c r="E78" i="2"/>
  <c r="C78" i="2"/>
  <c r="E79" i="2"/>
  <c r="C79" i="2"/>
  <c r="F74" i="2"/>
  <c r="F73" i="2"/>
  <c r="F68" i="2"/>
  <c r="F67" i="2"/>
  <c r="F65" i="2"/>
  <c r="F63" i="2"/>
  <c r="F62" i="2"/>
  <c r="F61" i="2"/>
  <c r="F58" i="2"/>
  <c r="F57" i="2"/>
  <c r="D75" i="2"/>
  <c r="D69" i="2"/>
  <c r="D65" i="2"/>
  <c r="D59" i="2"/>
  <c r="E75" i="2"/>
  <c r="E69" i="2"/>
  <c r="F69" i="2" s="1"/>
  <c r="E65" i="2"/>
  <c r="E59" i="2"/>
  <c r="C75" i="2"/>
  <c r="C69" i="2"/>
  <c r="C65" i="2"/>
  <c r="C59" i="2"/>
  <c r="D50" i="2"/>
  <c r="F50" i="2" s="1"/>
  <c r="E53" i="2"/>
  <c r="E48" i="2"/>
  <c r="D47" i="2"/>
  <c r="F47" i="2" s="1"/>
  <c r="D51" i="2"/>
  <c r="F51" i="2" s="1"/>
  <c r="D52" i="2"/>
  <c r="D55" i="2"/>
  <c r="D46" i="2"/>
  <c r="F46" i="2" s="1"/>
  <c r="C53" i="2"/>
  <c r="D53" i="2" s="1"/>
  <c r="C48" i="2"/>
  <c r="D48" i="2" s="1"/>
  <c r="F59" i="2" l="1"/>
  <c r="D70" i="2"/>
  <c r="C70" i="2"/>
  <c r="C71" i="2" s="1"/>
  <c r="F75" i="2"/>
  <c r="D78" i="2"/>
  <c r="E81" i="2"/>
  <c r="D80" i="2"/>
  <c r="D71" i="2"/>
  <c r="D79" i="2"/>
  <c r="C81" i="2"/>
  <c r="E70" i="2"/>
  <c r="F53" i="2"/>
  <c r="F48" i="2"/>
  <c r="D81" i="2" l="1"/>
  <c r="E71" i="2"/>
  <c r="F71" i="2" s="1"/>
  <c r="F70" i="2"/>
</calcChain>
</file>

<file path=xl/sharedStrings.xml><?xml version="1.0" encoding="utf-8"?>
<sst xmlns="http://schemas.openxmlformats.org/spreadsheetml/2006/main" count="158" uniqueCount="153">
  <si>
    <t>acceptance</t>
  </si>
  <si>
    <t xml:space="preserve">pplanning </t>
  </si>
  <si>
    <t>systems and controls</t>
  </si>
  <si>
    <t xml:space="preserve">substantive tesintg </t>
  </si>
  <si>
    <t>completion</t>
  </si>
  <si>
    <t>&lt;&lt;&lt;year end typically before substantive tresting</t>
  </si>
  <si>
    <t>Risk assesment and client management throughout</t>
  </si>
  <si>
    <t>B</t>
  </si>
  <si>
    <t>A</t>
  </si>
  <si>
    <t>I</t>
  </si>
  <si>
    <t xml:space="preserve">L </t>
  </si>
  <si>
    <t>M</t>
  </si>
  <si>
    <t>N</t>
  </si>
  <si>
    <t>Module 5: Acceptance and contu</t>
  </si>
  <si>
    <t>basis for performance</t>
  </si>
  <si>
    <t>ID procedures - directors, partners etc</t>
  </si>
  <si>
    <t>auditor previous - last year's autditors</t>
  </si>
  <si>
    <t>Legal and financial stability - any litigation with the client we need to be aware of - will we get paid</t>
  </si>
  <si>
    <t>Management's integrity - nature of the business and their operations.  Are they limiting the scope of the audit.  Any ML history. Are they too concerend with low fees.</t>
  </si>
  <si>
    <t>Ability to audit - do we have the resources and expertise to allow us to successfully carry out the audit.  Limtiations and independence</t>
  </si>
  <si>
    <t>Nature and users.  Size of the client.   Timetable of sign off.  Changes to the entity or the invironment.  Users of the financial accounts.  Capital structure.  Any special reporting.</t>
  </si>
  <si>
    <t>Activity 3</t>
  </si>
  <si>
    <t>Users</t>
  </si>
  <si>
    <t>Legal and Financial stability</t>
  </si>
  <si>
    <t>Integrity of management</t>
  </si>
  <si>
    <t>Communicating with existing auditor</t>
  </si>
  <si>
    <t>ability to audit</t>
  </si>
  <si>
    <t>client identification procedures</t>
  </si>
  <si>
    <t>Prior auditor resigned.  Statutory requirement to formally contact them to find out why they resigned and get a handover file.</t>
  </si>
  <si>
    <t>Subs in Afirca - can we resource this.  This appears to be a high risk area.</t>
  </si>
  <si>
    <t>The bank - company is losing money and is on paper insolvent</t>
  </si>
  <si>
    <t>loss making and on paper insolvent - can they pay us</t>
  </si>
  <si>
    <t>concerns about Afirca operation - illegal employment practices</t>
  </si>
  <si>
    <t>publicly blamed auditor for failings which should be the responsibility of the directors</t>
  </si>
  <si>
    <t>unethical and negligent.  Question whether they are aware of their responsibilities as company directors</t>
  </si>
  <si>
    <t>we do not know who owns the compnay</t>
  </si>
  <si>
    <t>also not know about the people running the african subsidiaries</t>
  </si>
  <si>
    <t>directors do not know their responsiblities and have made this public.</t>
  </si>
  <si>
    <t>we would need to clearly state this and have agreement per our audit engagement letter.</t>
  </si>
  <si>
    <t>BAILMAN</t>
  </si>
  <si>
    <t>Engagement letter</t>
  </si>
  <si>
    <t>Acitivity 4</t>
  </si>
  <si>
    <t>Consider the marks available</t>
  </si>
  <si>
    <t>closely read the scenario</t>
  </si>
  <si>
    <t>write the answer</t>
  </si>
  <si>
    <t>Analyse the requirement  FACT (0.5 mark) and IMPACT (1 mark)</t>
  </si>
  <si>
    <t>Ethical concerns - public concern</t>
  </si>
  <si>
    <t>making losses - financial risk to us</t>
  </si>
  <si>
    <t>publicly known company and making losses - reputational risk to us</t>
  </si>
  <si>
    <t>why did prior auditors resign</t>
  </si>
  <si>
    <t>listed company so increased reporting requirements</t>
  </si>
  <si>
    <t>biotech - do we understand sector and laws</t>
  </si>
  <si>
    <t>non-audit service - self review threat</t>
  </si>
  <si>
    <t>would the fee be more than 10% of our revenue</t>
  </si>
  <si>
    <t>client identification - KYCAML</t>
  </si>
  <si>
    <t>contingent fees - per FRC standard, cannot accept an audit on a contingent basis.  If this doesn't change we must decline the audit.</t>
  </si>
  <si>
    <t>Main</t>
  </si>
  <si>
    <t>Module 5</t>
  </si>
  <si>
    <t>WSE5.2</t>
  </si>
  <si>
    <t>Ticknell</t>
  </si>
  <si>
    <t>R1</t>
  </si>
  <si>
    <t>specific risk factors</t>
  </si>
  <si>
    <t>should we accept this audit engagement</t>
  </si>
  <si>
    <t>import/export</t>
  </si>
  <si>
    <t>first trading quarter</t>
  </si>
  <si>
    <t>incorporated 6 months ago</t>
  </si>
  <si>
    <t xml:space="preserve">5% held by chief exec </t>
  </si>
  <si>
    <t>5% held by John Strong</t>
  </si>
  <si>
    <t>David Ticknell and John Strong have a relationship</t>
  </si>
  <si>
    <t>Strong has been overseas for several years</t>
  </si>
  <si>
    <t>90% owned by Baltic nominees - overseas ownership - inknown to us</t>
  </si>
  <si>
    <t>Several overseas subsidiaries - do we have resource for this</t>
  </si>
  <si>
    <t>risk</t>
  </si>
  <si>
    <t>company is essentially an agency selling old stock to overseas buyers</t>
  </si>
  <si>
    <t>previous auditors - resigned</t>
  </si>
  <si>
    <t>expectation of high growth</t>
  </si>
  <si>
    <t>asking for additional advisory services</t>
  </si>
  <si>
    <t>not wanting to know our credentials - this is required by the standards</t>
  </si>
  <si>
    <t>Q323</t>
  </si>
  <si>
    <t>divis</t>
  </si>
  <si>
    <t>(loss)/PAT</t>
  </si>
  <si>
    <t>tax</t>
  </si>
  <si>
    <t>PBT</t>
  </si>
  <si>
    <t>Expenses</t>
  </si>
  <si>
    <t>GP</t>
  </si>
  <si>
    <t>COS</t>
  </si>
  <si>
    <t>Rev</t>
  </si>
  <si>
    <t>Actual (ext.)</t>
  </si>
  <si>
    <t>forecast</t>
  </si>
  <si>
    <t>Q actual</t>
  </si>
  <si>
    <t>RE</t>
  </si>
  <si>
    <t>Shares</t>
  </si>
  <si>
    <t>Net Assets</t>
  </si>
  <si>
    <t>NCA</t>
  </si>
  <si>
    <t>AP</t>
  </si>
  <si>
    <t>O/d</t>
  </si>
  <si>
    <t>Cash</t>
  </si>
  <si>
    <t>IC AR</t>
  </si>
  <si>
    <t>AR</t>
  </si>
  <si>
    <t>Inventory</t>
  </si>
  <si>
    <t>PPE</t>
  </si>
  <si>
    <t>Investments</t>
  </si>
  <si>
    <t>rev way below</t>
  </si>
  <si>
    <t>Gross loss.</t>
  </si>
  <si>
    <t>expenses higher</t>
  </si>
  <si>
    <t>loss making</t>
  </si>
  <si>
    <t>loss making - Finance risk.. Going concern</t>
  </si>
  <si>
    <t>overspend on PPE not matched by increase in revenue/profits</t>
  </si>
  <si>
    <t>invnetory way up.  Critical for this type of business</t>
  </si>
  <si>
    <t>receivables way down - not getting customers</t>
  </si>
  <si>
    <t>very high IC balance due from oversea entities which we do not have oversight on</t>
  </si>
  <si>
    <t>no cash balance.  Relying on overdraft</t>
  </si>
  <si>
    <t>in o/d.  Cashflow issues</t>
  </si>
  <si>
    <t>AP too high.  Cannot pay supplier due to cash</t>
  </si>
  <si>
    <t>NCA below expectation</t>
  </si>
  <si>
    <t xml:space="preserve">loss making.  Forecasting to pay a dividend at year end.  </t>
  </si>
  <si>
    <t>AR days</t>
  </si>
  <si>
    <t>CCC</t>
  </si>
  <si>
    <t>Inventory days</t>
  </si>
  <si>
    <t>AP days</t>
  </si>
  <si>
    <t>Independence</t>
  </si>
  <si>
    <t>given prior relationship with John Strong</t>
  </si>
  <si>
    <t>There may be concerns around idenpendence</t>
  </si>
  <si>
    <t>It may be advisable to not have you as the audit partner</t>
  </si>
  <si>
    <t>We must ensure our consideration as auditor and the audit work complies fully with our firm's internal independence procedures</t>
  </si>
  <si>
    <t xml:space="preserve">impact </t>
  </si>
  <si>
    <t>explanation</t>
  </si>
  <si>
    <t>Acceptance risk factors</t>
  </si>
  <si>
    <t>Ethical concerns</t>
  </si>
  <si>
    <t>Losses</t>
  </si>
  <si>
    <t>Association with failing company</t>
  </si>
  <si>
    <t>Previous auditors</t>
  </si>
  <si>
    <t>Listed company additional requirements</t>
  </si>
  <si>
    <t>Specialist industry</t>
  </si>
  <si>
    <t>Non-audit work</t>
  </si>
  <si>
    <t>contengent fees</t>
  </si>
  <si>
    <t>client dependency</t>
  </si>
  <si>
    <t>ID requirements - money laundering regs</t>
  </si>
  <si>
    <t>Ability to audit</t>
  </si>
  <si>
    <t>legal and financial stability</t>
  </si>
  <si>
    <t>nature of entity and managements</t>
  </si>
  <si>
    <t>fresignation of previous auditor</t>
  </si>
  <si>
    <t>we need to follow the formal procedures to contrac the previous auditors to determine tif ther eare any reasons for not accepting the engagement.  If access to the previous auditor papers is denied the engagement should be rejected.</t>
  </si>
  <si>
    <t>import/export - industry often connected with facilitation payments which fall under the bribery act and could indicate an increased risk of money laundering</t>
  </si>
  <si>
    <t>ther eis a reisk we do not have syfficient knowledge and experience in such areas to carry out the audit work required.</t>
  </si>
  <si>
    <t>need to make sure out team is aware of the ussies and the guidance they shou dgollow and ahave sufficient experienced to to do so</t>
  </si>
  <si>
    <t>knowledge of parties involved is critical to perform this</t>
  </si>
  <si>
    <t>nature of the businss and management</t>
  </si>
  <si>
    <t>We have not details of the board and senior mgmt or of the governance structures in place</t>
  </si>
  <si>
    <t>We must consider their history and repuation to confirm there are no potential issues ie conflict of interest, sanctioned individuals involved</t>
  </si>
  <si>
    <t>We will require details of key board members and senior management.  This should be requested and reviewed for any potential risks before proceeding.</t>
  </si>
  <si>
    <t>We are required to formally identify all new clients to fulfill our responsibilities under the Proceeds of Crime Act 2002 and Money Laundering, Terrorist Financing and Transfer of funds (Information on the Payer) Regulations 2017 (ML Regulations)</t>
  </si>
  <si>
    <t>we also need full name and permenant address of principal directors, partners and shareholders of Ragbang plc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</si>
</sst>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1" fillId="0" borderId="0" xfId="0" applyFont="1" applyAlignment="1">
      <alignment vertical="center" wrapText="1"/>
    </xf>
    <xf numFmtId="0" fontId="1" fillId="0" borderId="0" xfId="0" applyFont="1" applyAlignment="1">
      <alignment vertical="center" wrapText="1"/>
    </xf>
    <xf numFmtId="0" fontId="2" fillId="0" borderId="0" xfId="1"/>
    <xf numFmtId="3" fontId="1" fillId="0" borderId="0" xfId="0" applyNumberFormat="1" applyFont="1"/>
    <xf numFmtId="9" fontId="1"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8</xdr:row>
      <xdr:rowOff>47376</xdr:rowOff>
    </xdr:from>
    <xdr:to>
      <xdr:col>8</xdr:col>
      <xdr:colOff>257834</xdr:colOff>
      <xdr:row>20</xdr:row>
      <xdr:rowOff>0</xdr:rowOff>
    </xdr:to>
    <xdr:pic>
      <xdr:nvPicPr>
        <xdr:cNvPr id="2" name="Picture 1">
          <a:extLst>
            <a:ext uri="{FF2B5EF4-FFF2-40B4-BE49-F238E27FC236}">
              <a16:creationId xmlns:a16="http://schemas.microsoft.com/office/drawing/2014/main" id="{CF3D2981-C729-2063-AEB2-4A35CA5C185B}"/>
            </a:ext>
          </a:extLst>
        </xdr:cNvPr>
        <xdr:cNvPicPr>
          <a:picLocks noChangeAspect="1"/>
        </xdr:cNvPicPr>
      </xdr:nvPicPr>
      <xdr:blipFill>
        <a:blip xmlns:r="http://schemas.openxmlformats.org/officeDocument/2006/relationships" r:embed="rId1"/>
        <a:stretch>
          <a:fillRect/>
        </a:stretch>
      </xdr:blipFill>
      <xdr:spPr>
        <a:xfrm>
          <a:off x="609600" y="1266576"/>
          <a:ext cx="4725059" cy="1781424"/>
        </a:xfrm>
        <a:prstGeom prst="rect">
          <a:avLst/>
        </a:prstGeom>
      </xdr:spPr>
    </xdr:pic>
    <xdr:clientData/>
  </xdr:twoCellAnchor>
  <xdr:twoCellAnchor editAs="oneCell">
    <xdr:from>
      <xdr:col>9</xdr:col>
      <xdr:colOff>0</xdr:colOff>
      <xdr:row>9</xdr:row>
      <xdr:rowOff>0</xdr:rowOff>
    </xdr:from>
    <xdr:to>
      <xdr:col>14</xdr:col>
      <xdr:colOff>86418</xdr:colOff>
      <xdr:row>20</xdr:row>
      <xdr:rowOff>86334</xdr:rowOff>
    </xdr:to>
    <xdr:pic>
      <xdr:nvPicPr>
        <xdr:cNvPr id="3" name="Picture 2">
          <a:extLst>
            <a:ext uri="{FF2B5EF4-FFF2-40B4-BE49-F238E27FC236}">
              <a16:creationId xmlns:a16="http://schemas.microsoft.com/office/drawing/2014/main" id="{E3DD67EF-045C-A10C-24EE-9735CC8D7114}"/>
            </a:ext>
          </a:extLst>
        </xdr:cNvPr>
        <xdr:cNvPicPr>
          <a:picLocks noChangeAspect="1"/>
        </xdr:cNvPicPr>
      </xdr:nvPicPr>
      <xdr:blipFill>
        <a:blip xmlns:r="http://schemas.openxmlformats.org/officeDocument/2006/relationships" r:embed="rId2"/>
        <a:stretch>
          <a:fillRect/>
        </a:stretch>
      </xdr:blipFill>
      <xdr:spPr>
        <a:xfrm>
          <a:off x="5686425" y="1371600"/>
          <a:ext cx="3134418" cy="1762734"/>
        </a:xfrm>
        <a:prstGeom prst="rect">
          <a:avLst/>
        </a:prstGeom>
      </xdr:spPr>
    </xdr:pic>
    <xdr:clientData/>
  </xdr:twoCellAnchor>
  <xdr:twoCellAnchor editAs="oneCell">
    <xdr:from>
      <xdr:col>1</xdr:col>
      <xdr:colOff>0</xdr:colOff>
      <xdr:row>64</xdr:row>
      <xdr:rowOff>0</xdr:rowOff>
    </xdr:from>
    <xdr:to>
      <xdr:col>8</xdr:col>
      <xdr:colOff>0</xdr:colOff>
      <xdr:row>77</xdr:row>
      <xdr:rowOff>137869</xdr:rowOff>
    </xdr:to>
    <xdr:pic>
      <xdr:nvPicPr>
        <xdr:cNvPr id="4" name="Picture 3">
          <a:extLst>
            <a:ext uri="{FF2B5EF4-FFF2-40B4-BE49-F238E27FC236}">
              <a16:creationId xmlns:a16="http://schemas.microsoft.com/office/drawing/2014/main" id="{1E70B48C-94DF-DAEF-E6D7-A6657A1FDFE7}"/>
            </a:ext>
          </a:extLst>
        </xdr:cNvPr>
        <xdr:cNvPicPr>
          <a:picLocks noChangeAspect="1"/>
        </xdr:cNvPicPr>
      </xdr:nvPicPr>
      <xdr:blipFill>
        <a:blip xmlns:r="http://schemas.openxmlformats.org/officeDocument/2006/relationships" r:embed="rId3"/>
        <a:stretch>
          <a:fillRect/>
        </a:stretch>
      </xdr:blipFill>
      <xdr:spPr>
        <a:xfrm>
          <a:off x="609600" y="9753600"/>
          <a:ext cx="4467225" cy="2119069"/>
        </a:xfrm>
        <a:prstGeom prst="rect">
          <a:avLst/>
        </a:prstGeom>
      </xdr:spPr>
    </xdr:pic>
    <xdr:clientData/>
  </xdr:twoCellAnchor>
  <xdr:twoCellAnchor editAs="oneCell">
    <xdr:from>
      <xdr:col>1</xdr:col>
      <xdr:colOff>0</xdr:colOff>
      <xdr:row>79</xdr:row>
      <xdr:rowOff>0</xdr:rowOff>
    </xdr:from>
    <xdr:to>
      <xdr:col>8</xdr:col>
      <xdr:colOff>0</xdr:colOff>
      <xdr:row>94</xdr:row>
      <xdr:rowOff>63869</xdr:rowOff>
    </xdr:to>
    <xdr:pic>
      <xdr:nvPicPr>
        <xdr:cNvPr id="5" name="Picture 4">
          <a:extLst>
            <a:ext uri="{FF2B5EF4-FFF2-40B4-BE49-F238E27FC236}">
              <a16:creationId xmlns:a16="http://schemas.microsoft.com/office/drawing/2014/main" id="{1E8AA5EE-179B-97C0-A14D-88B1A91A8DD4}"/>
            </a:ext>
          </a:extLst>
        </xdr:cNvPr>
        <xdr:cNvPicPr>
          <a:picLocks noChangeAspect="1"/>
        </xdr:cNvPicPr>
      </xdr:nvPicPr>
      <xdr:blipFill>
        <a:blip xmlns:r="http://schemas.openxmlformats.org/officeDocument/2006/relationships" r:embed="rId4"/>
        <a:stretch>
          <a:fillRect/>
        </a:stretch>
      </xdr:blipFill>
      <xdr:spPr>
        <a:xfrm>
          <a:off x="609600" y="12039600"/>
          <a:ext cx="4467225" cy="2349869"/>
        </a:xfrm>
        <a:prstGeom prst="rect">
          <a:avLst/>
        </a:prstGeom>
      </xdr:spPr>
    </xdr:pic>
    <xdr:clientData/>
  </xdr:twoCellAnchor>
  <xdr:twoCellAnchor editAs="oneCell">
    <xdr:from>
      <xdr:col>1</xdr:col>
      <xdr:colOff>0</xdr:colOff>
      <xdr:row>115</xdr:row>
      <xdr:rowOff>0</xdr:rowOff>
    </xdr:from>
    <xdr:to>
      <xdr:col>8</xdr:col>
      <xdr:colOff>135868</xdr:colOff>
      <xdr:row>138</xdr:row>
      <xdr:rowOff>0</xdr:rowOff>
    </xdr:to>
    <xdr:pic>
      <xdr:nvPicPr>
        <xdr:cNvPr id="6" name="Picture 5">
          <a:extLst>
            <a:ext uri="{FF2B5EF4-FFF2-40B4-BE49-F238E27FC236}">
              <a16:creationId xmlns:a16="http://schemas.microsoft.com/office/drawing/2014/main" id="{57442E0A-796C-3B71-DD74-C74121C07865}"/>
            </a:ext>
          </a:extLst>
        </xdr:cNvPr>
        <xdr:cNvPicPr>
          <a:picLocks noChangeAspect="1"/>
        </xdr:cNvPicPr>
      </xdr:nvPicPr>
      <xdr:blipFill>
        <a:blip xmlns:r="http://schemas.openxmlformats.org/officeDocument/2006/relationships" r:embed="rId5"/>
        <a:stretch>
          <a:fillRect/>
        </a:stretch>
      </xdr:blipFill>
      <xdr:spPr>
        <a:xfrm>
          <a:off x="609600" y="17526000"/>
          <a:ext cx="4603093" cy="3505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921CE-FB87-4F06-81C8-DB7FEF12B989}">
  <dimension ref="B2:C2"/>
  <sheetViews>
    <sheetView workbookViewId="0">
      <selection activeCell="C6" sqref="C6"/>
    </sheetView>
  </sheetViews>
  <sheetFormatPr defaultRowHeight="15" x14ac:dyDescent="0.25"/>
  <sheetData>
    <row r="2" spans="2:3" x14ac:dyDescent="0.25">
      <c r="B2" s="4" t="s">
        <v>57</v>
      </c>
      <c r="C2" s="4" t="s">
        <v>58</v>
      </c>
    </row>
  </sheetData>
  <hyperlinks>
    <hyperlink ref="B2" location="'Module 5'!A1" display="Module 5" xr:uid="{676E1716-C4A0-47A1-AC93-B0A30B1F2BF2}"/>
    <hyperlink ref="C2" location="WSE5.2!A1" display="WSE5.2" xr:uid="{B32C315B-A8B2-495D-9A6B-1BD1E1C509F1}"/>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D9980-9B45-4AF4-A086-7A5893BD232B}">
  <dimension ref="A1:E155"/>
  <sheetViews>
    <sheetView topLeftCell="A51" workbookViewId="0">
      <selection activeCell="B86" sqref="B86"/>
    </sheetView>
  </sheetViews>
  <sheetFormatPr defaultRowHeight="12" x14ac:dyDescent="0.2"/>
  <cols>
    <col min="1" max="1" width="9.140625" style="1"/>
    <col min="2" max="2" width="12.140625" style="1" customWidth="1"/>
    <col min="3" max="16384" width="9.140625" style="1"/>
  </cols>
  <sheetData>
    <row r="1" spans="1:5" ht="15" x14ac:dyDescent="0.25">
      <c r="A1" s="4" t="s">
        <v>56</v>
      </c>
    </row>
    <row r="2" spans="1:5" x14ac:dyDescent="0.2">
      <c r="B2" s="1" t="s">
        <v>13</v>
      </c>
    </row>
    <row r="4" spans="1:5" x14ac:dyDescent="0.2">
      <c r="B4" s="3" t="s">
        <v>6</v>
      </c>
      <c r="C4" s="1" t="s">
        <v>0</v>
      </c>
    </row>
    <row r="5" spans="1:5" x14ac:dyDescent="0.2">
      <c r="B5" s="3"/>
      <c r="C5" s="1" t="s">
        <v>1</v>
      </c>
    </row>
    <row r="6" spans="1:5" x14ac:dyDescent="0.2">
      <c r="B6" s="3"/>
      <c r="C6" s="1" t="s">
        <v>2</v>
      </c>
    </row>
    <row r="7" spans="1:5" x14ac:dyDescent="0.2">
      <c r="B7" s="3"/>
      <c r="C7" s="1" t="s">
        <v>3</v>
      </c>
      <c r="E7" s="1" t="s">
        <v>5</v>
      </c>
    </row>
    <row r="8" spans="1:5" x14ac:dyDescent="0.2">
      <c r="B8" s="3"/>
      <c r="C8" s="1" t="s">
        <v>4</v>
      </c>
    </row>
    <row r="9" spans="1:5" x14ac:dyDescent="0.2">
      <c r="B9" s="2"/>
    </row>
    <row r="10" spans="1:5" x14ac:dyDescent="0.2">
      <c r="B10" s="2"/>
    </row>
    <row r="11" spans="1:5" x14ac:dyDescent="0.2">
      <c r="B11" s="2"/>
    </row>
    <row r="12" spans="1:5" x14ac:dyDescent="0.2">
      <c r="B12" s="2"/>
    </row>
    <row r="13" spans="1:5" x14ac:dyDescent="0.2">
      <c r="B13" s="2"/>
    </row>
    <row r="14" spans="1:5" x14ac:dyDescent="0.2">
      <c r="B14" s="2"/>
    </row>
    <row r="15" spans="1:5" x14ac:dyDescent="0.2">
      <c r="B15" s="2"/>
    </row>
    <row r="16" spans="1:5" x14ac:dyDescent="0.2">
      <c r="B16" s="2"/>
    </row>
    <row r="17" spans="2:3" x14ac:dyDescent="0.2">
      <c r="B17" s="2"/>
    </row>
    <row r="18" spans="2:3" x14ac:dyDescent="0.2">
      <c r="B18" s="2"/>
    </row>
    <row r="19" spans="2:3" x14ac:dyDescent="0.2">
      <c r="B19" s="2"/>
    </row>
    <row r="20" spans="2:3" x14ac:dyDescent="0.2">
      <c r="B20" s="2"/>
    </row>
    <row r="21" spans="2:3" x14ac:dyDescent="0.2">
      <c r="B21" s="2"/>
    </row>
    <row r="22" spans="2:3" x14ac:dyDescent="0.2">
      <c r="B22" s="2" t="s">
        <v>39</v>
      </c>
    </row>
    <row r="23" spans="2:3" x14ac:dyDescent="0.2">
      <c r="B23" s="1" t="s">
        <v>7</v>
      </c>
      <c r="C23" s="1" t="s">
        <v>14</v>
      </c>
    </row>
    <row r="24" spans="2:3" x14ac:dyDescent="0.2">
      <c r="B24" s="1" t="s">
        <v>8</v>
      </c>
      <c r="C24" s="1" t="s">
        <v>16</v>
      </c>
    </row>
    <row r="25" spans="2:3" x14ac:dyDescent="0.2">
      <c r="B25" s="1" t="s">
        <v>9</v>
      </c>
      <c r="C25" s="1" t="s">
        <v>15</v>
      </c>
    </row>
    <row r="26" spans="2:3" x14ac:dyDescent="0.2">
      <c r="B26" s="1" t="s">
        <v>10</v>
      </c>
      <c r="C26" s="1" t="s">
        <v>17</v>
      </c>
    </row>
    <row r="27" spans="2:3" x14ac:dyDescent="0.2">
      <c r="B27" s="1" t="s">
        <v>11</v>
      </c>
      <c r="C27" s="1" t="s">
        <v>18</v>
      </c>
    </row>
    <row r="28" spans="2:3" x14ac:dyDescent="0.2">
      <c r="B28" s="1" t="s">
        <v>8</v>
      </c>
      <c r="C28" s="1" t="s">
        <v>19</v>
      </c>
    </row>
    <row r="29" spans="2:3" x14ac:dyDescent="0.2">
      <c r="B29" s="1" t="s">
        <v>12</v>
      </c>
      <c r="C29" s="1" t="s">
        <v>20</v>
      </c>
    </row>
    <row r="33" spans="2:2" x14ac:dyDescent="0.2">
      <c r="B33" s="1" t="s">
        <v>21</v>
      </c>
    </row>
    <row r="34" spans="2:2" x14ac:dyDescent="0.2">
      <c r="B34" s="1" t="s">
        <v>22</v>
      </c>
    </row>
    <row r="35" spans="2:2" x14ac:dyDescent="0.2">
      <c r="B35" s="1" t="s">
        <v>30</v>
      </c>
    </row>
    <row r="37" spans="2:2" x14ac:dyDescent="0.2">
      <c r="B37" s="1" t="s">
        <v>23</v>
      </c>
    </row>
    <row r="38" spans="2:2" x14ac:dyDescent="0.2">
      <c r="B38" s="1" t="s">
        <v>31</v>
      </c>
    </row>
    <row r="39" spans="2:2" x14ac:dyDescent="0.2">
      <c r="B39" s="1" t="s">
        <v>32</v>
      </c>
    </row>
    <row r="41" spans="2:2" x14ac:dyDescent="0.2">
      <c r="B41" s="1" t="s">
        <v>24</v>
      </c>
    </row>
    <row r="42" spans="2:2" x14ac:dyDescent="0.2">
      <c r="B42" s="1" t="s">
        <v>33</v>
      </c>
    </row>
    <row r="43" spans="2:2" x14ac:dyDescent="0.2">
      <c r="B43" s="1" t="s">
        <v>34</v>
      </c>
    </row>
    <row r="45" spans="2:2" x14ac:dyDescent="0.2">
      <c r="B45" s="1" t="s">
        <v>25</v>
      </c>
    </row>
    <row r="46" spans="2:2" x14ac:dyDescent="0.2">
      <c r="B46" s="1" t="s">
        <v>28</v>
      </c>
    </row>
    <row r="49" spans="2:2" x14ac:dyDescent="0.2">
      <c r="B49" s="1" t="s">
        <v>26</v>
      </c>
    </row>
    <row r="50" spans="2:2" x14ac:dyDescent="0.2">
      <c r="B50" s="1" t="s">
        <v>29</v>
      </c>
    </row>
    <row r="53" spans="2:2" x14ac:dyDescent="0.2">
      <c r="B53" s="1" t="s">
        <v>27</v>
      </c>
    </row>
    <row r="54" spans="2:2" x14ac:dyDescent="0.2">
      <c r="B54" s="1" t="s">
        <v>35</v>
      </c>
    </row>
    <row r="55" spans="2:2" x14ac:dyDescent="0.2">
      <c r="B55" s="1" t="s">
        <v>36</v>
      </c>
    </row>
    <row r="57" spans="2:2" x14ac:dyDescent="0.2">
      <c r="B57" s="1" t="s">
        <v>14</v>
      </c>
    </row>
    <row r="58" spans="2:2" x14ac:dyDescent="0.2">
      <c r="B58" s="1" t="s">
        <v>37</v>
      </c>
    </row>
    <row r="59" spans="2:2" x14ac:dyDescent="0.2">
      <c r="B59" s="1" t="s">
        <v>38</v>
      </c>
    </row>
    <row r="62" spans="2:2" x14ac:dyDescent="0.2">
      <c r="B62" s="1" t="s">
        <v>40</v>
      </c>
    </row>
    <row r="97" spans="2:2" x14ac:dyDescent="0.2">
      <c r="B97" s="1" t="s">
        <v>41</v>
      </c>
    </row>
    <row r="98" spans="2:2" x14ac:dyDescent="0.2">
      <c r="B98" s="1" t="s">
        <v>45</v>
      </c>
    </row>
    <row r="99" spans="2:2" x14ac:dyDescent="0.2">
      <c r="B99" s="1" t="s">
        <v>42</v>
      </c>
    </row>
    <row r="100" spans="2:2" x14ac:dyDescent="0.2">
      <c r="B100" s="1" t="s">
        <v>43</v>
      </c>
    </row>
    <row r="101" spans="2:2" x14ac:dyDescent="0.2">
      <c r="B101" s="1" t="s">
        <v>44</v>
      </c>
    </row>
    <row r="103" spans="2:2" x14ac:dyDescent="0.2">
      <c r="B103" s="1" t="s">
        <v>39</v>
      </c>
    </row>
    <row r="105" spans="2:2" x14ac:dyDescent="0.2">
      <c r="B105" s="1" t="s">
        <v>46</v>
      </c>
    </row>
    <row r="106" spans="2:2" x14ac:dyDescent="0.2">
      <c r="B106" s="1" t="s">
        <v>47</v>
      </c>
    </row>
    <row r="107" spans="2:2" x14ac:dyDescent="0.2">
      <c r="B107" s="1" t="s">
        <v>48</v>
      </c>
    </row>
    <row r="108" spans="2:2" x14ac:dyDescent="0.2">
      <c r="B108" s="1" t="s">
        <v>49</v>
      </c>
    </row>
    <row r="109" spans="2:2" x14ac:dyDescent="0.2">
      <c r="B109" s="1" t="s">
        <v>50</v>
      </c>
    </row>
    <row r="110" spans="2:2" x14ac:dyDescent="0.2">
      <c r="B110" s="1" t="s">
        <v>51</v>
      </c>
    </row>
    <row r="111" spans="2:2" x14ac:dyDescent="0.2">
      <c r="B111" s="1" t="s">
        <v>52</v>
      </c>
    </row>
    <row r="112" spans="2:2" x14ac:dyDescent="0.2">
      <c r="B112" s="1" t="s">
        <v>55</v>
      </c>
    </row>
    <row r="113" spans="2:2" x14ac:dyDescent="0.2">
      <c r="B113" s="1" t="s">
        <v>53</v>
      </c>
    </row>
    <row r="114" spans="2:2" x14ac:dyDescent="0.2">
      <c r="B114" s="1" t="s">
        <v>54</v>
      </c>
    </row>
    <row r="141" spans="2:2" x14ac:dyDescent="0.2">
      <c r="B141" s="1" t="s">
        <v>127</v>
      </c>
    </row>
    <row r="142" spans="2:2" x14ac:dyDescent="0.2">
      <c r="B142" s="1" t="s">
        <v>128</v>
      </c>
    </row>
    <row r="143" spans="2:2" x14ac:dyDescent="0.2">
      <c r="B143" s="1" t="s">
        <v>129</v>
      </c>
    </row>
    <row r="144" spans="2:2" x14ac:dyDescent="0.2">
      <c r="B144" s="1" t="s">
        <v>130</v>
      </c>
    </row>
    <row r="145" spans="2:2" x14ac:dyDescent="0.2">
      <c r="B145" s="1" t="s">
        <v>131</v>
      </c>
    </row>
    <row r="146" spans="2:2" x14ac:dyDescent="0.2">
      <c r="B146" s="1" t="s">
        <v>132</v>
      </c>
    </row>
    <row r="147" spans="2:2" x14ac:dyDescent="0.2">
      <c r="B147" s="1" t="s">
        <v>133</v>
      </c>
    </row>
    <row r="148" spans="2:2" x14ac:dyDescent="0.2">
      <c r="B148" s="1" t="s">
        <v>134</v>
      </c>
    </row>
    <row r="149" spans="2:2" x14ac:dyDescent="0.2">
      <c r="B149" s="1" t="s">
        <v>135</v>
      </c>
    </row>
    <row r="150" spans="2:2" x14ac:dyDescent="0.2">
      <c r="B150" s="1" t="s">
        <v>136</v>
      </c>
    </row>
    <row r="151" spans="2:2" x14ac:dyDescent="0.2">
      <c r="B151" s="1" t="s">
        <v>137</v>
      </c>
    </row>
    <row r="152" spans="2:2" x14ac:dyDescent="0.2">
      <c r="B152" s="1" t="s">
        <v>120</v>
      </c>
    </row>
    <row r="153" spans="2:2" x14ac:dyDescent="0.2">
      <c r="B153" s="1" t="s">
        <v>138</v>
      </c>
    </row>
    <row r="154" spans="2:2" x14ac:dyDescent="0.2">
      <c r="B154" s="1" t="s">
        <v>139</v>
      </c>
    </row>
    <row r="155" spans="2:2" x14ac:dyDescent="0.2">
      <c r="B155" s="1" t="s">
        <v>140</v>
      </c>
    </row>
  </sheetData>
  <mergeCells count="1">
    <mergeCell ref="B4:B8"/>
  </mergeCells>
  <hyperlinks>
    <hyperlink ref="A1" location="Main!A1" display="Main" xr:uid="{EADE8254-FAA4-4B0B-9E54-3E21B261F053}"/>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4B83D-91E8-45F8-88EF-8CA24D4750EA}">
  <dimension ref="A1:G81"/>
  <sheetViews>
    <sheetView tabSelected="1" topLeftCell="A14" zoomScale="175" zoomScaleNormal="175" workbookViewId="0">
      <selection activeCell="B43" sqref="B43"/>
    </sheetView>
  </sheetViews>
  <sheetFormatPr defaultRowHeight="12" x14ac:dyDescent="0.2"/>
  <cols>
    <col min="1" max="16384" width="9.140625" style="1"/>
  </cols>
  <sheetData>
    <row r="1" spans="1:3" ht="15" x14ac:dyDescent="0.25">
      <c r="A1" s="4" t="s">
        <v>56</v>
      </c>
    </row>
    <row r="3" spans="1:3" x14ac:dyDescent="0.2">
      <c r="B3" s="1" t="s">
        <v>59</v>
      </c>
    </row>
    <row r="5" spans="1:3" x14ac:dyDescent="0.2">
      <c r="B5" s="1" t="s">
        <v>60</v>
      </c>
    </row>
    <row r="6" spans="1:3" x14ac:dyDescent="0.2">
      <c r="B6" s="1" t="s">
        <v>61</v>
      </c>
    </row>
    <row r="8" spans="1:3" x14ac:dyDescent="0.2">
      <c r="B8" s="1" t="s">
        <v>62</v>
      </c>
    </row>
    <row r="9" spans="1:3" x14ac:dyDescent="0.2">
      <c r="B9" s="1" t="s">
        <v>63</v>
      </c>
    </row>
    <row r="10" spans="1:3" x14ac:dyDescent="0.2">
      <c r="B10" s="1" t="s">
        <v>64</v>
      </c>
    </row>
    <row r="11" spans="1:3" x14ac:dyDescent="0.2">
      <c r="B11" s="1" t="s">
        <v>65</v>
      </c>
    </row>
    <row r="12" spans="1:3" x14ac:dyDescent="0.2">
      <c r="B12" s="1" t="s">
        <v>70</v>
      </c>
    </row>
    <row r="13" spans="1:3" x14ac:dyDescent="0.2">
      <c r="B13" s="1" t="s">
        <v>66</v>
      </c>
    </row>
    <row r="14" spans="1:3" x14ac:dyDescent="0.2">
      <c r="B14" s="1" t="s">
        <v>67</v>
      </c>
    </row>
    <row r="15" spans="1:3" x14ac:dyDescent="0.2">
      <c r="B15" s="1" t="s">
        <v>120</v>
      </c>
      <c r="C15" s="1" t="s">
        <v>68</v>
      </c>
    </row>
    <row r="16" spans="1:3" x14ac:dyDescent="0.2">
      <c r="B16" s="1" t="s">
        <v>69</v>
      </c>
    </row>
    <row r="17" spans="2:3" x14ac:dyDescent="0.2">
      <c r="B17" s="1" t="s">
        <v>71</v>
      </c>
    </row>
    <row r="18" spans="2:3" x14ac:dyDescent="0.2">
      <c r="B18" s="1" t="s">
        <v>73</v>
      </c>
    </row>
    <row r="19" spans="2:3" x14ac:dyDescent="0.2">
      <c r="B19" s="1" t="s">
        <v>74</v>
      </c>
    </row>
    <row r="20" spans="2:3" x14ac:dyDescent="0.2">
      <c r="B20" s="1" t="s">
        <v>75</v>
      </c>
    </row>
    <row r="21" spans="2:3" x14ac:dyDescent="0.2">
      <c r="B21" s="1" t="s">
        <v>76</v>
      </c>
    </row>
    <row r="22" spans="2:3" x14ac:dyDescent="0.2">
      <c r="B22" s="1" t="s">
        <v>77</v>
      </c>
    </row>
    <row r="24" spans="2:3" x14ac:dyDescent="0.2">
      <c r="B24" s="1" t="s">
        <v>72</v>
      </c>
      <c r="C24" s="1" t="s">
        <v>121</v>
      </c>
    </row>
    <row r="25" spans="2:3" x14ac:dyDescent="0.2">
      <c r="B25" s="1" t="s">
        <v>125</v>
      </c>
      <c r="C25" s="1" t="s">
        <v>122</v>
      </c>
    </row>
    <row r="26" spans="2:3" x14ac:dyDescent="0.2">
      <c r="B26" s="1" t="s">
        <v>126</v>
      </c>
      <c r="C26" s="1" t="s">
        <v>123</v>
      </c>
    </row>
    <row r="27" spans="2:3" x14ac:dyDescent="0.2">
      <c r="C27" s="1" t="s">
        <v>124</v>
      </c>
    </row>
    <row r="30" spans="2:3" x14ac:dyDescent="0.2">
      <c r="B30" s="1" t="s">
        <v>141</v>
      </c>
    </row>
    <row r="31" spans="2:3" x14ac:dyDescent="0.2">
      <c r="B31" s="1" t="s">
        <v>142</v>
      </c>
    </row>
    <row r="33" spans="2:7" x14ac:dyDescent="0.2">
      <c r="B33" s="1" t="s">
        <v>147</v>
      </c>
    </row>
    <row r="34" spans="2:7" x14ac:dyDescent="0.2">
      <c r="B34" s="1" t="s">
        <v>143</v>
      </c>
    </row>
    <row r="35" spans="2:7" x14ac:dyDescent="0.2">
      <c r="B35" s="1" t="s">
        <v>144</v>
      </c>
    </row>
    <row r="36" spans="2:7" x14ac:dyDescent="0.2">
      <c r="B36" s="1" t="s">
        <v>145</v>
      </c>
    </row>
    <row r="37" spans="2:7" x14ac:dyDescent="0.2">
      <c r="B37" s="1" t="s">
        <v>146</v>
      </c>
    </row>
    <row r="38" spans="2:7" x14ac:dyDescent="0.2">
      <c r="B38" s="1" t="s">
        <v>148</v>
      </c>
    </row>
    <row r="39" spans="2:7" x14ac:dyDescent="0.2">
      <c r="B39" s="1" t="s">
        <v>149</v>
      </c>
    </row>
    <row r="40" spans="2:7" x14ac:dyDescent="0.2">
      <c r="B40" s="1" t="s">
        <v>150</v>
      </c>
    </row>
    <row r="41" spans="2:7" x14ac:dyDescent="0.2">
      <c r="B41" s="1" t="s">
        <v>151</v>
      </c>
    </row>
    <row r="42" spans="2:7" x14ac:dyDescent="0.2">
      <c r="B42" s="1" t="s">
        <v>152</v>
      </c>
    </row>
    <row r="44" spans="2:7" x14ac:dyDescent="0.2">
      <c r="C44" s="1" t="s">
        <v>89</v>
      </c>
      <c r="D44" s="1" t="s">
        <v>87</v>
      </c>
      <c r="E44" s="1" t="s">
        <v>88</v>
      </c>
    </row>
    <row r="45" spans="2:7" x14ac:dyDescent="0.2">
      <c r="C45" s="1" t="s">
        <v>78</v>
      </c>
      <c r="D45" s="1">
        <v>2023</v>
      </c>
      <c r="E45" s="1">
        <v>2024</v>
      </c>
    </row>
    <row r="46" spans="2:7" x14ac:dyDescent="0.2">
      <c r="B46" s="1" t="s">
        <v>86</v>
      </c>
      <c r="C46" s="5">
        <v>1250</v>
      </c>
      <c r="D46" s="5">
        <f>+C46*4</f>
        <v>5000</v>
      </c>
      <c r="E46" s="5">
        <v>11300</v>
      </c>
      <c r="F46" s="6">
        <f>+E46/D46-1</f>
        <v>1.2599999999999998</v>
      </c>
      <c r="G46" s="1" t="s">
        <v>102</v>
      </c>
    </row>
    <row r="47" spans="2:7" x14ac:dyDescent="0.2">
      <c r="B47" s="1" t="s">
        <v>85</v>
      </c>
      <c r="C47" s="5">
        <v>-1600</v>
      </c>
      <c r="D47" s="5">
        <f t="shared" ref="D47:D55" si="0">+C47*4</f>
        <v>-6400</v>
      </c>
      <c r="E47" s="5">
        <v>-10600</v>
      </c>
      <c r="F47" s="6">
        <f t="shared" ref="F47:F53" si="1">+E47/D47-1</f>
        <v>0.65625</v>
      </c>
    </row>
    <row r="48" spans="2:7" x14ac:dyDescent="0.2">
      <c r="B48" s="1" t="s">
        <v>84</v>
      </c>
      <c r="C48" s="5">
        <f>SUM(C46:C47)</f>
        <v>-350</v>
      </c>
      <c r="D48" s="5">
        <f t="shared" si="0"/>
        <v>-1400</v>
      </c>
      <c r="E48" s="5">
        <f>SUM(E46:E47)</f>
        <v>700</v>
      </c>
      <c r="F48" s="6">
        <f t="shared" si="1"/>
        <v>-1.5</v>
      </c>
      <c r="G48" s="1" t="s">
        <v>103</v>
      </c>
    </row>
    <row r="49" spans="2:7" x14ac:dyDescent="0.2">
      <c r="C49" s="5"/>
      <c r="D49" s="5"/>
      <c r="E49" s="5"/>
      <c r="F49" s="6"/>
    </row>
    <row r="50" spans="2:7" x14ac:dyDescent="0.2">
      <c r="B50" s="1" t="s">
        <v>83</v>
      </c>
      <c r="C50" s="5">
        <v>165</v>
      </c>
      <c r="D50" s="5">
        <f t="shared" si="0"/>
        <v>660</v>
      </c>
      <c r="E50" s="5">
        <v>600</v>
      </c>
      <c r="F50" s="6">
        <f t="shared" si="1"/>
        <v>-9.0909090909090939E-2</v>
      </c>
      <c r="G50" s="1" t="s">
        <v>104</v>
      </c>
    </row>
    <row r="51" spans="2:7" x14ac:dyDescent="0.2">
      <c r="B51" s="1" t="s">
        <v>82</v>
      </c>
      <c r="C51" s="5">
        <v>-515</v>
      </c>
      <c r="D51" s="5">
        <f t="shared" si="0"/>
        <v>-2060</v>
      </c>
      <c r="E51" s="5">
        <v>100</v>
      </c>
      <c r="F51" s="6">
        <f t="shared" si="1"/>
        <v>-1.0485436893203883</v>
      </c>
      <c r="G51" s="1" t="s">
        <v>106</v>
      </c>
    </row>
    <row r="52" spans="2:7" x14ac:dyDescent="0.2">
      <c r="B52" s="1" t="s">
        <v>81</v>
      </c>
      <c r="C52" s="5">
        <v>0</v>
      </c>
      <c r="D52" s="5">
        <f t="shared" si="0"/>
        <v>0</v>
      </c>
      <c r="E52" s="5">
        <v>-30</v>
      </c>
      <c r="F52" s="6"/>
    </row>
    <row r="53" spans="2:7" x14ac:dyDescent="0.2">
      <c r="B53" s="1" t="s">
        <v>80</v>
      </c>
      <c r="C53" s="5">
        <f>SUM(C51:C52)</f>
        <v>-515</v>
      </c>
      <c r="D53" s="5">
        <f t="shared" si="0"/>
        <v>-2060</v>
      </c>
      <c r="E53" s="5">
        <f>SUM(E51:E52)</f>
        <v>70</v>
      </c>
      <c r="F53" s="6">
        <f t="shared" si="1"/>
        <v>-1.0339805825242718</v>
      </c>
      <c r="G53" s="1" t="s">
        <v>105</v>
      </c>
    </row>
    <row r="54" spans="2:7" x14ac:dyDescent="0.2">
      <c r="C54" s="5"/>
      <c r="D54" s="5"/>
      <c r="E54" s="5"/>
      <c r="F54" s="6"/>
    </row>
    <row r="55" spans="2:7" x14ac:dyDescent="0.2">
      <c r="B55" s="1" t="s">
        <v>79</v>
      </c>
      <c r="C55" s="5">
        <v>0</v>
      </c>
      <c r="D55" s="5">
        <f t="shared" si="0"/>
        <v>0</v>
      </c>
      <c r="E55" s="5">
        <v>-40</v>
      </c>
      <c r="F55" s="6"/>
    </row>
    <row r="56" spans="2:7" x14ac:dyDescent="0.2">
      <c r="C56" s="5"/>
      <c r="D56" s="5"/>
      <c r="E56" s="5"/>
    </row>
    <row r="57" spans="2:7" x14ac:dyDescent="0.2">
      <c r="B57" s="1" t="s">
        <v>101</v>
      </c>
      <c r="C57" s="5">
        <v>100</v>
      </c>
      <c r="D57" s="5">
        <v>100</v>
      </c>
      <c r="E57" s="5">
        <v>100</v>
      </c>
      <c r="F57" s="6">
        <f t="shared" ref="F57:F75" si="2">+E57/D57-1</f>
        <v>0</v>
      </c>
    </row>
    <row r="58" spans="2:7" x14ac:dyDescent="0.2">
      <c r="B58" s="1" t="s">
        <v>100</v>
      </c>
      <c r="C58" s="5">
        <v>280</v>
      </c>
      <c r="D58" s="5">
        <v>280</v>
      </c>
      <c r="E58" s="5">
        <v>200</v>
      </c>
      <c r="F58" s="6">
        <f t="shared" si="2"/>
        <v>-0.2857142857142857</v>
      </c>
      <c r="G58" s="1" t="s">
        <v>107</v>
      </c>
    </row>
    <row r="59" spans="2:7" x14ac:dyDescent="0.2">
      <c r="C59" s="5">
        <f>SUM(C57:C58)</f>
        <v>380</v>
      </c>
      <c r="D59" s="5">
        <f>SUM(D57:D58)</f>
        <v>380</v>
      </c>
      <c r="E59" s="5">
        <f>SUM(E57:E58)</f>
        <v>300</v>
      </c>
      <c r="F59" s="6">
        <f t="shared" si="2"/>
        <v>-0.21052631578947367</v>
      </c>
    </row>
    <row r="60" spans="2:7" x14ac:dyDescent="0.2">
      <c r="C60" s="5"/>
      <c r="D60" s="5"/>
      <c r="E60" s="5"/>
      <c r="F60" s="6"/>
    </row>
    <row r="61" spans="2:7" x14ac:dyDescent="0.2">
      <c r="B61" s="1" t="s">
        <v>99</v>
      </c>
      <c r="C61" s="5">
        <v>3000</v>
      </c>
      <c r="D61" s="5">
        <v>3000</v>
      </c>
      <c r="E61" s="5">
        <v>2000</v>
      </c>
      <c r="F61" s="6">
        <f t="shared" si="2"/>
        <v>-0.33333333333333337</v>
      </c>
      <c r="G61" s="1" t="s">
        <v>108</v>
      </c>
    </row>
    <row r="62" spans="2:7" x14ac:dyDescent="0.2">
      <c r="B62" s="1" t="s">
        <v>98</v>
      </c>
      <c r="C62" s="5">
        <v>250</v>
      </c>
      <c r="D62" s="5">
        <v>250</v>
      </c>
      <c r="E62" s="5">
        <v>1500</v>
      </c>
      <c r="F62" s="6">
        <f t="shared" si="2"/>
        <v>5</v>
      </c>
      <c r="G62" s="1" t="s">
        <v>109</v>
      </c>
    </row>
    <row r="63" spans="2:7" x14ac:dyDescent="0.2">
      <c r="B63" s="1" t="s">
        <v>97</v>
      </c>
      <c r="C63" s="5">
        <v>2685</v>
      </c>
      <c r="D63" s="5">
        <v>2685</v>
      </c>
      <c r="E63" s="5">
        <v>2100</v>
      </c>
      <c r="F63" s="6">
        <f t="shared" si="2"/>
        <v>-0.21787709497206709</v>
      </c>
      <c r="G63" s="1" t="s">
        <v>110</v>
      </c>
    </row>
    <row r="64" spans="2:7" x14ac:dyDescent="0.2">
      <c r="B64" s="1" t="s">
        <v>96</v>
      </c>
      <c r="C64" s="5">
        <v>0</v>
      </c>
      <c r="D64" s="5">
        <v>0</v>
      </c>
      <c r="E64" s="5">
        <v>30</v>
      </c>
      <c r="F64" s="6"/>
      <c r="G64" s="1" t="s">
        <v>111</v>
      </c>
    </row>
    <row r="65" spans="2:7" x14ac:dyDescent="0.2">
      <c r="C65" s="5">
        <f>SUM(C61:C64)</f>
        <v>5935</v>
      </c>
      <c r="D65" s="5">
        <f>SUM(D61:D64)</f>
        <v>5935</v>
      </c>
      <c r="E65" s="5">
        <f>SUM(E61:E64)</f>
        <v>5630</v>
      </c>
      <c r="F65" s="6">
        <f t="shared" si="2"/>
        <v>-5.1390058972198838E-2</v>
      </c>
    </row>
    <row r="66" spans="2:7" x14ac:dyDescent="0.2">
      <c r="C66" s="5"/>
      <c r="D66" s="5"/>
      <c r="E66" s="5"/>
      <c r="F66" s="6"/>
    </row>
    <row r="67" spans="2:7" x14ac:dyDescent="0.2">
      <c r="B67" s="1" t="s">
        <v>95</v>
      </c>
      <c r="C67" s="5">
        <v>50</v>
      </c>
      <c r="D67" s="5">
        <v>50</v>
      </c>
      <c r="E67" s="5">
        <v>0</v>
      </c>
      <c r="F67" s="6">
        <f t="shared" si="2"/>
        <v>-1</v>
      </c>
      <c r="G67" s="1" t="s">
        <v>112</v>
      </c>
    </row>
    <row r="68" spans="2:7" x14ac:dyDescent="0.2">
      <c r="B68" s="1" t="s">
        <v>94</v>
      </c>
      <c r="C68" s="5">
        <v>2750</v>
      </c>
      <c r="D68" s="5">
        <v>2750</v>
      </c>
      <c r="E68" s="5">
        <v>1900</v>
      </c>
      <c r="F68" s="6">
        <f t="shared" si="2"/>
        <v>-0.30909090909090908</v>
      </c>
      <c r="G68" s="1" t="s">
        <v>113</v>
      </c>
    </row>
    <row r="69" spans="2:7" x14ac:dyDescent="0.2">
      <c r="C69" s="5">
        <f>SUM(C67:C68)</f>
        <v>2800</v>
      </c>
      <c r="D69" s="5">
        <f>SUM(D67:D68)</f>
        <v>2800</v>
      </c>
      <c r="E69" s="5">
        <f>SUM(E67:E68)</f>
        <v>1900</v>
      </c>
      <c r="F69" s="6">
        <f t="shared" si="2"/>
        <v>-0.3214285714285714</v>
      </c>
    </row>
    <row r="70" spans="2:7" x14ac:dyDescent="0.2">
      <c r="B70" s="1" t="s">
        <v>93</v>
      </c>
      <c r="C70" s="5">
        <f>+C65-C69</f>
        <v>3135</v>
      </c>
      <c r="D70" s="5">
        <f>+D65-D69</f>
        <v>3135</v>
      </c>
      <c r="E70" s="5">
        <f>+E65-E69</f>
        <v>3730</v>
      </c>
      <c r="F70" s="6">
        <f t="shared" si="2"/>
        <v>0.18979266347687407</v>
      </c>
      <c r="G70" s="1" t="s">
        <v>114</v>
      </c>
    </row>
    <row r="71" spans="2:7" x14ac:dyDescent="0.2">
      <c r="B71" s="1" t="s">
        <v>92</v>
      </c>
      <c r="C71" s="5">
        <f>+C70+C59</f>
        <v>3515</v>
      </c>
      <c r="D71" s="5">
        <f>+D70+D59</f>
        <v>3515</v>
      </c>
      <c r="E71" s="5">
        <f>+E70+E59</f>
        <v>4030</v>
      </c>
      <c r="F71" s="6">
        <f t="shared" si="2"/>
        <v>0.1465149359886202</v>
      </c>
    </row>
    <row r="72" spans="2:7" x14ac:dyDescent="0.2">
      <c r="C72" s="5"/>
      <c r="D72" s="5"/>
      <c r="E72" s="5"/>
      <c r="F72" s="6"/>
    </row>
    <row r="73" spans="2:7" x14ac:dyDescent="0.2">
      <c r="B73" s="1" t="s">
        <v>91</v>
      </c>
      <c r="C73" s="5">
        <v>4000</v>
      </c>
      <c r="D73" s="5">
        <v>4000</v>
      </c>
      <c r="E73" s="5">
        <v>4000</v>
      </c>
      <c r="F73" s="6">
        <f t="shared" si="2"/>
        <v>0</v>
      </c>
    </row>
    <row r="74" spans="2:7" x14ac:dyDescent="0.2">
      <c r="B74" s="1" t="s">
        <v>90</v>
      </c>
      <c r="C74" s="5">
        <v>-485</v>
      </c>
      <c r="D74" s="5">
        <v>-485</v>
      </c>
      <c r="E74" s="5">
        <v>30</v>
      </c>
      <c r="F74" s="6">
        <f t="shared" si="2"/>
        <v>-1.0618556701030928</v>
      </c>
      <c r="G74" s="1" t="s">
        <v>115</v>
      </c>
    </row>
    <row r="75" spans="2:7" x14ac:dyDescent="0.2">
      <c r="C75" s="5">
        <f>SUM(C73:C74)</f>
        <v>3515</v>
      </c>
      <c r="D75" s="5">
        <f>SUM(D73:D74)</f>
        <v>3515</v>
      </c>
      <c r="E75" s="5">
        <f>SUM(E73:E74)</f>
        <v>4030</v>
      </c>
      <c r="F75" s="6">
        <f t="shared" si="2"/>
        <v>0.1465149359886202</v>
      </c>
    </row>
    <row r="78" spans="2:7" x14ac:dyDescent="0.2">
      <c r="B78" s="1" t="s">
        <v>118</v>
      </c>
      <c r="C78" s="5">
        <f>-+C61*365/C47</f>
        <v>684.375</v>
      </c>
      <c r="D78" s="5">
        <f t="shared" ref="D78:E78" si="3">-+D61*365/D47</f>
        <v>171.09375</v>
      </c>
      <c r="E78" s="5">
        <f t="shared" si="3"/>
        <v>68.867924528301884</v>
      </c>
    </row>
    <row r="79" spans="2:7" x14ac:dyDescent="0.2">
      <c r="B79" s="1" t="s">
        <v>116</v>
      </c>
      <c r="C79" s="5">
        <f>+C62*365/C46</f>
        <v>73</v>
      </c>
      <c r="D79" s="5">
        <f t="shared" ref="D79:E79" si="4">+D62*365/D46</f>
        <v>18.25</v>
      </c>
      <c r="E79" s="5">
        <f t="shared" si="4"/>
        <v>48.451327433628322</v>
      </c>
    </row>
    <row r="80" spans="2:7" x14ac:dyDescent="0.2">
      <c r="B80" s="1" t="s">
        <v>119</v>
      </c>
      <c r="C80" s="5">
        <f>-+C68*365/(C50+C47)</f>
        <v>699.47735191637628</v>
      </c>
      <c r="D80" s="5">
        <f t="shared" ref="D80:E80" si="5">-+D68*365/(D50+D47)</f>
        <v>174.86933797909407</v>
      </c>
      <c r="E80" s="5">
        <f t="shared" si="5"/>
        <v>69.349999999999994</v>
      </c>
    </row>
    <row r="81" spans="2:5" x14ac:dyDescent="0.2">
      <c r="B81" s="1" t="s">
        <v>117</v>
      </c>
      <c r="C81" s="5">
        <f>+C78+C79-C80</f>
        <v>57.897648083623722</v>
      </c>
      <c r="D81" s="5">
        <f t="shared" ref="D81:E81" si="6">+D78+D79-D80</f>
        <v>14.47441202090593</v>
      </c>
      <c r="E81" s="5">
        <f t="shared" si="6"/>
        <v>47.969251961930212</v>
      </c>
    </row>
  </sheetData>
  <hyperlinks>
    <hyperlink ref="A1" location="Main!A1" display="Main" xr:uid="{499A2C0B-EC7C-4CDD-A365-457BD03C5550}"/>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Module 5</vt:lpstr>
      <vt:lpstr>WSE5.2</vt:lpstr>
    </vt:vector>
  </TitlesOfParts>
  <Company>Deloitte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bcornish</dc:creator>
  <cp:lastModifiedBy>Cornish, Bob</cp:lastModifiedBy>
  <dcterms:created xsi:type="dcterms:W3CDTF">2023-05-03T08:06:35Z</dcterms:created>
  <dcterms:modified xsi:type="dcterms:W3CDTF">2023-05-07T18:39:39Z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2023-05-03T08:06:36Z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cd7cc5d6-a900-4984-ab95-cf775be54436</vt:lpwstr>
  </property>
  <property fmtid="{D5CDD505-2E9C-101B-9397-08002B2CF9AE}" pid="8" name="MSIP_Label_ea60d57e-af5b-4752-ac57-3e4f28ca11dc_ContentBits">
    <vt:lpwstr>0</vt:lpwstr>
  </property>
</Properties>
</file>