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211" documentId="8_{52B789C9-9BEC-4CCB-812E-E5ED1E86936B}" xr6:coauthVersionLast="47" xr6:coauthVersionMax="47" xr10:uidLastSave="{C20EE0FE-2E34-4262-AB9F-C4D445CCD6AA}"/>
  <bookViews>
    <workbookView xWindow="-1620" yWindow="-17925" windowWidth="21600" windowHeight="11160" activeTab="1" xr2:uid="{1C6CEB92-AD3F-43FF-876B-8C7A766E3780}"/>
  </bookViews>
  <sheets>
    <sheet name="Main" sheetId="1" r:id="rId1"/>
    <sheet name="Module 22" sheetId="2" r:id="rId2"/>
    <sheet name="WSE22.1" sheetId="3" r:id="rId3"/>
    <sheet name="WSE22.2" sheetId="4" r:id="rId4"/>
    <sheet name="WSE22.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5" l="1"/>
  <c r="F80" i="5"/>
  <c r="C77" i="5"/>
  <c r="D60" i="5"/>
  <c r="E60" i="5" s="1"/>
  <c r="E59" i="5"/>
  <c r="F49" i="5"/>
  <c r="E61" i="5" l="1"/>
  <c r="E62" i="5" s="1"/>
</calcChain>
</file>

<file path=xl/sharedStrings.xml><?xml version="1.0" encoding="utf-8"?>
<sst xmlns="http://schemas.openxmlformats.org/spreadsheetml/2006/main" count="109" uniqueCount="101">
  <si>
    <t>Main</t>
  </si>
  <si>
    <t>Module 22</t>
  </si>
  <si>
    <t>Module 22 - Events after the Reporting Period</t>
  </si>
  <si>
    <t>Post balance sheet events</t>
  </si>
  <si>
    <t>basically any material post year event needs to be disclosed.</t>
  </si>
  <si>
    <t>don asjust the accounts buy add in a disclosure and estimate the value</t>
  </si>
  <si>
    <t>Examle</t>
  </si>
  <si>
    <t>1 - would need to know if the impairment is material or not</t>
  </si>
  <si>
    <t>7 - tax change - no disclosure</t>
  </si>
  <si>
    <t>8 - yes - would definitely have to disclose a fraud meaning the accounts are materially mistatedd</t>
  </si>
  <si>
    <t>2 - If material</t>
  </si>
  <si>
    <t>4 - if material</t>
  </si>
  <si>
    <t>6 - major restructuring - no</t>
  </si>
  <si>
    <t>3 - no - normal course of business.  Doesn't affect the numbers issued at year end</t>
  </si>
  <si>
    <t>5 - no - does not impact the numbers reported at year end</t>
  </si>
  <si>
    <t>dividends declared post balance sheet should not be adjusted for</t>
  </si>
  <si>
    <t>dividends declared post balance sheet and pre-FS date should be disclosed in the notes</t>
  </si>
  <si>
    <t>WSE22.1</t>
  </si>
  <si>
    <t>WSE22.2</t>
  </si>
  <si>
    <t>WSE22.3</t>
  </si>
  <si>
    <t>Sunban plc</t>
  </si>
  <si>
    <t>YE</t>
  </si>
  <si>
    <t>Redundancies</t>
  </si>
  <si>
    <t>Announcing, or commencing the implementation of, a major restructuring is a non-adjusting event. The nature of the event (location and redundancies) and its financial effect (£2,600k) must be disclosed.</t>
  </si>
  <si>
    <t>Foreign currency receivables</t>
  </si>
  <si>
    <t>Ultravision</t>
  </si>
  <si>
    <t>A major business combination after the reporting period is a non-adjusting event. As this is an announcement only and not the combination itself, no disclosure is required.
Just annoucing a bid is not enough to disclouse in the FS.</t>
  </si>
  <si>
    <t>Fizzy Ltd</t>
  </si>
  <si>
    <t>increase prov'n</t>
  </si>
  <si>
    <t>no contract exists until delivery</t>
  </si>
  <si>
    <t>no disclosure</t>
  </si>
  <si>
    <t>no accrual even</t>
  </si>
  <si>
    <t>loss</t>
  </si>
  <si>
    <t>cancel</t>
  </si>
  <si>
    <t>provsion for the 80k loss at YE</t>
  </si>
  <si>
    <t>uncertain outcome</t>
  </si>
  <si>
    <t>do not disclose</t>
  </si>
  <si>
    <t>disclose with amount</t>
  </si>
  <si>
    <t>restructure prov'n for 250</t>
  </si>
  <si>
    <t>no real chance of return</t>
  </si>
  <si>
    <t>no prov'n required</t>
  </si>
  <si>
    <t>The receipt of information after the reporting period indicating that an asset was credit-impaired at the end of the reporting period is an adjusting event.  The liquidation of the customer confirms that the customer was credit-impaired and so the £700k should be written off in the financial statements.  The allowance for receivables of £1,300k should be reversed as the debt was paid following the year end.
Provisions which are subsequently met should be reversed in the FS.</t>
  </si>
  <si>
    <t>Court case</t>
  </si>
  <si>
    <t>The settlement after the reporting period of a court case that confirms that the entity has a present obligation at the end of the reporting period is an adjusting event.</t>
  </si>
  <si>
    <t>The entity must adjust the previously recognised provision related to this court case to £125k, representing the final settlement, while the remaining legal fees incurred of £10k are accrued expenses.</t>
  </si>
  <si>
    <t>Contract for machinery</t>
  </si>
  <si>
    <t>As the contract may be terminated without compensating the other party and as no asset is controlled, there is nothing to recognise in the financial statements.</t>
  </si>
  <si>
    <t>As this is not a major purchase of assets, it would not be deemed to be material and no disclosure would be required.</t>
  </si>
  <si>
    <t>Customer contract</t>
  </si>
  <si>
    <t>This is an onerous contract, as the unavoidable costs of meeting the obligations under the contract (£440k) exceed the economic benefits expected to be received under it (£400k).</t>
  </si>
  <si>
    <t>A provision for the onerous contract must be recognised at the lower of the loss (£40k) and the cancellation cost (£500k).</t>
  </si>
  <si>
    <t>onerouse contract</t>
  </si>
  <si>
    <t>The damages (£100k) represent a contingent asset, as it is a possible asset that arises from past events (legal proceedings) whose existence will be confirmed only by the occurrence of a future event (winning the court case) not wholly within the control of the entity.</t>
  </si>
  <si>
    <t>Legal proceedings</t>
  </si>
  <si>
    <t>Dividend</t>
  </si>
  <si>
    <t>As the entity has declared dividends to the holders of equity instruments after the reporting period, the entity shall not recognise those dividends as a liability at the end of the reporting period.</t>
  </si>
  <si>
    <t>Amalgamation</t>
  </si>
  <si>
    <t>Announcing, or commencing the implementation of, a major restructuring is a non-adjusting event after the reporting period.</t>
  </si>
  <si>
    <t>The nature of the event (locations and redundancies) and its financial effect (net savings of £250k) must be disclosed.</t>
  </si>
  <si>
    <t>Warranty</t>
  </si>
  <si>
    <t>As a result of selling goods under warranty, a legal obligation has been created for repairs.</t>
  </si>
  <si>
    <t>There is no probable outflow of economic resource as no goods have been returned for repair and they are highly reliable.</t>
  </si>
  <si>
    <t>Livington Housing Ltd</t>
  </si>
  <si>
    <t>paid before signing date</t>
  </si>
  <si>
    <t>add in prov'n</t>
  </si>
  <si>
    <t>reclass as HFS as post BS event</t>
  </si>
  <si>
    <t>significant adjusting even</t>
  </si>
  <si>
    <t>announcement is not enough.</t>
  </si>
  <si>
    <t>dr - RE</t>
  </si>
  <si>
    <t>cr - other payables</t>
  </si>
  <si>
    <t>being dividend declared but not paid</t>
  </si>
  <si>
    <t>As the entity has declared dividends to the holders of equity instruments before the reporting period, the entity shall recognise those dividends as a liability at the end of the reporting period.</t>
  </si>
  <si>
    <t>Disposal of property, plant and equipment</t>
  </si>
  <si>
    <t>The disposal of property, plant and equipment does not give evidence impacting the carrying amount at year end and so is not an adjusting event.</t>
  </si>
  <si>
    <t>As this is a major disposal of assets, details of the transaction including the sales price (£2,600k) and gain on sale (£475k) must be disclosed in the notes to the accounts.</t>
  </si>
  <si>
    <t>Cost</t>
  </si>
  <si>
    <t>2*1500</t>
  </si>
  <si>
    <t>AD</t>
  </si>
  <si>
    <t>NBV</t>
  </si>
  <si>
    <t>Proceeds</t>
  </si>
  <si>
    <t>gain on sales</t>
  </si>
  <si>
    <t>include the proceeds and gain on sale in the notes to the accounts</t>
  </si>
  <si>
    <t>Plan to purchase the entire share capital of Biggart Homes Ltd</t>
  </si>
  <si>
    <t>A major business combination after the reporting period is a non-adjusting event.</t>
  </si>
  <si>
    <t>As this is an announcement only and not the combination itself, which is not due to take place until after the financial statements are issued, no disclosure is required.</t>
  </si>
  <si>
    <t>Inventories</t>
  </si>
  <si>
    <t>The receipt of information after the reporting period indicating that an asset was credit-impaired at the end of the reporting period is an adjusting event.</t>
  </si>
  <si>
    <t>sold at less then cost</t>
  </si>
  <si>
    <t>adjust inventory cost v nrv</t>
  </si>
  <si>
    <t>The sale of inventories confirms that the inventories’ net realisable value was lower than its cost and so £70k should be written down in the financial statements.</t>
  </si>
  <si>
    <t>Write down</t>
  </si>
  <si>
    <t>nrv</t>
  </si>
  <si>
    <t>cost</t>
  </si>
  <si>
    <t>cr - inventory</t>
  </si>
  <si>
    <t>dr - COS</t>
  </si>
  <si>
    <t>being write down of inventories to adjust for PYE sale confirming the asssets nrv is lower than the cost</t>
  </si>
  <si>
    <t>Loan facility</t>
  </si>
  <si>
    <t>Entering into a significant commitment is a non-adjusting event.</t>
  </si>
  <si>
    <t>The extension from £15,000k to £25,000k must be disclosed.</t>
  </si>
  <si>
    <t>significant commitment</t>
  </si>
  <si>
    <t>disclose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</si>
</sst>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14" fontId="1" fillId="0" borderId="0" xfId="0" applyNumberFormat="1" applyFont="1"/>
    <xf numFmtId="0" fontId="1" fillId="0" borderId="0" xfId="0" applyFont="1" applyAlignment="1">
      <alignment horizontal="left" vertical="top" wrapText="1"/>
    </xf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7</xdr:col>
      <xdr:colOff>0</xdr:colOff>
      <xdr:row>30</xdr:row>
      <xdr:rowOff>123278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BA4D2C-0687-3E46-86A3-10F1E9C9D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969818"/>
          <a:ext cx="3636819" cy="38640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7</xdr:col>
      <xdr:colOff>0</xdr:colOff>
      <xdr:row>56</xdr:row>
      <xdr:rowOff>19631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5CED61-68D5-2B6A-D6E6-EE8B41BA6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136" y="7204364"/>
          <a:ext cx="3636819" cy="157826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57</xdr:row>
      <xdr:rowOff>0</xdr:rowOff>
    </xdr:from>
    <xdr:to>
      <xdr:col>7</xdr:col>
      <xdr:colOff>36791</xdr:colOff>
      <xdr:row>88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FD7A13-F58D-495F-ED99-7DF433FD8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119" y="8975912"/>
          <a:ext cx="3667496" cy="4863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1</xdr:rowOff>
    </xdr:from>
    <xdr:to>
      <xdr:col>7</xdr:col>
      <xdr:colOff>0</xdr:colOff>
      <xdr:row>107</xdr:row>
      <xdr:rowOff>108289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AA5AE9-EC68-EE58-0940-9C6096DA7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321" y="14110608"/>
          <a:ext cx="3673929" cy="2054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</xdr:rowOff>
    </xdr:from>
    <xdr:to>
      <xdr:col>2</xdr:col>
      <xdr:colOff>20053</xdr:colOff>
      <xdr:row>34</xdr:row>
      <xdr:rowOff>116713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957597-5366-B0A3-DE38-575D83E53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76501"/>
          <a:ext cx="3657600" cy="28599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1</xdr:rowOff>
    </xdr:from>
    <xdr:to>
      <xdr:col>2</xdr:col>
      <xdr:colOff>20053</xdr:colOff>
      <xdr:row>15</xdr:row>
      <xdr:rowOff>54277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7828F9-68B5-00F2-9FC9-726E88141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00101"/>
          <a:ext cx="3657600" cy="15782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0</xdr:rowOff>
    </xdr:from>
    <xdr:to>
      <xdr:col>7</xdr:col>
      <xdr:colOff>1</xdr:colOff>
      <xdr:row>16</xdr:row>
      <xdr:rowOff>50367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7B51-AFD1-D3C3-B4E3-F6DC53A7D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495300"/>
          <a:ext cx="3657600" cy="20315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1</xdr:rowOff>
    </xdr:from>
    <xdr:to>
      <xdr:col>7</xdr:col>
      <xdr:colOff>16252</xdr:colOff>
      <xdr:row>50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746B44-689E-46E3-7ABA-A2B1EE24B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136" y="2840183"/>
          <a:ext cx="3653071" cy="49876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135354</xdr:rowOff>
    </xdr:from>
    <xdr:to>
      <xdr:col>6</xdr:col>
      <xdr:colOff>591444</xdr:colOff>
      <xdr:row>18</xdr:row>
      <xdr:rowOff>135354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E97291-BB09-61B3-5EA6-3A7A09A7F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605" y="777038"/>
          <a:ext cx="3649471" cy="21055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7</xdr:col>
      <xdr:colOff>0</xdr:colOff>
      <xdr:row>41</xdr:row>
      <xdr:rowOff>120745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FE9A4A-E74B-9B69-68D1-CAAD84C60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933700"/>
          <a:ext cx="3657600" cy="3473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4CF2-EC34-4FC7-B50A-30A211052956}">
  <dimension ref="B2:C4"/>
  <sheetViews>
    <sheetView workbookViewId="0">
      <selection activeCell="C4" sqref="C4"/>
    </sheetView>
  </sheetViews>
  <sheetFormatPr defaultRowHeight="15" x14ac:dyDescent="0.25"/>
  <cols>
    <col min="2" max="2" width="10.28515625" bestFit="1" customWidth="1"/>
  </cols>
  <sheetData>
    <row r="2" spans="2:3" x14ac:dyDescent="0.25">
      <c r="B2" s="2" t="s">
        <v>1</v>
      </c>
      <c r="C2" s="2" t="s">
        <v>17</v>
      </c>
    </row>
    <row r="3" spans="2:3" x14ac:dyDescent="0.25">
      <c r="C3" s="2" t="s">
        <v>18</v>
      </c>
    </row>
    <row r="4" spans="2:3" x14ac:dyDescent="0.25">
      <c r="C4" s="2" t="s">
        <v>19</v>
      </c>
    </row>
  </sheetData>
  <hyperlinks>
    <hyperlink ref="B2" location="'Module 22'!A1" display="Module 22" xr:uid="{304F367A-3259-4508-8E7F-DFD8306CFE64}"/>
    <hyperlink ref="C2" location="WSE22.1!A1" display="WSE22.1" xr:uid="{5E5FAE12-CB68-41F9-AFE0-710D2B3C0C9A}"/>
    <hyperlink ref="C3" location="WSE22.2!A1" display="WSE22.2" xr:uid="{5F97B1A6-5063-4B2A-AD70-EB788A1169A7}"/>
    <hyperlink ref="C4" location="WSE22.3!A1" display="WSE22.3" xr:uid="{44F27AEA-1A1A-4969-9DB5-0BCB337FF53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74D0-60B4-4239-934A-3E5593E5DAD4}">
  <dimension ref="A1:B93"/>
  <sheetViews>
    <sheetView tabSelected="1" zoomScale="130" zoomScaleNormal="130" workbookViewId="0">
      <selection activeCell="B2" sqref="B2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x14ac:dyDescent="0.2">
      <c r="B2" s="1" t="s">
        <v>2</v>
      </c>
    </row>
    <row r="4" spans="1:2" x14ac:dyDescent="0.2">
      <c r="B4" s="1" t="s">
        <v>3</v>
      </c>
    </row>
    <row r="34" spans="2:2" x14ac:dyDescent="0.2">
      <c r="B34" s="1" t="s">
        <v>4</v>
      </c>
    </row>
    <row r="35" spans="2:2" x14ac:dyDescent="0.2">
      <c r="B35" s="1" t="s">
        <v>5</v>
      </c>
    </row>
    <row r="37" spans="2:2" x14ac:dyDescent="0.2">
      <c r="B37" s="1" t="s">
        <v>6</v>
      </c>
    </row>
    <row r="38" spans="2:2" x14ac:dyDescent="0.2">
      <c r="B38" s="1" t="s">
        <v>7</v>
      </c>
    </row>
    <row r="39" spans="2:2" x14ac:dyDescent="0.2">
      <c r="B39" s="1" t="s">
        <v>10</v>
      </c>
    </row>
    <row r="40" spans="2:2" x14ac:dyDescent="0.2">
      <c r="B40" s="1" t="s">
        <v>13</v>
      </c>
    </row>
    <row r="41" spans="2:2" x14ac:dyDescent="0.2">
      <c r="B41" s="1" t="s">
        <v>11</v>
      </c>
    </row>
    <row r="42" spans="2:2" x14ac:dyDescent="0.2">
      <c r="B42" s="1" t="s">
        <v>14</v>
      </c>
    </row>
    <row r="43" spans="2:2" x14ac:dyDescent="0.2">
      <c r="B43" s="1" t="s">
        <v>12</v>
      </c>
    </row>
    <row r="44" spans="2:2" x14ac:dyDescent="0.2">
      <c r="B44" s="1" t="s">
        <v>8</v>
      </c>
    </row>
    <row r="45" spans="2:2" x14ac:dyDescent="0.2">
      <c r="B45" s="1" t="s">
        <v>9</v>
      </c>
    </row>
    <row r="92" spans="2:2" x14ac:dyDescent="0.2">
      <c r="B92" s="1" t="s">
        <v>15</v>
      </c>
    </row>
    <row r="93" spans="2:2" x14ac:dyDescent="0.2">
      <c r="B93" s="1" t="s">
        <v>16</v>
      </c>
    </row>
  </sheetData>
  <hyperlinks>
    <hyperlink ref="A1" location="Main!A1" display="Main" xr:uid="{AC89AA26-7EB7-4352-9DBB-A301EAAA5DF5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F6E3-DEEE-49CD-BB58-6AA7CFE02FA7}">
  <dimension ref="A1:C45"/>
  <sheetViews>
    <sheetView topLeftCell="A34" zoomScale="190" zoomScaleNormal="190" workbookViewId="0">
      <selection activeCell="B43" sqref="B43"/>
    </sheetView>
  </sheetViews>
  <sheetFormatPr defaultRowHeight="12" x14ac:dyDescent="0.2"/>
  <cols>
    <col min="1" max="1" width="9.140625" style="1"/>
    <col min="2" max="2" width="54.7109375" style="1" customWidth="1"/>
    <col min="3" max="16384" width="9.140625" style="1"/>
  </cols>
  <sheetData>
    <row r="1" spans="1:3" ht="15" x14ac:dyDescent="0.25">
      <c r="A1" s="2" t="s">
        <v>0</v>
      </c>
    </row>
    <row r="2" spans="1:3" x14ac:dyDescent="0.2">
      <c r="B2" s="1" t="s">
        <v>20</v>
      </c>
    </row>
    <row r="3" spans="1:3" x14ac:dyDescent="0.2">
      <c r="B3" s="1" t="s">
        <v>21</v>
      </c>
      <c r="C3" s="3">
        <v>42735</v>
      </c>
    </row>
    <row r="38" spans="2:2" x14ac:dyDescent="0.2">
      <c r="B38" s="1" t="s">
        <v>22</v>
      </c>
    </row>
    <row r="39" spans="2:2" ht="48" x14ac:dyDescent="0.2">
      <c r="B39" s="4" t="s">
        <v>23</v>
      </c>
    </row>
    <row r="41" spans="2:2" x14ac:dyDescent="0.2">
      <c r="B41" s="4" t="s">
        <v>24</v>
      </c>
    </row>
    <row r="42" spans="2:2" ht="82.5" customHeight="1" x14ac:dyDescent="0.2">
      <c r="B42" s="4" t="s">
        <v>41</v>
      </c>
    </row>
    <row r="43" spans="2:2" x14ac:dyDescent="0.2">
      <c r="B43" s="4"/>
    </row>
    <row r="44" spans="2:2" x14ac:dyDescent="0.2">
      <c r="B44" s="4" t="s">
        <v>25</v>
      </c>
    </row>
    <row r="45" spans="2:2" ht="60" x14ac:dyDescent="0.2">
      <c r="B45" s="4" t="s">
        <v>26</v>
      </c>
    </row>
  </sheetData>
  <hyperlinks>
    <hyperlink ref="A1" location="Main!A1" display="Main" xr:uid="{8B36AE43-5A7A-4646-B029-3B146BEE45ED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7231-7306-4575-A338-39A4090249B9}">
  <dimension ref="A1:J79"/>
  <sheetViews>
    <sheetView topLeftCell="A16" zoomScale="160" zoomScaleNormal="160" workbookViewId="0">
      <selection activeCell="E82" sqref="E82"/>
    </sheetView>
  </sheetViews>
  <sheetFormatPr defaultRowHeight="12" x14ac:dyDescent="0.2"/>
  <cols>
    <col min="1" max="16384" width="9.140625" style="1"/>
  </cols>
  <sheetData>
    <row r="1" spans="1:4" ht="15" x14ac:dyDescent="0.25">
      <c r="A1" s="2" t="s">
        <v>0</v>
      </c>
    </row>
    <row r="2" spans="1:4" x14ac:dyDescent="0.2">
      <c r="B2" s="1" t="s">
        <v>27</v>
      </c>
      <c r="C2" s="1" t="s">
        <v>21</v>
      </c>
      <c r="D2" s="3">
        <v>43190</v>
      </c>
    </row>
    <row r="23" spans="9:10" x14ac:dyDescent="0.2">
      <c r="I23" s="1" t="s">
        <v>28</v>
      </c>
    </row>
    <row r="27" spans="9:10" x14ac:dyDescent="0.2">
      <c r="I27" s="1" t="s">
        <v>29</v>
      </c>
    </row>
    <row r="28" spans="9:10" x14ac:dyDescent="0.2">
      <c r="I28" s="1" t="s">
        <v>30</v>
      </c>
    </row>
    <row r="29" spans="9:10" x14ac:dyDescent="0.2">
      <c r="I29" s="1" t="s">
        <v>31</v>
      </c>
    </row>
    <row r="32" spans="9:10" x14ac:dyDescent="0.2">
      <c r="I32" s="1" t="s">
        <v>32</v>
      </c>
      <c r="J32" s="1">
        <v>80</v>
      </c>
    </row>
    <row r="33" spans="9:10" x14ac:dyDescent="0.2">
      <c r="I33" s="1" t="s">
        <v>33</v>
      </c>
      <c r="J33" s="1">
        <v>500</v>
      </c>
    </row>
    <row r="34" spans="9:10" x14ac:dyDescent="0.2">
      <c r="I34" s="1" t="s">
        <v>34</v>
      </c>
    </row>
    <row r="35" spans="9:10" x14ac:dyDescent="0.2">
      <c r="I35" s="1" t="s">
        <v>51</v>
      </c>
    </row>
    <row r="38" spans="9:10" x14ac:dyDescent="0.2">
      <c r="I38" s="1" t="s">
        <v>35</v>
      </c>
    </row>
    <row r="39" spans="9:10" x14ac:dyDescent="0.2">
      <c r="I39" s="1" t="s">
        <v>36</v>
      </c>
    </row>
    <row r="41" spans="9:10" x14ac:dyDescent="0.2">
      <c r="I41" s="1" t="s">
        <v>37</v>
      </c>
    </row>
    <row r="45" spans="9:10" x14ac:dyDescent="0.2">
      <c r="I45" s="1" t="s">
        <v>38</v>
      </c>
    </row>
    <row r="49" spans="2:9" x14ac:dyDescent="0.2">
      <c r="I49" s="1" t="s">
        <v>39</v>
      </c>
    </row>
    <row r="50" spans="2:9" x14ac:dyDescent="0.2">
      <c r="I50" s="1" t="s">
        <v>40</v>
      </c>
    </row>
    <row r="54" spans="2:9" x14ac:dyDescent="0.2">
      <c r="B54" s="1" t="s">
        <v>42</v>
      </c>
    </row>
    <row r="55" spans="2:9" x14ac:dyDescent="0.2">
      <c r="B55" s="1" t="s">
        <v>43</v>
      </c>
    </row>
    <row r="56" spans="2:9" x14ac:dyDescent="0.2">
      <c r="B56" s="1" t="s">
        <v>44</v>
      </c>
    </row>
    <row r="58" spans="2:9" x14ac:dyDescent="0.2">
      <c r="B58" s="1" t="s">
        <v>45</v>
      </c>
    </row>
    <row r="59" spans="2:9" x14ac:dyDescent="0.2">
      <c r="B59" s="1" t="s">
        <v>46</v>
      </c>
    </row>
    <row r="60" spans="2:9" x14ac:dyDescent="0.2">
      <c r="B60" s="1" t="s">
        <v>47</v>
      </c>
    </row>
    <row r="62" spans="2:9" x14ac:dyDescent="0.2">
      <c r="B62" s="1" t="s">
        <v>48</v>
      </c>
    </row>
    <row r="63" spans="2:9" x14ac:dyDescent="0.2">
      <c r="B63" s="1" t="s">
        <v>49</v>
      </c>
    </row>
    <row r="64" spans="2:9" x14ac:dyDescent="0.2">
      <c r="B64" s="1" t="s">
        <v>50</v>
      </c>
    </row>
    <row r="66" spans="2:2" x14ac:dyDescent="0.2">
      <c r="B66" s="1" t="s">
        <v>53</v>
      </c>
    </row>
    <row r="67" spans="2:2" x14ac:dyDescent="0.2">
      <c r="B67" s="1" t="s">
        <v>52</v>
      </c>
    </row>
    <row r="69" spans="2:2" x14ac:dyDescent="0.2">
      <c r="B69" s="1" t="s">
        <v>54</v>
      </c>
    </row>
    <row r="70" spans="2:2" x14ac:dyDescent="0.2">
      <c r="B70" s="1" t="s">
        <v>55</v>
      </c>
    </row>
    <row r="71" spans="2:2" x14ac:dyDescent="0.2">
      <c r="B71" s="1" t="s">
        <v>55</v>
      </c>
    </row>
    <row r="73" spans="2:2" x14ac:dyDescent="0.2">
      <c r="B73" s="1" t="s">
        <v>56</v>
      </c>
    </row>
    <row r="74" spans="2:2" x14ac:dyDescent="0.2">
      <c r="B74" s="1" t="s">
        <v>57</v>
      </c>
    </row>
    <row r="75" spans="2:2" x14ac:dyDescent="0.2">
      <c r="B75" s="1" t="s">
        <v>58</v>
      </c>
    </row>
    <row r="77" spans="2:2" x14ac:dyDescent="0.2">
      <c r="B77" s="1" t="s">
        <v>59</v>
      </c>
    </row>
    <row r="78" spans="2:2" x14ac:dyDescent="0.2">
      <c r="B78" s="1" t="s">
        <v>60</v>
      </c>
    </row>
    <row r="79" spans="2:2" x14ac:dyDescent="0.2">
      <c r="B79" s="1" t="s">
        <v>61</v>
      </c>
    </row>
  </sheetData>
  <hyperlinks>
    <hyperlink ref="A1" location="Main!A1" display="Main" xr:uid="{039738A2-F0E7-4EB5-8C9B-32E516088FF8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CF4C-7C0E-4F62-A7BA-E7513FBB6BEE}">
  <dimension ref="A1:I85"/>
  <sheetViews>
    <sheetView zoomScale="190" zoomScaleNormal="190" workbookViewId="0">
      <selection activeCell="E97" sqref="E97"/>
    </sheetView>
  </sheetViews>
  <sheetFormatPr defaultRowHeight="12" x14ac:dyDescent="0.2"/>
  <cols>
    <col min="1" max="16384" width="9.140625" style="1"/>
  </cols>
  <sheetData>
    <row r="1" spans="1:3" ht="15" x14ac:dyDescent="0.25">
      <c r="A1" s="2" t="s">
        <v>0</v>
      </c>
    </row>
    <row r="2" spans="1:3" x14ac:dyDescent="0.2">
      <c r="B2" s="1" t="s">
        <v>62</v>
      </c>
    </row>
    <row r="3" spans="1:3" x14ac:dyDescent="0.2">
      <c r="B3" s="1" t="s">
        <v>21</v>
      </c>
      <c r="C3" s="3">
        <v>43585</v>
      </c>
    </row>
    <row r="23" spans="9:9" x14ac:dyDescent="0.2">
      <c r="I23" s="1" t="s">
        <v>63</v>
      </c>
    </row>
    <row r="24" spans="9:9" x14ac:dyDescent="0.2">
      <c r="I24" s="1" t="s">
        <v>64</v>
      </c>
    </row>
    <row r="28" spans="9:9" x14ac:dyDescent="0.2">
      <c r="I28" s="1" t="s">
        <v>65</v>
      </c>
    </row>
    <row r="29" spans="9:9" x14ac:dyDescent="0.2">
      <c r="I29" s="1" t="s">
        <v>66</v>
      </c>
    </row>
    <row r="34" spans="2:9" x14ac:dyDescent="0.2">
      <c r="I34" s="1" t="s">
        <v>67</v>
      </c>
    </row>
    <row r="35" spans="2:9" x14ac:dyDescent="0.2">
      <c r="I35" s="1" t="s">
        <v>30</v>
      </c>
    </row>
    <row r="37" spans="2:9" x14ac:dyDescent="0.2">
      <c r="I37" s="1" t="s">
        <v>87</v>
      </c>
    </row>
    <row r="38" spans="2:9" x14ac:dyDescent="0.2">
      <c r="I38" s="1" t="s">
        <v>88</v>
      </c>
    </row>
    <row r="40" spans="2:9" x14ac:dyDescent="0.2">
      <c r="I40" s="1" t="s">
        <v>99</v>
      </c>
    </row>
    <row r="41" spans="2:9" x14ac:dyDescent="0.2">
      <c r="I41" s="1" t="s">
        <v>100</v>
      </c>
    </row>
    <row r="45" spans="2:9" x14ac:dyDescent="0.2">
      <c r="B45" s="6" t="s">
        <v>54</v>
      </c>
    </row>
    <row r="46" spans="2:9" x14ac:dyDescent="0.2">
      <c r="B46" s="1" t="s">
        <v>71</v>
      </c>
    </row>
    <row r="48" spans="2:9" x14ac:dyDescent="0.2">
      <c r="B48" s="1" t="s">
        <v>68</v>
      </c>
      <c r="E48" s="5">
        <v>7300</v>
      </c>
      <c r="F48" s="5"/>
    </row>
    <row r="49" spans="2:6" x14ac:dyDescent="0.2">
      <c r="C49" s="1" t="s">
        <v>69</v>
      </c>
      <c r="E49" s="5"/>
      <c r="F49" s="5">
        <f>+E48</f>
        <v>7300</v>
      </c>
    </row>
    <row r="50" spans="2:6" x14ac:dyDescent="0.2">
      <c r="B50" s="1" t="s">
        <v>70</v>
      </c>
    </row>
    <row r="54" spans="2:6" x14ac:dyDescent="0.2">
      <c r="B54" s="1" t="s">
        <v>72</v>
      </c>
    </row>
    <row r="55" spans="2:6" x14ac:dyDescent="0.2">
      <c r="B55" s="1" t="s">
        <v>73</v>
      </c>
    </row>
    <row r="56" spans="2:6" x14ac:dyDescent="0.2">
      <c r="B56" s="1" t="s">
        <v>74</v>
      </c>
    </row>
    <row r="58" spans="2:6" x14ac:dyDescent="0.2">
      <c r="B58" s="6" t="s">
        <v>79</v>
      </c>
      <c r="C58" s="6"/>
      <c r="D58" s="6"/>
      <c r="E58" s="7">
        <v>2600</v>
      </c>
    </row>
    <row r="59" spans="2:6" x14ac:dyDescent="0.2">
      <c r="B59" s="1" t="s">
        <v>75</v>
      </c>
      <c r="C59" s="3">
        <v>42554</v>
      </c>
      <c r="D59" s="1" t="s">
        <v>76</v>
      </c>
      <c r="E59" s="5">
        <f>2*1500</f>
        <v>3000</v>
      </c>
    </row>
    <row r="60" spans="2:6" x14ac:dyDescent="0.2">
      <c r="B60" s="1" t="s">
        <v>77</v>
      </c>
      <c r="C60" s="3">
        <v>43628</v>
      </c>
      <c r="D60" s="5">
        <f>YEARFRAC(C59,C60)*12</f>
        <v>35.300000000000004</v>
      </c>
      <c r="E60" s="5">
        <f>+D60*E59/120</f>
        <v>882.50000000000011</v>
      </c>
    </row>
    <row r="61" spans="2:6" x14ac:dyDescent="0.2">
      <c r="B61" s="1" t="s">
        <v>78</v>
      </c>
      <c r="C61" s="3">
        <v>43628</v>
      </c>
      <c r="E61" s="5">
        <f>+E59-E60</f>
        <v>2117.5</v>
      </c>
    </row>
    <row r="62" spans="2:6" x14ac:dyDescent="0.2">
      <c r="B62" s="6" t="s">
        <v>80</v>
      </c>
      <c r="C62" s="6"/>
      <c r="D62" s="6"/>
      <c r="E62" s="7">
        <f>+E58-E61</f>
        <v>482.5</v>
      </c>
    </row>
    <row r="64" spans="2:6" x14ac:dyDescent="0.2">
      <c r="B64" s="1" t="s">
        <v>81</v>
      </c>
    </row>
    <row r="67" spans="2:6" x14ac:dyDescent="0.2">
      <c r="B67" s="1" t="s">
        <v>82</v>
      </c>
    </row>
    <row r="68" spans="2:6" x14ac:dyDescent="0.2">
      <c r="B68" s="1" t="s">
        <v>83</v>
      </c>
    </row>
    <row r="69" spans="2:6" x14ac:dyDescent="0.2">
      <c r="B69" s="1" t="s">
        <v>84</v>
      </c>
    </row>
    <row r="71" spans="2:6" x14ac:dyDescent="0.2">
      <c r="B71" s="1" t="s">
        <v>85</v>
      </c>
    </row>
    <row r="72" spans="2:6" x14ac:dyDescent="0.2">
      <c r="B72" s="1" t="s">
        <v>86</v>
      </c>
    </row>
    <row r="73" spans="2:6" x14ac:dyDescent="0.2">
      <c r="B73" s="1" t="s">
        <v>89</v>
      </c>
    </row>
    <row r="75" spans="2:6" x14ac:dyDescent="0.2">
      <c r="B75" s="1" t="s">
        <v>91</v>
      </c>
      <c r="C75" s="1">
        <v>500</v>
      </c>
    </row>
    <row r="76" spans="2:6" x14ac:dyDescent="0.2">
      <c r="B76" s="1" t="s">
        <v>92</v>
      </c>
      <c r="C76" s="1">
        <v>570</v>
      </c>
    </row>
    <row r="77" spans="2:6" x14ac:dyDescent="0.2">
      <c r="B77" s="1" t="s">
        <v>90</v>
      </c>
      <c r="C77" s="1">
        <f>+C75-C76</f>
        <v>-70</v>
      </c>
    </row>
    <row r="79" spans="2:6" x14ac:dyDescent="0.2">
      <c r="B79" s="1" t="s">
        <v>94</v>
      </c>
      <c r="E79" s="1">
        <f>-C77</f>
        <v>70</v>
      </c>
    </row>
    <row r="80" spans="2:6" x14ac:dyDescent="0.2">
      <c r="C80" s="1" t="s">
        <v>93</v>
      </c>
      <c r="F80" s="1">
        <f>-C77</f>
        <v>70</v>
      </c>
    </row>
    <row r="81" spans="2:2" x14ac:dyDescent="0.2">
      <c r="B81" s="1" t="s">
        <v>95</v>
      </c>
    </row>
    <row r="83" spans="2:2" x14ac:dyDescent="0.2">
      <c r="B83" s="1" t="s">
        <v>96</v>
      </c>
    </row>
    <row r="84" spans="2:2" x14ac:dyDescent="0.2">
      <c r="B84" s="1" t="s">
        <v>97</v>
      </c>
    </row>
    <row r="85" spans="2:2" x14ac:dyDescent="0.2">
      <c r="B85" s="1" t="s">
        <v>98</v>
      </c>
    </row>
  </sheetData>
  <hyperlinks>
    <hyperlink ref="A1" location="Main!A1" display="Main" xr:uid="{ECCD378B-4AB0-4290-9FA8-32B7AE8A4086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Module 22</vt:lpstr>
      <vt:lpstr>WSE22.1</vt:lpstr>
      <vt:lpstr>WSE22.2</vt:lpstr>
      <vt:lpstr>WSE22.3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2023-05-09T07:52:17Z</dcterms:created>
  <dcterms:modified xsi:type="dcterms:W3CDTF">2023-05-17T12:59:04Z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2023-05-09T07:52:18Z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3ac22106-e9a5-4242-8e1d-e33fe6f38178</vt:lpwstr>
  </property>
  <property fmtid="{D5CDD505-2E9C-101B-9397-08002B2CF9AE}" pid="8" name="MSIP_Label_ea60d57e-af5b-4752-ac57-3e4f28ca11dc_ContentBits">
    <vt:lpwstr>0</vt:lpwstr>
  </property>
</Properties>
</file>