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FINREP Class Notes/"/>
    </mc:Choice>
  </mc:AlternateContent>
  <xr:revisionPtr revIDLastSave="256" documentId="8_{09182B83-3247-42ED-A5AA-63E3C8159D89}" xr6:coauthVersionLast="47" xr6:coauthVersionMax="47" xr10:uidLastSave="{F589FF3F-9F3C-4303-93BB-D6737D9F4B77}"/>
  <bookViews>
    <workbookView xWindow="10830" yWindow="2865" windowWidth="15075" windowHeight="11385" xr2:uid="{C0F3897B-C16B-45AD-86C0-846F908513C4}"/>
  </bookViews>
  <sheets>
    <sheet name="Main" sheetId="1" r:id="rId1"/>
    <sheet name="Mod 6" sheetId="2" r:id="rId2"/>
    <sheet name="WSE6.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3" l="1"/>
  <c r="F46" i="3"/>
  <c r="C41" i="3"/>
  <c r="C40" i="3"/>
  <c r="D43" i="3"/>
  <c r="D40" i="3"/>
  <c r="D42" i="3" s="1"/>
  <c r="C54" i="3"/>
  <c r="D51" i="3"/>
  <c r="C53" i="3"/>
  <c r="D53" i="3" s="1"/>
  <c r="D54" i="3" s="1"/>
  <c r="F28" i="3"/>
  <c r="E29" i="3" s="1"/>
  <c r="E24" i="3"/>
  <c r="F25" i="3" s="1"/>
  <c r="D8" i="3"/>
  <c r="D10" i="3" s="1"/>
  <c r="F13" i="3" s="1"/>
  <c r="E12" i="3" s="1"/>
  <c r="E73" i="2"/>
  <c r="D69" i="2"/>
  <c r="D70" i="2" s="1"/>
  <c r="E72" i="2" s="1"/>
  <c r="F74" i="2" s="1"/>
  <c r="D57" i="2"/>
  <c r="D59" i="2" s="1"/>
  <c r="E49" i="2"/>
  <c r="D43" i="2"/>
  <c r="E50" i="2" s="1"/>
  <c r="D42" i="2"/>
  <c r="F51" i="2" s="1"/>
  <c r="D35" i="2"/>
  <c r="D36" i="2" s="1"/>
  <c r="E38" i="2" s="1"/>
  <c r="F39" i="2" s="1"/>
  <c r="E11" i="2"/>
  <c r="F14" i="2" s="1"/>
  <c r="E15" i="2" s="1"/>
  <c r="F8" i="2"/>
  <c r="D44" i="3" l="1"/>
  <c r="F63" i="2"/>
  <c r="E62" i="2"/>
  <c r="F52" i="2"/>
  <c r="D44" i="2"/>
  <c r="D46" i="2" s="1"/>
</calcChain>
</file>

<file path=xl/sharedStrings.xml><?xml version="1.0" encoding="utf-8"?>
<sst xmlns="http://schemas.openxmlformats.org/spreadsheetml/2006/main" count="93" uniqueCount="72">
  <si>
    <t>Main</t>
  </si>
  <si>
    <t>Module</t>
  </si>
  <si>
    <t>Mod 6</t>
  </si>
  <si>
    <t>FV increase of 1.2m and a spl cost of 200k</t>
  </si>
  <si>
    <t>Cost model</t>
  </si>
  <si>
    <t>cr - SPL</t>
  </si>
  <si>
    <t>dr - SFP - gain on invesment</t>
  </si>
  <si>
    <t>dr SPL - expense</t>
  </si>
  <si>
    <t>cr bank</t>
  </si>
  <si>
    <t>dr costg</t>
  </si>
  <si>
    <t xml:space="preserve"> </t>
  </si>
  <si>
    <t>owner occupied therefore not investment property</t>
  </si>
  <si>
    <t>FV</t>
  </si>
  <si>
    <t>dr SFP FV</t>
  </si>
  <si>
    <t>Activity 1</t>
  </si>
  <si>
    <t>01/06/202</t>
  </si>
  <si>
    <t>SL</t>
  </si>
  <si>
    <t>udeful life</t>
  </si>
  <si>
    <t>Office cost</t>
  </si>
  <si>
    <t>rented out so this is investment property</t>
  </si>
  <si>
    <t>Leeds - cost</t>
  </si>
  <si>
    <t>PPE --&gt; IP</t>
  </si>
  <si>
    <t>IP --&gt; PPE</t>
  </si>
  <si>
    <t>depreciation charge</t>
  </si>
  <si>
    <t>5/600</t>
  </si>
  <si>
    <t>dr - SPL depr'n chage</t>
  </si>
  <si>
    <t>cr - AD</t>
  </si>
  <si>
    <t>being depreciation for the five months ended 31/05/2028</t>
  </si>
  <si>
    <t>cost</t>
  </si>
  <si>
    <t>AD</t>
  </si>
  <si>
    <t>NBV</t>
  </si>
  <si>
    <t>reval surplus</t>
  </si>
  <si>
    <t>Dr investment porperty</t>
  </si>
  <si>
    <t>DR PPE AD</t>
  </si>
  <si>
    <t>cr -PPE cost</t>
  </si>
  <si>
    <t>Cr - reval reserve</t>
  </si>
  <si>
    <t>being revalution and transfer at 31/05/2028</t>
  </si>
  <si>
    <t>dr - investment property</t>
  </si>
  <si>
    <t>cr - SPL - gain of FV</t>
  </si>
  <si>
    <t>FV gain</t>
  </si>
  <si>
    <t>Leeds office</t>
  </si>
  <si>
    <t>Decrease</t>
  </si>
  <si>
    <t>being fair value loss and transfer at 01/06/2028</t>
  </si>
  <si>
    <t>dr - SPL loss</t>
  </si>
  <si>
    <t>dr - PPE - cost</t>
  </si>
  <si>
    <t>cr - investment property</t>
  </si>
  <si>
    <t>Kapital Properties</t>
  </si>
  <si>
    <t>YE</t>
  </si>
  <si>
    <t>Property X</t>
  </si>
  <si>
    <t>Fv</t>
  </si>
  <si>
    <t>gain on reval</t>
  </si>
  <si>
    <t>cr - SPL gian on reval</t>
  </si>
  <si>
    <t>dr - PPE costr</t>
  </si>
  <si>
    <t>being FV reval</t>
  </si>
  <si>
    <t>Property Y</t>
  </si>
  <si>
    <t xml:space="preserve">useful life </t>
  </si>
  <si>
    <t>years</t>
  </si>
  <si>
    <t>cr PPE</t>
  </si>
  <si>
    <t>dr  -SPL loss on revaluation of IP</t>
  </si>
  <si>
    <t>Properyy Z</t>
  </si>
  <si>
    <t>I think we capitalise th ecost as it led ot ameterial increase in the probable futue economic benefits</t>
  </si>
  <si>
    <t>Property W</t>
  </si>
  <si>
    <t>Cost</t>
  </si>
  <si>
    <t>useful life</t>
  </si>
  <si>
    <t>cannot be accuratlet valued therefore is not PPE</t>
  </si>
  <si>
    <t>months</t>
  </si>
  <si>
    <t>depr'n charge</t>
  </si>
  <si>
    <t>refurb cost</t>
  </si>
  <si>
    <t>cr SPL FV gain</t>
  </si>
  <si>
    <t>dr - cost</t>
  </si>
  <si>
    <t>WSE</t>
  </si>
  <si>
    <t>WSE6.1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</si>
</sst>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3" fontId="1" fillId="0" borderId="0" xfId="0" applyNumberFormat="1" applyFont="1"/>
    <xf numFmtId="17" fontId="1" fillId="0" borderId="0" xfId="0" applyNumberFormat="1" applyFont="1"/>
    <xf numFmtId="14" fontId="1" fillId="0" borderId="0" xfId="0" applyNumberFormat="1" applyFont="1"/>
    <xf numFmtId="0" fontId="1" fillId="0" borderId="0" xfId="0" quotePrefix="1" applyFont="1"/>
    <xf numFmtId="3" fontId="3" fillId="0" borderId="0" xfId="0" applyNumberFormat="1" applyFont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A783-A0C2-4D24-8733-6FB2870A16A1}">
  <dimension ref="B2:C3"/>
  <sheetViews>
    <sheetView tabSelected="1" workbookViewId="0">
      <selection activeCell="H11" sqref="H11"/>
    </sheetView>
  </sheetViews>
  <sheetFormatPr defaultRowHeight="15" x14ac:dyDescent="0.25"/>
  <sheetData>
    <row r="2" spans="2:3" x14ac:dyDescent="0.25">
      <c r="B2" t="s">
        <v>1</v>
      </c>
      <c r="C2" t="s">
        <v>70</v>
      </c>
    </row>
    <row r="3" spans="2:3" x14ac:dyDescent="0.25">
      <c r="B3" s="2" t="s">
        <v>2</v>
      </c>
      <c r="C3" s="2" t="s">
        <v>71</v>
      </c>
    </row>
  </sheetData>
  <hyperlinks>
    <hyperlink ref="B3" location="'Mod 6'!A1" display="Mod 6" xr:uid="{82F210D9-3C37-410B-8590-5625E1ECCC8E}"/>
    <hyperlink ref="C3" location="WSE6.1!A1" display="WSE6.1" xr:uid="{1B200347-7CC3-4EF7-A5E2-E801906F8DB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1AAD-EA27-4930-8A16-CE695B961C31}">
  <dimension ref="A1:F75"/>
  <sheetViews>
    <sheetView zoomScale="175" zoomScaleNormal="175" workbookViewId="0"/>
  </sheetViews>
  <sheetFormatPr defaultRowHeight="12" x14ac:dyDescent="0.2"/>
  <cols>
    <col min="1" max="4" width="9.140625" style="1"/>
    <col min="5" max="6" width="9.140625" style="4"/>
    <col min="7" max="16384" width="9.140625" style="1"/>
  </cols>
  <sheetData>
    <row r="1" spans="1:6" ht="15" x14ac:dyDescent="0.25">
      <c r="A1" s="2" t="s">
        <v>0</v>
      </c>
    </row>
    <row r="3" spans="1:6" x14ac:dyDescent="0.2">
      <c r="B3" s="1" t="s">
        <v>3</v>
      </c>
    </row>
    <row r="5" spans="1:6" x14ac:dyDescent="0.2">
      <c r="B5" s="1" t="s">
        <v>5</v>
      </c>
      <c r="F5" s="4">
        <v>1200000</v>
      </c>
    </row>
    <row r="6" spans="1:6" x14ac:dyDescent="0.2">
      <c r="B6" s="1" t="s">
        <v>6</v>
      </c>
      <c r="E6" s="4">
        <v>1200000</v>
      </c>
    </row>
    <row r="7" spans="1:6" x14ac:dyDescent="0.2">
      <c r="B7" s="1" t="s">
        <v>7</v>
      </c>
      <c r="E7" s="4">
        <v>200000</v>
      </c>
    </row>
    <row r="8" spans="1:6" x14ac:dyDescent="0.2">
      <c r="B8" s="1" t="s">
        <v>8</v>
      </c>
      <c r="E8" s="4" t="s">
        <v>10</v>
      </c>
      <c r="F8" s="4">
        <f>+E7</f>
        <v>200000</v>
      </c>
    </row>
    <row r="10" spans="1:6" x14ac:dyDescent="0.2">
      <c r="B10" s="1" t="s">
        <v>4</v>
      </c>
    </row>
    <row r="11" spans="1:6" x14ac:dyDescent="0.2">
      <c r="B11" s="1" t="s">
        <v>9</v>
      </c>
      <c r="E11" s="4">
        <f>5100000+300000</f>
        <v>5400000</v>
      </c>
    </row>
    <row r="12" spans="1:6" x14ac:dyDescent="0.2">
      <c r="B12" s="1" t="s">
        <v>12</v>
      </c>
      <c r="E12" s="4">
        <v>5900000</v>
      </c>
    </row>
    <row r="14" spans="1:6" x14ac:dyDescent="0.2">
      <c r="B14" s="1" t="s">
        <v>5</v>
      </c>
      <c r="E14" s="1"/>
      <c r="F14" s="4">
        <f>+E12-E11</f>
        <v>500000</v>
      </c>
    </row>
    <row r="15" spans="1:6" x14ac:dyDescent="0.2">
      <c r="B15" s="1" t="s">
        <v>13</v>
      </c>
      <c r="E15" s="4">
        <f>+F14</f>
        <v>500000</v>
      </c>
    </row>
    <row r="18" spans="2:5" x14ac:dyDescent="0.2">
      <c r="B18" s="1" t="s">
        <v>11</v>
      </c>
    </row>
    <row r="21" spans="2:5" x14ac:dyDescent="0.2">
      <c r="B21" s="1" t="s">
        <v>14</v>
      </c>
      <c r="C21" s="1" t="s">
        <v>21</v>
      </c>
    </row>
    <row r="22" spans="2:5" x14ac:dyDescent="0.2">
      <c r="B22" s="1" t="s">
        <v>18</v>
      </c>
      <c r="C22" s="1" t="s">
        <v>15</v>
      </c>
      <c r="D22" s="4">
        <v>2500000</v>
      </c>
    </row>
    <row r="23" spans="2:5" x14ac:dyDescent="0.2">
      <c r="B23" s="1" t="s">
        <v>17</v>
      </c>
      <c r="D23" s="1">
        <v>50</v>
      </c>
      <c r="E23" s="4" t="s">
        <v>16</v>
      </c>
    </row>
    <row r="26" spans="2:5" x14ac:dyDescent="0.2">
      <c r="C26" s="1" t="s">
        <v>22</v>
      </c>
    </row>
    <row r="27" spans="2:5" x14ac:dyDescent="0.2">
      <c r="B27" s="1" t="s">
        <v>20</v>
      </c>
      <c r="C27" s="5">
        <v>45292</v>
      </c>
      <c r="D27" s="4">
        <v>780000</v>
      </c>
    </row>
    <row r="28" spans="2:5" x14ac:dyDescent="0.2">
      <c r="B28" s="1" t="s">
        <v>19</v>
      </c>
      <c r="D28" s="4"/>
    </row>
    <row r="29" spans="2:5" x14ac:dyDescent="0.2">
      <c r="B29" s="1" t="s">
        <v>12</v>
      </c>
      <c r="C29" s="6">
        <v>46753</v>
      </c>
      <c r="D29" s="4">
        <v>9200000</v>
      </c>
    </row>
    <row r="34" spans="2:6" x14ac:dyDescent="0.2">
      <c r="B34" s="1" t="s">
        <v>23</v>
      </c>
      <c r="D34" s="7" t="s">
        <v>24</v>
      </c>
    </row>
    <row r="35" spans="2:6" x14ac:dyDescent="0.2">
      <c r="D35" s="4">
        <f>+D22</f>
        <v>2500000</v>
      </c>
    </row>
    <row r="36" spans="2:6" x14ac:dyDescent="0.2">
      <c r="D36" s="4">
        <f>+D35*5/600</f>
        <v>20833.333333333332</v>
      </c>
    </row>
    <row r="38" spans="2:6" x14ac:dyDescent="0.2">
      <c r="B38" s="1" t="s">
        <v>25</v>
      </c>
      <c r="E38" s="4">
        <f>+D36</f>
        <v>20833.333333333332</v>
      </c>
    </row>
    <row r="39" spans="2:6" x14ac:dyDescent="0.2">
      <c r="B39" s="1" t="s">
        <v>26</v>
      </c>
      <c r="F39" s="4">
        <f>+E38</f>
        <v>20833.333333333332</v>
      </c>
    </row>
    <row r="40" spans="2:6" x14ac:dyDescent="0.2">
      <c r="B40" s="1" t="s">
        <v>27</v>
      </c>
    </row>
    <row r="41" spans="2:6" x14ac:dyDescent="0.2">
      <c r="D41" s="4"/>
    </row>
    <row r="42" spans="2:6" x14ac:dyDescent="0.2">
      <c r="B42" s="1" t="s">
        <v>28</v>
      </c>
      <c r="C42" s="6">
        <v>44713</v>
      </c>
      <c r="D42" s="4">
        <f>+D22</f>
        <v>2500000</v>
      </c>
    </row>
    <row r="43" spans="2:6" x14ac:dyDescent="0.2">
      <c r="B43" s="1" t="s">
        <v>29</v>
      </c>
      <c r="C43" s="6">
        <v>46904</v>
      </c>
      <c r="D43" s="4">
        <f>6/50*2500000</f>
        <v>300000</v>
      </c>
    </row>
    <row r="44" spans="2:6" x14ac:dyDescent="0.2">
      <c r="B44" s="1" t="s">
        <v>30</v>
      </c>
      <c r="C44" s="6">
        <v>46904</v>
      </c>
      <c r="D44" s="4">
        <f>+D42-D43</f>
        <v>2200000</v>
      </c>
    </row>
    <row r="45" spans="2:6" x14ac:dyDescent="0.2">
      <c r="B45" s="1" t="s">
        <v>12</v>
      </c>
      <c r="D45" s="4">
        <v>3400000</v>
      </c>
    </row>
    <row r="46" spans="2:6" x14ac:dyDescent="0.2">
      <c r="B46" s="1" t="s">
        <v>31</v>
      </c>
      <c r="D46" s="4">
        <f>+D45-D44</f>
        <v>1200000</v>
      </c>
    </row>
    <row r="47" spans="2:6" x14ac:dyDescent="0.2">
      <c r="D47" s="4"/>
    </row>
    <row r="48" spans="2:6" x14ac:dyDescent="0.2">
      <c r="D48" s="4"/>
    </row>
    <row r="49" spans="2:6" x14ac:dyDescent="0.2">
      <c r="B49" s="1" t="s">
        <v>32</v>
      </c>
      <c r="D49" s="4"/>
      <c r="E49" s="4">
        <f>+D45</f>
        <v>3400000</v>
      </c>
    </row>
    <row r="50" spans="2:6" x14ac:dyDescent="0.2">
      <c r="B50" s="1" t="s">
        <v>33</v>
      </c>
      <c r="D50" s="4"/>
      <c r="E50" s="4">
        <f>+D43</f>
        <v>300000</v>
      </c>
    </row>
    <row r="51" spans="2:6" x14ac:dyDescent="0.2">
      <c r="B51" s="1" t="s">
        <v>34</v>
      </c>
      <c r="D51" s="4"/>
      <c r="F51" s="4">
        <f>+D42</f>
        <v>2500000</v>
      </c>
    </row>
    <row r="52" spans="2:6" x14ac:dyDescent="0.2">
      <c r="B52" s="1" t="s">
        <v>35</v>
      </c>
      <c r="D52" s="4"/>
      <c r="F52" s="4">
        <f>+E49+E50-F51</f>
        <v>1200000</v>
      </c>
    </row>
    <row r="53" spans="2:6" x14ac:dyDescent="0.2">
      <c r="B53" s="1" t="s">
        <v>36</v>
      </c>
    </row>
    <row r="57" spans="2:6" x14ac:dyDescent="0.2">
      <c r="B57" s="1" t="s">
        <v>30</v>
      </c>
      <c r="C57" s="6">
        <v>47118</v>
      </c>
      <c r="D57" s="4">
        <f>+D45</f>
        <v>3400000</v>
      </c>
    </row>
    <row r="58" spans="2:6" x14ac:dyDescent="0.2">
      <c r="B58" s="1" t="s">
        <v>12</v>
      </c>
      <c r="C58" s="6">
        <v>47118</v>
      </c>
      <c r="D58" s="4">
        <v>3700000</v>
      </c>
    </row>
    <row r="59" spans="2:6" x14ac:dyDescent="0.2">
      <c r="B59" s="1" t="s">
        <v>39</v>
      </c>
      <c r="C59" s="6">
        <v>47118</v>
      </c>
      <c r="D59" s="4">
        <f>+D58-D57</f>
        <v>300000</v>
      </c>
    </row>
    <row r="62" spans="2:6" x14ac:dyDescent="0.2">
      <c r="B62" s="1" t="s">
        <v>37</v>
      </c>
      <c r="E62" s="4">
        <f>+D59</f>
        <v>300000</v>
      </c>
    </row>
    <row r="63" spans="2:6" x14ac:dyDescent="0.2">
      <c r="B63" s="1" t="s">
        <v>38</v>
      </c>
      <c r="F63" s="4">
        <f>+D59</f>
        <v>300000</v>
      </c>
    </row>
    <row r="66" spans="2:6" x14ac:dyDescent="0.2">
      <c r="B66" s="1" t="s">
        <v>40</v>
      </c>
    </row>
    <row r="68" spans="2:6" x14ac:dyDescent="0.2">
      <c r="B68" s="1" t="s">
        <v>12</v>
      </c>
      <c r="C68" s="6">
        <v>46905</v>
      </c>
      <c r="D68" s="1">
        <v>9000000</v>
      </c>
    </row>
    <row r="69" spans="2:6" x14ac:dyDescent="0.2">
      <c r="B69" s="1" t="s">
        <v>30</v>
      </c>
      <c r="C69" s="6">
        <v>46905</v>
      </c>
      <c r="D69" s="4">
        <f>+D29</f>
        <v>9200000</v>
      </c>
    </row>
    <row r="70" spans="2:6" x14ac:dyDescent="0.2">
      <c r="B70" s="3" t="s">
        <v>41</v>
      </c>
      <c r="C70" s="3"/>
      <c r="D70" s="8">
        <f>+D69-D68</f>
        <v>200000</v>
      </c>
    </row>
    <row r="72" spans="2:6" x14ac:dyDescent="0.2">
      <c r="B72" s="1" t="s">
        <v>43</v>
      </c>
      <c r="E72" s="4">
        <f>+D70</f>
        <v>200000</v>
      </c>
    </row>
    <row r="73" spans="2:6" x14ac:dyDescent="0.2">
      <c r="B73" s="1" t="s">
        <v>44</v>
      </c>
      <c r="E73" s="4">
        <f>+D68</f>
        <v>9000000</v>
      </c>
    </row>
    <row r="74" spans="2:6" x14ac:dyDescent="0.2">
      <c r="B74" s="1" t="s">
        <v>45</v>
      </c>
      <c r="F74" s="4">
        <f>SUM(E72:E73)</f>
        <v>9200000</v>
      </c>
    </row>
    <row r="75" spans="2:6" x14ac:dyDescent="0.2">
      <c r="B75" s="1" t="s">
        <v>42</v>
      </c>
    </row>
  </sheetData>
  <hyperlinks>
    <hyperlink ref="A1" location="Main!A1" display="Main" xr:uid="{4C192A6B-816B-42C6-8CD1-288FFC3DD8D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EE29-BF3B-4CD4-BD8A-578E1262475B}">
  <dimension ref="A1:F54"/>
  <sheetViews>
    <sheetView workbookViewId="0">
      <selection activeCell="A2" sqref="A2"/>
    </sheetView>
  </sheetViews>
  <sheetFormatPr defaultRowHeight="12" x14ac:dyDescent="0.2"/>
  <cols>
    <col min="1" max="16384" width="9.140625" style="1"/>
  </cols>
  <sheetData>
    <row r="1" spans="1:6" ht="15" x14ac:dyDescent="0.25">
      <c r="A1" s="2" t="s">
        <v>0</v>
      </c>
    </row>
    <row r="4" spans="1:6" x14ac:dyDescent="0.2">
      <c r="B4" s="1" t="s">
        <v>46</v>
      </c>
    </row>
    <row r="5" spans="1:6" x14ac:dyDescent="0.2">
      <c r="B5" s="1" t="s">
        <v>47</v>
      </c>
      <c r="C5" s="6">
        <v>45688</v>
      </c>
    </row>
    <row r="7" spans="1:6" x14ac:dyDescent="0.2">
      <c r="B7" s="3" t="s">
        <v>48</v>
      </c>
    </row>
    <row r="8" spans="1:6" x14ac:dyDescent="0.2">
      <c r="B8" s="1" t="s">
        <v>28</v>
      </c>
      <c r="C8" s="6">
        <v>45657</v>
      </c>
      <c r="D8" s="4">
        <f>4500000+250000</f>
        <v>4750000</v>
      </c>
    </row>
    <row r="9" spans="1:6" x14ac:dyDescent="0.2">
      <c r="B9" s="1" t="s">
        <v>49</v>
      </c>
      <c r="C9" s="6">
        <v>45688</v>
      </c>
      <c r="D9" s="4">
        <v>4900000</v>
      </c>
    </row>
    <row r="10" spans="1:6" x14ac:dyDescent="0.2">
      <c r="B10" s="1" t="s">
        <v>50</v>
      </c>
      <c r="D10" s="4">
        <f>+D9-D8</f>
        <v>150000</v>
      </c>
    </row>
    <row r="12" spans="1:6" x14ac:dyDescent="0.2">
      <c r="B12" s="1" t="s">
        <v>52</v>
      </c>
      <c r="E12" s="4">
        <f>+F13</f>
        <v>150000</v>
      </c>
    </row>
    <row r="13" spans="1:6" x14ac:dyDescent="0.2">
      <c r="B13" s="1" t="s">
        <v>51</v>
      </c>
      <c r="F13" s="4">
        <f>+D10</f>
        <v>150000</v>
      </c>
    </row>
    <row r="14" spans="1:6" x14ac:dyDescent="0.2">
      <c r="B14" s="1" t="s">
        <v>53</v>
      </c>
    </row>
    <row r="17" spans="2:6" x14ac:dyDescent="0.2">
      <c r="B17" s="3" t="s">
        <v>54</v>
      </c>
    </row>
    <row r="18" spans="2:6" x14ac:dyDescent="0.2">
      <c r="B18" s="1" t="s">
        <v>28</v>
      </c>
      <c r="D18" s="4">
        <v>2600000</v>
      </c>
    </row>
    <row r="19" spans="2:6" x14ac:dyDescent="0.2">
      <c r="B19" s="1" t="s">
        <v>55</v>
      </c>
      <c r="D19" s="4">
        <v>40</v>
      </c>
      <c r="E19" s="1" t="s">
        <v>56</v>
      </c>
    </row>
    <row r="20" spans="2:6" x14ac:dyDescent="0.2">
      <c r="B20" s="1" t="s">
        <v>12</v>
      </c>
      <c r="C20" s="6">
        <v>45322</v>
      </c>
      <c r="D20" s="4">
        <v>6300000</v>
      </c>
    </row>
    <row r="21" spans="2:6" x14ac:dyDescent="0.2">
      <c r="B21" s="1" t="s">
        <v>12</v>
      </c>
      <c r="C21" s="6">
        <v>45688</v>
      </c>
      <c r="D21" s="4">
        <v>6100000</v>
      </c>
    </row>
    <row r="24" spans="2:6" x14ac:dyDescent="0.2">
      <c r="B24" s="1" t="s">
        <v>52</v>
      </c>
      <c r="E24" s="4">
        <f>+D20-D18</f>
        <v>3700000</v>
      </c>
    </row>
    <row r="25" spans="2:6" x14ac:dyDescent="0.2">
      <c r="B25" s="1" t="s">
        <v>51</v>
      </c>
      <c r="F25" s="4">
        <f>+E24</f>
        <v>3700000</v>
      </c>
    </row>
    <row r="26" spans="2:6" x14ac:dyDescent="0.2">
      <c r="B26" s="1" t="s">
        <v>53</v>
      </c>
    </row>
    <row r="28" spans="2:6" x14ac:dyDescent="0.2">
      <c r="B28" s="1" t="s">
        <v>57</v>
      </c>
      <c r="F28" s="4">
        <f>+D20-D21</f>
        <v>200000</v>
      </c>
    </row>
    <row r="29" spans="2:6" x14ac:dyDescent="0.2">
      <c r="B29" s="1" t="s">
        <v>58</v>
      </c>
      <c r="E29" s="4">
        <f>+F28</f>
        <v>200000</v>
      </c>
    </row>
    <row r="31" spans="2:6" x14ac:dyDescent="0.2">
      <c r="B31" s="3" t="s">
        <v>59</v>
      </c>
    </row>
    <row r="33" spans="2:6" x14ac:dyDescent="0.2">
      <c r="B33" s="1" t="s">
        <v>28</v>
      </c>
      <c r="D33" s="4">
        <v>3400000</v>
      </c>
    </row>
    <row r="34" spans="2:6" x14ac:dyDescent="0.2">
      <c r="B34" s="1" t="s">
        <v>12</v>
      </c>
      <c r="C34" s="6">
        <v>45322</v>
      </c>
      <c r="D34" s="4">
        <v>5100000</v>
      </c>
    </row>
    <row r="35" spans="2:6" x14ac:dyDescent="0.2">
      <c r="B35" s="1" t="s">
        <v>12</v>
      </c>
      <c r="C35" s="6">
        <v>45688</v>
      </c>
      <c r="D35" s="4">
        <v>9400000</v>
      </c>
    </row>
    <row r="37" spans="2:6" x14ac:dyDescent="0.2">
      <c r="B37" s="1" t="s">
        <v>60</v>
      </c>
    </row>
    <row r="40" spans="2:6" x14ac:dyDescent="0.2">
      <c r="B40" s="1" t="s">
        <v>12</v>
      </c>
      <c r="C40" s="6">
        <f>+C34</f>
        <v>45322</v>
      </c>
      <c r="D40" s="4">
        <f>+D34</f>
        <v>5100000</v>
      </c>
    </row>
    <row r="41" spans="2:6" x14ac:dyDescent="0.2">
      <c r="B41" s="1" t="s">
        <v>67</v>
      </c>
      <c r="C41" s="6">
        <f>+C35</f>
        <v>45688</v>
      </c>
      <c r="D41" s="9">
        <v>3100000</v>
      </c>
    </row>
    <row r="42" spans="2:6" x14ac:dyDescent="0.2">
      <c r="D42" s="8">
        <f>SUM(D40:D41)</f>
        <v>8200000</v>
      </c>
    </row>
    <row r="43" spans="2:6" x14ac:dyDescent="0.2">
      <c r="D43" s="4">
        <f>+D35</f>
        <v>9400000</v>
      </c>
    </row>
    <row r="44" spans="2:6" x14ac:dyDescent="0.2">
      <c r="B44" s="1" t="s">
        <v>39</v>
      </c>
      <c r="D44" s="8">
        <f>+D43-D42</f>
        <v>1200000</v>
      </c>
    </row>
    <row r="45" spans="2:6" x14ac:dyDescent="0.2">
      <c r="D45" s="4"/>
    </row>
    <row r="46" spans="2:6" x14ac:dyDescent="0.2">
      <c r="B46" s="1" t="s">
        <v>68</v>
      </c>
      <c r="D46" s="4"/>
      <c r="F46" s="4">
        <f>+D44</f>
        <v>1200000</v>
      </c>
    </row>
    <row r="47" spans="2:6" x14ac:dyDescent="0.2">
      <c r="B47" s="1" t="s">
        <v>69</v>
      </c>
      <c r="E47" s="4">
        <f>+D44</f>
        <v>1200000</v>
      </c>
    </row>
    <row r="49" spans="2:5" x14ac:dyDescent="0.2">
      <c r="B49" s="3" t="s">
        <v>61</v>
      </c>
    </row>
    <row r="50" spans="2:5" x14ac:dyDescent="0.2">
      <c r="B50" s="1" t="s">
        <v>62</v>
      </c>
      <c r="C50" s="6">
        <v>45444</v>
      </c>
      <c r="D50" s="4">
        <v>4200000</v>
      </c>
    </row>
    <row r="51" spans="2:5" x14ac:dyDescent="0.2">
      <c r="B51" s="1" t="s">
        <v>63</v>
      </c>
      <c r="D51" s="1">
        <f>40*12</f>
        <v>480</v>
      </c>
      <c r="E51" s="1" t="s">
        <v>65</v>
      </c>
    </row>
    <row r="52" spans="2:5" x14ac:dyDescent="0.2">
      <c r="B52" s="1" t="s">
        <v>64</v>
      </c>
    </row>
    <row r="53" spans="2:5" x14ac:dyDescent="0.2">
      <c r="B53" s="1" t="s">
        <v>66</v>
      </c>
      <c r="C53" s="4">
        <f>YEARFRAC(C50,C5)*12</f>
        <v>8</v>
      </c>
      <c r="D53" s="4">
        <f>+C53/D51*D50</f>
        <v>70000</v>
      </c>
    </row>
    <row r="54" spans="2:5" x14ac:dyDescent="0.2">
      <c r="B54" s="1" t="s">
        <v>30</v>
      </c>
      <c r="C54" s="6">
        <f>+C5</f>
        <v>45688</v>
      </c>
      <c r="D54" s="4">
        <f>+D50-D53</f>
        <v>4130000</v>
      </c>
    </row>
  </sheetData>
  <hyperlinks>
    <hyperlink ref="A1" location="Main!A1" display="Main" xr:uid="{8FA07518-0F57-4470-9B3A-AD5724C07D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 6</vt:lpstr>
      <vt:lpstr>WSE6.1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2023-04-28T14:14:18Z</dcterms:created>
  <dcterms:modified xsi:type="dcterms:W3CDTF">2023-05-01T15:01:43Z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2023-04-28T14:14:19Z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93bdc809-2af9-44c0-a651-8d8258357b36</vt:lpwstr>
  </property>
  <property fmtid="{D5CDD505-2E9C-101B-9397-08002B2CF9AE}" pid="8" name="MSIP_Label_ea60d57e-af5b-4752-ac57-3e4f28ca11dc_ContentBits">
    <vt:lpwstr>0</vt:lpwstr>
  </property>
</Properties>
</file>