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332" documentId="8_{ADAE80F9-41ED-46E0-9EEC-55A7D415E2E9}" xr6:coauthVersionLast="47" xr6:coauthVersionMax="47" xr10:uidLastSave="{D40FA647-FF34-4E43-B467-16616E656F09}"/>
  <bookViews>
    <workbookView xWindow="0" yWindow="1230" windowWidth="28800" windowHeight="14370" firstSheet="1" activeTab="5" xr2:uid="{5C661730-621A-450C-9DEC-FB0AEE8FBC4D}"/>
  </bookViews>
  <sheets>
    <sheet name="Main" sheetId="1" r:id="rId1"/>
    <sheet name="Module 35" sheetId="2" r:id="rId2"/>
    <sheet name="WSE35.1" sheetId="3" r:id="rId3"/>
    <sheet name="WSE35.2" sheetId="4" r:id="rId4"/>
    <sheet name="WSE35.3" sheetId="5" r:id="rId5"/>
    <sheet name="WSE35.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" i="5" l="1"/>
  <c r="H60" i="5"/>
  <c r="H59" i="5"/>
  <c r="H54" i="5"/>
  <c r="H53" i="5"/>
  <c r="H52" i="5"/>
  <c r="H47" i="5"/>
  <c r="H32" i="5"/>
  <c r="H44" i="5"/>
  <c r="H43" i="5"/>
  <c r="H42" i="5"/>
  <c r="H30" i="5"/>
  <c r="H29" i="5"/>
  <c r="H28" i="5"/>
  <c r="C33" i="5"/>
  <c r="D30" i="5"/>
  <c r="D33" i="5" s="1"/>
  <c r="E30" i="5"/>
  <c r="E33" i="5" s="1"/>
  <c r="F30" i="5"/>
  <c r="F33" i="5" s="1"/>
  <c r="G30" i="5"/>
  <c r="G33" i="5" s="1"/>
  <c r="H38" i="5"/>
  <c r="C30" i="5"/>
  <c r="D32" i="5"/>
  <c r="E32" i="5"/>
  <c r="C32" i="5"/>
  <c r="H37" i="5"/>
  <c r="H36" i="5"/>
  <c r="G39" i="4"/>
  <c r="G38" i="4"/>
  <c r="G30" i="4"/>
  <c r="D23" i="4"/>
  <c r="C14" i="4"/>
  <c r="C16" i="4" s="1"/>
  <c r="D11" i="4"/>
  <c r="D22" i="4" s="1"/>
  <c r="E11" i="4"/>
  <c r="F11" i="4"/>
  <c r="C11" i="4"/>
  <c r="G8" i="4"/>
  <c r="G9" i="4"/>
  <c r="G13" i="4"/>
  <c r="G29" i="4" s="1"/>
  <c r="G15" i="4"/>
  <c r="G10" i="4"/>
  <c r="G7" i="4"/>
  <c r="G67" i="3"/>
  <c r="G41" i="3"/>
  <c r="G58" i="3" s="1"/>
  <c r="G38" i="3"/>
  <c r="D40" i="3"/>
  <c r="D51" i="3" s="1"/>
  <c r="D53" i="3" s="1"/>
  <c r="G66" i="3" s="1"/>
  <c r="G68" i="3" s="1"/>
  <c r="E40" i="3"/>
  <c r="E42" i="3" s="1"/>
  <c r="E44" i="3" s="1"/>
  <c r="F40" i="3"/>
  <c r="F42" i="3" s="1"/>
  <c r="C40" i="3"/>
  <c r="C42" i="3" s="1"/>
  <c r="G37" i="3"/>
  <c r="G43" i="3"/>
  <c r="G59" i="3" s="1"/>
  <c r="G36" i="3"/>
  <c r="G39" i="3"/>
  <c r="H33" i="5" l="1"/>
  <c r="G40" i="4"/>
  <c r="F14" i="4"/>
  <c r="F16" i="4" s="1"/>
  <c r="E14" i="4"/>
  <c r="E16" i="4" s="1"/>
  <c r="D14" i="4"/>
  <c r="D16" i="4" s="1"/>
  <c r="D24" i="4"/>
  <c r="G11" i="4"/>
  <c r="G28" i="4" s="1"/>
  <c r="G31" i="4" s="1"/>
  <c r="D42" i="3"/>
  <c r="D44" i="3" s="1"/>
  <c r="F44" i="3"/>
  <c r="C44" i="3"/>
  <c r="G40" i="3"/>
  <c r="G57" i="3" s="1"/>
  <c r="G60" i="3" s="1"/>
  <c r="D193" i="2"/>
  <c r="E193" i="2" s="1"/>
  <c r="B194" i="2"/>
  <c r="B193" i="2"/>
  <c r="F185" i="2"/>
  <c r="D194" i="2" s="1"/>
  <c r="F184" i="2"/>
  <c r="C178" i="2"/>
  <c r="C176" i="2"/>
  <c r="F91" i="2"/>
  <c r="F90" i="2"/>
  <c r="D92" i="2"/>
  <c r="D93" i="2" s="1"/>
  <c r="F93" i="2" s="1"/>
  <c r="F102" i="2" s="1"/>
  <c r="E92" i="2"/>
  <c r="E94" i="2" s="1"/>
  <c r="C92" i="2"/>
  <c r="C94" i="2" s="1"/>
  <c r="E95" i="2"/>
  <c r="D95" i="2"/>
  <c r="F110" i="2" s="1"/>
  <c r="C95" i="2"/>
  <c r="G73" i="2" a="1"/>
  <c r="G73" i="2" s="1"/>
  <c r="G68" i="2"/>
  <c r="C83" i="2" s="1"/>
  <c r="G64" i="2"/>
  <c r="F64" i="2"/>
  <c r="E64" i="2"/>
  <c r="G63" i="2"/>
  <c r="F63" i="2"/>
  <c r="E63" i="2"/>
  <c r="G62" i="2"/>
  <c r="F62" i="2"/>
  <c r="E62" i="2"/>
  <c r="G52" i="2"/>
  <c r="G47" i="2"/>
  <c r="F186" i="2" l="1"/>
  <c r="F187" i="2" s="1"/>
  <c r="F188" i="2" s="1"/>
  <c r="E194" i="2"/>
  <c r="F194" i="2" s="1"/>
  <c r="E96" i="2"/>
  <c r="D195" i="2"/>
  <c r="F193" i="2"/>
  <c r="G14" i="4"/>
  <c r="G16" i="4" s="1"/>
  <c r="G44" i="3"/>
  <c r="G42" i="3"/>
  <c r="C96" i="2"/>
  <c r="F92" i="2"/>
  <c r="F101" i="2" s="1"/>
  <c r="D94" i="2"/>
  <c r="F95" i="2"/>
  <c r="F103" i="2" s="1"/>
  <c r="F65" i="2"/>
  <c r="G71" i="2" s="1"/>
  <c r="E65" i="2"/>
  <c r="G69" i="2" s="1"/>
  <c r="G70" i="2" s="1"/>
  <c r="G65" i="2"/>
  <c r="G72" i="2" s="1"/>
  <c r="G55" i="2"/>
  <c r="G57" i="2" s="1"/>
  <c r="G76" i="2" s="1" a="1"/>
  <c r="G76" i="2" s="1"/>
  <c r="F195" i="2" l="1"/>
  <c r="E195" i="2"/>
  <c r="F109" i="2"/>
  <c r="F111" i="2" s="1"/>
  <c r="D96" i="2"/>
  <c r="F104" i="2"/>
  <c r="F96" i="2"/>
  <c r="F94" i="2"/>
  <c r="G7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<sst xmlns="http://schemas.openxmlformats.org/spreadsheetml/2006/main" count="194" uniqueCount="125">
  <si>
    <t>Main</t>
  </si>
  <si>
    <t>Module 35</t>
  </si>
  <si>
    <t>Activity 1</t>
  </si>
  <si>
    <t>YE</t>
  </si>
  <si>
    <t>SPL</t>
  </si>
  <si>
    <t>PBT</t>
  </si>
  <si>
    <t>PAT</t>
  </si>
  <si>
    <t>tax</t>
  </si>
  <si>
    <t>Finance income</t>
  </si>
  <si>
    <t>Finance cost</t>
  </si>
  <si>
    <t>admin</t>
  </si>
  <si>
    <t>dist</t>
  </si>
  <si>
    <t>depre</t>
  </si>
  <si>
    <t>wages</t>
  </si>
  <si>
    <t>GP</t>
  </si>
  <si>
    <t>COGS</t>
  </si>
  <si>
    <t>Revenue</t>
  </si>
  <si>
    <t>Directors'</t>
  </si>
  <si>
    <t>A</t>
  </si>
  <si>
    <t>B</t>
  </si>
  <si>
    <t>C</t>
  </si>
  <si>
    <t>salary</t>
  </si>
  <si>
    <t>LTIP bonus</t>
  </si>
  <si>
    <t>DB pension</t>
  </si>
  <si>
    <t>BIK</t>
  </si>
  <si>
    <t>R1</t>
  </si>
  <si>
    <t>Cost of sales</t>
  </si>
  <si>
    <t>Distributino cost</t>
  </si>
  <si>
    <t>admin expenses</t>
  </si>
  <si>
    <t>Depr</t>
  </si>
  <si>
    <t>70:20:10</t>
  </si>
  <si>
    <t>80:15:9</t>
  </si>
  <si>
    <t>Wages and salaries</t>
  </si>
  <si>
    <t>Tax</t>
  </si>
  <si>
    <t>Admin exp</t>
  </si>
  <si>
    <t>distribution cost</t>
  </si>
  <si>
    <t>£'000</t>
  </si>
  <si>
    <t>R2</t>
  </si>
  <si>
    <t>Determine the size of the company</t>
  </si>
  <si>
    <t>Turnover</t>
  </si>
  <si>
    <t>Medium</t>
  </si>
  <si>
    <t xml:space="preserve">EE </t>
  </si>
  <si>
    <t>&lt;36m</t>
  </si>
  <si>
    <t>&lt;250</t>
  </si>
  <si>
    <t>remuneration</t>
  </si>
  <si>
    <t>Emoluments</t>
  </si>
  <si>
    <t>Directors' remuneration</t>
  </si>
  <si>
    <t>As the emoluments total £252k &gt; £200k, the highest paid director must also be disclosed</t>
  </si>
  <si>
    <t>Remuneration</t>
  </si>
  <si>
    <t>LTIP</t>
  </si>
  <si>
    <t>Pension cost</t>
  </si>
  <si>
    <t>Aggregate Directors' remuneration</t>
  </si>
  <si>
    <t>All three directors are members of the defined benfit contribution pension scheme</t>
  </si>
  <si>
    <t>The remuneration of the highest paid director included:</t>
  </si>
  <si>
    <t>emoluments</t>
  </si>
  <si>
    <t>pension cost</t>
  </si>
  <si>
    <t>Remuneration of highest paid Director</t>
  </si>
  <si>
    <t xml:space="preserve">Tippee </t>
  </si>
  <si>
    <t>DTL</t>
  </si>
  <si>
    <t>FV investment increase</t>
  </si>
  <si>
    <t>FV Property increase</t>
  </si>
  <si>
    <t>tax on disposal</t>
  </si>
  <si>
    <t>Gains on financial asset</t>
  </si>
  <si>
    <t>gains on property revaluation</t>
  </si>
  <si>
    <t>Taxation relating to item that will no be reclassified</t>
  </si>
  <si>
    <t>OCI for the year, net of tax</t>
  </si>
  <si>
    <t>Total comprehensive income for the year</t>
  </si>
  <si>
    <t>SOCI</t>
  </si>
  <si>
    <t>Tax effects of individual items in other comprehensive income</t>
  </si>
  <si>
    <t>Gross</t>
  </si>
  <si>
    <t>Tax (expense)/credit</t>
  </si>
  <si>
    <t>Net</t>
  </si>
  <si>
    <t>WSE35.1</t>
  </si>
  <si>
    <t>WSE35.2</t>
  </si>
  <si>
    <t>WSE35.3</t>
  </si>
  <si>
    <t>WSE35.4</t>
  </si>
  <si>
    <t>Boxed Ltd</t>
  </si>
  <si>
    <t>Fees</t>
  </si>
  <si>
    <t>Salary</t>
  </si>
  <si>
    <t>Pension con</t>
  </si>
  <si>
    <t>Bonus</t>
  </si>
  <si>
    <t>Total</t>
  </si>
  <si>
    <t>Jerry</t>
  </si>
  <si>
    <t>Ali</t>
  </si>
  <si>
    <t>Lesley</t>
  </si>
  <si>
    <t>Kelly</t>
  </si>
  <si>
    <t>Fees from sub.</t>
  </si>
  <si>
    <t>As the emoluments total &gt; 200, the highests paid director must be disclosed</t>
  </si>
  <si>
    <t>Three Directors are members of the DB pension scheme</t>
  </si>
  <si>
    <t>Thre remuneration of the highest paid director included:</t>
  </si>
  <si>
    <t>Aggregate Director's remuneration</t>
  </si>
  <si>
    <t>Compensation for loss of office of a director amounted to £29,000 which consisted of compensation and a car</t>
  </si>
  <si>
    <t>19th Hole Entertainment Ltd</t>
  </si>
  <si>
    <t>Pension</t>
  </si>
  <si>
    <t>Morgan</t>
  </si>
  <si>
    <t>Jordan</t>
  </si>
  <si>
    <t>Sandy</t>
  </si>
  <si>
    <t>Ashley</t>
  </si>
  <si>
    <t>Fees from sub</t>
  </si>
  <si>
    <t>DB</t>
  </si>
  <si>
    <t>DC</t>
  </si>
  <si>
    <t>Agg. DR</t>
  </si>
  <si>
    <t>Pension cost - DC only</t>
  </si>
  <si>
    <t>Two directors are members of the defined benefit pension scheme.</t>
  </si>
  <si>
    <t>Two directors are members of the defined contribution pension scheme.</t>
  </si>
  <si>
    <t>Compensation for loss of office of a director amounted to £7,000 which consisted of a car</t>
  </si>
  <si>
    <t>Swan Songs Music</t>
  </si>
  <si>
    <t>Large Co</t>
  </si>
  <si>
    <t>Smith</t>
  </si>
  <si>
    <t>Li</t>
  </si>
  <si>
    <t>Kumar</t>
  </si>
  <si>
    <t>Eddo</t>
  </si>
  <si>
    <t>McGuigan</t>
  </si>
  <si>
    <t>Basic Salary</t>
  </si>
  <si>
    <t>Highest paid director's emoluments</t>
  </si>
  <si>
    <t>Pension costs</t>
  </si>
  <si>
    <t>Disclosure notes</t>
  </si>
  <si>
    <t>Directors' remuneration comprises</t>
  </si>
  <si>
    <t>Remuneratoion</t>
  </si>
  <si>
    <t>Aggregate Directors' remuneratoin</t>
  </si>
  <si>
    <t>Three directors are members of the dfeined contribution pension scheme</t>
  </si>
  <si>
    <t>Thre remuneration of higher paid director included:</t>
  </si>
  <si>
    <t>Aggregate director's remuneration</t>
  </si>
  <si>
    <t>Do not need details of highest paid director for small or micro entities.</t>
  </si>
  <si>
    <t>Module 35 - Disclosure: Statement of Profit or Loss and Other 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</si>
</sst>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  <xf numFmtId="0" fontId="1" fillId="0" borderId="0" xfId="0" quotePrefix="1" applyFont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Font="1" applyBorder="1"/>
    <xf numFmtId="0" fontId="3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2</xdr:row>
      <xdr:rowOff>76200</xdr:rowOff>
    </xdr:from>
    <xdr:to>
      <xdr:col>6</xdr:col>
      <xdr:colOff>569119</xdr:colOff>
      <xdr:row>16</xdr:row>
      <xdr:rowOff>78805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00C8B2-9F97-39EA-6BC5-B44733194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6" y="419100"/>
          <a:ext cx="3655218" cy="2136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559593</xdr:colOff>
      <xdr:row>37</xdr:row>
      <xdr:rowOff>44223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C42C4-D459-D4C5-7861-601F28C30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6136" y="2684318"/>
          <a:ext cx="3636819" cy="2693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7</xdr:col>
      <xdr:colOff>0</xdr:colOff>
      <xdr:row>128</xdr:row>
      <xdr:rowOff>125616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066419-807D-BF80-6773-9EA896403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2913" y="16606630"/>
          <a:ext cx="3718891" cy="23619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7</xdr:col>
      <xdr:colOff>0</xdr:colOff>
      <xdr:row>167</xdr:row>
      <xdr:rowOff>15315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E5D9A-4A2E-9BD9-C905-B83B01948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321" y="19335750"/>
          <a:ext cx="3714750" cy="5403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1</xdr:rowOff>
    </xdr:from>
    <xdr:to>
      <xdr:col>7</xdr:col>
      <xdr:colOff>0</xdr:colOff>
      <xdr:row>230</xdr:row>
      <xdr:rowOff>93323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F24E25-A181-4137-F842-D1F3B0738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37051"/>
          <a:ext cx="3705225" cy="51225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6</xdr:col>
      <xdr:colOff>591671</xdr:colOff>
      <xdr:row>32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87D6E-802B-05FA-7C04-4EE7F9C2D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57201"/>
          <a:ext cx="3639671" cy="441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7</xdr:col>
      <xdr:colOff>0</xdr:colOff>
      <xdr:row>18</xdr:row>
      <xdr:rowOff>25941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D24805-A46E-304D-D5B7-F3961F178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1"/>
          <a:ext cx="3657600" cy="215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01AA-85A8-4944-A0C8-069914290CDE}">
  <dimension ref="B2:C5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3" x14ac:dyDescent="0.25">
      <c r="B2" s="2" t="s">
        <v>1</v>
      </c>
      <c r="C2" s="2" t="s">
        <v>72</v>
      </c>
    </row>
    <row r="3" spans="2:3" x14ac:dyDescent="0.25">
      <c r="C3" s="2" t="s">
        <v>73</v>
      </c>
    </row>
    <row r="4" spans="2:3" x14ac:dyDescent="0.25">
      <c r="C4" s="2" t="s">
        <v>74</v>
      </c>
    </row>
    <row r="5" spans="2:3" x14ac:dyDescent="0.25">
      <c r="C5" s="2" t="s">
        <v>75</v>
      </c>
    </row>
  </sheetData>
  <hyperlinks>
    <hyperlink ref="B2" location="'Module 35'!A1" display="Module 35" xr:uid="{A3F4C10B-4304-40D7-A41E-BE7A2D60A133}"/>
    <hyperlink ref="C2" location="WSE35.1!A1" display="WSE35.1" xr:uid="{F3799CCB-9986-4C87-9C90-CB74F57F10A1}"/>
    <hyperlink ref="C3" location="WSE35.2!A1" display="WSE35.2" xr:uid="{EF25BA25-E63D-482F-B1BC-FEA1530C52C0}"/>
    <hyperlink ref="C4" location="WSE35.3!A1" display="WSE35.3" xr:uid="{6F6CB05A-5F68-49CB-8771-EE3EAA24E686}"/>
    <hyperlink ref="C5" location="WSE35.4!A1" display="WSE35.4" xr:uid="{A8996452-E5CA-465F-88BF-02C8E9A0CCE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D39F-653C-4139-9873-C2CFF83848A0}">
  <dimension ref="A1:G196"/>
  <sheetViews>
    <sheetView zoomScaleNormal="100" workbookViewId="0">
      <selection activeCell="B3" sqref="B3"/>
    </sheetView>
  </sheetViews>
  <sheetFormatPr defaultRowHeight="12" x14ac:dyDescent="0.2"/>
  <cols>
    <col min="1" max="2" width="9.140625" style="1"/>
    <col min="3" max="3" width="9.85546875" style="1" bestFit="1" customWidth="1"/>
    <col min="4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124</v>
      </c>
    </row>
    <row r="18" spans="2:2" ht="15" x14ac:dyDescent="0.2">
      <c r="B18" s="14" t="s">
        <v>123</v>
      </c>
    </row>
    <row r="40" spans="2:7" x14ac:dyDescent="0.2">
      <c r="B40" s="1" t="s">
        <v>2</v>
      </c>
    </row>
    <row r="41" spans="2:7" x14ac:dyDescent="0.2">
      <c r="B41" s="1" t="s">
        <v>3</v>
      </c>
      <c r="C41" s="3">
        <v>45747</v>
      </c>
    </row>
    <row r="43" spans="2:7" x14ac:dyDescent="0.2">
      <c r="B43" s="1" t="s">
        <v>4</v>
      </c>
    </row>
    <row r="45" spans="2:7" x14ac:dyDescent="0.2">
      <c r="B45" s="1" t="s">
        <v>16</v>
      </c>
      <c r="G45" s="1">
        <v>15675</v>
      </c>
    </row>
    <row r="46" spans="2:7" x14ac:dyDescent="0.2">
      <c r="B46" s="1" t="s">
        <v>15</v>
      </c>
      <c r="G46" s="5">
        <v>-9890</v>
      </c>
    </row>
    <row r="47" spans="2:7" x14ac:dyDescent="0.2">
      <c r="B47" s="1" t="s">
        <v>14</v>
      </c>
      <c r="G47" s="1">
        <f>SUM(G45:G46)</f>
        <v>5785</v>
      </c>
    </row>
    <row r="49" spans="2:7" x14ac:dyDescent="0.2">
      <c r="B49" s="1" t="s">
        <v>13</v>
      </c>
      <c r="F49" s="1">
        <v>-2300</v>
      </c>
    </row>
    <row r="50" spans="2:7" x14ac:dyDescent="0.2">
      <c r="B50" s="1" t="s">
        <v>12</v>
      </c>
      <c r="F50" s="1">
        <v>-410</v>
      </c>
    </row>
    <row r="51" spans="2:7" x14ac:dyDescent="0.2">
      <c r="B51" s="1" t="s">
        <v>11</v>
      </c>
      <c r="F51" s="1">
        <v>-615</v>
      </c>
    </row>
    <row r="52" spans="2:7" x14ac:dyDescent="0.2">
      <c r="B52" s="1" t="s">
        <v>10</v>
      </c>
      <c r="F52" s="5">
        <v>-400</v>
      </c>
      <c r="G52" s="1">
        <f>SUM(F49:F52)</f>
        <v>-3725</v>
      </c>
    </row>
    <row r="53" spans="2:7" x14ac:dyDescent="0.2">
      <c r="B53" s="1" t="s">
        <v>9</v>
      </c>
      <c r="G53" s="1">
        <v>-38</v>
      </c>
    </row>
    <row r="54" spans="2:7" x14ac:dyDescent="0.2">
      <c r="B54" s="1" t="s">
        <v>8</v>
      </c>
      <c r="G54" s="5">
        <v>14</v>
      </c>
    </row>
    <row r="55" spans="2:7" x14ac:dyDescent="0.2">
      <c r="B55" s="1" t="s">
        <v>5</v>
      </c>
      <c r="G55" s="1">
        <f>SUM(G47:G54)</f>
        <v>2036</v>
      </c>
    </row>
    <row r="56" spans="2:7" x14ac:dyDescent="0.2">
      <c r="B56" s="1" t="s">
        <v>7</v>
      </c>
      <c r="G56" s="1">
        <v>-582</v>
      </c>
    </row>
    <row r="57" spans="2:7" ht="12.75" thickBot="1" x14ac:dyDescent="0.25">
      <c r="B57" s="1" t="s">
        <v>6</v>
      </c>
      <c r="G57" s="4">
        <f>SUM(G55:G56)</f>
        <v>1454</v>
      </c>
    </row>
    <row r="58" spans="2:7" ht="12.75" thickTop="1" x14ac:dyDescent="0.2"/>
    <row r="61" spans="2:7" x14ac:dyDescent="0.2">
      <c r="B61" s="1" t="s">
        <v>25</v>
      </c>
      <c r="E61" s="1" t="s">
        <v>26</v>
      </c>
      <c r="F61" s="1" t="s">
        <v>27</v>
      </c>
      <c r="G61" s="1" t="s">
        <v>28</v>
      </c>
    </row>
    <row r="62" spans="2:7" x14ac:dyDescent="0.2">
      <c r="E62" s="6">
        <f>-G46</f>
        <v>9890</v>
      </c>
      <c r="F62" s="6">
        <f>-F51</f>
        <v>615</v>
      </c>
      <c r="G62" s="6">
        <f>-F52</f>
        <v>400</v>
      </c>
    </row>
    <row r="63" spans="2:7" x14ac:dyDescent="0.2">
      <c r="B63" s="1" t="s">
        <v>32</v>
      </c>
      <c r="C63" s="7" t="s">
        <v>31</v>
      </c>
      <c r="E63" s="6">
        <f>(-$F$49*0.8)*0.961538461538462</f>
        <v>1769.2307692307702</v>
      </c>
      <c r="F63" s="6">
        <f>(-$F$49*0.15)*0.961538461538462</f>
        <v>331.7307692307694</v>
      </c>
      <c r="G63" s="6">
        <f>(-$F$49*0.09)*0.961538461538462</f>
        <v>199.03846153846163</v>
      </c>
    </row>
    <row r="64" spans="2:7" x14ac:dyDescent="0.2">
      <c r="B64" s="1" t="s">
        <v>29</v>
      </c>
      <c r="C64" s="7" t="s">
        <v>30</v>
      </c>
      <c r="E64" s="6">
        <f>-$F$50*0.7</f>
        <v>287</v>
      </c>
      <c r="F64" s="6">
        <f>-$F$50*0.2</f>
        <v>82</v>
      </c>
      <c r="G64" s="6">
        <f>-$F$50*0.1</f>
        <v>41</v>
      </c>
    </row>
    <row r="65" spans="2:7" ht="12.75" thickBot="1" x14ac:dyDescent="0.25">
      <c r="E65" s="8">
        <f>SUM(E62:E64)</f>
        <v>11946.23076923077</v>
      </c>
      <c r="F65" s="8">
        <f t="shared" ref="F65:G65" si="0">SUM(F62:F64)</f>
        <v>1028.7307692307695</v>
      </c>
      <c r="G65" s="8">
        <f t="shared" si="0"/>
        <v>640.03846153846166</v>
      </c>
    </row>
    <row r="66" spans="2:7" ht="12.75" thickTop="1" x14ac:dyDescent="0.2"/>
    <row r="67" spans="2:7" x14ac:dyDescent="0.2">
      <c r="B67" s="1" t="s">
        <v>4</v>
      </c>
      <c r="G67" s="10" t="s">
        <v>36</v>
      </c>
    </row>
    <row r="68" spans="2:7" x14ac:dyDescent="0.2">
      <c r="B68" s="1" t="s">
        <v>16</v>
      </c>
      <c r="G68" s="6">
        <f>+G45</f>
        <v>15675</v>
      </c>
    </row>
    <row r="69" spans="2:7" x14ac:dyDescent="0.2">
      <c r="B69" s="1" t="s">
        <v>15</v>
      </c>
      <c r="G69" s="9">
        <f>-E65</f>
        <v>-11946.23076923077</v>
      </c>
    </row>
    <row r="70" spans="2:7" x14ac:dyDescent="0.2">
      <c r="B70" s="1" t="s">
        <v>14</v>
      </c>
      <c r="G70" s="6">
        <f>SUM(G68:G69)</f>
        <v>3728.7692307692305</v>
      </c>
    </row>
    <row r="71" spans="2:7" x14ac:dyDescent="0.2">
      <c r="B71" s="1" t="s">
        <v>35</v>
      </c>
      <c r="G71" s="6">
        <f>-F65</f>
        <v>-1028.7307692307695</v>
      </c>
    </row>
    <row r="72" spans="2:7" x14ac:dyDescent="0.2">
      <c r="B72" s="1" t="s">
        <v>34</v>
      </c>
      <c r="G72" s="6">
        <f>-G65</f>
        <v>-640.03846153846166</v>
      </c>
    </row>
    <row r="73" spans="2:7" x14ac:dyDescent="0.2">
      <c r="B73" s="1" t="s">
        <v>8</v>
      </c>
      <c r="G73" s="9" cm="1">
        <f t="array" ref="G73:G74">+G53:G54</f>
        <v>-38</v>
      </c>
    </row>
    <row r="74" spans="2:7" x14ac:dyDescent="0.2">
      <c r="B74" s="1" t="s">
        <v>9</v>
      </c>
      <c r="G74" s="6">
        <v>14</v>
      </c>
    </row>
    <row r="75" spans="2:7" x14ac:dyDescent="0.2">
      <c r="B75" s="1" t="s">
        <v>5</v>
      </c>
      <c r="G75" s="6">
        <f>SUM(G70:G74)</f>
        <v>2035.9999999999991</v>
      </c>
    </row>
    <row r="76" spans="2:7" x14ac:dyDescent="0.2">
      <c r="B76" s="1" t="s">
        <v>33</v>
      </c>
      <c r="G76" s="6" cm="1">
        <f t="array" ref="G76:G77">-G56:G57</f>
        <v>582</v>
      </c>
    </row>
    <row r="77" spans="2:7" ht="12.75" thickBot="1" x14ac:dyDescent="0.25">
      <c r="B77" s="1" t="s">
        <v>6</v>
      </c>
      <c r="G77" s="8">
        <v>-1454</v>
      </c>
    </row>
    <row r="78" spans="2:7" ht="12.75" thickTop="1" x14ac:dyDescent="0.2"/>
    <row r="81" spans="2:6" x14ac:dyDescent="0.2">
      <c r="B81" s="1" t="s">
        <v>37</v>
      </c>
    </row>
    <row r="82" spans="2:6" x14ac:dyDescent="0.2">
      <c r="B82" s="1" t="s">
        <v>38</v>
      </c>
    </row>
    <row r="83" spans="2:6" x14ac:dyDescent="0.2">
      <c r="B83" s="1" t="s">
        <v>39</v>
      </c>
      <c r="C83" s="11">
        <f>+G68*1000</f>
        <v>15675000</v>
      </c>
      <c r="D83" s="1" t="s">
        <v>42</v>
      </c>
    </row>
    <row r="84" spans="2:6" x14ac:dyDescent="0.2">
      <c r="B84" s="1" t="s">
        <v>40</v>
      </c>
    </row>
    <row r="85" spans="2:6" x14ac:dyDescent="0.2">
      <c r="B85" s="1" t="s">
        <v>41</v>
      </c>
      <c r="C85" s="1">
        <v>114</v>
      </c>
      <c r="D85" s="1" t="s">
        <v>43</v>
      </c>
    </row>
    <row r="89" spans="2:6" x14ac:dyDescent="0.2">
      <c r="B89" s="1" t="s">
        <v>17</v>
      </c>
      <c r="C89" s="1" t="s">
        <v>18</v>
      </c>
      <c r="D89" s="1" t="s">
        <v>19</v>
      </c>
      <c r="E89" s="1" t="s">
        <v>20</v>
      </c>
    </row>
    <row r="90" spans="2:6" x14ac:dyDescent="0.2">
      <c r="B90" s="1" t="s">
        <v>21</v>
      </c>
      <c r="C90" s="6">
        <v>80</v>
      </c>
      <c r="D90" s="6">
        <v>90</v>
      </c>
      <c r="E90" s="6">
        <v>65</v>
      </c>
      <c r="F90" s="6">
        <f t="shared" ref="F90:F96" si="1">SUM(C90:E90)</f>
        <v>235</v>
      </c>
    </row>
    <row r="91" spans="2:6" x14ac:dyDescent="0.2">
      <c r="B91" s="1" t="s">
        <v>24</v>
      </c>
      <c r="C91" s="9">
        <v>6</v>
      </c>
      <c r="D91" s="9"/>
      <c r="E91" s="9"/>
      <c r="F91" s="9">
        <f t="shared" si="1"/>
        <v>6</v>
      </c>
    </row>
    <row r="92" spans="2:6" x14ac:dyDescent="0.2">
      <c r="B92" s="1" t="s">
        <v>44</v>
      </c>
      <c r="C92" s="6">
        <f>SUM(C90:C91)</f>
        <v>86</v>
      </c>
      <c r="D92" s="6">
        <f t="shared" ref="D92:E92" si="2">SUM(D90:D91)</f>
        <v>90</v>
      </c>
      <c r="E92" s="6">
        <f t="shared" si="2"/>
        <v>65</v>
      </c>
      <c r="F92" s="6">
        <f t="shared" si="1"/>
        <v>241</v>
      </c>
    </row>
    <row r="93" spans="2:6" x14ac:dyDescent="0.2">
      <c r="B93" s="1" t="s">
        <v>22</v>
      </c>
      <c r="C93" s="9"/>
      <c r="D93" s="9">
        <f>0.12*D92</f>
        <v>10.799999999999999</v>
      </c>
      <c r="E93" s="9"/>
      <c r="F93" s="9">
        <f t="shared" si="1"/>
        <v>10.799999999999999</v>
      </c>
    </row>
    <row r="94" spans="2:6" x14ac:dyDescent="0.2">
      <c r="B94" s="1" t="s">
        <v>45</v>
      </c>
      <c r="C94" s="9">
        <f>SUM(C92:C93)</f>
        <v>86</v>
      </c>
      <c r="D94" s="9">
        <f t="shared" ref="D94:E94" si="3">SUM(D92:D93)</f>
        <v>100.8</v>
      </c>
      <c r="E94" s="9">
        <f t="shared" si="3"/>
        <v>65</v>
      </c>
      <c r="F94" s="9">
        <f t="shared" si="1"/>
        <v>251.8</v>
      </c>
    </row>
    <row r="95" spans="2:6" x14ac:dyDescent="0.2">
      <c r="B95" s="1" t="s">
        <v>23</v>
      </c>
      <c r="C95" s="6">
        <f>0.2*C90</f>
        <v>16</v>
      </c>
      <c r="D95" s="6">
        <f>0.2*D90</f>
        <v>18</v>
      </c>
      <c r="E95" s="6">
        <f>0.2*E90</f>
        <v>13</v>
      </c>
      <c r="F95" s="6">
        <f t="shared" si="1"/>
        <v>47</v>
      </c>
    </row>
    <row r="96" spans="2:6" ht="12.75" thickBot="1" x14ac:dyDescent="0.25">
      <c r="B96" s="1" t="s">
        <v>46</v>
      </c>
      <c r="C96" s="8">
        <f>SUM(C94:C95)</f>
        <v>102</v>
      </c>
      <c r="D96" s="8">
        <f t="shared" ref="D96:E96" si="4">SUM(D94:D95)</f>
        <v>118.8</v>
      </c>
      <c r="E96" s="8">
        <f t="shared" si="4"/>
        <v>78</v>
      </c>
      <c r="F96" s="8">
        <f t="shared" si="1"/>
        <v>298.8</v>
      </c>
    </row>
    <row r="97" spans="2:6" ht="12.75" thickTop="1" x14ac:dyDescent="0.2"/>
    <row r="98" spans="2:6" x14ac:dyDescent="0.2">
      <c r="B98" s="1" t="s">
        <v>47</v>
      </c>
    </row>
    <row r="100" spans="2:6" x14ac:dyDescent="0.2">
      <c r="B100" s="1" t="s">
        <v>46</v>
      </c>
    </row>
    <row r="101" spans="2:6" x14ac:dyDescent="0.2">
      <c r="B101" s="1" t="s">
        <v>48</v>
      </c>
      <c r="F101" s="6">
        <f>+F92</f>
        <v>241</v>
      </c>
    </row>
    <row r="102" spans="2:6" x14ac:dyDescent="0.2">
      <c r="B102" s="1" t="s">
        <v>49</v>
      </c>
      <c r="F102" s="6">
        <f>+F93</f>
        <v>10.799999999999999</v>
      </c>
    </row>
    <row r="103" spans="2:6" x14ac:dyDescent="0.2">
      <c r="B103" s="1" t="s">
        <v>50</v>
      </c>
      <c r="F103" s="6">
        <f>+F95</f>
        <v>47</v>
      </c>
    </row>
    <row r="104" spans="2:6" ht="12.75" thickBot="1" x14ac:dyDescent="0.25">
      <c r="B104" s="1" t="s">
        <v>51</v>
      </c>
      <c r="F104" s="8">
        <f>SUM(F101:F103)</f>
        <v>298.8</v>
      </c>
    </row>
    <row r="105" spans="2:6" ht="12.75" thickTop="1" x14ac:dyDescent="0.2"/>
    <row r="106" spans="2:6" x14ac:dyDescent="0.2">
      <c r="B106" s="1" t="s">
        <v>52</v>
      </c>
    </row>
    <row r="107" spans="2:6" x14ac:dyDescent="0.2">
      <c r="B107" s="1" t="s">
        <v>53</v>
      </c>
    </row>
    <row r="109" spans="2:6" x14ac:dyDescent="0.2">
      <c r="B109" s="1" t="s">
        <v>54</v>
      </c>
      <c r="F109" s="6">
        <f>+D94</f>
        <v>100.8</v>
      </c>
    </row>
    <row r="110" spans="2:6" x14ac:dyDescent="0.2">
      <c r="B110" s="1" t="s">
        <v>55</v>
      </c>
      <c r="F110" s="6">
        <f>+D95</f>
        <v>18</v>
      </c>
    </row>
    <row r="111" spans="2:6" x14ac:dyDescent="0.2">
      <c r="B111" s="1" t="s">
        <v>56</v>
      </c>
      <c r="F111" s="6">
        <f>SUM(F109:F110)</f>
        <v>118.8</v>
      </c>
    </row>
    <row r="173" spans="2:3" x14ac:dyDescent="0.2">
      <c r="B173" s="1" t="s">
        <v>57</v>
      </c>
    </row>
    <row r="174" spans="2:3" x14ac:dyDescent="0.2">
      <c r="B174" s="1" t="s">
        <v>3</v>
      </c>
      <c r="C174" s="3">
        <v>42094</v>
      </c>
    </row>
    <row r="175" spans="2:3" x14ac:dyDescent="0.2">
      <c r="B175" s="1" t="s">
        <v>59</v>
      </c>
      <c r="C175" s="1">
        <v>100</v>
      </c>
    </row>
    <row r="176" spans="2:3" x14ac:dyDescent="0.2">
      <c r="B176" s="1" t="s">
        <v>58</v>
      </c>
      <c r="C176" s="1">
        <f>0.19*C175</f>
        <v>19</v>
      </c>
    </row>
    <row r="177" spans="2:6" x14ac:dyDescent="0.2">
      <c r="B177" s="1" t="s">
        <v>60</v>
      </c>
      <c r="C177" s="1">
        <v>300</v>
      </c>
    </row>
    <row r="178" spans="2:6" x14ac:dyDescent="0.2">
      <c r="B178" s="1" t="s">
        <v>61</v>
      </c>
      <c r="C178" s="1">
        <f>0.19*C177</f>
        <v>57</v>
      </c>
    </row>
    <row r="182" spans="2:6" x14ac:dyDescent="0.2">
      <c r="B182" s="1" t="s">
        <v>67</v>
      </c>
      <c r="F182" s="1">
        <v>3500</v>
      </c>
    </row>
    <row r="184" spans="2:6" x14ac:dyDescent="0.2">
      <c r="B184" s="1" t="s">
        <v>62</v>
      </c>
      <c r="F184" s="1">
        <f>+C175</f>
        <v>100</v>
      </c>
    </row>
    <row r="185" spans="2:6" x14ac:dyDescent="0.2">
      <c r="B185" s="1" t="s">
        <v>63</v>
      </c>
      <c r="F185" s="1">
        <f>+C177</f>
        <v>300</v>
      </c>
    </row>
    <row r="186" spans="2:6" x14ac:dyDescent="0.2">
      <c r="B186" s="1" t="s">
        <v>64</v>
      </c>
      <c r="F186" s="5">
        <f>-SUM(C178,C176)</f>
        <v>-76</v>
      </c>
    </row>
    <row r="187" spans="2:6" x14ac:dyDescent="0.2">
      <c r="B187" s="1" t="s">
        <v>65</v>
      </c>
      <c r="F187" s="1">
        <f>SUM(F184:F186)</f>
        <v>324</v>
      </c>
    </row>
    <row r="188" spans="2:6" ht="12.75" thickBot="1" x14ac:dyDescent="0.25">
      <c r="B188" s="1" t="s">
        <v>66</v>
      </c>
      <c r="F188" s="4">
        <f>+F187+F182</f>
        <v>3824</v>
      </c>
    </row>
    <row r="189" spans="2:6" ht="12.75" thickTop="1" x14ac:dyDescent="0.2"/>
    <row r="190" spans="2:6" x14ac:dyDescent="0.2">
      <c r="B190" s="1" t="s">
        <v>68</v>
      </c>
    </row>
    <row r="192" spans="2:6" x14ac:dyDescent="0.2">
      <c r="D192" s="1" t="s">
        <v>69</v>
      </c>
      <c r="E192" s="1" t="s">
        <v>70</v>
      </c>
      <c r="F192" s="1" t="s">
        <v>71</v>
      </c>
    </row>
    <row r="193" spans="2:6" x14ac:dyDescent="0.2">
      <c r="B193" s="1" t="str">
        <f>+B184</f>
        <v>Gains on financial asset</v>
      </c>
      <c r="D193" s="1">
        <f>+F184</f>
        <v>100</v>
      </c>
      <c r="E193" s="1">
        <f>-0.19*D193</f>
        <v>-19</v>
      </c>
      <c r="F193" s="1">
        <f>SUM(D193:E193)</f>
        <v>81</v>
      </c>
    </row>
    <row r="194" spans="2:6" x14ac:dyDescent="0.2">
      <c r="B194" s="1" t="str">
        <f>+B185</f>
        <v>gains on property revaluation</v>
      </c>
      <c r="D194" s="1">
        <f>+F185</f>
        <v>300</v>
      </c>
      <c r="E194" s="1">
        <f>-0.19*D194</f>
        <v>-57</v>
      </c>
      <c r="F194" s="1">
        <f>SUM(D194:E194)</f>
        <v>243</v>
      </c>
    </row>
    <row r="195" spans="2:6" ht="12.75" thickBot="1" x14ac:dyDescent="0.25">
      <c r="D195" s="4">
        <f>SUM(D193:D194)</f>
        <v>400</v>
      </c>
      <c r="E195" s="4">
        <f t="shared" ref="E195:F195" si="5">SUM(E193:E194)</f>
        <v>-76</v>
      </c>
      <c r="F195" s="4">
        <f t="shared" si="5"/>
        <v>324</v>
      </c>
    </row>
    <row r="196" spans="2:6" ht="12.75" thickTop="1" x14ac:dyDescent="0.2"/>
  </sheetData>
  <hyperlinks>
    <hyperlink ref="A1" location="Main!A1" display="Main" xr:uid="{76701398-8028-48FB-94F3-778B75EFE79B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B28-0C06-4756-A728-68385352E82A}">
  <dimension ref="B2:G70"/>
  <sheetViews>
    <sheetView topLeftCell="A10" workbookViewId="0">
      <selection activeCell="G35" sqref="B35:G70"/>
    </sheetView>
  </sheetViews>
  <sheetFormatPr defaultRowHeight="12" x14ac:dyDescent="0.2"/>
  <cols>
    <col min="1" max="16384" width="9.140625" style="1"/>
  </cols>
  <sheetData>
    <row r="2" spans="2:2" x14ac:dyDescent="0.2">
      <c r="B2" s="1" t="s">
        <v>76</v>
      </c>
    </row>
    <row r="35" spans="2:7" x14ac:dyDescent="0.2"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81</v>
      </c>
    </row>
    <row r="36" spans="2:7" x14ac:dyDescent="0.2">
      <c r="B36" s="1" t="s">
        <v>78</v>
      </c>
      <c r="C36" s="1">
        <v>0</v>
      </c>
      <c r="D36" s="1">
        <v>235</v>
      </c>
      <c r="E36" s="1">
        <v>124</v>
      </c>
      <c r="F36" s="1">
        <v>131</v>
      </c>
      <c r="G36" s="1">
        <f>SUM(C36:F36)</f>
        <v>490</v>
      </c>
    </row>
    <row r="37" spans="2:7" x14ac:dyDescent="0.2">
      <c r="B37" s="1" t="s">
        <v>80</v>
      </c>
      <c r="C37" s="1">
        <v>0</v>
      </c>
      <c r="D37" s="1">
        <v>42</v>
      </c>
      <c r="E37" s="1">
        <v>32</v>
      </c>
      <c r="F37" s="1">
        <v>23</v>
      </c>
      <c r="G37" s="1">
        <f>SUM(C37:F37)</f>
        <v>97</v>
      </c>
    </row>
    <row r="38" spans="2:7" x14ac:dyDescent="0.2">
      <c r="B38" s="1" t="s">
        <v>86</v>
      </c>
      <c r="D38" s="1">
        <v>2</v>
      </c>
      <c r="G38" s="1">
        <f>SUM(C38:F38)</f>
        <v>2</v>
      </c>
    </row>
    <row r="39" spans="2:7" x14ac:dyDescent="0.2">
      <c r="B39" s="1" t="s">
        <v>77</v>
      </c>
      <c r="C39" s="5">
        <v>7</v>
      </c>
      <c r="D39" s="5">
        <v>2</v>
      </c>
      <c r="E39" s="5">
        <v>2</v>
      </c>
      <c r="F39" s="5">
        <v>3</v>
      </c>
      <c r="G39" s="5">
        <f>SUM(C39:F39)</f>
        <v>14</v>
      </c>
    </row>
    <row r="40" spans="2:7" x14ac:dyDescent="0.2">
      <c r="B40" s="1" t="s">
        <v>48</v>
      </c>
      <c r="C40" s="1">
        <f>SUM(C36:C39)</f>
        <v>7</v>
      </c>
      <c r="D40" s="1">
        <f t="shared" ref="D40:G40" si="0">SUM(D36:D39)</f>
        <v>281</v>
      </c>
      <c r="E40" s="1">
        <f t="shared" si="0"/>
        <v>158</v>
      </c>
      <c r="F40" s="1">
        <f t="shared" si="0"/>
        <v>157</v>
      </c>
      <c r="G40" s="1">
        <f t="shared" si="0"/>
        <v>603</v>
      </c>
    </row>
    <row r="41" spans="2:7" x14ac:dyDescent="0.2">
      <c r="B41" s="1" t="s">
        <v>49</v>
      </c>
      <c r="C41" s="5"/>
      <c r="D41" s="5">
        <v>46</v>
      </c>
      <c r="E41" s="5"/>
      <c r="F41" s="5"/>
      <c r="G41" s="5">
        <f>SUM(C41:F41)</f>
        <v>46</v>
      </c>
    </row>
    <row r="42" spans="2:7" x14ac:dyDescent="0.2">
      <c r="B42" s="1" t="s">
        <v>45</v>
      </c>
      <c r="C42" s="1">
        <f>SUM(C40:C41)</f>
        <v>7</v>
      </c>
      <c r="D42" s="1">
        <f t="shared" ref="D42:G42" si="1">SUM(D40:D41)</f>
        <v>327</v>
      </c>
      <c r="E42" s="1">
        <f t="shared" si="1"/>
        <v>158</v>
      </c>
      <c r="F42" s="1">
        <f t="shared" si="1"/>
        <v>157</v>
      </c>
      <c r="G42" s="1">
        <f t="shared" si="1"/>
        <v>649</v>
      </c>
    </row>
    <row r="43" spans="2:7" x14ac:dyDescent="0.2">
      <c r="B43" s="1" t="s">
        <v>79</v>
      </c>
      <c r="C43" s="1">
        <v>0</v>
      </c>
      <c r="D43" s="1">
        <v>25</v>
      </c>
      <c r="E43" s="1">
        <v>34</v>
      </c>
      <c r="F43" s="1">
        <v>25</v>
      </c>
      <c r="G43" s="1">
        <f>SUM(C43:F43)</f>
        <v>84</v>
      </c>
    </row>
    <row r="44" spans="2:7" ht="12.75" thickBot="1" x14ac:dyDescent="0.25">
      <c r="B44" s="1" t="s">
        <v>81</v>
      </c>
      <c r="C44" s="4">
        <f>SUM(C39:C43)</f>
        <v>21</v>
      </c>
      <c r="D44" s="4">
        <f>SUM(D39:D43)</f>
        <v>681</v>
      </c>
      <c r="E44" s="4">
        <f>SUM(E39:E43)</f>
        <v>352</v>
      </c>
      <c r="F44" s="4">
        <f>SUM(F39:F43)</f>
        <v>342</v>
      </c>
      <c r="G44" s="4">
        <f>SUM(G39:G43)</f>
        <v>1396</v>
      </c>
    </row>
    <row r="45" spans="2:7" ht="12.75" thickTop="1" x14ac:dyDescent="0.2"/>
    <row r="48" spans="2:7" x14ac:dyDescent="0.2">
      <c r="B48" s="1" t="s">
        <v>87</v>
      </c>
    </row>
    <row r="50" spans="2:7" x14ac:dyDescent="0.2">
      <c r="B50" s="1" t="s">
        <v>46</v>
      </c>
    </row>
    <row r="51" spans="2:7" x14ac:dyDescent="0.2">
      <c r="B51" s="1" t="s">
        <v>48</v>
      </c>
      <c r="D51" s="6">
        <f>+D40</f>
        <v>281</v>
      </c>
    </row>
    <row r="52" spans="2:7" x14ac:dyDescent="0.2">
      <c r="B52" s="1" t="s">
        <v>49</v>
      </c>
      <c r="D52" s="6">
        <v>46</v>
      </c>
    </row>
    <row r="53" spans="2:7" ht="12.75" thickBot="1" x14ac:dyDescent="0.25">
      <c r="B53" s="1" t="s">
        <v>45</v>
      </c>
      <c r="D53" s="8">
        <f>SUM(D51:D52)</f>
        <v>327</v>
      </c>
    </row>
    <row r="54" spans="2:7" ht="12.75" thickTop="1" x14ac:dyDescent="0.2"/>
    <row r="56" spans="2:7" x14ac:dyDescent="0.2">
      <c r="B56" s="1" t="s">
        <v>46</v>
      </c>
    </row>
    <row r="57" spans="2:7" x14ac:dyDescent="0.2">
      <c r="B57" s="1" t="s">
        <v>48</v>
      </c>
      <c r="G57" s="6">
        <f>+G40</f>
        <v>603</v>
      </c>
    </row>
    <row r="58" spans="2:7" x14ac:dyDescent="0.2">
      <c r="B58" s="1" t="s">
        <v>49</v>
      </c>
      <c r="G58" s="6">
        <f>+G41</f>
        <v>46</v>
      </c>
    </row>
    <row r="59" spans="2:7" x14ac:dyDescent="0.2">
      <c r="B59" s="1" t="s">
        <v>50</v>
      </c>
      <c r="G59" s="6">
        <f>+G43</f>
        <v>84</v>
      </c>
    </row>
    <row r="60" spans="2:7" ht="12.75" thickBot="1" x14ac:dyDescent="0.25">
      <c r="B60" s="1" t="s">
        <v>51</v>
      </c>
      <c r="G60" s="8">
        <f>SUM(G57:G59)</f>
        <v>733</v>
      </c>
    </row>
    <row r="61" spans="2:7" ht="12.75" thickTop="1" x14ac:dyDescent="0.2"/>
    <row r="63" spans="2:7" x14ac:dyDescent="0.2">
      <c r="B63" s="1" t="s">
        <v>88</v>
      </c>
    </row>
    <row r="65" spans="2:7" x14ac:dyDescent="0.2">
      <c r="B65" s="1" t="s">
        <v>89</v>
      </c>
    </row>
    <row r="66" spans="2:7" x14ac:dyDescent="0.2">
      <c r="B66" s="1" t="s">
        <v>45</v>
      </c>
      <c r="G66" s="6">
        <f>+D53</f>
        <v>327</v>
      </c>
    </row>
    <row r="67" spans="2:7" x14ac:dyDescent="0.2">
      <c r="B67" s="1" t="s">
        <v>50</v>
      </c>
      <c r="G67" s="6">
        <f>+D43</f>
        <v>25</v>
      </c>
    </row>
    <row r="68" spans="2:7" ht="12.75" thickBot="1" x14ac:dyDescent="0.25">
      <c r="B68" s="1" t="s">
        <v>90</v>
      </c>
      <c r="G68" s="8">
        <f>SUM(G66:G67)</f>
        <v>352</v>
      </c>
    </row>
    <row r="69" spans="2:7" ht="12.75" thickTop="1" x14ac:dyDescent="0.2"/>
    <row r="70" spans="2:7" x14ac:dyDescent="0.2">
      <c r="B70" s="1" t="s">
        <v>91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E643-0B34-400F-847D-78AA4BBEC565}">
  <dimension ref="A1:G42"/>
  <sheetViews>
    <sheetView zoomScale="145" zoomScaleNormal="145" workbookViewId="0">
      <selection activeCell="B43" sqref="B43"/>
    </sheetView>
  </sheetViews>
  <sheetFormatPr defaultRowHeight="12" x14ac:dyDescent="0.2"/>
  <cols>
    <col min="1" max="16384" width="9.140625" style="1"/>
  </cols>
  <sheetData>
    <row r="1" spans="1:7" ht="15" x14ac:dyDescent="0.25">
      <c r="A1" s="2" t="s">
        <v>0</v>
      </c>
    </row>
    <row r="2" spans="1:7" x14ac:dyDescent="0.2">
      <c r="B2" s="1" t="s">
        <v>92</v>
      </c>
    </row>
    <row r="3" spans="1:7" x14ac:dyDescent="0.2">
      <c r="B3" s="1" t="s">
        <v>3</v>
      </c>
      <c r="C3" s="3">
        <v>42216</v>
      </c>
    </row>
    <row r="5" spans="1:7" x14ac:dyDescent="0.2">
      <c r="C5" s="1" t="s">
        <v>100</v>
      </c>
      <c r="D5" s="1" t="s">
        <v>100</v>
      </c>
      <c r="E5" s="1" t="s">
        <v>99</v>
      </c>
      <c r="F5" s="1" t="s">
        <v>99</v>
      </c>
    </row>
    <row r="6" spans="1:7" x14ac:dyDescent="0.2">
      <c r="C6" s="1" t="s">
        <v>94</v>
      </c>
      <c r="D6" s="1" t="s">
        <v>95</v>
      </c>
      <c r="E6" s="1" t="s">
        <v>96</v>
      </c>
      <c r="F6" s="1" t="s">
        <v>97</v>
      </c>
      <c r="G6" s="1" t="s">
        <v>81</v>
      </c>
    </row>
    <row r="7" spans="1:7" x14ac:dyDescent="0.2">
      <c r="B7" s="1" t="s">
        <v>69</v>
      </c>
      <c r="C7" s="1">
        <v>75</v>
      </c>
      <c r="D7" s="1">
        <v>75</v>
      </c>
      <c r="E7" s="1">
        <v>75</v>
      </c>
      <c r="F7" s="1">
        <v>19</v>
      </c>
      <c r="G7" s="1">
        <f>SUM(C7:F7)</f>
        <v>244</v>
      </c>
    </row>
    <row r="8" spans="1:7" x14ac:dyDescent="0.2">
      <c r="B8" s="1" t="s">
        <v>80</v>
      </c>
      <c r="C8" s="1">
        <v>12</v>
      </c>
      <c r="D8" s="1">
        <v>9</v>
      </c>
      <c r="E8" s="1">
        <v>10</v>
      </c>
      <c r="F8" s="1">
        <v>0</v>
      </c>
      <c r="G8" s="1">
        <f t="shared" ref="G8:G15" si="0">SUM(C8:F8)</f>
        <v>31</v>
      </c>
    </row>
    <row r="9" spans="1:7" x14ac:dyDescent="0.2">
      <c r="B9" s="1" t="s">
        <v>98</v>
      </c>
      <c r="D9" s="1">
        <v>2</v>
      </c>
      <c r="G9" s="1">
        <f t="shared" si="0"/>
        <v>2</v>
      </c>
    </row>
    <row r="10" spans="1:7" x14ac:dyDescent="0.2">
      <c r="B10" s="1" t="s">
        <v>24</v>
      </c>
      <c r="C10" s="1">
        <v>4</v>
      </c>
      <c r="D10" s="1">
        <v>4</v>
      </c>
      <c r="E10" s="1">
        <v>3</v>
      </c>
      <c r="F10" s="1">
        <v>1</v>
      </c>
      <c r="G10" s="1">
        <f>SUM(C10:F10)</f>
        <v>12</v>
      </c>
    </row>
    <row r="11" spans="1:7" ht="12.75" thickBot="1" x14ac:dyDescent="0.25">
      <c r="B11" s="1" t="s">
        <v>44</v>
      </c>
      <c r="C11" s="4">
        <f>SUM(C7:C10)</f>
        <v>91</v>
      </c>
      <c r="D11" s="4">
        <f t="shared" ref="D11:F11" si="1">SUM(D7:D10)</f>
        <v>90</v>
      </c>
      <c r="E11" s="4">
        <f t="shared" si="1"/>
        <v>88</v>
      </c>
      <c r="F11" s="4">
        <f t="shared" si="1"/>
        <v>20</v>
      </c>
      <c r="G11" s="4">
        <f>SUM(C11:F11)</f>
        <v>289</v>
      </c>
    </row>
    <row r="12" spans="1:7" ht="12.75" thickTop="1" x14ac:dyDescent="0.2">
      <c r="C12" s="12"/>
      <c r="D12" s="12"/>
      <c r="E12" s="12"/>
      <c r="F12" s="12"/>
      <c r="G12" s="12"/>
    </row>
    <row r="13" spans="1:7" x14ac:dyDescent="0.2">
      <c r="B13" s="1" t="s">
        <v>49</v>
      </c>
      <c r="C13" s="1">
        <v>15</v>
      </c>
      <c r="D13" s="1">
        <v>17</v>
      </c>
      <c r="E13" s="1">
        <v>14</v>
      </c>
      <c r="F13" s="1">
        <v>5</v>
      </c>
      <c r="G13" s="1">
        <f t="shared" si="0"/>
        <v>51</v>
      </c>
    </row>
    <row r="14" spans="1:7" ht="12.75" thickBot="1" x14ac:dyDescent="0.25">
      <c r="B14" s="1" t="s">
        <v>45</v>
      </c>
      <c r="C14" s="4">
        <f>SUM(C11:C13)</f>
        <v>106</v>
      </c>
      <c r="D14" s="4">
        <f t="shared" ref="D14:G14" si="2">SUM(D11:D13)</f>
        <v>107</v>
      </c>
      <c r="E14" s="4">
        <f t="shared" si="2"/>
        <v>102</v>
      </c>
      <c r="F14" s="4">
        <f t="shared" si="2"/>
        <v>25</v>
      </c>
      <c r="G14" s="4">
        <f t="shared" si="2"/>
        <v>340</v>
      </c>
    </row>
    <row r="15" spans="1:7" ht="12.75" thickTop="1" x14ac:dyDescent="0.2">
      <c r="B15" s="1" t="s">
        <v>93</v>
      </c>
      <c r="C15" s="1">
        <v>8</v>
      </c>
      <c r="D15" s="1">
        <v>7</v>
      </c>
      <c r="E15" s="1">
        <v>8</v>
      </c>
      <c r="F15" s="1">
        <v>2</v>
      </c>
      <c r="G15" s="1">
        <f t="shared" si="0"/>
        <v>25</v>
      </c>
    </row>
    <row r="16" spans="1:7" ht="12.75" thickBot="1" x14ac:dyDescent="0.25">
      <c r="B16" s="1" t="s">
        <v>101</v>
      </c>
      <c r="C16" s="4">
        <f>SUM(C14:C15)</f>
        <v>114</v>
      </c>
      <c r="D16" s="4">
        <f t="shared" ref="D16:F16" si="3">SUM(D14:D15)</f>
        <v>114</v>
      </c>
      <c r="E16" s="4">
        <f t="shared" si="3"/>
        <v>110</v>
      </c>
      <c r="F16" s="4">
        <f t="shared" si="3"/>
        <v>27</v>
      </c>
      <c r="G16" s="4">
        <f>SUM(G11+G14+G15)</f>
        <v>654</v>
      </c>
    </row>
    <row r="17" spans="2:7" ht="12.75" thickTop="1" x14ac:dyDescent="0.2"/>
    <row r="19" spans="2:7" x14ac:dyDescent="0.2">
      <c r="B19" s="1" t="s">
        <v>87</v>
      </c>
    </row>
    <row r="21" spans="2:7" x14ac:dyDescent="0.2">
      <c r="B21" s="1" t="s">
        <v>46</v>
      </c>
    </row>
    <row r="22" spans="2:7" x14ac:dyDescent="0.2">
      <c r="B22" s="1" t="s">
        <v>48</v>
      </c>
      <c r="D22" s="6">
        <f>+D11</f>
        <v>90</v>
      </c>
    </row>
    <row r="23" spans="2:7" x14ac:dyDescent="0.2">
      <c r="B23" s="1" t="s">
        <v>49</v>
      </c>
      <c r="D23" s="6">
        <f>+D13</f>
        <v>17</v>
      </c>
    </row>
    <row r="24" spans="2:7" ht="12.75" thickBot="1" x14ac:dyDescent="0.25">
      <c r="B24" s="1" t="s">
        <v>45</v>
      </c>
      <c r="D24" s="8">
        <f>SUM(D22:D23)</f>
        <v>107</v>
      </c>
    </row>
    <row r="25" spans="2:7" ht="12.75" thickTop="1" x14ac:dyDescent="0.2"/>
    <row r="27" spans="2:7" x14ac:dyDescent="0.2">
      <c r="B27" s="1" t="s">
        <v>46</v>
      </c>
    </row>
    <row r="28" spans="2:7" x14ac:dyDescent="0.2">
      <c r="B28" s="1" t="s">
        <v>48</v>
      </c>
      <c r="G28" s="6">
        <f>+G11</f>
        <v>289</v>
      </c>
    </row>
    <row r="29" spans="2:7" x14ac:dyDescent="0.2">
      <c r="B29" s="1" t="s">
        <v>49</v>
      </c>
      <c r="G29" s="6">
        <f>+G13</f>
        <v>51</v>
      </c>
    </row>
    <row r="30" spans="2:7" x14ac:dyDescent="0.2">
      <c r="B30" s="1" t="s">
        <v>102</v>
      </c>
      <c r="G30" s="6">
        <f>+C15+D15</f>
        <v>15</v>
      </c>
    </row>
    <row r="31" spans="2:7" ht="12.75" thickBot="1" x14ac:dyDescent="0.25">
      <c r="B31" s="1" t="s">
        <v>51</v>
      </c>
      <c r="G31" s="8">
        <f>SUM(G28:G30)</f>
        <v>355</v>
      </c>
    </row>
    <row r="32" spans="2:7" ht="12.75" thickTop="1" x14ac:dyDescent="0.2"/>
    <row r="34" spans="2:7" x14ac:dyDescent="0.2">
      <c r="B34" s="1" t="s">
        <v>104</v>
      </c>
    </row>
    <row r="35" spans="2:7" x14ac:dyDescent="0.2">
      <c r="B35" s="1" t="s">
        <v>103</v>
      </c>
    </row>
    <row r="37" spans="2:7" x14ac:dyDescent="0.2">
      <c r="B37" s="1" t="s">
        <v>89</v>
      </c>
    </row>
    <row r="38" spans="2:7" x14ac:dyDescent="0.2">
      <c r="B38" s="1" t="s">
        <v>45</v>
      </c>
      <c r="G38" s="6">
        <f>+D14</f>
        <v>107</v>
      </c>
    </row>
    <row r="39" spans="2:7" x14ac:dyDescent="0.2">
      <c r="B39" s="1" t="s">
        <v>50</v>
      </c>
      <c r="G39" s="6">
        <f>+D15</f>
        <v>7</v>
      </c>
    </row>
    <row r="40" spans="2:7" ht="12.75" thickBot="1" x14ac:dyDescent="0.25">
      <c r="B40" s="1" t="s">
        <v>90</v>
      </c>
      <c r="G40" s="8">
        <f>SUM(G38:G39)</f>
        <v>114</v>
      </c>
    </row>
    <row r="41" spans="2:7" ht="12.75" thickTop="1" x14ac:dyDescent="0.2"/>
    <row r="42" spans="2:7" x14ac:dyDescent="0.2">
      <c r="B42" s="1" t="s">
        <v>105</v>
      </c>
    </row>
  </sheetData>
  <hyperlinks>
    <hyperlink ref="A1" location="Main!A1" display="Main" xr:uid="{4E856E50-561A-410C-A4DC-2F87CC4F9BB6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717D-A5A1-46C6-B703-EC1E252C33B3}">
  <dimension ref="A1:H62"/>
  <sheetViews>
    <sheetView topLeftCell="A25" zoomScale="175" zoomScaleNormal="175" workbookViewId="0">
      <selection activeCell="H62" sqref="H62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x14ac:dyDescent="0.2">
      <c r="B2" s="1" t="s">
        <v>106</v>
      </c>
    </row>
    <row r="22" spans="2:8" x14ac:dyDescent="0.2">
      <c r="B22" s="1" t="s">
        <v>107</v>
      </c>
    </row>
    <row r="24" spans="2:8" x14ac:dyDescent="0.2">
      <c r="B24" s="1" t="s">
        <v>3</v>
      </c>
      <c r="C24" s="3">
        <v>43373</v>
      </c>
    </row>
    <row r="26" spans="2:8" x14ac:dyDescent="0.2">
      <c r="C26" s="1" t="s">
        <v>100</v>
      </c>
      <c r="D26" s="1" t="s">
        <v>100</v>
      </c>
      <c r="E26" s="1" t="s">
        <v>100</v>
      </c>
    </row>
    <row r="27" spans="2:8" x14ac:dyDescent="0.2">
      <c r="C27" s="1" t="s">
        <v>112</v>
      </c>
      <c r="D27" s="1" t="s">
        <v>111</v>
      </c>
      <c r="E27" s="1" t="s">
        <v>110</v>
      </c>
      <c r="F27" s="1" t="s">
        <v>109</v>
      </c>
      <c r="G27" s="1" t="s">
        <v>108</v>
      </c>
      <c r="H27" s="1" t="s">
        <v>81</v>
      </c>
    </row>
    <row r="28" spans="2:8" x14ac:dyDescent="0.2">
      <c r="B28" s="1" t="s">
        <v>113</v>
      </c>
      <c r="C28" s="6">
        <v>165</v>
      </c>
      <c r="D28" s="6">
        <v>140</v>
      </c>
      <c r="E28" s="6">
        <v>140</v>
      </c>
      <c r="F28" s="6">
        <v>140</v>
      </c>
      <c r="G28" s="6">
        <v>90</v>
      </c>
      <c r="H28" s="6">
        <f>SUM(C28:G28)</f>
        <v>675</v>
      </c>
    </row>
    <row r="29" spans="2:8" x14ac:dyDescent="0.2">
      <c r="B29" s="1" t="s">
        <v>24</v>
      </c>
      <c r="C29" s="6">
        <v>4</v>
      </c>
      <c r="D29" s="6">
        <v>15</v>
      </c>
      <c r="E29" s="6">
        <v>2</v>
      </c>
      <c r="F29" s="6">
        <v>9</v>
      </c>
      <c r="G29" s="6">
        <v>6</v>
      </c>
      <c r="H29" s="6">
        <f>SUM(C29:G29)</f>
        <v>36</v>
      </c>
    </row>
    <row r="30" spans="2:8" ht="12.75" thickBot="1" x14ac:dyDescent="0.25">
      <c r="B30" s="1" t="s">
        <v>46</v>
      </c>
      <c r="C30" s="8">
        <f>SUM(C28:C29)</f>
        <v>169</v>
      </c>
      <c r="D30" s="8">
        <f t="shared" ref="D30:G30" si="0">SUM(D28:D29)</f>
        <v>155</v>
      </c>
      <c r="E30" s="8">
        <f t="shared" si="0"/>
        <v>142</v>
      </c>
      <c r="F30" s="8">
        <f t="shared" si="0"/>
        <v>149</v>
      </c>
      <c r="G30" s="8">
        <f t="shared" si="0"/>
        <v>96</v>
      </c>
      <c r="H30" s="8">
        <f>SUM(H28:H29)</f>
        <v>711</v>
      </c>
    </row>
    <row r="31" spans="2:8" ht="12.75" thickTop="1" x14ac:dyDescent="0.2">
      <c r="C31" s="6"/>
      <c r="D31" s="6"/>
      <c r="E31" s="6"/>
      <c r="F31" s="6"/>
      <c r="G31" s="6"/>
      <c r="H31" s="6"/>
    </row>
    <row r="32" spans="2:8" x14ac:dyDescent="0.2">
      <c r="B32" s="1" t="s">
        <v>100</v>
      </c>
      <c r="C32" s="6">
        <f>+C28*0.07</f>
        <v>11.55</v>
      </c>
      <c r="D32" s="6">
        <f t="shared" ref="D32:E32" si="1">+D28*0.07</f>
        <v>9.8000000000000007</v>
      </c>
      <c r="E32" s="6">
        <f t="shared" si="1"/>
        <v>9.8000000000000007</v>
      </c>
      <c r="F32" s="6"/>
      <c r="G32" s="6"/>
      <c r="H32" s="6">
        <f>SUM(C32:G32)</f>
        <v>31.150000000000002</v>
      </c>
    </row>
    <row r="33" spans="2:8" ht="12.75" thickBot="1" x14ac:dyDescent="0.25">
      <c r="B33" s="1" t="s">
        <v>51</v>
      </c>
      <c r="C33" s="8">
        <f>+C30+C32</f>
        <v>180.55</v>
      </c>
      <c r="D33" s="8">
        <f t="shared" ref="D33:G33" si="2">+D30+D32</f>
        <v>164.8</v>
      </c>
      <c r="E33" s="8">
        <f t="shared" si="2"/>
        <v>151.80000000000001</v>
      </c>
      <c r="F33" s="8">
        <f t="shared" si="2"/>
        <v>149</v>
      </c>
      <c r="G33" s="8">
        <f t="shared" si="2"/>
        <v>96</v>
      </c>
      <c r="H33" s="8">
        <f>+H38+H32</f>
        <v>742.15</v>
      </c>
    </row>
    <row r="34" spans="2:8" ht="12.75" thickTop="1" x14ac:dyDescent="0.2"/>
    <row r="36" spans="2:8" x14ac:dyDescent="0.2">
      <c r="B36" s="1" t="s">
        <v>113</v>
      </c>
      <c r="H36" s="6">
        <f>SUM(C28:G28)</f>
        <v>675</v>
      </c>
    </row>
    <row r="37" spans="2:8" x14ac:dyDescent="0.2">
      <c r="B37" s="1" t="s">
        <v>24</v>
      </c>
      <c r="H37" s="6">
        <f>SUM(C29:G29)</f>
        <v>36</v>
      </c>
    </row>
    <row r="38" spans="2:8" ht="12.75" thickBot="1" x14ac:dyDescent="0.25">
      <c r="B38" s="13" t="s">
        <v>46</v>
      </c>
      <c r="H38" s="8">
        <f>SUM(H36:H37)</f>
        <v>711</v>
      </c>
    </row>
    <row r="39" spans="2:8" ht="12.75" thickTop="1" x14ac:dyDescent="0.2"/>
    <row r="41" spans="2:8" x14ac:dyDescent="0.2">
      <c r="B41" s="1" t="s">
        <v>114</v>
      </c>
    </row>
    <row r="42" spans="2:8" x14ac:dyDescent="0.2">
      <c r="B42" s="1" t="s">
        <v>113</v>
      </c>
      <c r="H42" s="6">
        <f>+C28</f>
        <v>165</v>
      </c>
    </row>
    <row r="43" spans="2:8" x14ac:dyDescent="0.2">
      <c r="B43" s="1" t="s">
        <v>24</v>
      </c>
      <c r="H43" s="6">
        <f>+C29</f>
        <v>4</v>
      </c>
    </row>
    <row r="44" spans="2:8" ht="12.75" thickBot="1" x14ac:dyDescent="0.25">
      <c r="B44" s="13" t="s">
        <v>45</v>
      </c>
      <c r="H44" s="8">
        <f>SUM(H42:H43)</f>
        <v>169</v>
      </c>
    </row>
    <row r="45" spans="2:8" ht="12.75" thickTop="1" x14ac:dyDescent="0.2"/>
    <row r="47" spans="2:8" ht="12.75" thickBot="1" x14ac:dyDescent="0.25">
      <c r="B47" s="13" t="s">
        <v>115</v>
      </c>
      <c r="H47" s="8">
        <f>+H32</f>
        <v>31.150000000000002</v>
      </c>
    </row>
    <row r="48" spans="2:8" ht="12.75" thickTop="1" x14ac:dyDescent="0.2"/>
    <row r="49" spans="2:8" x14ac:dyDescent="0.2">
      <c r="B49" s="1" t="s">
        <v>116</v>
      </c>
    </row>
    <row r="50" spans="2:8" x14ac:dyDescent="0.2">
      <c r="B50" s="1" t="s">
        <v>117</v>
      </c>
    </row>
    <row r="52" spans="2:8" x14ac:dyDescent="0.2">
      <c r="B52" s="1" t="s">
        <v>118</v>
      </c>
      <c r="H52" s="6">
        <f>+H38</f>
        <v>711</v>
      </c>
    </row>
    <row r="53" spans="2:8" x14ac:dyDescent="0.2">
      <c r="B53" s="1" t="s">
        <v>50</v>
      </c>
      <c r="H53" s="6">
        <f>+H47</f>
        <v>31.150000000000002</v>
      </c>
    </row>
    <row r="54" spans="2:8" ht="12.75" thickBot="1" x14ac:dyDescent="0.25">
      <c r="B54" s="13" t="s">
        <v>119</v>
      </c>
      <c r="H54" s="8">
        <f>SUM(H52:H53)</f>
        <v>742.15</v>
      </c>
    </row>
    <row r="55" spans="2:8" ht="12.75" thickTop="1" x14ac:dyDescent="0.2"/>
    <row r="56" spans="2:8" x14ac:dyDescent="0.2">
      <c r="B56" s="1" t="s">
        <v>120</v>
      </c>
    </row>
    <row r="58" spans="2:8" x14ac:dyDescent="0.2">
      <c r="B58" s="1" t="s">
        <v>121</v>
      </c>
    </row>
    <row r="59" spans="2:8" x14ac:dyDescent="0.2">
      <c r="B59" s="1" t="s">
        <v>45</v>
      </c>
      <c r="H59" s="6">
        <f>+H44</f>
        <v>169</v>
      </c>
    </row>
    <row r="60" spans="2:8" x14ac:dyDescent="0.2">
      <c r="B60" s="1" t="s">
        <v>115</v>
      </c>
      <c r="H60" s="6">
        <f>+C32</f>
        <v>11.55</v>
      </c>
    </row>
    <row r="61" spans="2:8" ht="12.75" thickBot="1" x14ac:dyDescent="0.25">
      <c r="B61" s="1" t="s">
        <v>122</v>
      </c>
      <c r="H61" s="8">
        <f>SUM(H59:H60)</f>
        <v>180.55</v>
      </c>
    </row>
    <row r="62" spans="2:8" ht="12.75" thickTop="1" x14ac:dyDescent="0.2"/>
  </sheetData>
  <hyperlinks>
    <hyperlink ref="A1" location="Main!A1" display="Main" xr:uid="{EF6C87A6-F5BA-4399-9DCD-B1DCD4D862A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1785-EEB1-4529-913F-11B9AE8626D6}">
  <sheetPr>
    <tabColor rgb="FFFFFF00"/>
  </sheetPr>
  <dimension ref="A1"/>
  <sheetViews>
    <sheetView tabSelected="1" workbookViewId="0"/>
  </sheetViews>
  <sheetFormatPr defaultRowHeight="12" x14ac:dyDescent="0.2"/>
  <cols>
    <col min="1" max="16384" width="9.140625" style="1"/>
  </cols>
  <sheetData>
    <row r="1" spans="1:1" ht="15" x14ac:dyDescent="0.25">
      <c r="A1" s="2" t="s">
        <v>0</v>
      </c>
    </row>
  </sheetData>
  <hyperlinks>
    <hyperlink ref="A1" location="Main!A1" display="Main" xr:uid="{AE70ECC9-A06A-4F28-98D6-8B7AD516970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Module 35</vt:lpstr>
      <vt:lpstr>WSE35.1</vt:lpstr>
      <vt:lpstr>WSE35.2</vt:lpstr>
      <vt:lpstr>WSE35.3</vt:lpstr>
      <vt:lpstr>WSE35.4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2023-05-05T16:42:34Z</dcterms:created>
  <dcterms:modified xsi:type="dcterms:W3CDTF">2023-05-22T18:57:37Z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2023-05-05T16:42:36Z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16d051f2-949d-4ad9-85da-aa18bf42b19d</vt:lpwstr>
  </property>
  <property fmtid="{D5CDD505-2E9C-101B-9397-08002B2CF9AE}" pid="8" name="MSIP_Label_ea60d57e-af5b-4752-ac57-3e4f28ca11dc_ContentBits">
    <vt:lpwstr>0</vt:lpwstr>
  </property>
</Properties>
</file>