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cornish\AppData\Local\Temp\MicrosoftEdgeDownloads\06d90812-e300-4362-bc84-97cad95b97ab\"/>
    </mc:Choice>
  </mc:AlternateContent>
  <xr:revisionPtr revIDLastSave="0" documentId="13_ncr:1_{A4A34A63-C001-47D1-B481-85D596BE27C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3" i="1" l="1"/>
  <c r="E19" i="1"/>
  <c r="E3" i="1"/>
  <c r="R12" i="1" s="1"/>
  <c r="E4" i="1"/>
  <c r="E5" i="1"/>
  <c r="E6" i="1"/>
  <c r="E25" i="1"/>
  <c r="E31" i="1"/>
  <c r="E15" i="1"/>
  <c r="E39" i="1"/>
  <c r="E45" i="1"/>
  <c r="E46" i="1"/>
  <c r="E43" i="1"/>
  <c r="E53" i="1"/>
  <c r="E52" i="1"/>
  <c r="E37" i="1"/>
  <c r="E57" i="1"/>
  <c r="E49" i="1"/>
  <c r="E60" i="1"/>
  <c r="E54" i="1"/>
  <c r="E55" i="1"/>
  <c r="E62" i="1"/>
  <c r="E63" i="1"/>
  <c r="E61" i="1"/>
  <c r="E59" i="1"/>
  <c r="E56" i="1"/>
  <c r="E58" i="1"/>
  <c r="E51" i="1"/>
  <c r="E50" i="1"/>
  <c r="E47" i="1"/>
  <c r="E44" i="1"/>
  <c r="E42" i="1"/>
  <c r="E38" i="1"/>
  <c r="E35" i="1"/>
  <c r="E36" i="1"/>
  <c r="E32" i="1"/>
  <c r="E30" i="1"/>
  <c r="E26" i="1"/>
  <c r="E28" i="1"/>
  <c r="E22" i="1"/>
  <c r="E14" i="1"/>
  <c r="E11" i="1"/>
  <c r="E9" i="1"/>
  <c r="E18" i="1"/>
  <c r="E8" i="1"/>
  <c r="E12" i="1"/>
  <c r="E17" i="1"/>
  <c r="E7" i="1"/>
  <c r="E23" i="1"/>
  <c r="E21" i="1"/>
  <c r="E13" i="1"/>
  <c r="E20" i="1"/>
  <c r="E10" i="1"/>
  <c r="E16" i="1"/>
  <c r="E29" i="1"/>
  <c r="E24" i="1"/>
  <c r="E40" i="1"/>
  <c r="E27" i="1"/>
  <c r="E33" i="1"/>
  <c r="E34" i="1"/>
  <c r="E41" i="1"/>
  <c r="E48" i="1"/>
  <c r="F15" i="1"/>
  <c r="F31" i="1"/>
  <c r="F25" i="1"/>
  <c r="F6" i="1"/>
  <c r="F5" i="1"/>
  <c r="F4" i="1"/>
  <c r="F3" i="1"/>
  <c r="R14" i="1" s="1"/>
  <c r="F19" i="1"/>
  <c r="F16" i="1"/>
  <c r="F29" i="1"/>
  <c r="F23" i="1"/>
  <c r="F48" i="1"/>
  <c r="F17" i="1"/>
  <c r="F24" i="1"/>
  <c r="F61" i="1"/>
  <c r="F30" i="1"/>
  <c r="F36" i="1"/>
  <c r="F54" i="1" l="1"/>
  <c r="F63" i="1"/>
  <c r="F45" i="1"/>
  <c r="F33" i="1"/>
  <c r="F22" i="1"/>
  <c r="F26" i="1"/>
  <c r="F10" i="1"/>
  <c r="F44" i="1"/>
  <c r="F46" i="1"/>
  <c r="F7" i="1"/>
  <c r="F13" i="1"/>
  <c r="F11" i="1"/>
  <c r="F62" i="1"/>
  <c r="F42" i="1"/>
  <c r="F12" i="1"/>
  <c r="F18" i="1"/>
  <c r="F20" i="1"/>
  <c r="F59" i="1"/>
  <c r="F47" i="1"/>
  <c r="F21" i="1"/>
  <c r="F51" i="1"/>
  <c r="F37" i="1"/>
  <c r="F40" i="1"/>
  <c r="F8" i="1"/>
  <c r="F60" i="1"/>
  <c r="F34" i="1"/>
  <c r="F53" i="1"/>
  <c r="F9" i="1"/>
  <c r="F43" i="1"/>
  <c r="F35" i="1"/>
  <c r="F27" i="1"/>
  <c r="F39" i="1"/>
  <c r="F14" i="1"/>
  <c r="F41" i="1"/>
  <c r="F58" i="1"/>
  <c r="F55" i="1"/>
  <c r="F57" i="1"/>
  <c r="F28" i="1"/>
  <c r="F49" i="1"/>
  <c r="F32" i="1"/>
  <c r="F56" i="1"/>
  <c r="F38" i="1"/>
  <c r="F52" i="1"/>
  <c r="F50" i="1"/>
  <c r="R15" i="1" l="1"/>
  <c r="R16" i="1" s="1"/>
</calcChain>
</file>

<file path=xl/sharedStrings.xml><?xml version="1.0" encoding="utf-8"?>
<sst xmlns="http://schemas.openxmlformats.org/spreadsheetml/2006/main" count="12" uniqueCount="11">
  <si>
    <t>YTM</t>
  </si>
  <si>
    <t>Price</t>
  </si>
  <si>
    <t>Maturity</t>
  </si>
  <si>
    <t>Coupon (%)</t>
  </si>
  <si>
    <t>Months left</t>
  </si>
  <si>
    <t>x</t>
  </si>
  <si>
    <t>Value on Settlement</t>
  </si>
  <si>
    <t>Gain at maturity</t>
  </si>
  <si>
    <t>Less trading fees</t>
  </si>
  <si>
    <t>Less Management fee</t>
  </si>
  <si>
    <t>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</si>
</sst>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%"/>
    <numFmt numFmtId="165" formatCode="0.00000"/>
    <numFmt numFmtId="166" formatCode="#,##0;[Red]\(#,##0\)"/>
    <numFmt numFmtId="167" formatCode="0.0000%"/>
  </numFmts>
  <fonts count="4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Calibri"/>
      <family val="2"/>
    </font>
    <font>
      <sz val="9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164" fontId="2" fillId="0" borderId="0" xfId="0" applyNumberFormat="1" applyFont="1"/>
    <xf numFmtId="10" fontId="3" fillId="0" borderId="0" xfId="0" applyNumberFormat="1" applyFont="1"/>
    <xf numFmtId="164" fontId="3" fillId="0" borderId="0" xfId="0" applyNumberFormat="1" applyFont="1"/>
    <xf numFmtId="165" fontId="2" fillId="0" borderId="0" xfId="0" applyNumberFormat="1" applyFont="1"/>
    <xf numFmtId="0" fontId="3" fillId="0" borderId="0" xfId="0" applyFont="1"/>
    <xf numFmtId="43" fontId="3" fillId="0" borderId="0" xfId="1" applyNumberFormat="1" applyFont="1"/>
    <xf numFmtId="166" fontId="3" fillId="0" borderId="0" xfId="1" applyNumberFormat="1" applyFont="1"/>
    <xf numFmtId="14" fontId="2" fillId="0" borderId="0" xfId="1" applyNumberFormat="1" applyFont="1"/>
    <xf numFmtId="166" fontId="2" fillId="0" borderId="0" xfId="0" applyNumberFormat="1" applyFont="1"/>
    <xf numFmtId="9" fontId="2" fillId="0" borderId="0" xfId="0" applyNumberFormat="1" applyFont="1"/>
    <xf numFmtId="167" fontId="2" fillId="0" borderId="0" xfId="0" applyNumberFormat="1" applyFont="1"/>
    <xf numFmtId="43" fontId="3" fillId="0" borderId="0" xfId="1" applyFont="1"/>
    <xf numFmtId="14" fontId="2" fillId="0" borderId="0" xfId="0" applyNumberFormat="1" applyFont="1"/>
    <xf numFmtId="10" fontId="2" fillId="0" borderId="0" xfId="0" applyNumberFormat="1" applyFont="1"/>
    <xf numFmtId="3" fontId="2" fillId="0" borderId="0" xfId="0" applyNumberFormat="1" applyFont="1"/>
  </cellXfs>
  <cellStyles count="2">
    <cellStyle name="Comma" xfId="1" builtinId="3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numFmt numFmtId="166" formatCode="#,##0;[Red]\(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Sheet2!$E$2</c:f>
              <c:strCache>
                <c:ptCount val="1"/>
                <c:pt idx="0">
                  <c:v>YTM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Sheet2!$C$3:$C$63</c:f>
              <c:numCache>
                <c:formatCode>m/d/yyyy</c:formatCode>
                <c:ptCount val="61"/>
                <c:pt idx="0">
                  <c:v>45404</c:v>
                </c:pt>
                <c:pt idx="1">
                  <c:v>45542</c:v>
                </c:pt>
                <c:pt idx="2">
                  <c:v>45688</c:v>
                </c:pt>
                <c:pt idx="3">
                  <c:v>45723</c:v>
                </c:pt>
                <c:pt idx="4">
                  <c:v>54764</c:v>
                </c:pt>
                <c:pt idx="5">
                  <c:v>53668</c:v>
                </c:pt>
                <c:pt idx="6">
                  <c:v>52984</c:v>
                </c:pt>
                <c:pt idx="7">
                  <c:v>56179</c:v>
                </c:pt>
                <c:pt idx="8">
                  <c:v>52618</c:v>
                </c:pt>
                <c:pt idx="9">
                  <c:v>53895</c:v>
                </c:pt>
                <c:pt idx="10">
                  <c:v>55722</c:v>
                </c:pt>
                <c:pt idx="11">
                  <c:v>52526</c:v>
                </c:pt>
                <c:pt idx="12">
                  <c:v>45952</c:v>
                </c:pt>
                <c:pt idx="13">
                  <c:v>56955</c:v>
                </c:pt>
                <c:pt idx="14">
                  <c:v>54445</c:v>
                </c:pt>
                <c:pt idx="15">
                  <c:v>53358</c:v>
                </c:pt>
                <c:pt idx="16">
                  <c:v>45322</c:v>
                </c:pt>
                <c:pt idx="17">
                  <c:v>56096</c:v>
                </c:pt>
                <c:pt idx="18">
                  <c:v>55365</c:v>
                </c:pt>
                <c:pt idx="19">
                  <c:v>52207</c:v>
                </c:pt>
                <c:pt idx="20">
                  <c:v>55083</c:v>
                </c:pt>
                <c:pt idx="21">
                  <c:v>58462</c:v>
                </c:pt>
                <c:pt idx="22">
                  <c:v>45815</c:v>
                </c:pt>
                <c:pt idx="23">
                  <c:v>51477</c:v>
                </c:pt>
                <c:pt idx="24">
                  <c:v>59831</c:v>
                </c:pt>
                <c:pt idx="25">
                  <c:v>51796</c:v>
                </c:pt>
                <c:pt idx="26">
                  <c:v>57548</c:v>
                </c:pt>
                <c:pt idx="27">
                  <c:v>51020</c:v>
                </c:pt>
                <c:pt idx="28">
                  <c:v>45907</c:v>
                </c:pt>
                <c:pt idx="29">
                  <c:v>50801</c:v>
                </c:pt>
                <c:pt idx="30">
                  <c:v>60470</c:v>
                </c:pt>
                <c:pt idx="31">
                  <c:v>61566</c:v>
                </c:pt>
                <c:pt idx="32">
                  <c:v>50434</c:v>
                </c:pt>
                <c:pt idx="33">
                  <c:v>50746</c:v>
                </c:pt>
                <c:pt idx="34">
                  <c:v>46728</c:v>
                </c:pt>
                <c:pt idx="35">
                  <c:v>50290</c:v>
                </c:pt>
                <c:pt idx="36">
                  <c:v>46052</c:v>
                </c:pt>
                <c:pt idx="37">
                  <c:v>59101</c:v>
                </c:pt>
                <c:pt idx="38">
                  <c:v>62753</c:v>
                </c:pt>
                <c:pt idx="39">
                  <c:v>49741</c:v>
                </c:pt>
                <c:pt idx="40">
                  <c:v>46416</c:v>
                </c:pt>
                <c:pt idx="41">
                  <c:v>49521</c:v>
                </c:pt>
                <c:pt idx="42">
                  <c:v>46225</c:v>
                </c:pt>
                <c:pt idx="43">
                  <c:v>46317</c:v>
                </c:pt>
                <c:pt idx="44">
                  <c:v>49194</c:v>
                </c:pt>
                <c:pt idx="45">
                  <c:v>63484</c:v>
                </c:pt>
                <c:pt idx="46">
                  <c:v>46911</c:v>
                </c:pt>
                <c:pt idx="47">
                  <c:v>48791</c:v>
                </c:pt>
                <c:pt idx="48">
                  <c:v>48610</c:v>
                </c:pt>
                <c:pt idx="49">
                  <c:v>46728</c:v>
                </c:pt>
                <c:pt idx="50">
                  <c:v>46590</c:v>
                </c:pt>
                <c:pt idx="51">
                  <c:v>47094</c:v>
                </c:pt>
                <c:pt idx="52">
                  <c:v>47149</c:v>
                </c:pt>
                <c:pt idx="53">
                  <c:v>48244</c:v>
                </c:pt>
                <c:pt idx="54">
                  <c:v>46783</c:v>
                </c:pt>
                <c:pt idx="55">
                  <c:v>48372</c:v>
                </c:pt>
                <c:pt idx="56">
                  <c:v>48060</c:v>
                </c:pt>
                <c:pt idx="57">
                  <c:v>47048</c:v>
                </c:pt>
                <c:pt idx="58">
                  <c:v>47824</c:v>
                </c:pt>
                <c:pt idx="59">
                  <c:v>47413</c:v>
                </c:pt>
                <c:pt idx="60">
                  <c:v>47778</c:v>
                </c:pt>
              </c:numCache>
            </c:numRef>
          </c:cat>
          <c:val>
            <c:numRef>
              <c:f>Sheet2!$E$3:$E$63</c:f>
              <c:numCache>
                <c:formatCode>0.00%</c:formatCode>
                <c:ptCount val="61"/>
                <c:pt idx="0">
                  <c:v>4.8013610960222455E-2</c:v>
                </c:pt>
                <c:pt idx="1">
                  <c:v>4.7141145069687057E-2</c:v>
                </c:pt>
                <c:pt idx="2">
                  <c:v>4.5739546151089973E-2</c:v>
                </c:pt>
                <c:pt idx="3">
                  <c:v>4.5623699842176936E-2</c:v>
                </c:pt>
                <c:pt idx="4">
                  <c:v>4.4678104796166893E-2</c:v>
                </c:pt>
                <c:pt idx="5">
                  <c:v>4.4670261263383984E-2</c:v>
                </c:pt>
                <c:pt idx="6">
                  <c:v>4.4598235229966247E-2</c:v>
                </c:pt>
                <c:pt idx="7">
                  <c:v>4.4585741362439778E-2</c:v>
                </c:pt>
                <c:pt idx="8">
                  <c:v>4.4491598882536502E-2</c:v>
                </c:pt>
                <c:pt idx="9">
                  <c:v>4.4431928338004752E-2</c:v>
                </c:pt>
                <c:pt idx="10">
                  <c:v>4.4431108153850173E-2</c:v>
                </c:pt>
                <c:pt idx="11">
                  <c:v>4.4407782773246862E-2</c:v>
                </c:pt>
                <c:pt idx="12">
                  <c:v>4.4350707530242547E-2</c:v>
                </c:pt>
                <c:pt idx="13">
                  <c:v>4.4333901969204732E-2</c:v>
                </c:pt>
                <c:pt idx="14">
                  <c:v>4.4326462878021999E-2</c:v>
                </c:pt>
                <c:pt idx="15">
                  <c:v>4.4238346932848789E-2</c:v>
                </c:pt>
                <c:pt idx="16">
                  <c:v>4.423256584189289E-2</c:v>
                </c:pt>
                <c:pt idx="17">
                  <c:v>4.4103130581353192E-2</c:v>
                </c:pt>
                <c:pt idx="18">
                  <c:v>4.410171795286736E-2</c:v>
                </c:pt>
                <c:pt idx="19">
                  <c:v>4.4068793911418491E-2</c:v>
                </c:pt>
                <c:pt idx="20">
                  <c:v>4.3814248043680129E-2</c:v>
                </c:pt>
                <c:pt idx="21">
                  <c:v>4.3679682131130097E-2</c:v>
                </c:pt>
                <c:pt idx="22">
                  <c:v>4.3626637442138384E-2</c:v>
                </c:pt>
                <c:pt idx="23">
                  <c:v>4.3624278080225537E-2</c:v>
                </c:pt>
                <c:pt idx="24">
                  <c:v>4.3615528828172524E-2</c:v>
                </c:pt>
                <c:pt idx="25">
                  <c:v>4.3600186870194943E-2</c:v>
                </c:pt>
                <c:pt idx="26">
                  <c:v>4.3447696872600403E-2</c:v>
                </c:pt>
                <c:pt idx="27">
                  <c:v>4.3297884004924798E-2</c:v>
                </c:pt>
                <c:pt idx="28">
                  <c:v>4.3207649839420173E-2</c:v>
                </c:pt>
                <c:pt idx="29">
                  <c:v>4.3145020844177637E-2</c:v>
                </c:pt>
                <c:pt idx="30">
                  <c:v>4.2971652073107963E-2</c:v>
                </c:pt>
                <c:pt idx="31">
                  <c:v>4.294703269005333E-2</c:v>
                </c:pt>
                <c:pt idx="32">
                  <c:v>4.2844166177344725E-2</c:v>
                </c:pt>
                <c:pt idx="33">
                  <c:v>4.2829797149947196E-2</c:v>
                </c:pt>
                <c:pt idx="34">
                  <c:v>4.2521638500401089E-2</c:v>
                </c:pt>
                <c:pt idx="35">
                  <c:v>4.2354315660243537E-2</c:v>
                </c:pt>
                <c:pt idx="36">
                  <c:v>4.1416997044718663E-2</c:v>
                </c:pt>
                <c:pt idx="37">
                  <c:v>4.1296043413059133E-2</c:v>
                </c:pt>
                <c:pt idx="38">
                  <c:v>4.1277389739589138E-2</c:v>
                </c:pt>
                <c:pt idx="39">
                  <c:v>4.1247328297384742E-2</c:v>
                </c:pt>
                <c:pt idx="40">
                  <c:v>4.1235050077177628E-2</c:v>
                </c:pt>
                <c:pt idx="41">
                  <c:v>4.1083666486568457E-2</c:v>
                </c:pt>
                <c:pt idx="42">
                  <c:v>4.105784271762581E-2</c:v>
                </c:pt>
                <c:pt idx="43">
                  <c:v>4.0908753032199013E-2</c:v>
                </c:pt>
                <c:pt idx="44">
                  <c:v>4.0529158209498393E-2</c:v>
                </c:pt>
                <c:pt idx="45">
                  <c:v>4.0058175428137242E-2</c:v>
                </c:pt>
                <c:pt idx="46">
                  <c:v>3.9931208184654912E-2</c:v>
                </c:pt>
                <c:pt idx="47">
                  <c:v>3.9807388352557725E-2</c:v>
                </c:pt>
                <c:pt idx="48">
                  <c:v>3.9478198304881126E-2</c:v>
                </c:pt>
                <c:pt idx="49">
                  <c:v>3.9420366008733096E-2</c:v>
                </c:pt>
                <c:pt idx="50">
                  <c:v>3.9298834869219999E-2</c:v>
                </c:pt>
                <c:pt idx="51">
                  <c:v>3.9065149568187005E-2</c:v>
                </c:pt>
                <c:pt idx="52">
                  <c:v>3.9018757862153225E-2</c:v>
                </c:pt>
                <c:pt idx="53">
                  <c:v>3.8939776228355157E-2</c:v>
                </c:pt>
                <c:pt idx="54">
                  <c:v>3.8905560297216278E-2</c:v>
                </c:pt>
                <c:pt idx="55">
                  <c:v>3.8687534713923138E-2</c:v>
                </c:pt>
                <c:pt idx="56">
                  <c:v>3.8560508711458691E-2</c:v>
                </c:pt>
                <c:pt idx="57">
                  <c:v>3.8381117038860532E-2</c:v>
                </c:pt>
                <c:pt idx="58">
                  <c:v>3.8338355437555587E-2</c:v>
                </c:pt>
                <c:pt idx="59">
                  <c:v>3.8214960948407012E-2</c:v>
                </c:pt>
                <c:pt idx="60">
                  <c:v>3.8155785591358418E-2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B9-4AA8-A2E9-4CEBEF245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076816"/>
        <c:axId val="715079728"/>
      </c:lineChart>
      <c:dateAx>
        <c:axId val="7150768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79728"/>
        <c:crosses val="autoZero"/>
        <c:auto val="1"/>
        <c:lblOffset val="100"/>
        <c:baseTimeUnit val="months"/>
      </c:dateAx>
      <c:valAx>
        <c:axId val="71507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7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Sheet2!$E$2</c:f>
              <c:strCache>
                <c:ptCount val="1"/>
                <c:pt idx="0">
                  <c:v>YTM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Sheet2!$C$3:$C$63</c:f>
              <c:numCache>
                <c:formatCode>m/d/yyyy</c:formatCode>
                <c:ptCount val="61"/>
                <c:pt idx="0">
                  <c:v>45404</c:v>
                </c:pt>
                <c:pt idx="1">
                  <c:v>45542</c:v>
                </c:pt>
                <c:pt idx="2">
                  <c:v>45688</c:v>
                </c:pt>
                <c:pt idx="3">
                  <c:v>45723</c:v>
                </c:pt>
                <c:pt idx="4">
                  <c:v>54764</c:v>
                </c:pt>
                <c:pt idx="5">
                  <c:v>53668</c:v>
                </c:pt>
                <c:pt idx="6">
                  <c:v>52984</c:v>
                </c:pt>
                <c:pt idx="7">
                  <c:v>56179</c:v>
                </c:pt>
                <c:pt idx="8">
                  <c:v>52618</c:v>
                </c:pt>
                <c:pt idx="9">
                  <c:v>53895</c:v>
                </c:pt>
                <c:pt idx="10">
                  <c:v>55722</c:v>
                </c:pt>
                <c:pt idx="11">
                  <c:v>52526</c:v>
                </c:pt>
                <c:pt idx="12">
                  <c:v>45952</c:v>
                </c:pt>
                <c:pt idx="13">
                  <c:v>56955</c:v>
                </c:pt>
                <c:pt idx="14">
                  <c:v>54445</c:v>
                </c:pt>
                <c:pt idx="15">
                  <c:v>53358</c:v>
                </c:pt>
                <c:pt idx="16">
                  <c:v>45322</c:v>
                </c:pt>
                <c:pt idx="17">
                  <c:v>56096</c:v>
                </c:pt>
                <c:pt idx="18">
                  <c:v>55365</c:v>
                </c:pt>
                <c:pt idx="19">
                  <c:v>52207</c:v>
                </c:pt>
                <c:pt idx="20">
                  <c:v>55083</c:v>
                </c:pt>
                <c:pt idx="21">
                  <c:v>58462</c:v>
                </c:pt>
                <c:pt idx="22">
                  <c:v>45815</c:v>
                </c:pt>
                <c:pt idx="23">
                  <c:v>51477</c:v>
                </c:pt>
                <c:pt idx="24">
                  <c:v>59831</c:v>
                </c:pt>
                <c:pt idx="25">
                  <c:v>51796</c:v>
                </c:pt>
                <c:pt idx="26">
                  <c:v>57548</c:v>
                </c:pt>
                <c:pt idx="27">
                  <c:v>51020</c:v>
                </c:pt>
                <c:pt idx="28">
                  <c:v>45907</c:v>
                </c:pt>
                <c:pt idx="29">
                  <c:v>50801</c:v>
                </c:pt>
                <c:pt idx="30">
                  <c:v>60470</c:v>
                </c:pt>
                <c:pt idx="31">
                  <c:v>61566</c:v>
                </c:pt>
                <c:pt idx="32">
                  <c:v>50434</c:v>
                </c:pt>
                <c:pt idx="33">
                  <c:v>50746</c:v>
                </c:pt>
                <c:pt idx="34">
                  <c:v>46728</c:v>
                </c:pt>
                <c:pt idx="35">
                  <c:v>50290</c:v>
                </c:pt>
                <c:pt idx="36">
                  <c:v>46052</c:v>
                </c:pt>
                <c:pt idx="37">
                  <c:v>59101</c:v>
                </c:pt>
                <c:pt idx="38">
                  <c:v>62753</c:v>
                </c:pt>
                <c:pt idx="39">
                  <c:v>49741</c:v>
                </c:pt>
                <c:pt idx="40">
                  <c:v>46416</c:v>
                </c:pt>
                <c:pt idx="41">
                  <c:v>49521</c:v>
                </c:pt>
                <c:pt idx="42">
                  <c:v>46225</c:v>
                </c:pt>
                <c:pt idx="43">
                  <c:v>46317</c:v>
                </c:pt>
                <c:pt idx="44">
                  <c:v>49194</c:v>
                </c:pt>
                <c:pt idx="45">
                  <c:v>63484</c:v>
                </c:pt>
                <c:pt idx="46">
                  <c:v>46911</c:v>
                </c:pt>
                <c:pt idx="47">
                  <c:v>48791</c:v>
                </c:pt>
                <c:pt idx="48">
                  <c:v>48610</c:v>
                </c:pt>
                <c:pt idx="49">
                  <c:v>46728</c:v>
                </c:pt>
                <c:pt idx="50">
                  <c:v>46590</c:v>
                </c:pt>
                <c:pt idx="51">
                  <c:v>47094</c:v>
                </c:pt>
                <c:pt idx="52">
                  <c:v>47149</c:v>
                </c:pt>
                <c:pt idx="53">
                  <c:v>48244</c:v>
                </c:pt>
                <c:pt idx="54">
                  <c:v>46783</c:v>
                </c:pt>
                <c:pt idx="55">
                  <c:v>48372</c:v>
                </c:pt>
                <c:pt idx="56">
                  <c:v>48060</c:v>
                </c:pt>
                <c:pt idx="57">
                  <c:v>47048</c:v>
                </c:pt>
                <c:pt idx="58">
                  <c:v>47824</c:v>
                </c:pt>
                <c:pt idx="59">
                  <c:v>47413</c:v>
                </c:pt>
                <c:pt idx="60">
                  <c:v>47778</c:v>
                </c:pt>
              </c:numCache>
            </c:numRef>
          </c:cat>
          <c:val>
            <c:numRef>
              <c:f>Sheet2!$E$3:$E$63</c:f>
              <c:numCache>
                <c:formatCode>0.00%</c:formatCode>
                <c:ptCount val="61"/>
                <c:pt idx="0">
                  <c:v>4.8013610960222455E-2</c:v>
                </c:pt>
                <c:pt idx="1">
                  <c:v>4.7141145069687057E-2</c:v>
                </c:pt>
                <c:pt idx="2">
                  <c:v>4.5739546151089973E-2</c:v>
                </c:pt>
                <c:pt idx="3">
                  <c:v>4.5623699842176936E-2</c:v>
                </c:pt>
                <c:pt idx="4">
                  <c:v>4.4678104796166893E-2</c:v>
                </c:pt>
                <c:pt idx="5">
                  <c:v>4.4670261263383984E-2</c:v>
                </c:pt>
                <c:pt idx="6">
                  <c:v>4.4598235229966247E-2</c:v>
                </c:pt>
                <c:pt idx="7">
                  <c:v>4.4585741362439778E-2</c:v>
                </c:pt>
                <c:pt idx="8">
                  <c:v>4.4491598882536502E-2</c:v>
                </c:pt>
                <c:pt idx="9">
                  <c:v>4.4431928338004752E-2</c:v>
                </c:pt>
                <c:pt idx="10">
                  <c:v>4.4431108153850173E-2</c:v>
                </c:pt>
                <c:pt idx="11">
                  <c:v>4.4407782773246862E-2</c:v>
                </c:pt>
                <c:pt idx="12">
                  <c:v>4.4350707530242547E-2</c:v>
                </c:pt>
                <c:pt idx="13">
                  <c:v>4.4333901969204732E-2</c:v>
                </c:pt>
                <c:pt idx="14">
                  <c:v>4.4326462878021999E-2</c:v>
                </c:pt>
                <c:pt idx="15">
                  <c:v>4.4238346932848789E-2</c:v>
                </c:pt>
                <c:pt idx="16">
                  <c:v>4.423256584189289E-2</c:v>
                </c:pt>
                <c:pt idx="17">
                  <c:v>4.4103130581353192E-2</c:v>
                </c:pt>
                <c:pt idx="18">
                  <c:v>4.410171795286736E-2</c:v>
                </c:pt>
                <c:pt idx="19">
                  <c:v>4.4068793911418491E-2</c:v>
                </c:pt>
                <c:pt idx="20">
                  <c:v>4.3814248043680129E-2</c:v>
                </c:pt>
                <c:pt idx="21">
                  <c:v>4.3679682131130097E-2</c:v>
                </c:pt>
                <c:pt idx="22">
                  <c:v>4.3626637442138384E-2</c:v>
                </c:pt>
                <c:pt idx="23">
                  <c:v>4.3624278080225537E-2</c:v>
                </c:pt>
                <c:pt idx="24">
                  <c:v>4.3615528828172524E-2</c:v>
                </c:pt>
                <c:pt idx="25">
                  <c:v>4.3600186870194943E-2</c:v>
                </c:pt>
                <c:pt idx="26">
                  <c:v>4.3447696872600403E-2</c:v>
                </c:pt>
                <c:pt idx="27">
                  <c:v>4.3297884004924798E-2</c:v>
                </c:pt>
                <c:pt idx="28">
                  <c:v>4.3207649839420173E-2</c:v>
                </c:pt>
                <c:pt idx="29">
                  <c:v>4.3145020844177637E-2</c:v>
                </c:pt>
                <c:pt idx="30">
                  <c:v>4.2971652073107963E-2</c:v>
                </c:pt>
                <c:pt idx="31">
                  <c:v>4.294703269005333E-2</c:v>
                </c:pt>
                <c:pt idx="32">
                  <c:v>4.2844166177344725E-2</c:v>
                </c:pt>
                <c:pt idx="33">
                  <c:v>4.2829797149947196E-2</c:v>
                </c:pt>
                <c:pt idx="34">
                  <c:v>4.2521638500401089E-2</c:v>
                </c:pt>
                <c:pt idx="35">
                  <c:v>4.2354315660243537E-2</c:v>
                </c:pt>
                <c:pt idx="36">
                  <c:v>4.1416997044718663E-2</c:v>
                </c:pt>
                <c:pt idx="37">
                  <c:v>4.1296043413059133E-2</c:v>
                </c:pt>
                <c:pt idx="38">
                  <c:v>4.1277389739589138E-2</c:v>
                </c:pt>
                <c:pt idx="39">
                  <c:v>4.1247328297384742E-2</c:v>
                </c:pt>
                <c:pt idx="40">
                  <c:v>4.1235050077177628E-2</c:v>
                </c:pt>
                <c:pt idx="41">
                  <c:v>4.1083666486568457E-2</c:v>
                </c:pt>
                <c:pt idx="42">
                  <c:v>4.105784271762581E-2</c:v>
                </c:pt>
                <c:pt idx="43">
                  <c:v>4.0908753032199013E-2</c:v>
                </c:pt>
                <c:pt idx="44">
                  <c:v>4.0529158209498393E-2</c:v>
                </c:pt>
                <c:pt idx="45">
                  <c:v>4.0058175428137242E-2</c:v>
                </c:pt>
                <c:pt idx="46">
                  <c:v>3.9931208184654912E-2</c:v>
                </c:pt>
                <c:pt idx="47">
                  <c:v>3.9807388352557725E-2</c:v>
                </c:pt>
                <c:pt idx="48">
                  <c:v>3.9478198304881126E-2</c:v>
                </c:pt>
                <c:pt idx="49">
                  <c:v>3.9420366008733096E-2</c:v>
                </c:pt>
                <c:pt idx="50">
                  <c:v>3.9298834869219999E-2</c:v>
                </c:pt>
                <c:pt idx="51">
                  <c:v>3.9065149568187005E-2</c:v>
                </c:pt>
                <c:pt idx="52">
                  <c:v>3.9018757862153225E-2</c:v>
                </c:pt>
                <c:pt idx="53">
                  <c:v>3.8939776228355157E-2</c:v>
                </c:pt>
                <c:pt idx="54">
                  <c:v>3.8905560297216278E-2</c:v>
                </c:pt>
                <c:pt idx="55">
                  <c:v>3.8687534713923138E-2</c:v>
                </c:pt>
                <c:pt idx="56">
                  <c:v>3.8560508711458691E-2</c:v>
                </c:pt>
                <c:pt idx="57">
                  <c:v>3.8381117038860532E-2</c:v>
                </c:pt>
                <c:pt idx="58">
                  <c:v>3.8338355437555587E-2</c:v>
                </c:pt>
                <c:pt idx="59">
                  <c:v>3.8214960948407012E-2</c:v>
                </c:pt>
                <c:pt idx="60">
                  <c:v>3.8155785591358418E-2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36-4369-86F1-D12B3140F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849999"/>
        <c:axId val="87845007"/>
      </c:barChart>
      <c:dateAx>
        <c:axId val="878499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45007"/>
        <c:crosses val="autoZero"/>
        <c:auto val="1"/>
        <c:lblOffset val="100"/>
        <c:baseTimeUnit val="months"/>
      </c:dateAx>
      <c:valAx>
        <c:axId val="8784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4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0</xdr:rowOff>
    </xdr:from>
    <xdr:to>
      <xdr:col>14</xdr:col>
      <xdr:colOff>9525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0524E6-3488-409C-AAAA-FFDDB7A507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17</xdr:row>
      <xdr:rowOff>0</xdr:rowOff>
    </xdr:from>
    <xdr:to>
      <xdr:col>14</xdr:col>
      <xdr:colOff>0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7064A1-AC27-40EC-8193-8289F5D19C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F63" totalsRowShown="0" headerRowDxfId="6" dataDxfId="5">
  <autoFilter ref="B2:F63" xr:uid="{00000000-0009-0000-0100-000001000000}"/>
  <sortState xmlns:xlrd2="http://schemas.microsoft.com/office/spreadsheetml/2017/richdata2" ref="B3:F63">
    <sortCondition descending="1" ref="E2:E63"/>
  </sortState>
  <tableColumns count="5">
    <tableColumn id="1" xr3:uid="{00000000-0010-0000-0000-000001000000}" name="Coupon (%)" dataDxfId="2" dataCellStyle="Percent"/>
    <tableColumn id="2" xr3:uid="{00000000-0010-0000-0000-000002000000}" name="Maturity" dataDxfId="4" dataCellStyle="Comma"/>
    <tableColumn id="3" xr3:uid="{00000000-0010-0000-0000-000003000000}" name="Price" dataDxfId="0" dataCellStyle="Comma"/>
    <tableColumn id="4" xr3:uid="{00000000-0010-0000-0000-000004000000}" name="YTM" dataDxfId="1">
      <calculatedColumnFormula>YIELD(TODAY(),Table1[[#This Row],[Maturity]],Table1[[#This Row],[Coupon (%)]],Table1[[#This Row],[Price]],100,2,1)</calculatedColumnFormula>
    </tableColumn>
    <tableColumn id="8" xr3:uid="{00000000-0010-0000-0000-000008000000}" name="Months left" dataDxfId="3" dataCellStyle="Comma">
      <calculatedColumnFormula>YEARFRAC(TODAY(),Table1[[#This Row],[Maturity]],3)*12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66"/>
  <sheetViews>
    <sheetView tabSelected="1" zoomScaleNormal="100" workbookViewId="0">
      <selection activeCell="R16" sqref="R16"/>
    </sheetView>
  </sheetViews>
  <sheetFormatPr defaultRowHeight="12" x14ac:dyDescent="0.2"/>
  <cols>
    <col min="1" max="1" width="9.140625" style="1"/>
    <col min="2" max="2" width="13.28515625" style="2" bestFit="1" customWidth="1"/>
    <col min="3" max="3" width="11.28515625" style="1" bestFit="1" customWidth="1"/>
    <col min="4" max="4" width="12" style="1" bestFit="1" customWidth="1"/>
    <col min="5" max="5" width="10" style="1" bestFit="1" customWidth="1"/>
    <col min="6" max="6" width="9" style="1" bestFit="1" customWidth="1"/>
    <col min="7" max="7" width="9" style="1" customWidth="1"/>
    <col min="8" max="16" width="9.140625" style="1"/>
    <col min="17" max="17" width="17.28515625" style="1" bestFit="1" customWidth="1"/>
    <col min="18" max="16384" width="9.140625" style="1"/>
  </cols>
  <sheetData>
    <row r="2" spans="1:18" x14ac:dyDescent="0.2">
      <c r="B2" s="4" t="s">
        <v>3</v>
      </c>
      <c r="C2" s="6" t="s">
        <v>2</v>
      </c>
      <c r="D2" s="13" t="s">
        <v>1</v>
      </c>
      <c r="E2" s="6" t="s">
        <v>0</v>
      </c>
      <c r="F2" s="6" t="s">
        <v>4</v>
      </c>
      <c r="G2" s="6"/>
    </row>
    <row r="3" spans="1:18" x14ac:dyDescent="0.2">
      <c r="B3" s="1">
        <v>0.01</v>
      </c>
      <c r="C3" s="9">
        <v>45404</v>
      </c>
      <c r="D3" s="1">
        <v>98.589999999999989</v>
      </c>
      <c r="E3" s="3">
        <f ca="1">YIELD(TODAY(),Table1[[#This Row],[Maturity]],Table1[[#This Row],[Coupon (%)]],Table1[[#This Row],[Price]],100,2,1)</f>
        <v>4.8013610960222455E-2</v>
      </c>
      <c r="F3" s="8">
        <f ca="1">YEARFRAC(TODAY(),Table1[[#This Row],[Maturity]],3)*12</f>
        <v>4.536986301369863</v>
      </c>
      <c r="G3" s="7"/>
    </row>
    <row r="4" spans="1:18" x14ac:dyDescent="0.2">
      <c r="B4" s="1">
        <v>2.75E-2</v>
      </c>
      <c r="C4" s="9">
        <v>45542</v>
      </c>
      <c r="D4" s="1">
        <v>98.559999999999988</v>
      </c>
      <c r="E4" s="3">
        <f ca="1">YIELD(TODAY(),Table1[[#This Row],[Maturity]],Table1[[#This Row],[Coupon (%)]],Table1[[#This Row],[Price]],100,2,1)</f>
        <v>4.7141145069687057E-2</v>
      </c>
      <c r="F4" s="8">
        <f ca="1">YEARFRAC(TODAY(),Table1[[#This Row],[Maturity]],3)*12</f>
        <v>9.0739726027397261</v>
      </c>
      <c r="G4" s="7"/>
    </row>
    <row r="5" spans="1:18" x14ac:dyDescent="0.2">
      <c r="B5" s="1">
        <v>2.5000000000000001E-3</v>
      </c>
      <c r="C5" s="9">
        <v>45688</v>
      </c>
      <c r="D5" s="1">
        <v>95.199999999999989</v>
      </c>
      <c r="E5" s="3">
        <f ca="1">YIELD(TODAY(),Table1[[#This Row],[Maturity]],Table1[[#This Row],[Coupon (%)]],Table1[[#This Row],[Price]],100,2,1)</f>
        <v>4.5739546151089973E-2</v>
      </c>
      <c r="F5" s="8">
        <f ca="1">YEARFRAC(TODAY(),Table1[[#This Row],[Maturity]],3)*12</f>
        <v>13.873972602739725</v>
      </c>
      <c r="G5" s="7"/>
    </row>
    <row r="6" spans="1:18" x14ac:dyDescent="0.2">
      <c r="B6" s="1">
        <v>0.05</v>
      </c>
      <c r="C6" s="9">
        <v>45723</v>
      </c>
      <c r="D6" s="1">
        <v>100.52</v>
      </c>
      <c r="E6" s="3">
        <f ca="1">YIELD(TODAY(),Table1[[#This Row],[Maturity]],Table1[[#This Row],[Coupon (%)]],Table1[[#This Row],[Price]],100,2,1)</f>
        <v>4.5623699842176936E-2</v>
      </c>
      <c r="F6" s="8">
        <f ca="1">YEARFRAC(TODAY(),Table1[[#This Row],[Maturity]],3)*12</f>
        <v>15.024657534246575</v>
      </c>
      <c r="G6" s="7"/>
    </row>
    <row r="7" spans="1:18" x14ac:dyDescent="0.2">
      <c r="A7" s="1" t="s">
        <v>5</v>
      </c>
      <c r="B7" s="1">
        <v>4.2500000000000003E-2</v>
      </c>
      <c r="C7" s="9">
        <v>54764</v>
      </c>
      <c r="D7" s="1">
        <v>96.669999999999987</v>
      </c>
      <c r="E7" s="3">
        <f ca="1">YIELD(TODAY(),Table1[[#This Row],[Maturity]],Table1[[#This Row],[Coupon (%)]],Table1[[#This Row],[Price]],100,2,1)</f>
        <v>4.4678104796166893E-2</v>
      </c>
      <c r="F7" s="8">
        <f ca="1">YEARFRAC(TODAY(),Table1[[#This Row],[Maturity]],3)*12</f>
        <v>312.26301369863017</v>
      </c>
      <c r="G7" s="7"/>
    </row>
    <row r="8" spans="1:18" x14ac:dyDescent="0.2">
      <c r="B8" s="1">
        <v>4.2500000000000003E-2</v>
      </c>
      <c r="C8" s="9">
        <v>53668</v>
      </c>
      <c r="D8" s="1">
        <v>96.899999999999991</v>
      </c>
      <c r="E8" s="3">
        <f ca="1">YIELD(TODAY(),Table1[[#This Row],[Maturity]],Table1[[#This Row],[Coupon (%)]],Table1[[#This Row],[Price]],100,2,1)</f>
        <v>4.4670261263383984E-2</v>
      </c>
      <c r="F8" s="8">
        <f ca="1">YEARFRAC(TODAY(),Table1[[#This Row],[Maturity]],3)*12</f>
        <v>276.23013698630137</v>
      </c>
      <c r="G8" s="7"/>
    </row>
    <row r="9" spans="1:18" x14ac:dyDescent="0.2">
      <c r="B9" s="1">
        <v>3.5000000000000003E-2</v>
      </c>
      <c r="C9" s="9">
        <v>52984</v>
      </c>
      <c r="D9" s="1">
        <v>86.949999999999989</v>
      </c>
      <c r="E9" s="3">
        <f ca="1">YIELD(TODAY(),Table1[[#This Row],[Maturity]],Table1[[#This Row],[Coupon (%)]],Table1[[#This Row],[Price]],100,2,1)</f>
        <v>4.4598235229966247E-2</v>
      </c>
      <c r="F9" s="8">
        <f ca="1">YEARFRAC(TODAY(),Table1[[#This Row],[Maturity]],3)*12</f>
        <v>253.74246575342465</v>
      </c>
      <c r="G9" s="7"/>
    </row>
    <row r="10" spans="1:18" x14ac:dyDescent="0.2">
      <c r="B10" s="1">
        <v>3.7499999999999999E-2</v>
      </c>
      <c r="C10" s="9">
        <v>56179</v>
      </c>
      <c r="D10" s="1">
        <v>88.36</v>
      </c>
      <c r="E10" s="3">
        <f ca="1">YIELD(TODAY(),Table1[[#This Row],[Maturity]],Table1[[#This Row],[Coupon (%)]],Table1[[#This Row],[Price]],100,2,1)</f>
        <v>4.4585741362439778E-2</v>
      </c>
      <c r="F10" s="8">
        <f ca="1">YEARFRAC(TODAY(),Table1[[#This Row],[Maturity]],3)*12</f>
        <v>358.78356164383564</v>
      </c>
      <c r="G10" s="7"/>
    </row>
    <row r="11" spans="1:18" x14ac:dyDescent="0.2">
      <c r="A11" s="1" t="s">
        <v>5</v>
      </c>
      <c r="B11" s="1">
        <v>3.2500000000000001E-2</v>
      </c>
      <c r="C11" s="9">
        <v>52618</v>
      </c>
      <c r="D11" s="1">
        <v>84.16</v>
      </c>
      <c r="E11" s="3">
        <f ca="1">YIELD(TODAY(),Table1[[#This Row],[Maturity]],Table1[[#This Row],[Coupon (%)]],Table1[[#This Row],[Price]],100,2,1)</f>
        <v>4.4491598882536502E-2</v>
      </c>
      <c r="F11" s="8">
        <f ca="1">YEARFRAC(TODAY(),Table1[[#This Row],[Maturity]],3)*12</f>
        <v>241.70958904109591</v>
      </c>
      <c r="G11" s="7"/>
      <c r="Q11" s="1" t="s">
        <v>6</v>
      </c>
      <c r="R11" s="16">
        <v>3000</v>
      </c>
    </row>
    <row r="12" spans="1:18" x14ac:dyDescent="0.2">
      <c r="B12" s="1">
        <v>1.4999999999999999E-2</v>
      </c>
      <c r="C12" s="9">
        <v>53895</v>
      </c>
      <c r="D12" s="1">
        <v>57.21</v>
      </c>
      <c r="E12" s="3">
        <f ca="1">YIELD(TODAY(),Table1[[#This Row],[Maturity]],Table1[[#This Row],[Coupon (%)]],Table1[[#This Row],[Price]],100,2,1)</f>
        <v>4.4431928338004752E-2</v>
      </c>
      <c r="F12" s="8">
        <f ca="1">YEARFRAC(TODAY(),Table1[[#This Row],[Maturity]],3)*12</f>
        <v>283.69315068493154</v>
      </c>
      <c r="G12" s="7"/>
      <c r="Q12" s="1" t="s">
        <v>7</v>
      </c>
      <c r="R12" s="16">
        <f ca="1">R11*E3</f>
        <v>144.04083288066735</v>
      </c>
    </row>
    <row r="13" spans="1:18" x14ac:dyDescent="0.2">
      <c r="B13" s="1">
        <v>3.7499999999999999E-2</v>
      </c>
      <c r="C13" s="9">
        <v>55722</v>
      </c>
      <c r="D13" s="1">
        <v>88.83</v>
      </c>
      <c r="E13" s="3">
        <f ca="1">YIELD(TODAY(),Table1[[#This Row],[Maturity]],Table1[[#This Row],[Coupon (%)]],Table1[[#This Row],[Price]],100,2,1)</f>
        <v>4.4431108153850173E-2</v>
      </c>
      <c r="F13" s="8">
        <f ca="1">YEARFRAC(TODAY(),Table1[[#This Row],[Maturity]],3)*12</f>
        <v>343.75890410958903</v>
      </c>
      <c r="G13" s="7"/>
      <c r="Q13" s="1" t="s">
        <v>8</v>
      </c>
      <c r="R13" s="16">
        <f>-(11.95*2)</f>
        <v>-23.9</v>
      </c>
    </row>
    <row r="14" spans="1:18" x14ac:dyDescent="0.2">
      <c r="B14" s="1">
        <v>4.7500000000000001E-2</v>
      </c>
      <c r="C14" s="9">
        <v>52526</v>
      </c>
      <c r="D14" s="1">
        <v>104.05</v>
      </c>
      <c r="E14" s="3">
        <f ca="1">YIELD(TODAY(),Table1[[#This Row],[Maturity]],Table1[[#This Row],[Coupon (%)]],Table1[[#This Row],[Price]],100,2,1)</f>
        <v>4.4407782773246862E-2</v>
      </c>
      <c r="F14" s="8">
        <f ca="1">YEARFRAC(TODAY(),Table1[[#This Row],[Maturity]],3)*12</f>
        <v>238.6849315068493</v>
      </c>
      <c r="G14" s="7"/>
      <c r="Q14" s="1" t="s">
        <v>9</v>
      </c>
      <c r="R14" s="16">
        <f ca="1">-R11*0.0045*F3/12</f>
        <v>-5.1041095890410952</v>
      </c>
    </row>
    <row r="15" spans="1:18" x14ac:dyDescent="0.2">
      <c r="B15" s="1">
        <v>3.5000000000000003E-2</v>
      </c>
      <c r="C15" s="9">
        <v>45952</v>
      </c>
      <c r="D15" s="1">
        <v>98.33</v>
      </c>
      <c r="E15" s="3">
        <f ca="1">YIELD(TODAY(),Table1[[#This Row],[Maturity]],Table1[[#This Row],[Coupon (%)]],Table1[[#This Row],[Price]],100,2,1)</f>
        <v>4.4350707530242547E-2</v>
      </c>
      <c r="F15" s="8">
        <f ca="1">YEARFRAC(TODAY(),Table1[[#This Row],[Maturity]],3)*12</f>
        <v>22.553424657534247</v>
      </c>
      <c r="G15" s="7"/>
      <c r="R15" s="16">
        <f ca="1">SUM(R12:R14)</f>
        <v>115.03672329162625</v>
      </c>
    </row>
    <row r="16" spans="1:18" x14ac:dyDescent="0.2">
      <c r="B16" s="1">
        <v>4.2500000000000003E-2</v>
      </c>
      <c r="C16" s="9">
        <v>56955</v>
      </c>
      <c r="D16" s="1">
        <v>96.88</v>
      </c>
      <c r="E16" s="3">
        <f ca="1">YIELD(TODAY(),Table1[[#This Row],[Maturity]],Table1[[#This Row],[Coupon (%)]],Table1[[#This Row],[Price]],100,2,1)</f>
        <v>4.4333901969204732E-2</v>
      </c>
      <c r="F16" s="8">
        <f ca="1">YEARFRAC(TODAY(),Table1[[#This Row],[Maturity]],3)*12</f>
        <v>384.29589041095886</v>
      </c>
      <c r="G16" s="7"/>
      <c r="Q16" s="1" t="s">
        <v>10</v>
      </c>
      <c r="R16" s="15">
        <f ca="1">R15/R11</f>
        <v>3.8345574430542081E-2</v>
      </c>
    </row>
    <row r="17" spans="2:7" x14ac:dyDescent="0.2">
      <c r="B17" s="1">
        <v>1.7500000000000002E-2</v>
      </c>
      <c r="C17" s="9">
        <v>54445</v>
      </c>
      <c r="D17" s="1">
        <v>59.59</v>
      </c>
      <c r="E17" s="3">
        <f ca="1">YIELD(TODAY(),Table1[[#This Row],[Maturity]],Table1[[#This Row],[Coupon (%)]],Table1[[#This Row],[Price]],100,2,1)</f>
        <v>4.4326462878021999E-2</v>
      </c>
      <c r="F17" s="8">
        <f ca="1">YEARFRAC(TODAY(),Table1[[#This Row],[Maturity]],3)*12</f>
        <v>301.7753424657534</v>
      </c>
      <c r="G17" s="7"/>
    </row>
    <row r="18" spans="2:7" x14ac:dyDescent="0.2">
      <c r="B18" s="1">
        <v>8.7500000000000008E-3</v>
      </c>
      <c r="C18" s="9">
        <v>53358</v>
      </c>
      <c r="D18" s="1">
        <v>50.21</v>
      </c>
      <c r="E18" s="3">
        <f ca="1">YIELD(TODAY(),Table1[[#This Row],[Maturity]],Table1[[#This Row],[Coupon (%)]],Table1[[#This Row],[Price]],100,2,1)</f>
        <v>4.4238346932848789E-2</v>
      </c>
      <c r="F18" s="8">
        <f ca="1">YEARFRAC(TODAY(),Table1[[#This Row],[Maturity]],3)*12</f>
        <v>266.03835616438357</v>
      </c>
      <c r="G18" s="7"/>
    </row>
    <row r="19" spans="2:7" x14ac:dyDescent="0.2">
      <c r="B19" s="1">
        <v>1.25E-3</v>
      </c>
      <c r="C19" s="9">
        <v>45322</v>
      </c>
      <c r="D19" s="1">
        <v>99.35</v>
      </c>
      <c r="E19" s="3">
        <f ca="1">YIELD(TODAY(),Table1[[#This Row],[Maturity]],Table1[[#This Row],[Coupon (%)]],Table1[[#This Row],[Price]],100,2,1)</f>
        <v>4.423256584189289E-2</v>
      </c>
      <c r="F19" s="8">
        <f ca="1">YEARFRAC(TODAY(),Table1[[#This Row],[Maturity]],3)*12</f>
        <v>1.8410958904109589</v>
      </c>
      <c r="G19" s="7"/>
    </row>
    <row r="20" spans="2:7" x14ac:dyDescent="0.2">
      <c r="B20" s="1">
        <v>1.4999999999999999E-2</v>
      </c>
      <c r="C20" s="9">
        <v>56096</v>
      </c>
      <c r="D20" s="1">
        <v>52.11</v>
      </c>
      <c r="E20" s="3">
        <f ca="1">YIELD(TODAY(),Table1[[#This Row],[Maturity]],Table1[[#This Row],[Coupon (%)]],Table1[[#This Row],[Price]],100,2,1)</f>
        <v>4.4103130581353192E-2</v>
      </c>
      <c r="F20" s="8">
        <f ca="1">YEARFRAC(TODAY(),Table1[[#This Row],[Maturity]],3)*12</f>
        <v>356.05479452054794</v>
      </c>
      <c r="G20" s="7"/>
    </row>
    <row r="21" spans="2:7" x14ac:dyDescent="0.2">
      <c r="B21" s="1">
        <v>1.2500000000000001E-2</v>
      </c>
      <c r="C21" s="9">
        <v>55365</v>
      </c>
      <c r="D21" s="1">
        <v>49.79</v>
      </c>
      <c r="E21" s="3">
        <f ca="1">YIELD(TODAY(),Table1[[#This Row],[Maturity]],Table1[[#This Row],[Coupon (%)]],Table1[[#This Row],[Price]],100,2,1)</f>
        <v>4.410171795286736E-2</v>
      </c>
      <c r="F21" s="8">
        <f ca="1">YEARFRAC(TODAY(),Table1[[#This Row],[Maturity]],3)*12</f>
        <v>332.0219178082192</v>
      </c>
      <c r="G21" s="7"/>
    </row>
    <row r="22" spans="2:7" x14ac:dyDescent="0.2">
      <c r="B22" s="1">
        <v>4.4999999999999998E-2</v>
      </c>
      <c r="C22" s="9">
        <v>52207</v>
      </c>
      <c r="D22" s="1">
        <v>101.19</v>
      </c>
      <c r="E22" s="3">
        <f ca="1">YIELD(TODAY(),Table1[[#This Row],[Maturity]],Table1[[#This Row],[Coupon (%)]],Table1[[#This Row],[Price]],100,2,1)</f>
        <v>4.4068793911418491E-2</v>
      </c>
      <c r="F22" s="8">
        <f ca="1">YEARFRAC(TODAY(),Table1[[#This Row],[Maturity]],3)*12</f>
        <v>228.19726027397257</v>
      </c>
      <c r="G22" s="7"/>
    </row>
    <row r="23" spans="2:7" x14ac:dyDescent="0.2">
      <c r="B23" s="1">
        <v>6.2500000000000003E-3</v>
      </c>
      <c r="C23" s="9">
        <v>55083</v>
      </c>
      <c r="D23" s="1">
        <v>41.01</v>
      </c>
      <c r="E23" s="3">
        <f ca="1">YIELD(TODAY(),Table1[[#This Row],[Maturity]],Table1[[#This Row],[Coupon (%)]],Table1[[#This Row],[Price]],100,2,1)</f>
        <v>4.3814248043680129E-2</v>
      </c>
      <c r="F23" s="8">
        <f ca="1">YEARFRAC(TODAY(),Table1[[#This Row],[Maturity]],3)*12</f>
        <v>322.75068493150684</v>
      </c>
      <c r="G23" s="7"/>
    </row>
    <row r="24" spans="2:7" x14ac:dyDescent="0.2">
      <c r="B24" s="1">
        <v>0.04</v>
      </c>
      <c r="C24" s="9">
        <v>58462</v>
      </c>
      <c r="D24" s="1">
        <v>93.339999999999989</v>
      </c>
      <c r="E24" s="3">
        <f ca="1">YIELD(TODAY(),Table1[[#This Row],[Maturity]],Table1[[#This Row],[Coupon (%)]],Table1[[#This Row],[Price]],100,2,1)</f>
        <v>4.3679682131130097E-2</v>
      </c>
      <c r="F24" s="8">
        <f ca="1">YEARFRAC(TODAY(),Table1[[#This Row],[Maturity]],3)*12</f>
        <v>433.84109589041094</v>
      </c>
      <c r="G24" s="7"/>
    </row>
    <row r="25" spans="2:7" x14ac:dyDescent="0.2">
      <c r="B25" s="1">
        <v>6.2500000000000003E-3</v>
      </c>
      <c r="C25" s="9">
        <v>45815</v>
      </c>
      <c r="D25" s="1">
        <v>94.61999999999999</v>
      </c>
      <c r="E25" s="3">
        <f ca="1">YIELD(TODAY(),Table1[[#This Row],[Maturity]],Table1[[#This Row],[Coupon (%)]],Table1[[#This Row],[Price]],100,2,1)</f>
        <v>4.3626637442138384E-2</v>
      </c>
      <c r="F25" s="8">
        <f ca="1">YEARFRAC(TODAY(),Table1[[#This Row],[Maturity]],3)*12</f>
        <v>18.049315068493151</v>
      </c>
      <c r="G25" s="7"/>
    </row>
    <row r="26" spans="2:7" x14ac:dyDescent="0.2">
      <c r="B26" s="1">
        <v>4.2500000000000003E-2</v>
      </c>
      <c r="C26" s="9">
        <v>51477</v>
      </c>
      <c r="D26" s="1">
        <v>98.66</v>
      </c>
      <c r="E26" s="3">
        <f ca="1">YIELD(TODAY(),Table1[[#This Row],[Maturity]],Table1[[#This Row],[Coupon (%)]],Table1[[#This Row],[Price]],100,2,1)</f>
        <v>4.3624278080225537E-2</v>
      </c>
      <c r="F26" s="8">
        <f ca="1">YEARFRAC(TODAY(),Table1[[#This Row],[Maturity]],3)*12</f>
        <v>204.19726027397257</v>
      </c>
      <c r="G26" s="7"/>
    </row>
    <row r="27" spans="2:7" x14ac:dyDescent="0.2">
      <c r="B27" s="1">
        <v>0.04</v>
      </c>
      <c r="C27" s="9">
        <v>59831</v>
      </c>
      <c r="D27" s="1">
        <v>93.19</v>
      </c>
      <c r="E27" s="3">
        <f ca="1">YIELD(TODAY(),Table1[[#This Row],[Maturity]],Table1[[#This Row],[Coupon (%)]],Table1[[#This Row],[Price]],100,2,1)</f>
        <v>4.3615528828172524E-2</v>
      </c>
      <c r="F27" s="8">
        <f ca="1">YEARFRAC(TODAY(),Table1[[#This Row],[Maturity]],3)*12</f>
        <v>478.84931506849318</v>
      </c>
      <c r="G27" s="7"/>
    </row>
    <row r="28" spans="2:7" x14ac:dyDescent="0.2">
      <c r="B28" s="1">
        <v>1.2500000000000001E-2</v>
      </c>
      <c r="C28" s="9">
        <v>51796</v>
      </c>
      <c r="D28" s="1">
        <v>61.660000000000004</v>
      </c>
      <c r="E28" s="3">
        <f ca="1">YIELD(TODAY(),Table1[[#This Row],[Maturity]],Table1[[#This Row],[Coupon (%)]],Table1[[#This Row],[Price]],100,2,1)</f>
        <v>4.3600186870194943E-2</v>
      </c>
      <c r="F28" s="8">
        <f ca="1">YEARFRAC(TODAY(),Table1[[#This Row],[Maturity]],3)*12</f>
        <v>214.6849315068493</v>
      </c>
      <c r="G28" s="7"/>
    </row>
    <row r="29" spans="2:7" x14ac:dyDescent="0.2">
      <c r="B29" s="1">
        <v>1.7500000000000002E-2</v>
      </c>
      <c r="C29" s="9">
        <v>57548</v>
      </c>
      <c r="D29" s="1">
        <v>54.35</v>
      </c>
      <c r="E29" s="3">
        <f ca="1">YIELD(TODAY(),Table1[[#This Row],[Maturity]],Table1[[#This Row],[Coupon (%)]],Table1[[#This Row],[Price]],100,2,1)</f>
        <v>4.3447696872600403E-2</v>
      </c>
      <c r="F29" s="8">
        <f ca="1">YEARFRAC(TODAY(),Table1[[#This Row],[Maturity]],3)*12</f>
        <v>403.79178082191783</v>
      </c>
      <c r="G29" s="7"/>
    </row>
    <row r="30" spans="2:7" x14ac:dyDescent="0.2">
      <c r="B30" s="1">
        <v>4.2500000000000003E-2</v>
      </c>
      <c r="C30" s="9">
        <v>51020</v>
      </c>
      <c r="D30" s="1">
        <v>99.089999999999989</v>
      </c>
      <c r="E30" s="3">
        <f ca="1">YIELD(TODAY(),Table1[[#This Row],[Maturity]],Table1[[#This Row],[Coupon (%)]],Table1[[#This Row],[Price]],100,2,1)</f>
        <v>4.3297884004924798E-2</v>
      </c>
      <c r="F30" s="8">
        <f ca="1">YEARFRAC(TODAY(),Table1[[#This Row],[Maturity]],3)*12</f>
        <v>189.17260273972602</v>
      </c>
      <c r="G30" s="7"/>
    </row>
    <row r="31" spans="2:7" x14ac:dyDescent="0.2">
      <c r="B31" s="1">
        <v>0.02</v>
      </c>
      <c r="C31" s="9">
        <v>45907</v>
      </c>
      <c r="D31" s="1">
        <v>96.11999999999999</v>
      </c>
      <c r="E31" s="3">
        <f ca="1">YIELD(TODAY(),Table1[[#This Row],[Maturity]],Table1[[#This Row],[Coupon (%)]],Table1[[#This Row],[Price]],100,2,1)</f>
        <v>4.3207649839420173E-2</v>
      </c>
      <c r="F31" s="8">
        <f ca="1">YEARFRAC(TODAY(),Table1[[#This Row],[Maturity]],3)*12</f>
        <v>21.073972602739726</v>
      </c>
      <c r="G31" s="7"/>
    </row>
    <row r="32" spans="2:7" x14ac:dyDescent="0.2">
      <c r="B32" s="1">
        <v>1.125E-2</v>
      </c>
      <c r="C32" s="9">
        <v>50801</v>
      </c>
      <c r="D32" s="1">
        <v>64.789999999999992</v>
      </c>
      <c r="E32" s="3">
        <f ca="1">YIELD(TODAY(),Table1[[#This Row],[Maturity]],Table1[[#This Row],[Coupon (%)]],Table1[[#This Row],[Price]],100,2,1)</f>
        <v>4.3145020844177637E-2</v>
      </c>
      <c r="F32" s="8">
        <f ca="1">YEARFRAC(TODAY(),Table1[[#This Row],[Maturity]],3)*12</f>
        <v>181.97260273972603</v>
      </c>
      <c r="G32" s="7"/>
    </row>
    <row r="33" spans="2:12" x14ac:dyDescent="0.2">
      <c r="B33" s="1">
        <v>2.5000000000000001E-2</v>
      </c>
      <c r="C33" s="9">
        <v>60470</v>
      </c>
      <c r="D33" s="1">
        <v>65.3</v>
      </c>
      <c r="E33" s="3">
        <f ca="1">YIELD(TODAY(),Table1[[#This Row],[Maturity]],Table1[[#This Row],[Coupon (%)]],Table1[[#This Row],[Price]],100,2,1)</f>
        <v>4.2971652073107963E-2</v>
      </c>
      <c r="F33" s="8">
        <f ca="1">YEARFRAC(TODAY(),Table1[[#This Row],[Maturity]],3)*12</f>
        <v>499.85753424657537</v>
      </c>
      <c r="G33" s="7"/>
    </row>
    <row r="34" spans="2:12" x14ac:dyDescent="0.2">
      <c r="B34" s="1">
        <v>3.5000000000000003E-2</v>
      </c>
      <c r="C34" s="9">
        <v>61566</v>
      </c>
      <c r="D34" s="1">
        <v>84.27</v>
      </c>
      <c r="E34" s="3">
        <f ca="1">YIELD(TODAY(),Table1[[#This Row],[Maturity]],Table1[[#This Row],[Coupon (%)]],Table1[[#This Row],[Price]],100,2,1)</f>
        <v>4.294703269005333E-2</v>
      </c>
      <c r="F34" s="8">
        <f ca="1">YEARFRAC(TODAY(),Table1[[#This Row],[Maturity]],3)*12</f>
        <v>535.89041095890411</v>
      </c>
      <c r="G34" s="7"/>
    </row>
    <row r="35" spans="2:12" x14ac:dyDescent="0.2">
      <c r="B35" s="1">
        <v>3.7499999999999999E-2</v>
      </c>
      <c r="C35" s="9">
        <v>50434</v>
      </c>
      <c r="D35" s="1">
        <v>94.36999999999999</v>
      </c>
      <c r="E35" s="3">
        <f ca="1">YIELD(TODAY(),Table1[[#This Row],[Maturity]],Table1[[#This Row],[Coupon (%)]],Table1[[#This Row],[Price]],100,2,1)</f>
        <v>4.2844166177344725E-2</v>
      </c>
      <c r="F35" s="8">
        <f ca="1">YEARFRAC(TODAY(),Table1[[#This Row],[Maturity]],3)*12</f>
        <v>169.90684931506848</v>
      </c>
      <c r="G35" s="7"/>
    </row>
    <row r="36" spans="2:12" x14ac:dyDescent="0.2">
      <c r="B36" s="1">
        <v>4.7500000000000001E-2</v>
      </c>
      <c r="C36" s="9">
        <v>50746</v>
      </c>
      <c r="D36" s="1">
        <v>105.13</v>
      </c>
      <c r="E36" s="3">
        <f ca="1">YIELD(TODAY(),Table1[[#This Row],[Maturity]],Table1[[#This Row],[Coupon (%)]],Table1[[#This Row],[Price]],100,2,1)</f>
        <v>4.2829797149947196E-2</v>
      </c>
      <c r="F36" s="8">
        <f ca="1">YEARFRAC(TODAY(),Table1[[#This Row],[Maturity]],3)*12</f>
        <v>180.16438356164383</v>
      </c>
      <c r="G36" s="7"/>
    </row>
    <row r="37" spans="2:12" x14ac:dyDescent="0.2">
      <c r="B37" s="1">
        <v>0</v>
      </c>
      <c r="C37" s="9">
        <v>46728</v>
      </c>
      <c r="D37" s="1">
        <v>84.5</v>
      </c>
      <c r="E37" s="3">
        <f ca="1">YIELD(TODAY(),Table1[[#This Row],[Maturity]],Table1[[#This Row],[Coupon (%)]],Table1[[#This Row],[Price]],100,2,1)</f>
        <v>4.2521638500401089E-2</v>
      </c>
      <c r="F37" s="8">
        <f ca="1">YEARFRAC(TODAY(),Table1[[#This Row],[Maturity]],3)*12</f>
        <v>48.065753424657537</v>
      </c>
      <c r="G37" s="7"/>
    </row>
    <row r="38" spans="2:12" x14ac:dyDescent="0.2">
      <c r="B38" s="1">
        <v>1.7500000000000002E-2</v>
      </c>
      <c r="C38" s="9">
        <v>50290</v>
      </c>
      <c r="D38" s="1">
        <v>74.289999999999992</v>
      </c>
      <c r="E38" s="3">
        <f ca="1">YIELD(TODAY(),Table1[[#This Row],[Maturity]],Table1[[#This Row],[Coupon (%)]],Table1[[#This Row],[Price]],100,2,1)</f>
        <v>4.2354315660243537E-2</v>
      </c>
      <c r="F38" s="8">
        <f ca="1">YEARFRAC(TODAY(),Table1[[#This Row],[Maturity]],3)*12</f>
        <v>165.17260273972602</v>
      </c>
      <c r="G38" s="7"/>
    </row>
    <row r="39" spans="2:12" x14ac:dyDescent="0.2">
      <c r="B39" s="1">
        <v>1.25E-3</v>
      </c>
      <c r="C39" s="9">
        <v>46052</v>
      </c>
      <c r="D39" s="1">
        <v>91.82</v>
      </c>
      <c r="E39" s="3">
        <f ca="1">YIELD(TODAY(),Table1[[#This Row],[Maturity]],Table1[[#This Row],[Coupon (%)]],Table1[[#This Row],[Price]],100,2,1)</f>
        <v>4.1416997044718663E-2</v>
      </c>
      <c r="F39" s="8">
        <f ca="1">YEARFRAC(TODAY(),Table1[[#This Row],[Maturity]],3)*12</f>
        <v>25.841095890410955</v>
      </c>
      <c r="G39" s="7"/>
      <c r="I39" s="1">
        <v>0.1</v>
      </c>
    </row>
    <row r="40" spans="2:12" x14ac:dyDescent="0.2">
      <c r="B40" s="1">
        <v>5.0000000000000001E-3</v>
      </c>
      <c r="C40" s="9">
        <v>59101</v>
      </c>
      <c r="D40" s="1">
        <v>30.795000000000002</v>
      </c>
      <c r="E40" s="3">
        <f ca="1">YIELD(TODAY(),Table1[[#This Row],[Maturity]],Table1[[#This Row],[Coupon (%)]],Table1[[#This Row],[Price]],100,2,1)</f>
        <v>4.1296043413059133E-2</v>
      </c>
      <c r="F40" s="8">
        <f ca="1">YEARFRAC(TODAY(),Table1[[#This Row],[Maturity]],3)*12</f>
        <v>454.84931506849318</v>
      </c>
      <c r="G40" s="7"/>
    </row>
    <row r="41" spans="2:12" x14ac:dyDescent="0.2">
      <c r="B41" s="1">
        <v>1.6250000000000001E-2</v>
      </c>
      <c r="C41" s="9">
        <v>62753</v>
      </c>
      <c r="D41" s="1">
        <v>47.940000000000005</v>
      </c>
      <c r="E41" s="3">
        <f ca="1">YIELD(TODAY(),Table1[[#This Row],[Maturity]],Table1[[#This Row],[Coupon (%)]],Table1[[#This Row],[Price]],100,2,1)</f>
        <v>4.1277389739589138E-2</v>
      </c>
      <c r="F41" s="8">
        <f ca="1">YEARFRAC(TODAY(),Table1[[#This Row],[Maturity]],3)*12</f>
        <v>574.91506849315067</v>
      </c>
      <c r="G41" s="7"/>
    </row>
    <row r="42" spans="2:12" x14ac:dyDescent="0.2">
      <c r="B42" s="1">
        <v>4.2500000000000003E-2</v>
      </c>
      <c r="C42" s="9">
        <v>49741</v>
      </c>
      <c r="D42" s="1">
        <v>101.19</v>
      </c>
      <c r="E42" s="3">
        <f ca="1">YIELD(TODAY(),Table1[[#This Row],[Maturity]],Table1[[#This Row],[Coupon (%)]],Table1[[#This Row],[Price]],100,2,1)</f>
        <v>4.1247328297384742E-2</v>
      </c>
      <c r="F42" s="8">
        <f ca="1">YEARFRAC(TODAY(),Table1[[#This Row],[Maturity]],3)*12</f>
        <v>147.12328767123287</v>
      </c>
      <c r="G42" s="7"/>
      <c r="H42" s="1">
        <v>100</v>
      </c>
      <c r="I42" s="10"/>
    </row>
    <row r="43" spans="2:12" x14ac:dyDescent="0.2">
      <c r="B43" s="1">
        <v>4.1250000000000002E-2</v>
      </c>
      <c r="C43" s="9">
        <v>46416</v>
      </c>
      <c r="D43" s="1">
        <v>100</v>
      </c>
      <c r="E43" s="3">
        <f ca="1">YIELD(TODAY(),Table1[[#This Row],[Maturity]],Table1[[#This Row],[Coupon (%)]],Table1[[#This Row],[Price]],100,2,1)</f>
        <v>4.1235050077177628E-2</v>
      </c>
      <c r="F43" s="8">
        <f ca="1">YEARFRAC(TODAY(),Table1[[#This Row],[Maturity]],3)*12</f>
        <v>37.808219178082197</v>
      </c>
      <c r="G43" s="7"/>
      <c r="I43" s="10"/>
    </row>
    <row r="44" spans="2:12" x14ac:dyDescent="0.2">
      <c r="B44" s="1">
        <v>6.2500000000000003E-3</v>
      </c>
      <c r="C44" s="9">
        <v>49521</v>
      </c>
      <c r="D44" s="1">
        <v>68</v>
      </c>
      <c r="E44" s="3">
        <f ca="1">YIELD(TODAY(),Table1[[#This Row],[Maturity]],Table1[[#This Row],[Coupon (%)]],Table1[[#This Row],[Price]],100,2,1)</f>
        <v>4.1083666486568457E-2</v>
      </c>
      <c r="F44" s="8">
        <f ca="1">YEARFRAC(TODAY(),Table1[[#This Row],[Maturity]],3)*12</f>
        <v>139.89041095890411</v>
      </c>
      <c r="G44" s="7"/>
      <c r="I44" s="10"/>
    </row>
    <row r="45" spans="2:12" x14ac:dyDescent="0.2">
      <c r="B45" s="1">
        <v>1.4999999999999999E-2</v>
      </c>
      <c r="C45" s="9">
        <v>46225</v>
      </c>
      <c r="D45" s="1">
        <v>93.57</v>
      </c>
      <c r="E45" s="3">
        <f ca="1">YIELD(TODAY(),Table1[[#This Row],[Maturity]],Table1[[#This Row],[Coupon (%)]],Table1[[#This Row],[Price]],100,2,1)</f>
        <v>4.105784271762581E-2</v>
      </c>
      <c r="F45" s="8">
        <f ca="1">YEARFRAC(TODAY(),Table1[[#This Row],[Maturity]],3)*12</f>
        <v>31.528767123287672</v>
      </c>
      <c r="G45" s="7"/>
      <c r="I45" s="10"/>
      <c r="L45" s="11"/>
    </row>
    <row r="46" spans="2:12" x14ac:dyDescent="0.2">
      <c r="B46" s="1">
        <v>3.7499999999999999E-3</v>
      </c>
      <c r="C46" s="9">
        <v>46317</v>
      </c>
      <c r="D46" s="1">
        <v>90.009999999999991</v>
      </c>
      <c r="E46" s="3">
        <f ca="1">YIELD(TODAY(),Table1[[#This Row],[Maturity]],Table1[[#This Row],[Coupon (%)]],Table1[[#This Row],[Price]],100,2,1)</f>
        <v>4.0908753032199013E-2</v>
      </c>
      <c r="F46" s="8">
        <f ca="1">YEARFRAC(TODAY(),Table1[[#This Row],[Maturity]],3)*12</f>
        <v>34.553424657534251</v>
      </c>
      <c r="G46" s="7"/>
      <c r="H46" s="5"/>
      <c r="I46" s="12"/>
    </row>
    <row r="47" spans="2:12" x14ac:dyDescent="0.2">
      <c r="B47" s="1">
        <v>4.4999999999999998E-2</v>
      </c>
      <c r="C47" s="9">
        <v>49194</v>
      </c>
      <c r="D47" s="1">
        <v>103.86</v>
      </c>
      <c r="E47" s="3">
        <f ca="1">YIELD(TODAY(),Table1[[#This Row],[Maturity]],Table1[[#This Row],[Coupon (%)]],Table1[[#This Row],[Price]],100,2,1)</f>
        <v>4.0529158209498393E-2</v>
      </c>
      <c r="F47" s="8">
        <f ca="1">YEARFRAC(TODAY(),Table1[[#This Row],[Maturity]],3)*12</f>
        <v>129.13972602739724</v>
      </c>
      <c r="G47" s="7"/>
    </row>
    <row r="48" spans="2:12" x14ac:dyDescent="0.2">
      <c r="B48" s="1">
        <v>1.125E-2</v>
      </c>
      <c r="C48" s="9">
        <v>63484</v>
      </c>
      <c r="D48" s="1">
        <v>38.03</v>
      </c>
      <c r="E48" s="3">
        <f ca="1">YIELD(TODAY(),Table1[[#This Row],[Maturity]],Table1[[#This Row],[Coupon (%)]],Table1[[#This Row],[Price]],100,2,1)</f>
        <v>4.0058175428137242E-2</v>
      </c>
      <c r="F48" s="8">
        <f ca="1">YEARFRAC(TODAY(),Table1[[#This Row],[Maturity]],3)*12</f>
        <v>598.94794520547941</v>
      </c>
      <c r="G48" s="7"/>
    </row>
    <row r="49" spans="2:11" x14ac:dyDescent="0.2">
      <c r="B49" s="1">
        <v>4.4999999999999998E-2</v>
      </c>
      <c r="C49" s="9">
        <v>46911</v>
      </c>
      <c r="D49" s="1">
        <v>102.07</v>
      </c>
      <c r="E49" s="3">
        <f ca="1">YIELD(TODAY(),Table1[[#This Row],[Maturity]],Table1[[#This Row],[Coupon (%)]],Table1[[#This Row],[Price]],100,2,1)</f>
        <v>3.9931208184654912E-2</v>
      </c>
      <c r="F49" s="8">
        <f ca="1">YEARFRAC(TODAY(),Table1[[#This Row],[Maturity]],3)*12</f>
        <v>54.082191780821915</v>
      </c>
      <c r="G49" s="7"/>
    </row>
    <row r="50" spans="2:11" x14ac:dyDescent="0.2">
      <c r="B50" s="1">
        <v>8.7500000000000008E-3</v>
      </c>
      <c r="C50" s="9">
        <v>48791</v>
      </c>
      <c r="D50" s="1">
        <v>75.309999999999988</v>
      </c>
      <c r="E50" s="3">
        <f ca="1">YIELD(TODAY(),Table1[[#This Row],[Maturity]],Table1[[#This Row],[Coupon (%)]],Table1[[#This Row],[Price]],100,2,1)</f>
        <v>3.9807388352557725E-2</v>
      </c>
      <c r="F50" s="8">
        <f ca="1">YEARFRAC(TODAY(),Table1[[#This Row],[Maturity]],3)*12</f>
        <v>115.89041095890411</v>
      </c>
      <c r="G50" s="7"/>
    </row>
    <row r="51" spans="2:11" x14ac:dyDescent="0.2">
      <c r="B51" s="1">
        <v>3.2500000000000001E-2</v>
      </c>
      <c r="C51" s="9">
        <v>48610</v>
      </c>
      <c r="D51" s="1">
        <v>94.679999999999993</v>
      </c>
      <c r="E51" s="3">
        <f ca="1">YIELD(TODAY(),Table1[[#This Row],[Maturity]],Table1[[#This Row],[Coupon (%)]],Table1[[#This Row],[Price]],100,2,1)</f>
        <v>3.9478198304881126E-2</v>
      </c>
      <c r="F51" s="8">
        <f ca="1">YEARFRAC(TODAY(),Table1[[#This Row],[Maturity]],3)*12</f>
        <v>109.93972602739726</v>
      </c>
      <c r="G51" s="7"/>
    </row>
    <row r="52" spans="2:11" x14ac:dyDescent="0.2">
      <c r="B52" s="1">
        <v>4.2500000000000003E-2</v>
      </c>
      <c r="C52" s="9">
        <v>46728</v>
      </c>
      <c r="D52" s="1">
        <v>101.13</v>
      </c>
      <c r="E52" s="3">
        <f ca="1">YIELD(TODAY(),Table1[[#This Row],[Maturity]],Table1[[#This Row],[Coupon (%)]],Table1[[#This Row],[Price]],100,2,1)</f>
        <v>3.9420366008733096E-2</v>
      </c>
      <c r="F52" s="8">
        <f ca="1">YEARFRAC(TODAY(),Table1[[#This Row],[Maturity]],3)*12</f>
        <v>48.065753424657537</v>
      </c>
      <c r="G52" s="7"/>
    </row>
    <row r="53" spans="2:11" x14ac:dyDescent="0.2">
      <c r="B53" s="1">
        <v>1.2500000000000001E-2</v>
      </c>
      <c r="C53" s="9">
        <v>46590</v>
      </c>
      <c r="D53" s="1">
        <v>91.02</v>
      </c>
      <c r="E53" s="3">
        <f ca="1">YIELD(TODAY(),Table1[[#This Row],[Maturity]],Table1[[#This Row],[Coupon (%)]],Table1[[#This Row],[Price]],100,2,1)</f>
        <v>3.9298834869219999E-2</v>
      </c>
      <c r="F53" s="8">
        <f ca="1">YEARFRAC(TODAY(),Table1[[#This Row],[Maturity]],3)*12</f>
        <v>43.528767123287672</v>
      </c>
      <c r="G53" s="7"/>
    </row>
    <row r="54" spans="2:11" x14ac:dyDescent="0.2">
      <c r="B54" s="1">
        <v>0.06</v>
      </c>
      <c r="C54" s="9">
        <v>47094</v>
      </c>
      <c r="D54" s="1">
        <v>109.42999999999999</v>
      </c>
      <c r="E54" s="3">
        <f ca="1">YIELD(TODAY(),Table1[[#This Row],[Maturity]],Table1[[#This Row],[Coupon (%)]],Table1[[#This Row],[Price]],100,2,1)</f>
        <v>3.9065149568187005E-2</v>
      </c>
      <c r="F54" s="8">
        <f ca="1">YEARFRAC(TODAY(),Table1[[#This Row],[Maturity]],3)*12</f>
        <v>60.098630136986301</v>
      </c>
      <c r="G54" s="7"/>
    </row>
    <row r="55" spans="2:11" x14ac:dyDescent="0.2">
      <c r="B55" s="1">
        <v>5.0000000000000001E-3</v>
      </c>
      <c r="C55" s="9">
        <v>47149</v>
      </c>
      <c r="D55" s="1">
        <v>84.259999999999991</v>
      </c>
      <c r="E55" s="3">
        <f ca="1">YIELD(TODAY(),Table1[[#This Row],[Maturity]],Table1[[#This Row],[Coupon (%)]],Table1[[#This Row],[Price]],100,2,1)</f>
        <v>3.9018757862153225E-2</v>
      </c>
      <c r="F55" s="8">
        <f ca="1">YEARFRAC(TODAY(),Table1[[#This Row],[Maturity]],3)*12</f>
        <v>61.906849315068484</v>
      </c>
      <c r="G55" s="7"/>
    </row>
    <row r="56" spans="2:11" x14ac:dyDescent="0.2">
      <c r="B56" s="1">
        <v>0.01</v>
      </c>
      <c r="C56" s="9">
        <v>48244</v>
      </c>
      <c r="D56" s="1">
        <v>79.949999999999989</v>
      </c>
      <c r="E56" s="3">
        <f ca="1">YIELD(TODAY(),Table1[[#This Row],[Maturity]],Table1[[#This Row],[Coupon (%)]],Table1[[#This Row],[Price]],100,2,1)</f>
        <v>3.8939776228355157E-2</v>
      </c>
      <c r="F56" s="8">
        <f ca="1">YEARFRAC(TODAY(),Table1[[#This Row],[Maturity]],3)*12</f>
        <v>97.906849315068499</v>
      </c>
      <c r="G56" s="7"/>
    </row>
    <row r="57" spans="2:11" x14ac:dyDescent="0.2">
      <c r="B57" s="1">
        <v>1.25E-3</v>
      </c>
      <c r="C57" s="9">
        <v>46783</v>
      </c>
      <c r="D57" s="1">
        <v>85.69</v>
      </c>
      <c r="E57" s="3">
        <f ca="1">YIELD(TODAY(),Table1[[#This Row],[Maturity]],Table1[[#This Row],[Coupon (%)]],Table1[[#This Row],[Price]],100,2,1)</f>
        <v>3.8905560297216278E-2</v>
      </c>
      <c r="F57" s="8">
        <f ca="1">YEARFRAC(TODAY(),Table1[[#This Row],[Maturity]],3)*12</f>
        <v>49.873972602739727</v>
      </c>
      <c r="G57" s="7"/>
    </row>
    <row r="58" spans="2:11" x14ac:dyDescent="0.2">
      <c r="B58" s="1">
        <v>4.2500000000000003E-2</v>
      </c>
      <c r="C58" s="9">
        <v>48372</v>
      </c>
      <c r="D58" s="1">
        <v>102.74</v>
      </c>
      <c r="E58" s="3">
        <f ca="1">YIELD(TODAY(),Table1[[#This Row],[Maturity]],Table1[[#This Row],[Coupon (%)]],Table1[[#This Row],[Price]],100,2,1)</f>
        <v>3.8687534713923138E-2</v>
      </c>
      <c r="F58" s="8">
        <f ca="1">YEARFRAC(TODAY(),Table1[[#This Row],[Maturity]],3)*12</f>
        <v>102.11506849315069</v>
      </c>
      <c r="G58" s="7"/>
      <c r="K58" s="14"/>
    </row>
    <row r="59" spans="2:11" x14ac:dyDescent="0.2">
      <c r="B59" s="1">
        <v>2.5000000000000001E-3</v>
      </c>
      <c r="C59" s="9">
        <v>48060</v>
      </c>
      <c r="D59" s="1">
        <v>76.3</v>
      </c>
      <c r="E59" s="3">
        <f ca="1">YIELD(TODAY(),Table1[[#This Row],[Maturity]],Table1[[#This Row],[Coupon (%)]],Table1[[#This Row],[Price]],100,2,1)</f>
        <v>3.8560508711458691E-2</v>
      </c>
      <c r="F59" s="8">
        <f ca="1">YEARFRAC(TODAY(),Table1[[#This Row],[Maturity]],3)*12</f>
        <v>91.857534246575341</v>
      </c>
      <c r="G59" s="7"/>
    </row>
    <row r="60" spans="2:11" x14ac:dyDescent="0.2">
      <c r="B60" s="1">
        <v>1.6250000000000001E-2</v>
      </c>
      <c r="C60" s="9">
        <v>47048</v>
      </c>
      <c r="D60" s="1">
        <v>90.24</v>
      </c>
      <c r="E60" s="3">
        <f ca="1">YIELD(TODAY(),Table1[[#This Row],[Maturity]],Table1[[#This Row],[Coupon (%)]],Table1[[#This Row],[Price]],100,2,1)</f>
        <v>3.8381117038860532E-2</v>
      </c>
      <c r="F60" s="8">
        <f ca="1">YEARFRAC(TODAY(),Table1[[#This Row],[Maturity]],3)*12</f>
        <v>58.586301369863016</v>
      </c>
      <c r="G60" s="7"/>
    </row>
    <row r="61" spans="2:11" x14ac:dyDescent="0.2">
      <c r="B61" s="1">
        <v>4.7500000000000001E-2</v>
      </c>
      <c r="C61" s="9">
        <v>47824</v>
      </c>
      <c r="D61" s="1">
        <v>105.58</v>
      </c>
      <c r="E61" s="3">
        <f ca="1">YIELD(TODAY(),Table1[[#This Row],[Maturity]],Table1[[#This Row],[Coupon (%)]],Table1[[#This Row],[Price]],100,2,1)</f>
        <v>3.8338355437555587E-2</v>
      </c>
      <c r="F61" s="8">
        <f ca="1">YEARFRAC(TODAY(),Table1[[#This Row],[Maturity]],3)*12</f>
        <v>84.098630136986301</v>
      </c>
      <c r="G61" s="7"/>
    </row>
    <row r="62" spans="2:11" x14ac:dyDescent="0.2">
      <c r="B62" s="1">
        <v>8.7500000000000008E-3</v>
      </c>
      <c r="C62" s="9">
        <v>47413</v>
      </c>
      <c r="D62" s="1">
        <v>84.61999999999999</v>
      </c>
      <c r="E62" s="3">
        <f ca="1">YIELD(TODAY(),Table1[[#This Row],[Maturity]],Table1[[#This Row],[Coupon (%)]],Table1[[#This Row],[Price]],100,2,1)</f>
        <v>3.8214960948407012E-2</v>
      </c>
      <c r="F62" s="8">
        <f ca="1">YEARFRAC(TODAY(),Table1[[#This Row],[Maturity]],3)*12</f>
        <v>70.586301369863008</v>
      </c>
      <c r="G62" s="7"/>
    </row>
    <row r="63" spans="2:11" x14ac:dyDescent="0.2">
      <c r="B63" s="1">
        <v>3.7499999999999999E-3</v>
      </c>
      <c r="C63" s="9">
        <v>47778</v>
      </c>
      <c r="D63" s="1">
        <v>79.36</v>
      </c>
      <c r="E63" s="3">
        <f ca="1">YIELD(TODAY(),Table1[[#This Row],[Maturity]],Table1[[#This Row],[Coupon (%)]],Table1[[#This Row],[Price]],100,2,1)</f>
        <v>3.8155785591358418E-2</v>
      </c>
      <c r="F63" s="8">
        <f ca="1">YEARFRAC(TODAY(),Table1[[#This Row],[Maturity]],3)*12</f>
        <v>82.586301369863008</v>
      </c>
      <c r="G63" s="7"/>
    </row>
    <row r="64" spans="2:11" x14ac:dyDescent="0.2">
      <c r="G64" s="7"/>
    </row>
    <row r="65" spans="7:7" x14ac:dyDescent="0.2">
      <c r="G65" s="7"/>
    </row>
    <row r="66" spans="7:7" x14ac:dyDescent="0.2">
      <c r="G66" s="7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Deloitte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bcornish</dc:creator>
  <cp:lastModifiedBy>Cornish, Bob</cp:lastModifiedBy>
  <dcterms:created xsi:type="dcterms:W3CDTF">2023-05-14T19:53:54Z</dcterms:created>
  <dcterms:modified xsi:type="dcterms:W3CDTF">2023-12-06T23:19:50Z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2023-05-14T19:53:55Z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4e842b4a-a4e5-470a-8c62-a33c1f51dba7</vt:lpwstr>
  </property>
  <property fmtid="{D5CDD505-2E9C-101B-9397-08002B2CF9AE}" pid="8" name="MSIP_Label_ea60d57e-af5b-4752-ac57-3e4f28ca11dc_ContentBits">
    <vt:lpwstr>0</vt:lpwstr>
  </property>
</Properties>
</file>