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Documents\pira-smart-2.0-hardware\pira-smart-PCB\Project Outputs for pira-smart-PCB\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 calcOnSave="0" concurrentCalc="0"/>
</workbook>
</file>

<file path=xl/calcChain.xml><?xml version="1.0" encoding="utf-8"?>
<calcChain xmlns="http://schemas.openxmlformats.org/spreadsheetml/2006/main">
  <c r="D8" i="3" l="1"/>
  <c r="E8" i="3"/>
  <c r="B10" i="3"/>
  <c r="B11" i="3"/>
  <c r="N56" i="3"/>
  <c r="L58" i="3"/>
  <c r="L59" i="3"/>
  <c r="K56" i="3"/>
  <c r="H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</calcChain>
</file>

<file path=xl/sharedStrings.xml><?xml version="1.0" encoding="utf-8"?>
<sst xmlns="http://schemas.openxmlformats.org/spreadsheetml/2006/main" count="405" uniqueCount="282">
  <si>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</si>
  <si>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</si>
  <si>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</si>
  <si>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</si>
  <si>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</si>
  <si>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</si>
  <si>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</si>
  <si>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</si>
  <si>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</si>
  <si>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</si>
  <si>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</si>
  <si>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</si>
  <si>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</si>
  <si>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</si>
  <si>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</si>
  <si>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</si>
  <si>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</si>
  <si>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</si>
  <si>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</si>
  <si>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</si>
  <si>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</si>
  <si>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</si>
  <si>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</si>
  <si>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</si>
  <si>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</si>
  <si>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</si>
  <si>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</si>
  <si>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</si>
  <si>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</si>
  <si>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PiRa-Smart</t>
  </si>
  <si>
    <t>pira-smart-PCB.PrjPcb</t>
  </si>
  <si>
    <t>None</t>
  </si>
  <si>
    <t>28/03/2019</t>
  </si>
  <si>
    <t>3:05 PM</t>
  </si>
  <si>
    <t>20</t>
  </si>
  <si>
    <t>EUR</t>
  </si>
  <si>
    <t>Manufacturer Part Number 1</t>
  </si>
  <si>
    <t>CC0805KKX7R8BB225</t>
  </si>
  <si>
    <t>SE30AFG-M3/6A</t>
  </si>
  <si>
    <t>RS1J-E3/61T</t>
  </si>
  <si>
    <t>RCA060310R0FKEA</t>
  </si>
  <si>
    <t>CRCW0603226KFKEA</t>
  </si>
  <si>
    <t>BQ24296RGET</t>
  </si>
  <si>
    <t>TPS78326DDCT</t>
  </si>
  <si>
    <t>TPS630701RNMT</t>
  </si>
  <si>
    <t>CR-2032/VCN</t>
  </si>
  <si>
    <t>MMBT3904</t>
  </si>
  <si>
    <t>MM3Z3V0T1G</t>
  </si>
  <si>
    <t>CMWX1ZZABZ-091</t>
  </si>
  <si>
    <t>GRM188R61C106KAALD</t>
  </si>
  <si>
    <t>FDSD0420-H-1R5M=P3</t>
  </si>
  <si>
    <t>GRM188R61C475KAAJD</t>
  </si>
  <si>
    <t>GRM188R61H105KAALD</t>
  </si>
  <si>
    <t>GRM188R71C104KA01J</t>
  </si>
  <si>
    <t>MCMR06X103JTL, [NoParam]</t>
  </si>
  <si>
    <t>MCWR06X1000FTL</t>
  </si>
  <si>
    <t>MC0603B473K500CT</t>
  </si>
  <si>
    <t>MC0805X226M6R3CT</t>
  </si>
  <si>
    <t>MCMR06X104JTL</t>
  </si>
  <si>
    <t>MCMR06X471JTL</t>
  </si>
  <si>
    <t>MCMR06X4701FTL</t>
  </si>
  <si>
    <t>MCMR06X5601FTL</t>
  </si>
  <si>
    <t>MCWR06X1503FTL</t>
  </si>
  <si>
    <t>MCWR06X2200FTL</t>
  </si>
  <si>
    <t>MCWR06X3302FTL</t>
  </si>
  <si>
    <t>MCWR06X3901FTL</t>
  </si>
  <si>
    <t>MC0805X106K160CT</t>
  </si>
  <si>
    <t>24AA02E48T-I/OT</t>
  </si>
  <si>
    <t>RN4871-V/RM118</t>
  </si>
  <si>
    <t>MINISMDC150F/24-2</t>
  </si>
  <si>
    <t>C0603C106M8PACTU</t>
  </si>
  <si>
    <t>C0402C101K5RACTU</t>
  </si>
  <si>
    <t>LFXTAL009678</t>
  </si>
  <si>
    <t>ISL1208IU8Z-T7A</t>
  </si>
  <si>
    <t>U.FL-R-SMT-1(10)</t>
  </si>
  <si>
    <t>BZT52C6V2</t>
  </si>
  <si>
    <t>DMG6602SVT</t>
  </si>
  <si>
    <t>HSMS-C190</t>
  </si>
  <si>
    <t>CR0603-J/-000ELF</t>
  </si>
  <si>
    <t>Manufacturer 1</t>
  </si>
  <si>
    <t>Yageo</t>
  </si>
  <si>
    <t>Vishay Semiconductors</t>
  </si>
  <si>
    <t>Vishay Intertechnology</t>
  </si>
  <si>
    <t>Vishay Dale</t>
  </si>
  <si>
    <t>Vishay</t>
  </si>
  <si>
    <t>Texas Instruments</t>
  </si>
  <si>
    <t>Panasonic BSG</t>
  </si>
  <si>
    <t>ON Semiconductor / Fairchild</t>
  </si>
  <si>
    <t>ON Semiconductor</t>
  </si>
  <si>
    <t>Murata</t>
  </si>
  <si>
    <t>Multicomp, [NoParam]</t>
  </si>
  <si>
    <t>Multicomp</t>
  </si>
  <si>
    <t>Microchip</t>
  </si>
  <si>
    <t>Littelfuse</t>
  </si>
  <si>
    <t>KEMET</t>
  </si>
  <si>
    <t>IQD</t>
  </si>
  <si>
    <t>Intersil</t>
  </si>
  <si>
    <t>Hirose</t>
  </si>
  <si>
    <t>Diodes Zetex</t>
  </si>
  <si>
    <t>Diodes</t>
  </si>
  <si>
    <t>Broadcom</t>
  </si>
  <si>
    <t>Bourns</t>
  </si>
  <si>
    <t>Description</t>
  </si>
  <si>
    <t>Multilayer Ceramic Capacitors MLCC - SMD/SMT 2.2uF 25V X7R 10%</t>
  </si>
  <si>
    <t>VISHAY - SE30AFG-M3/6A - RECTIFIER, ESD, 400V, 3A, DO-221AC</t>
  </si>
  <si>
    <t>VISHAY - RS1J-E3/61T.. - DIODE, FAST, 1A, 600V, SMD</t>
  </si>
  <si>
    <t>VISHAY - RCA060310R0FKEA - RES, AUTO, THICK FILM, 10R, 1%, 0603</t>
  </si>
  <si>
    <t>Thick Film Resistors - SMD 1/10watt 226Kohms 1%</t>
  </si>
  <si>
    <t>IC LI+ CHARGER PWR MGMT 24VQFN</t>
  </si>
  <si>
    <t>IC REG LINEAR 2.6V 150MA SOT23-5</t>
  </si>
  <si>
    <t>TEXAS INSTRUMENTS - TPS630701RNMT - DC/DC CONV, BUCK-BOOST, 2.4MHZ, VQFN-15</t>
  </si>
  <si>
    <t>BATT LITH COIN 3V CELL PC PINS</t>
  </si>
  <si>
    <t>ON SEMICONDUCTOR/FAIRCHILD - MMBT3904 - TRANSISTOR, NPN, SOT-23</t>
  </si>
  <si>
    <t>ON SEMICONDUCTOR - MM3Z3V0T1G - ZENER DIODE, 200MW, 3V, SOD-323</t>
  </si>
  <si>
    <t>Lora Module Murata</t>
  </si>
  <si>
    <t>Multilayer Ceramic Capacitors MLCC - SMD/SMT 0603 10uF 16volts X5R 10%</t>
  </si>
  <si>
    <t>MURATA - FDSD0420-H-1R5M=P3 - INDUCTOR, SHIELDED, 1.5UH, 5.1A, 20%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</si>
  <si>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</si>
  <si>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</si>
  <si>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</si>
  <si>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MULTICOMP - MCMR06X103 JTL - RES, CERAMIC, 10K, 5%, 0.1W, 0603, 10K resistor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</si>
  <si>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</si>
  <si>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</si>
  <si>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</si>
  <si>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MCMR06X104 JTL - RES, CERAMIC, 100K, 5%, 0.1W, 0603</t>
  </si>
  <si>
    <t>MULTICOMP - MCMR06X471 JTL - RES, CERAMIC, 470R, 5%, 0.1W, 0603</t>
  </si>
  <si>
    <t>MULTICOMP - MCMR06X4701FTL - RES, CERAMIC, 4K7, 1%,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</si>
  <si>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</si>
  <si>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</si>
  <si>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</si>
  <si>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</si>
  <si>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</si>
  <si>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TDK - CGA4J1X5R1C106K125AC - CAP, MLCC, X5R, 10UF, 16V, 0805</t>
  </si>
  <si>
    <t>MICROCHIP   24AA02E48T-I/OT   EEPROM, EUI-48 Node Identity, 2 Kbit, 2 BLK (128K x 8bit), 400 kHz, I2C, SOT-23, 5 Pins</t>
  </si>
  <si>
    <t>MICROCHIP         RN4871-V/RM118             BLE MOD W/ANTENNA, 2.442MHZ, 0.1DBI                          New</t>
  </si>
  <si>
    <t>LITTELFUSE - MINISMDC150F/24-2 - POLYSWITCH, SMD, 1812, 1.5A</t>
  </si>
  <si>
    <t>10uf/0603/20%</t>
  </si>
  <si>
    <t>Cap Ceramic 100pF 50V X7R 10% SMD 0402 125C T/R</t>
  </si>
  <si>
    <t>CRYSTAL, 32.768KHZ, 12.5PF, SMD</t>
  </si>
  <si>
    <t>IC RTC/CALENDAR I2C LP 8MSOP</t>
  </si>
  <si>
    <t>CONN UMC JACK STR 50 OHM SMD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</si>
  <si>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</si>
  <si>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</si>
  <si>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</si>
  <si>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</si>
  <si>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Cap 0402 footprint only</t>
  </si>
  <si>
    <t>Header, 3-Pin</t>
  </si>
  <si>
    <t>Header, 4-Pin</t>
  </si>
  <si>
    <t>SWITCH TACTILE SPST-NO 0.05A 32V</t>
  </si>
  <si>
    <t>Footprint</t>
  </si>
  <si>
    <t>CAP0805</t>
  </si>
  <si>
    <t>SODFL127P600-8N</t>
  </si>
  <si>
    <t>SMC/DO-214AC</t>
  </si>
  <si>
    <t>RES0603</t>
  </si>
  <si>
    <t>QFN4x4</t>
  </si>
  <si>
    <t>SOT95P280X145-5N</t>
  </si>
  <si>
    <t>VQFN TPS</t>
  </si>
  <si>
    <t>SOT23127P600-8N</t>
  </si>
  <si>
    <t>SOD-323 2L</t>
  </si>
  <si>
    <t>Lora Module ES0</t>
  </si>
  <si>
    <t>CAP0603</t>
  </si>
  <si>
    <t>FDSD0402</t>
  </si>
  <si>
    <t>RN4871</t>
  </si>
  <si>
    <t>Chip2PinSM127P600-8N</t>
  </si>
  <si>
    <t>CAP0402</t>
  </si>
  <si>
    <t>TSOP65P500X110-8N</t>
  </si>
  <si>
    <t>ufl connector smd</t>
  </si>
  <si>
    <t>SOD123</t>
  </si>
  <si>
    <t>TSOT26</t>
  </si>
  <si>
    <t>LED0603</t>
  </si>
  <si>
    <t>HDR1X3</t>
  </si>
  <si>
    <t>HDR1X4</t>
  </si>
  <si>
    <t>Tactile button</t>
  </si>
  <si>
    <t>Designator</t>
  </si>
  <si>
    <t>C14</t>
  </si>
  <si>
    <t>D3, D4</t>
  </si>
  <si>
    <t>D1</t>
  </si>
  <si>
    <t>R12</t>
  </si>
  <si>
    <t>R29</t>
  </si>
  <si>
    <t>U1</t>
  </si>
  <si>
    <t>U3</t>
  </si>
  <si>
    <t>U2</t>
  </si>
  <si>
    <t>CON3</t>
  </si>
  <si>
    <t>T1</t>
  </si>
  <si>
    <t>D6</t>
  </si>
  <si>
    <t>U6</t>
  </si>
  <si>
    <t>C11, C20</t>
  </si>
  <si>
    <t>L1, L2</t>
  </si>
  <si>
    <t>C2</t>
  </si>
  <si>
    <t>C13, C16, C17</t>
  </si>
  <si>
    <t>C12, C15, C18, C25</t>
  </si>
  <si>
    <t>R6, R9, R10, R15, R21, R23, R28, R31, R35</t>
  </si>
  <si>
    <t>R18, R19</t>
  </si>
  <si>
    <t>C3</t>
  </si>
  <si>
    <t>C7, C8, C9, C10</t>
  </si>
  <si>
    <t>R17, R20, R30, R32</t>
  </si>
  <si>
    <t>R1, R14</t>
  </si>
  <si>
    <t>R24, R25</t>
  </si>
  <si>
    <t>R3</t>
  </si>
  <si>
    <t>R8</t>
  </si>
  <si>
    <t>R7</t>
  </si>
  <si>
    <t>R13</t>
  </si>
  <si>
    <t>R5</t>
  </si>
  <si>
    <t>C1, C4, C5, C6</t>
  </si>
  <si>
    <t>U7</t>
  </si>
  <si>
    <t>U4</t>
  </si>
  <si>
    <t>F1</t>
  </si>
  <si>
    <t>C19, C24</t>
  </si>
  <si>
    <t>C21</t>
  </si>
  <si>
    <t>X1</t>
  </si>
  <si>
    <t>U5</t>
  </si>
  <si>
    <t>CON2, CON4</t>
  </si>
  <si>
    <t>D5</t>
  </si>
  <si>
    <t>T2</t>
  </si>
  <si>
    <t>D2</t>
  </si>
  <si>
    <t>R2, R4, R11, R16, R22, R26, R27, R33, R34, R37, R38</t>
  </si>
  <si>
    <t>C22, C23</t>
  </si>
  <si>
    <t>P2</t>
  </si>
  <si>
    <t>P8</t>
  </si>
  <si>
    <t>SW1</t>
  </si>
  <si>
    <t>Quantity</t>
  </si>
  <si>
    <t>Supplier 1</t>
  </si>
  <si>
    <t>Farnell</t>
  </si>
  <si>
    <t>Digi-Key</t>
  </si>
  <si>
    <t>Farnell, [NoParam]</t>
  </si>
  <si>
    <t>C&amp;K Components</t>
  </si>
  <si>
    <t>Supplier Part Number 1</t>
  </si>
  <si>
    <t>1458904</t>
  </si>
  <si>
    <t>2313878</t>
  </si>
  <si>
    <t>9550143</t>
  </si>
  <si>
    <t>2616585</t>
  </si>
  <si>
    <t>2138531</t>
  </si>
  <si>
    <t>2373541</t>
  </si>
  <si>
    <t>296-35542-1-ND</t>
  </si>
  <si>
    <t>2643432</t>
  </si>
  <si>
    <t>1892670</t>
  </si>
  <si>
    <t>9846727</t>
  </si>
  <si>
    <t>2463510</t>
  </si>
  <si>
    <t>2802546</t>
  </si>
  <si>
    <t>2611923</t>
  </si>
  <si>
    <t>2530091</t>
  </si>
  <si>
    <t>2611924</t>
  </si>
  <si>
    <t>1845736</t>
  </si>
  <si>
    <t>2688519</t>
  </si>
  <si>
    <t>2073356, [NoParam]</t>
  </si>
  <si>
    <t>2447227</t>
  </si>
  <si>
    <t>1759116</t>
  </si>
  <si>
    <t>1759415</t>
  </si>
  <si>
    <t>2073357</t>
  </si>
  <si>
    <t>2073513</t>
  </si>
  <si>
    <t>2073509</t>
  </si>
  <si>
    <t>2073537</t>
  </si>
  <si>
    <t>2447254</t>
  </si>
  <si>
    <t>2447298</t>
  </si>
  <si>
    <t>2447342</t>
  </si>
  <si>
    <t>2447363</t>
  </si>
  <si>
    <t>2320856</t>
  </si>
  <si>
    <t>1688855</t>
  </si>
  <si>
    <t>2664514</t>
  </si>
  <si>
    <t>1345929</t>
  </si>
  <si>
    <t>2820985</t>
  </si>
  <si>
    <t>2522375</t>
  </si>
  <si>
    <t>2449398</t>
  </si>
  <si>
    <t>2543322</t>
  </si>
  <si>
    <t>1688077</t>
  </si>
  <si>
    <t>1902438</t>
  </si>
  <si>
    <t>2061522</t>
  </si>
  <si>
    <t>2497356</t>
  </si>
  <si>
    <t>2008343</t>
  </si>
  <si>
    <t>2845727</t>
  </si>
  <si>
    <t>Supplier Order Qty 1</t>
  </si>
  <si>
    <t>Supplier Stock 1</t>
  </si>
  <si>
    <t>Supplier Unit Price 1</t>
  </si>
  <si>
    <t>Supplier Subtotal 1</t>
  </si>
  <si>
    <t>Supplier Currency 1</t>
  </si>
  <si>
    <t>C:\Users\vojislav\Documents\pira-smart-2.0-hardware\pira-smart-PCB\pira-smart-PCB.PrjPcb</t>
  </si>
  <si>
    <t>BOM for Project [pira-smart-PCB.PrjPcb] (PCB Document : pira-smart-pcb.PcbDoc)</t>
  </si>
  <si>
    <t>87</t>
  </si>
  <si>
    <t>28/03/2019 3:05 PM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</si>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</sst>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Alignment="0"/>
    <xf numFmtId="0" fontId="2" fillId="0" borderId="0" applyAlignment="0">
      <alignment vertical="top"/>
      <protection locked="0"/>
    </xf>
  </cellStyleXfs>
  <cellXfs count="100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64"/>
  <sheetViews>
    <sheetView showGridLines="0" tabSelected="1" zoomScale="55" zoomScaleNormal="55" workbookViewId="0">
      <selection activeCell="I30" sqref="I30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35.42578125" style="3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90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8" ht="13.5" thickBot="1" x14ac:dyDescent="0.25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  <c r="P1"/>
      <c r="Q1"/>
    </row>
    <row r="2" spans="1:18" ht="37.5" customHeight="1" thickBot="1" x14ac:dyDescent="0.25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  <c r="P2"/>
      <c r="Q2"/>
    </row>
    <row r="3" spans="1:18" ht="23.25" customHeight="1" x14ac:dyDescent="0.2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  <c r="P3"/>
      <c r="Q3"/>
    </row>
    <row r="4" spans="1:18" ht="17.25" customHeight="1" x14ac:dyDescent="0.2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  <c r="P4"/>
      <c r="Q4"/>
    </row>
    <row r="5" spans="1:18" ht="17.25" customHeight="1" x14ac:dyDescent="0.3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  <c r="P5"/>
      <c r="Q5"/>
    </row>
    <row r="6" spans="1:18" x14ac:dyDescent="0.2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  <c r="P6"/>
      <c r="Q6"/>
    </row>
    <row r="7" spans="1:18" ht="15.75" customHeight="1" x14ac:dyDescent="0.2">
      <c r="A7" s="64"/>
      <c r="B7" s="23"/>
      <c r="C7" s="23" t="s">
        <v>18</v>
      </c>
      <c r="D7" s="24" t="s">
        <v>32</v>
      </c>
      <c r="E7" s="24" t="s">
        <v>33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  <c r="P7"/>
      <c r="Q7"/>
    </row>
    <row r="8" spans="1:18" ht="15.75" customHeight="1" x14ac:dyDescent="0.2">
      <c r="A8" s="64"/>
      <c r="B8" s="21"/>
      <c r="C8" s="21" t="s">
        <v>17</v>
      </c>
      <c r="D8" s="25">
        <f ca="1">TODAY()</f>
        <v>43552</v>
      </c>
      <c r="E8" s="26">
        <f ca="1">NOW()</f>
        <v>43552.629162384263</v>
      </c>
      <c r="F8" s="45"/>
      <c r="G8" s="23"/>
      <c r="H8" s="23"/>
      <c r="I8" s="83"/>
      <c r="J8" s="23"/>
      <c r="K8" s="17"/>
      <c r="L8" s="45"/>
      <c r="M8" s="45"/>
      <c r="N8" s="45"/>
      <c r="O8" s="74"/>
      <c r="P8"/>
      <c r="Q8"/>
    </row>
    <row r="9" spans="1:18" s="44" customFormat="1" ht="40.5" customHeight="1" x14ac:dyDescent="0.2">
      <c r="A9" s="66"/>
      <c r="B9" s="41" t="s">
        <v>22</v>
      </c>
      <c r="C9" s="42" t="s">
        <v>36</v>
      </c>
      <c r="D9" s="42" t="s">
        <v>79</v>
      </c>
      <c r="E9" s="42" t="s">
        <v>102</v>
      </c>
      <c r="F9" s="42" t="s">
        <v>149</v>
      </c>
      <c r="G9" s="42" t="s">
        <v>173</v>
      </c>
      <c r="H9" s="42" t="s">
        <v>220</v>
      </c>
      <c r="I9" s="42" t="s">
        <v>221</v>
      </c>
      <c r="J9" s="42" t="s">
        <v>226</v>
      </c>
      <c r="K9" s="46" t="s">
        <v>270</v>
      </c>
      <c r="L9" s="50" t="s">
        <v>271</v>
      </c>
      <c r="M9" s="43" t="s">
        <v>272</v>
      </c>
      <c r="N9" s="43" t="s">
        <v>273</v>
      </c>
      <c r="O9" s="43" t="s">
        <v>274</v>
      </c>
      <c r="P9"/>
      <c r="Q9"/>
      <c r="R9"/>
    </row>
    <row r="10" spans="1:18" s="2" customFormat="1" ht="13.5" customHeight="1" x14ac:dyDescent="0.2">
      <c r="A10" s="64"/>
      <c r="B10" s="35">
        <f>ROW(B10) - ROW($B$9)</f>
        <v>1</v>
      </c>
      <c r="C10" s="34" t="s">
        <v>37</v>
      </c>
      <c r="D10" s="34" t="s">
        <v>80</v>
      </c>
      <c r="E10" s="36" t="s">
        <v>103</v>
      </c>
      <c r="F10" s="36" t="s">
        <v>150</v>
      </c>
      <c r="G10" s="36" t="s">
        <v>174</v>
      </c>
      <c r="H10" s="36">
        <v>1</v>
      </c>
      <c r="I10" s="84" t="s">
        <v>222</v>
      </c>
      <c r="J10" s="36" t="s">
        <v>227</v>
      </c>
      <c r="K10" s="47">
        <v>20</v>
      </c>
      <c r="L10" s="47">
        <v>42154</v>
      </c>
      <c r="M10" s="94">
        <v>0.37469999999999998</v>
      </c>
      <c r="N10" s="94">
        <v>7.49</v>
      </c>
      <c r="O10" s="75" t="s">
        <v>35</v>
      </c>
      <c r="P10"/>
      <c r="Q10"/>
    </row>
    <row r="11" spans="1:18" s="2" customFormat="1" ht="13.5" customHeight="1" x14ac:dyDescent="0.2">
      <c r="A11" s="64"/>
      <c r="B11" s="37">
        <f>ROW(B11) - ROW($B$9)</f>
        <v>2</v>
      </c>
      <c r="C11" s="38" t="s">
        <v>38</v>
      </c>
      <c r="D11" s="38" t="s">
        <v>81</v>
      </c>
      <c r="E11" s="38" t="s">
        <v>104</v>
      </c>
      <c r="F11" s="38" t="s">
        <v>151</v>
      </c>
      <c r="G11" s="38" t="s">
        <v>175</v>
      </c>
      <c r="H11" s="38">
        <v>2</v>
      </c>
      <c r="I11" s="85" t="s">
        <v>222</v>
      </c>
      <c r="J11" s="38" t="s">
        <v>228</v>
      </c>
      <c r="K11" s="48">
        <v>40</v>
      </c>
      <c r="L11" s="48">
        <v>23380</v>
      </c>
      <c r="M11" s="95">
        <v>0.30187999999999998</v>
      </c>
      <c r="N11" s="95">
        <v>12.08</v>
      </c>
      <c r="O11" s="76" t="s">
        <v>35</v>
      </c>
      <c r="P11"/>
      <c r="Q11"/>
    </row>
    <row r="12" spans="1:18" ht="22.5" x14ac:dyDescent="0.2">
      <c r="A12" s="64"/>
      <c r="B12" s="35">
        <f t="shared" ref="B12:B55" si="0">ROW(B12)-ROW($B$9)</f>
        <v>3</v>
      </c>
      <c r="C12" s="34" t="s">
        <v>39</v>
      </c>
      <c r="D12" s="34" t="s">
        <v>82</v>
      </c>
      <c r="E12" s="36" t="s">
        <v>105</v>
      </c>
      <c r="F12" s="36" t="s">
        <v>152</v>
      </c>
      <c r="G12" s="36" t="s">
        <v>176</v>
      </c>
      <c r="H12" s="36">
        <v>1</v>
      </c>
      <c r="I12" s="84" t="s">
        <v>222</v>
      </c>
      <c r="J12" s="36" t="s">
        <v>229</v>
      </c>
      <c r="K12" s="47"/>
      <c r="L12" s="47">
        <v>0</v>
      </c>
      <c r="M12" s="94"/>
      <c r="N12" s="94"/>
      <c r="O12" s="75"/>
      <c r="P12"/>
      <c r="Q12"/>
    </row>
    <row r="13" spans="1:18" ht="22.5" x14ac:dyDescent="0.2">
      <c r="A13" s="64"/>
      <c r="B13" s="37">
        <f t="shared" si="0"/>
        <v>4</v>
      </c>
      <c r="C13" s="38" t="s">
        <v>40</v>
      </c>
      <c r="D13" s="38" t="s">
        <v>83</v>
      </c>
      <c r="E13" s="38" t="s">
        <v>106</v>
      </c>
      <c r="F13" s="38" t="s">
        <v>153</v>
      </c>
      <c r="G13" s="38" t="s">
        <v>177</v>
      </c>
      <c r="H13" s="38">
        <v>1</v>
      </c>
      <c r="I13" s="85" t="s">
        <v>222</v>
      </c>
      <c r="J13" s="38" t="s">
        <v>230</v>
      </c>
      <c r="K13" s="48">
        <v>20</v>
      </c>
      <c r="L13" s="48">
        <v>3</v>
      </c>
      <c r="M13" s="95">
        <v>4.2290000000000001E-2</v>
      </c>
      <c r="N13" s="95">
        <v>0.84572000000000003</v>
      </c>
      <c r="O13" s="76" t="s">
        <v>35</v>
      </c>
      <c r="P13"/>
      <c r="Q13"/>
    </row>
    <row r="14" spans="1:18" ht="22.5" x14ac:dyDescent="0.2">
      <c r="A14" s="64"/>
      <c r="B14" s="35">
        <f t="shared" si="0"/>
        <v>5</v>
      </c>
      <c r="C14" s="34" t="s">
        <v>41</v>
      </c>
      <c r="D14" s="34" t="s">
        <v>84</v>
      </c>
      <c r="E14" s="36" t="s">
        <v>107</v>
      </c>
      <c r="F14" s="36" t="s">
        <v>153</v>
      </c>
      <c r="G14" s="36" t="s">
        <v>178</v>
      </c>
      <c r="H14" s="36">
        <v>1</v>
      </c>
      <c r="I14" s="84" t="s">
        <v>222</v>
      </c>
      <c r="J14" s="36" t="s">
        <v>231</v>
      </c>
      <c r="K14" s="47">
        <v>20</v>
      </c>
      <c r="L14" s="47">
        <v>2400</v>
      </c>
      <c r="M14" s="94">
        <v>2.197E-2</v>
      </c>
      <c r="N14" s="94">
        <v>0.43930999999999998</v>
      </c>
      <c r="O14" s="75" t="s">
        <v>35</v>
      </c>
      <c r="P14"/>
      <c r="Q14"/>
    </row>
    <row r="15" spans="1:18" x14ac:dyDescent="0.2">
      <c r="A15" s="64"/>
      <c r="B15" s="37">
        <f t="shared" si="0"/>
        <v>6</v>
      </c>
      <c r="C15" s="38" t="s">
        <v>42</v>
      </c>
      <c r="D15" s="38" t="s">
        <v>85</v>
      </c>
      <c r="E15" s="38" t="s">
        <v>108</v>
      </c>
      <c r="F15" s="38" t="s">
        <v>154</v>
      </c>
      <c r="G15" s="38" t="s">
        <v>179</v>
      </c>
      <c r="H15" s="38">
        <v>1</v>
      </c>
      <c r="I15" s="85" t="s">
        <v>222</v>
      </c>
      <c r="J15" s="38" t="s">
        <v>232</v>
      </c>
      <c r="K15" s="48">
        <v>20</v>
      </c>
      <c r="L15" s="48">
        <v>0</v>
      </c>
      <c r="M15" s="95">
        <v>2.06</v>
      </c>
      <c r="N15" s="95">
        <v>41.11</v>
      </c>
      <c r="O15" s="76" t="s">
        <v>35</v>
      </c>
      <c r="P15"/>
      <c r="Q15"/>
    </row>
    <row r="16" spans="1:18" x14ac:dyDescent="0.2">
      <c r="A16" s="64"/>
      <c r="B16" s="35">
        <f t="shared" si="0"/>
        <v>7</v>
      </c>
      <c r="C16" s="34" t="s">
        <v>43</v>
      </c>
      <c r="D16" s="34" t="s">
        <v>85</v>
      </c>
      <c r="E16" s="36" t="s">
        <v>109</v>
      </c>
      <c r="F16" s="36" t="s">
        <v>155</v>
      </c>
      <c r="G16" s="36" t="s">
        <v>180</v>
      </c>
      <c r="H16" s="36">
        <v>1</v>
      </c>
      <c r="I16" s="84" t="s">
        <v>223</v>
      </c>
      <c r="J16" s="36" t="s">
        <v>233</v>
      </c>
      <c r="K16" s="47">
        <v>20</v>
      </c>
      <c r="L16" s="47">
        <v>873</v>
      </c>
      <c r="M16" s="94">
        <v>0.76151000000000002</v>
      </c>
      <c r="N16" s="94">
        <v>15.23</v>
      </c>
      <c r="O16" s="75" t="s">
        <v>35</v>
      </c>
      <c r="P16"/>
      <c r="Q16"/>
    </row>
    <row r="17" spans="1:17" ht="33.75" x14ac:dyDescent="0.2">
      <c r="A17" s="64"/>
      <c r="B17" s="37">
        <f t="shared" si="0"/>
        <v>8</v>
      </c>
      <c r="C17" s="38" t="s">
        <v>44</v>
      </c>
      <c r="D17" s="38" t="s">
        <v>85</v>
      </c>
      <c r="E17" s="38" t="s">
        <v>110</v>
      </c>
      <c r="F17" s="38" t="s">
        <v>156</v>
      </c>
      <c r="G17" s="38" t="s">
        <v>181</v>
      </c>
      <c r="H17" s="38">
        <v>1</v>
      </c>
      <c r="I17" s="85" t="s">
        <v>222</v>
      </c>
      <c r="J17" s="38" t="s">
        <v>234</v>
      </c>
      <c r="K17" s="48">
        <v>20</v>
      </c>
      <c r="L17" s="48">
        <v>0</v>
      </c>
      <c r="M17" s="95">
        <v>2.1800000000000002</v>
      </c>
      <c r="N17" s="95">
        <v>43.7</v>
      </c>
      <c r="O17" s="76" t="s">
        <v>35</v>
      </c>
      <c r="P17"/>
      <c r="Q17"/>
    </row>
    <row r="18" spans="1:17" x14ac:dyDescent="0.2">
      <c r="A18" s="64"/>
      <c r="B18" s="35">
        <f t="shared" si="0"/>
        <v>9</v>
      </c>
      <c r="C18" s="34" t="s">
        <v>45</v>
      </c>
      <c r="D18" s="34" t="s">
        <v>86</v>
      </c>
      <c r="E18" s="36" t="s">
        <v>111</v>
      </c>
      <c r="F18" s="36" t="s">
        <v>45</v>
      </c>
      <c r="G18" s="36" t="s">
        <v>182</v>
      </c>
      <c r="H18" s="36">
        <v>1</v>
      </c>
      <c r="I18" s="84" t="s">
        <v>222</v>
      </c>
      <c r="J18" s="36" t="s">
        <v>235</v>
      </c>
      <c r="K18" s="47">
        <v>20</v>
      </c>
      <c r="L18" s="47">
        <v>142</v>
      </c>
      <c r="M18" s="94">
        <v>0.95143999999999995</v>
      </c>
      <c r="N18" s="94">
        <v>19.03</v>
      </c>
      <c r="O18" s="75" t="s">
        <v>35</v>
      </c>
      <c r="P18"/>
      <c r="Q18"/>
    </row>
    <row r="19" spans="1:17" ht="22.5" x14ac:dyDescent="0.2">
      <c r="A19" s="64"/>
      <c r="B19" s="37">
        <f t="shared" si="0"/>
        <v>10</v>
      </c>
      <c r="C19" s="38" t="s">
        <v>46</v>
      </c>
      <c r="D19" s="38" t="s">
        <v>87</v>
      </c>
      <c r="E19" s="38" t="s">
        <v>112</v>
      </c>
      <c r="F19" s="38" t="s">
        <v>157</v>
      </c>
      <c r="G19" s="38" t="s">
        <v>183</v>
      </c>
      <c r="H19" s="38">
        <v>1</v>
      </c>
      <c r="I19" s="85" t="s">
        <v>222</v>
      </c>
      <c r="J19" s="38" t="s">
        <v>236</v>
      </c>
      <c r="K19" s="48"/>
      <c r="L19" s="48">
        <v>0</v>
      </c>
      <c r="M19" s="95"/>
      <c r="N19" s="95"/>
      <c r="O19" s="76"/>
      <c r="P19"/>
      <c r="Q19"/>
    </row>
    <row r="20" spans="1:17" ht="22.5" x14ac:dyDescent="0.2">
      <c r="A20" s="64"/>
      <c r="B20" s="35">
        <f t="shared" si="0"/>
        <v>11</v>
      </c>
      <c r="C20" s="34" t="s">
        <v>47</v>
      </c>
      <c r="D20" s="34" t="s">
        <v>88</v>
      </c>
      <c r="E20" s="36" t="s">
        <v>113</v>
      </c>
      <c r="F20" s="36" t="s">
        <v>158</v>
      </c>
      <c r="G20" s="36" t="s">
        <v>184</v>
      </c>
      <c r="H20" s="36">
        <v>1</v>
      </c>
      <c r="I20" s="84" t="s">
        <v>222</v>
      </c>
      <c r="J20" s="36" t="s">
        <v>237</v>
      </c>
      <c r="K20" s="47">
        <v>20</v>
      </c>
      <c r="L20" s="47">
        <v>12995</v>
      </c>
      <c r="M20" s="94">
        <v>0.13272999999999999</v>
      </c>
      <c r="N20" s="94">
        <v>2.65</v>
      </c>
      <c r="O20" s="75" t="s">
        <v>35</v>
      </c>
      <c r="P20"/>
      <c r="Q20"/>
    </row>
    <row r="21" spans="1:17" x14ac:dyDescent="0.2">
      <c r="A21" s="64"/>
      <c r="B21" s="37">
        <f t="shared" si="0"/>
        <v>12</v>
      </c>
      <c r="C21" s="38" t="s">
        <v>48</v>
      </c>
      <c r="D21" s="38" t="s">
        <v>89</v>
      </c>
      <c r="E21" s="38" t="s">
        <v>114</v>
      </c>
      <c r="F21" s="38" t="s">
        <v>159</v>
      </c>
      <c r="G21" s="38" t="s">
        <v>185</v>
      </c>
      <c r="H21" s="38">
        <v>1</v>
      </c>
      <c r="I21" s="85" t="s">
        <v>222</v>
      </c>
      <c r="J21" s="38" t="s">
        <v>238</v>
      </c>
      <c r="K21" s="48">
        <v>20</v>
      </c>
      <c r="L21" s="48">
        <v>1522</v>
      </c>
      <c r="M21" s="95">
        <v>13.94</v>
      </c>
      <c r="N21" s="95">
        <v>278.85000000000002</v>
      </c>
      <c r="O21" s="76" t="s">
        <v>35</v>
      </c>
      <c r="P21"/>
      <c r="Q21"/>
    </row>
    <row r="22" spans="1:17" ht="22.5" x14ac:dyDescent="0.2">
      <c r="A22" s="64"/>
      <c r="B22" s="35">
        <f t="shared" si="0"/>
        <v>13</v>
      </c>
      <c r="C22" s="34" t="s">
        <v>49</v>
      </c>
      <c r="D22" s="34" t="s">
        <v>89</v>
      </c>
      <c r="E22" s="36" t="s">
        <v>115</v>
      </c>
      <c r="F22" s="36" t="s">
        <v>160</v>
      </c>
      <c r="G22" s="36" t="s">
        <v>186</v>
      </c>
      <c r="H22" s="36">
        <v>2</v>
      </c>
      <c r="I22" s="84" t="s">
        <v>222</v>
      </c>
      <c r="J22" s="36" t="s">
        <v>239</v>
      </c>
      <c r="K22" s="47">
        <v>40</v>
      </c>
      <c r="L22" s="47">
        <v>149339</v>
      </c>
      <c r="M22" s="94">
        <v>0.33006999999999997</v>
      </c>
      <c r="N22" s="94">
        <v>13.2</v>
      </c>
      <c r="O22" s="75" t="s">
        <v>35</v>
      </c>
      <c r="P22"/>
      <c r="Q22"/>
    </row>
    <row r="23" spans="1:17" ht="22.5" x14ac:dyDescent="0.2">
      <c r="A23" s="64"/>
      <c r="B23" s="37">
        <f t="shared" si="0"/>
        <v>14</v>
      </c>
      <c r="C23" s="38" t="s">
        <v>50</v>
      </c>
      <c r="D23" s="38" t="s">
        <v>89</v>
      </c>
      <c r="E23" s="38" t="s">
        <v>116</v>
      </c>
      <c r="F23" s="38" t="s">
        <v>161</v>
      </c>
      <c r="G23" s="38" t="s">
        <v>187</v>
      </c>
      <c r="H23" s="38">
        <v>2</v>
      </c>
      <c r="I23" s="85" t="s">
        <v>222</v>
      </c>
      <c r="J23" s="38" t="s">
        <v>240</v>
      </c>
      <c r="K23" s="48">
        <v>50</v>
      </c>
      <c r="L23" s="48">
        <v>1443</v>
      </c>
      <c r="M23" s="95">
        <v>0.47220000000000001</v>
      </c>
      <c r="N23" s="95">
        <v>23.61</v>
      </c>
      <c r="O23" s="76" t="s">
        <v>35</v>
      </c>
      <c r="P23"/>
      <c r="Q23"/>
    </row>
    <row r="24" spans="1:17" ht="22.5" x14ac:dyDescent="0.2">
      <c r="A24" s="64"/>
      <c r="B24" s="35">
        <f t="shared" si="0"/>
        <v>15</v>
      </c>
      <c r="C24" s="34" t="s">
        <v>51</v>
      </c>
      <c r="D24" s="34" t="s">
        <v>89</v>
      </c>
      <c r="E24" s="36" t="s">
        <v>117</v>
      </c>
      <c r="F24" s="36" t="s">
        <v>160</v>
      </c>
      <c r="G24" s="36" t="s">
        <v>188</v>
      </c>
      <c r="H24" s="36">
        <v>1</v>
      </c>
      <c r="I24" s="84" t="s">
        <v>222</v>
      </c>
      <c r="J24" s="36" t="s">
        <v>241</v>
      </c>
      <c r="K24" s="47">
        <v>20</v>
      </c>
      <c r="L24" s="47">
        <v>38369</v>
      </c>
      <c r="M24" s="94">
        <v>0.29953000000000002</v>
      </c>
      <c r="N24" s="94">
        <v>5.99</v>
      </c>
      <c r="O24" s="75" t="s">
        <v>35</v>
      </c>
      <c r="P24"/>
      <c r="Q24"/>
    </row>
    <row r="25" spans="1:17" ht="22.5" x14ac:dyDescent="0.2">
      <c r="A25" s="64"/>
      <c r="B25" s="37">
        <f t="shared" si="0"/>
        <v>16</v>
      </c>
      <c r="C25" s="38" t="s">
        <v>52</v>
      </c>
      <c r="D25" s="38" t="s">
        <v>89</v>
      </c>
      <c r="E25" s="38" t="s">
        <v>118</v>
      </c>
      <c r="F25" s="38" t="s">
        <v>160</v>
      </c>
      <c r="G25" s="38" t="s">
        <v>189</v>
      </c>
      <c r="H25" s="38">
        <v>3</v>
      </c>
      <c r="I25" s="85" t="s">
        <v>222</v>
      </c>
      <c r="J25" s="38" t="s">
        <v>242</v>
      </c>
      <c r="K25" s="48">
        <v>100</v>
      </c>
      <c r="L25" s="48">
        <v>0</v>
      </c>
      <c r="M25" s="95">
        <v>0.22553000000000001</v>
      </c>
      <c r="N25" s="95">
        <v>22.55</v>
      </c>
      <c r="O25" s="76" t="s">
        <v>35</v>
      </c>
      <c r="P25"/>
      <c r="Q25"/>
    </row>
    <row r="26" spans="1:17" ht="22.5" x14ac:dyDescent="0.2">
      <c r="A26" s="64"/>
      <c r="B26" s="35">
        <f t="shared" si="0"/>
        <v>17</v>
      </c>
      <c r="C26" s="34" t="s">
        <v>53</v>
      </c>
      <c r="D26" s="34" t="s">
        <v>89</v>
      </c>
      <c r="E26" s="36" t="s">
        <v>119</v>
      </c>
      <c r="F26" s="36" t="s">
        <v>160</v>
      </c>
      <c r="G26" s="36" t="s">
        <v>190</v>
      </c>
      <c r="H26" s="36">
        <v>4</v>
      </c>
      <c r="I26" s="84" t="s">
        <v>222</v>
      </c>
      <c r="J26" s="36" t="s">
        <v>243</v>
      </c>
      <c r="K26" s="47"/>
      <c r="L26" s="47">
        <v>0</v>
      </c>
      <c r="M26" s="94"/>
      <c r="N26" s="94"/>
      <c r="O26" s="75"/>
      <c r="P26"/>
      <c r="Q26"/>
    </row>
    <row r="27" spans="1:17" ht="22.5" x14ac:dyDescent="0.2">
      <c r="A27" s="64"/>
      <c r="B27" s="37">
        <f t="shared" si="0"/>
        <v>18</v>
      </c>
      <c r="C27" s="38" t="s">
        <v>54</v>
      </c>
      <c r="D27" s="38" t="s">
        <v>90</v>
      </c>
      <c r="E27" s="38" t="s">
        <v>120</v>
      </c>
      <c r="F27" s="38" t="s">
        <v>153</v>
      </c>
      <c r="G27" s="38" t="s">
        <v>191</v>
      </c>
      <c r="H27" s="38">
        <v>9</v>
      </c>
      <c r="I27" s="85" t="s">
        <v>224</v>
      </c>
      <c r="J27" s="38" t="s">
        <v>244</v>
      </c>
      <c r="K27" s="48"/>
      <c r="L27" s="48"/>
      <c r="M27" s="95"/>
      <c r="N27" s="95"/>
      <c r="O27" s="76"/>
      <c r="P27"/>
      <c r="Q27"/>
    </row>
    <row r="28" spans="1:17" ht="22.5" x14ac:dyDescent="0.2">
      <c r="A28" s="64"/>
      <c r="B28" s="35">
        <f t="shared" si="0"/>
        <v>19</v>
      </c>
      <c r="C28" s="34" t="s">
        <v>55</v>
      </c>
      <c r="D28" s="34" t="s">
        <v>91</v>
      </c>
      <c r="E28" s="36" t="s">
        <v>121</v>
      </c>
      <c r="F28" s="36" t="s">
        <v>153</v>
      </c>
      <c r="G28" s="36" t="s">
        <v>192</v>
      </c>
      <c r="H28" s="36">
        <v>2</v>
      </c>
      <c r="I28" s="84" t="s">
        <v>222</v>
      </c>
      <c r="J28" s="36" t="s">
        <v>245</v>
      </c>
      <c r="K28" s="47">
        <v>40</v>
      </c>
      <c r="L28" s="47">
        <v>581300</v>
      </c>
      <c r="M28" s="94">
        <v>5.7600000000000004E-3</v>
      </c>
      <c r="N28" s="94">
        <v>0.23022000000000001</v>
      </c>
      <c r="O28" s="75" t="s">
        <v>35</v>
      </c>
      <c r="P28"/>
      <c r="Q28"/>
    </row>
    <row r="29" spans="1:17" ht="22.5" x14ac:dyDescent="0.2">
      <c r="A29" s="64"/>
      <c r="B29" s="37">
        <f t="shared" si="0"/>
        <v>20</v>
      </c>
      <c r="C29" s="38" t="s">
        <v>56</v>
      </c>
      <c r="D29" s="38" t="s">
        <v>91</v>
      </c>
      <c r="E29" s="38" t="s">
        <v>122</v>
      </c>
      <c r="F29" s="38" t="s">
        <v>160</v>
      </c>
      <c r="G29" s="38" t="s">
        <v>193</v>
      </c>
      <c r="H29" s="38">
        <v>1</v>
      </c>
      <c r="I29" s="85" t="s">
        <v>222</v>
      </c>
      <c r="J29" s="38" t="s">
        <v>246</v>
      </c>
      <c r="K29" s="48">
        <v>20</v>
      </c>
      <c r="L29" s="48">
        <v>45680</v>
      </c>
      <c r="M29" s="95">
        <v>3.0190000000000002E-2</v>
      </c>
      <c r="N29" s="95">
        <v>0.60375000000000001</v>
      </c>
      <c r="O29" s="76" t="s">
        <v>35</v>
      </c>
      <c r="P29"/>
      <c r="Q29"/>
    </row>
    <row r="30" spans="1:17" ht="22.5" x14ac:dyDescent="0.2">
      <c r="A30" s="64"/>
      <c r="B30" s="35">
        <f t="shared" si="0"/>
        <v>21</v>
      </c>
      <c r="C30" s="34" t="s">
        <v>57</v>
      </c>
      <c r="D30" s="34" t="s">
        <v>91</v>
      </c>
      <c r="E30" s="36" t="s">
        <v>123</v>
      </c>
      <c r="F30" s="36" t="s">
        <v>150</v>
      </c>
      <c r="G30" s="36" t="s">
        <v>194</v>
      </c>
      <c r="H30" s="36">
        <v>4</v>
      </c>
      <c r="I30" s="84" t="s">
        <v>222</v>
      </c>
      <c r="J30" s="36" t="s">
        <v>247</v>
      </c>
      <c r="K30" s="47"/>
      <c r="L30" s="47">
        <v>0</v>
      </c>
      <c r="M30" s="94"/>
      <c r="N30" s="94"/>
      <c r="O30" s="75"/>
      <c r="P30"/>
      <c r="Q30"/>
    </row>
    <row r="31" spans="1:17" ht="22.5" x14ac:dyDescent="0.2">
      <c r="A31" s="64"/>
      <c r="B31" s="37">
        <f t="shared" si="0"/>
        <v>22</v>
      </c>
      <c r="C31" s="38" t="s">
        <v>58</v>
      </c>
      <c r="D31" s="38" t="s">
        <v>91</v>
      </c>
      <c r="E31" s="38" t="s">
        <v>124</v>
      </c>
      <c r="F31" s="38" t="s">
        <v>153</v>
      </c>
      <c r="G31" s="38" t="s">
        <v>195</v>
      </c>
      <c r="H31" s="38">
        <v>4</v>
      </c>
      <c r="I31" s="85" t="s">
        <v>222</v>
      </c>
      <c r="J31" s="38" t="s">
        <v>248</v>
      </c>
      <c r="K31" s="48">
        <v>100</v>
      </c>
      <c r="L31" s="48">
        <v>5949</v>
      </c>
      <c r="M31" s="95">
        <v>5.0499999999999998E-3</v>
      </c>
      <c r="N31" s="95">
        <v>0.50507999999999997</v>
      </c>
      <c r="O31" s="76" t="s">
        <v>35</v>
      </c>
      <c r="P31"/>
      <c r="Q31"/>
    </row>
    <row r="32" spans="1:17" ht="22.5" x14ac:dyDescent="0.2">
      <c r="A32" s="64"/>
      <c r="B32" s="35">
        <f t="shared" si="0"/>
        <v>23</v>
      </c>
      <c r="C32" s="34" t="s">
        <v>59</v>
      </c>
      <c r="D32" s="34" t="s">
        <v>91</v>
      </c>
      <c r="E32" s="36" t="s">
        <v>125</v>
      </c>
      <c r="F32" s="36" t="s">
        <v>153</v>
      </c>
      <c r="G32" s="36" t="s">
        <v>196</v>
      </c>
      <c r="H32" s="36">
        <v>2</v>
      </c>
      <c r="I32" s="84" t="s">
        <v>222</v>
      </c>
      <c r="J32" s="36" t="s">
        <v>249</v>
      </c>
      <c r="K32" s="47">
        <v>40</v>
      </c>
      <c r="L32" s="47">
        <v>4765</v>
      </c>
      <c r="M32" s="94">
        <v>5.8700000000000002E-3</v>
      </c>
      <c r="N32" s="94">
        <v>0.23491999999999999</v>
      </c>
      <c r="O32" s="75" t="s">
        <v>35</v>
      </c>
      <c r="P32"/>
      <c r="Q32"/>
    </row>
    <row r="33" spans="1:17" ht="22.5" x14ac:dyDescent="0.2">
      <c r="A33" s="64"/>
      <c r="B33" s="37">
        <f t="shared" si="0"/>
        <v>24</v>
      </c>
      <c r="C33" s="38" t="s">
        <v>60</v>
      </c>
      <c r="D33" s="38" t="s">
        <v>91</v>
      </c>
      <c r="E33" s="38" t="s">
        <v>126</v>
      </c>
      <c r="F33" s="38" t="s">
        <v>153</v>
      </c>
      <c r="G33" s="38" t="s">
        <v>197</v>
      </c>
      <c r="H33" s="38">
        <v>2</v>
      </c>
      <c r="I33" s="85" t="s">
        <v>222</v>
      </c>
      <c r="J33" s="38" t="s">
        <v>250</v>
      </c>
      <c r="K33" s="48">
        <v>40</v>
      </c>
      <c r="L33" s="48">
        <v>12988</v>
      </c>
      <c r="M33" s="95">
        <v>1.1039999999999999E-2</v>
      </c>
      <c r="N33" s="95">
        <v>0.44166</v>
      </c>
      <c r="O33" s="76" t="s">
        <v>35</v>
      </c>
      <c r="P33"/>
      <c r="Q33"/>
    </row>
    <row r="34" spans="1:17" ht="22.5" x14ac:dyDescent="0.2">
      <c r="A34" s="64"/>
      <c r="B34" s="35">
        <f t="shared" si="0"/>
        <v>25</v>
      </c>
      <c r="C34" s="34" t="s">
        <v>61</v>
      </c>
      <c r="D34" s="34" t="s">
        <v>91</v>
      </c>
      <c r="E34" s="36" t="s">
        <v>127</v>
      </c>
      <c r="F34" s="36" t="s">
        <v>153</v>
      </c>
      <c r="G34" s="36" t="s">
        <v>198</v>
      </c>
      <c r="H34" s="36">
        <v>1</v>
      </c>
      <c r="I34" s="84" t="s">
        <v>222</v>
      </c>
      <c r="J34" s="36" t="s">
        <v>251</v>
      </c>
      <c r="K34" s="47">
        <v>20</v>
      </c>
      <c r="L34" s="47">
        <v>4970</v>
      </c>
      <c r="M34" s="94">
        <v>1.0449999999999999E-2</v>
      </c>
      <c r="N34" s="94">
        <v>0.20907999999999999</v>
      </c>
      <c r="O34" s="75" t="s">
        <v>35</v>
      </c>
      <c r="P34"/>
      <c r="Q34"/>
    </row>
    <row r="35" spans="1:17" ht="22.5" x14ac:dyDescent="0.2">
      <c r="A35" s="64"/>
      <c r="B35" s="37">
        <f t="shared" si="0"/>
        <v>26</v>
      </c>
      <c r="C35" s="38" t="s">
        <v>62</v>
      </c>
      <c r="D35" s="38" t="s">
        <v>91</v>
      </c>
      <c r="E35" s="38" t="s">
        <v>128</v>
      </c>
      <c r="F35" s="38" t="s">
        <v>153</v>
      </c>
      <c r="G35" s="38" t="s">
        <v>199</v>
      </c>
      <c r="H35" s="38">
        <v>1</v>
      </c>
      <c r="I35" s="85" t="s">
        <v>222</v>
      </c>
      <c r="J35" s="38" t="s">
        <v>252</v>
      </c>
      <c r="K35" s="48">
        <v>20</v>
      </c>
      <c r="L35" s="48">
        <v>5752</v>
      </c>
      <c r="M35" s="95">
        <v>5.7600000000000004E-3</v>
      </c>
      <c r="N35" s="95">
        <v>0.11511</v>
      </c>
      <c r="O35" s="76" t="s">
        <v>35</v>
      </c>
      <c r="P35"/>
      <c r="Q35"/>
    </row>
    <row r="36" spans="1:17" ht="22.5" x14ac:dyDescent="0.2">
      <c r="A36" s="64"/>
      <c r="B36" s="35">
        <f t="shared" si="0"/>
        <v>27</v>
      </c>
      <c r="C36" s="34" t="s">
        <v>63</v>
      </c>
      <c r="D36" s="34" t="s">
        <v>91</v>
      </c>
      <c r="E36" s="36" t="s">
        <v>129</v>
      </c>
      <c r="F36" s="36" t="s">
        <v>153</v>
      </c>
      <c r="G36" s="36" t="s">
        <v>200</v>
      </c>
      <c r="H36" s="36">
        <v>1</v>
      </c>
      <c r="I36" s="84" t="s">
        <v>222</v>
      </c>
      <c r="J36" s="36" t="s">
        <v>253</v>
      </c>
      <c r="K36" s="47">
        <v>20</v>
      </c>
      <c r="L36" s="47">
        <v>119967</v>
      </c>
      <c r="M36" s="94">
        <v>5.7600000000000004E-3</v>
      </c>
      <c r="N36" s="94">
        <v>0.11511</v>
      </c>
      <c r="O36" s="75" t="s">
        <v>35</v>
      </c>
      <c r="P36"/>
      <c r="Q36"/>
    </row>
    <row r="37" spans="1:17" ht="22.5" x14ac:dyDescent="0.2">
      <c r="A37" s="64"/>
      <c r="B37" s="37">
        <f t="shared" si="0"/>
        <v>28</v>
      </c>
      <c r="C37" s="38" t="s">
        <v>64</v>
      </c>
      <c r="D37" s="38" t="s">
        <v>91</v>
      </c>
      <c r="E37" s="38" t="s">
        <v>130</v>
      </c>
      <c r="F37" s="38" t="s">
        <v>153</v>
      </c>
      <c r="G37" s="38" t="s">
        <v>201</v>
      </c>
      <c r="H37" s="38">
        <v>1</v>
      </c>
      <c r="I37" s="85" t="s">
        <v>222</v>
      </c>
      <c r="J37" s="38" t="s">
        <v>254</v>
      </c>
      <c r="K37" s="48"/>
      <c r="L37" s="48">
        <v>0</v>
      </c>
      <c r="M37" s="95"/>
      <c r="N37" s="95"/>
      <c r="O37" s="76"/>
      <c r="P37"/>
      <c r="Q37"/>
    </row>
    <row r="38" spans="1:17" ht="22.5" x14ac:dyDescent="0.2">
      <c r="A38" s="64"/>
      <c r="B38" s="35">
        <f t="shared" si="0"/>
        <v>29</v>
      </c>
      <c r="C38" s="34" t="s">
        <v>65</v>
      </c>
      <c r="D38" s="34" t="s">
        <v>91</v>
      </c>
      <c r="E38" s="36" t="s">
        <v>131</v>
      </c>
      <c r="F38" s="36" t="s">
        <v>153</v>
      </c>
      <c r="G38" s="36" t="s">
        <v>202</v>
      </c>
      <c r="H38" s="36">
        <v>1</v>
      </c>
      <c r="I38" s="84" t="s">
        <v>222</v>
      </c>
      <c r="J38" s="36" t="s">
        <v>255</v>
      </c>
      <c r="K38" s="47"/>
      <c r="L38" s="47">
        <v>0</v>
      </c>
      <c r="M38" s="94"/>
      <c r="N38" s="94"/>
      <c r="O38" s="75"/>
      <c r="P38"/>
      <c r="Q38"/>
    </row>
    <row r="39" spans="1:17" ht="22.5" x14ac:dyDescent="0.2">
      <c r="A39" s="64"/>
      <c r="B39" s="37">
        <f t="shared" si="0"/>
        <v>30</v>
      </c>
      <c r="C39" s="38" t="s">
        <v>66</v>
      </c>
      <c r="D39" s="38" t="s">
        <v>91</v>
      </c>
      <c r="E39" s="38" t="s">
        <v>132</v>
      </c>
      <c r="F39" s="38" t="s">
        <v>150</v>
      </c>
      <c r="G39" s="38" t="s">
        <v>203</v>
      </c>
      <c r="H39" s="38">
        <v>4</v>
      </c>
      <c r="I39" s="85" t="s">
        <v>222</v>
      </c>
      <c r="J39" s="38" t="s">
        <v>256</v>
      </c>
      <c r="K39" s="48"/>
      <c r="L39" s="48">
        <v>0</v>
      </c>
      <c r="M39" s="95"/>
      <c r="N39" s="95"/>
      <c r="O39" s="76"/>
      <c r="P39"/>
      <c r="Q39"/>
    </row>
    <row r="40" spans="1:17" ht="33.75" x14ac:dyDescent="0.2">
      <c r="A40" s="64"/>
      <c r="B40" s="35">
        <f t="shared" si="0"/>
        <v>31</v>
      </c>
      <c r="C40" s="34" t="s">
        <v>67</v>
      </c>
      <c r="D40" s="34" t="s">
        <v>92</v>
      </c>
      <c r="E40" s="36" t="s">
        <v>133</v>
      </c>
      <c r="F40" s="36" t="s">
        <v>155</v>
      </c>
      <c r="G40" s="36" t="s">
        <v>204</v>
      </c>
      <c r="H40" s="36">
        <v>1</v>
      </c>
      <c r="I40" s="84" t="s">
        <v>222</v>
      </c>
      <c r="J40" s="36" t="s">
        <v>257</v>
      </c>
      <c r="K40" s="47">
        <v>20</v>
      </c>
      <c r="L40" s="47">
        <v>8258</v>
      </c>
      <c r="M40" s="94">
        <v>0.20086000000000001</v>
      </c>
      <c r="N40" s="94">
        <v>4.0199999999999996</v>
      </c>
      <c r="O40" s="75" t="s">
        <v>35</v>
      </c>
      <c r="P40"/>
      <c r="Q40"/>
    </row>
    <row r="41" spans="1:17" ht="33.75" x14ac:dyDescent="0.2">
      <c r="A41" s="64"/>
      <c r="B41" s="37">
        <f t="shared" si="0"/>
        <v>32</v>
      </c>
      <c r="C41" s="38" t="s">
        <v>68</v>
      </c>
      <c r="D41" s="38" t="s">
        <v>92</v>
      </c>
      <c r="E41" s="38" t="s">
        <v>134</v>
      </c>
      <c r="F41" s="38" t="s">
        <v>162</v>
      </c>
      <c r="G41" s="38" t="s">
        <v>205</v>
      </c>
      <c r="H41" s="38">
        <v>1</v>
      </c>
      <c r="I41" s="85" t="s">
        <v>222</v>
      </c>
      <c r="J41" s="38" t="s">
        <v>258</v>
      </c>
      <c r="K41" s="48">
        <v>20</v>
      </c>
      <c r="L41" s="48">
        <v>1997</v>
      </c>
      <c r="M41" s="95">
        <v>6.2</v>
      </c>
      <c r="N41" s="95">
        <v>124.04</v>
      </c>
      <c r="O41" s="76" t="s">
        <v>35</v>
      </c>
      <c r="P41"/>
      <c r="Q41"/>
    </row>
    <row r="42" spans="1:17" ht="22.5" x14ac:dyDescent="0.2">
      <c r="A42" s="64"/>
      <c r="B42" s="35">
        <f t="shared" si="0"/>
        <v>33</v>
      </c>
      <c r="C42" s="34" t="s">
        <v>69</v>
      </c>
      <c r="D42" s="34" t="s">
        <v>93</v>
      </c>
      <c r="E42" s="36" t="s">
        <v>135</v>
      </c>
      <c r="F42" s="36" t="s">
        <v>163</v>
      </c>
      <c r="G42" s="36" t="s">
        <v>206</v>
      </c>
      <c r="H42" s="36">
        <v>1</v>
      </c>
      <c r="I42" s="84" t="s">
        <v>222</v>
      </c>
      <c r="J42" s="36" t="s">
        <v>259</v>
      </c>
      <c r="K42" s="47">
        <v>20</v>
      </c>
      <c r="L42" s="47">
        <v>6653</v>
      </c>
      <c r="M42" s="94">
        <v>0.54266999999999999</v>
      </c>
      <c r="N42" s="94">
        <v>10.85</v>
      </c>
      <c r="O42" s="75" t="s">
        <v>35</v>
      </c>
      <c r="P42"/>
      <c r="Q42"/>
    </row>
    <row r="43" spans="1:17" x14ac:dyDescent="0.2">
      <c r="A43" s="64"/>
      <c r="B43" s="37">
        <f t="shared" si="0"/>
        <v>34</v>
      </c>
      <c r="C43" s="38" t="s">
        <v>70</v>
      </c>
      <c r="D43" s="38" t="s">
        <v>94</v>
      </c>
      <c r="E43" s="38" t="s">
        <v>136</v>
      </c>
      <c r="F43" s="38" t="s">
        <v>160</v>
      </c>
      <c r="G43" s="38" t="s">
        <v>207</v>
      </c>
      <c r="H43" s="38">
        <v>2</v>
      </c>
      <c r="I43" s="85" t="s">
        <v>222</v>
      </c>
      <c r="J43" s="38" t="s">
        <v>260</v>
      </c>
      <c r="K43" s="48">
        <v>40</v>
      </c>
      <c r="L43" s="48">
        <v>438</v>
      </c>
      <c r="M43" s="95">
        <v>0.74587999999999999</v>
      </c>
      <c r="N43" s="95">
        <v>29.84</v>
      </c>
      <c r="O43" s="76" t="s">
        <v>35</v>
      </c>
      <c r="P43"/>
      <c r="Q43"/>
    </row>
    <row r="44" spans="1:17" ht="22.5" x14ac:dyDescent="0.2">
      <c r="A44" s="64"/>
      <c r="B44" s="35">
        <f t="shared" si="0"/>
        <v>35</v>
      </c>
      <c r="C44" s="34" t="s">
        <v>71</v>
      </c>
      <c r="D44" s="34" t="s">
        <v>94</v>
      </c>
      <c r="E44" s="36" t="s">
        <v>137</v>
      </c>
      <c r="F44" s="36" t="s">
        <v>164</v>
      </c>
      <c r="G44" s="36" t="s">
        <v>208</v>
      </c>
      <c r="H44" s="36">
        <v>1</v>
      </c>
      <c r="I44" s="84" t="s">
        <v>222</v>
      </c>
      <c r="J44" s="36" t="s">
        <v>261</v>
      </c>
      <c r="K44" s="47">
        <v>20</v>
      </c>
      <c r="L44" s="47">
        <v>8170</v>
      </c>
      <c r="M44" s="94">
        <v>4.3810000000000002E-2</v>
      </c>
      <c r="N44" s="94">
        <v>0.87626000000000004</v>
      </c>
      <c r="O44" s="75" t="s">
        <v>35</v>
      </c>
      <c r="P44"/>
      <c r="Q44"/>
    </row>
    <row r="45" spans="1:17" x14ac:dyDescent="0.2">
      <c r="A45" s="64"/>
      <c r="B45" s="37">
        <f t="shared" si="0"/>
        <v>36</v>
      </c>
      <c r="C45" s="38" t="s">
        <v>72</v>
      </c>
      <c r="D45" s="38" t="s">
        <v>95</v>
      </c>
      <c r="E45" s="38" t="s">
        <v>138</v>
      </c>
      <c r="F45" s="38" t="s">
        <v>72</v>
      </c>
      <c r="G45" s="38" t="s">
        <v>209</v>
      </c>
      <c r="H45" s="38">
        <v>1</v>
      </c>
      <c r="I45" s="85" t="s">
        <v>222</v>
      </c>
      <c r="J45" s="38" t="s">
        <v>262</v>
      </c>
      <c r="K45" s="48">
        <v>20</v>
      </c>
      <c r="L45" s="48">
        <v>3194</v>
      </c>
      <c r="M45" s="95">
        <v>0.44869999999999999</v>
      </c>
      <c r="N45" s="95">
        <v>8.9700000000000006</v>
      </c>
      <c r="O45" s="76" t="s">
        <v>35</v>
      </c>
      <c r="P45"/>
      <c r="Q45"/>
    </row>
    <row r="46" spans="1:17" x14ac:dyDescent="0.2">
      <c r="A46" s="64"/>
      <c r="B46" s="35">
        <f t="shared" si="0"/>
        <v>37</v>
      </c>
      <c r="C46" s="34" t="s">
        <v>73</v>
      </c>
      <c r="D46" s="34" t="s">
        <v>96</v>
      </c>
      <c r="E46" s="36" t="s">
        <v>139</v>
      </c>
      <c r="F46" s="36" t="s">
        <v>165</v>
      </c>
      <c r="G46" s="36" t="s">
        <v>210</v>
      </c>
      <c r="H46" s="36">
        <v>1</v>
      </c>
      <c r="I46" s="84" t="s">
        <v>222</v>
      </c>
      <c r="J46" s="36" t="s">
        <v>263</v>
      </c>
      <c r="K46" s="47"/>
      <c r="L46" s="47">
        <v>0</v>
      </c>
      <c r="M46" s="94"/>
      <c r="N46" s="94"/>
      <c r="O46" s="75"/>
      <c r="P46"/>
      <c r="Q46"/>
    </row>
    <row r="47" spans="1:17" x14ac:dyDescent="0.2">
      <c r="A47" s="64"/>
      <c r="B47" s="37">
        <f t="shared" si="0"/>
        <v>38</v>
      </c>
      <c r="C47" s="38" t="s">
        <v>74</v>
      </c>
      <c r="D47" s="38" t="s">
        <v>97</v>
      </c>
      <c r="E47" s="38" t="s">
        <v>140</v>
      </c>
      <c r="F47" s="38" t="s">
        <v>166</v>
      </c>
      <c r="G47" s="38" t="s">
        <v>211</v>
      </c>
      <c r="H47" s="38">
        <v>2</v>
      </c>
      <c r="I47" s="85" t="s">
        <v>222</v>
      </c>
      <c r="J47" s="38" t="s">
        <v>264</v>
      </c>
      <c r="K47" s="48">
        <v>40</v>
      </c>
      <c r="L47" s="48">
        <v>91659</v>
      </c>
      <c r="M47" s="95">
        <v>0.81599999999999995</v>
      </c>
      <c r="N47" s="95">
        <v>32.64</v>
      </c>
      <c r="O47" s="76" t="s">
        <v>35</v>
      </c>
      <c r="P47"/>
      <c r="Q47"/>
    </row>
    <row r="48" spans="1:17" ht="22.5" x14ac:dyDescent="0.2">
      <c r="A48" s="64"/>
      <c r="B48" s="35">
        <f t="shared" si="0"/>
        <v>39</v>
      </c>
      <c r="C48" s="34" t="s">
        <v>75</v>
      </c>
      <c r="D48" s="34" t="s">
        <v>98</v>
      </c>
      <c r="E48" s="36" t="s">
        <v>141</v>
      </c>
      <c r="F48" s="36" t="s">
        <v>167</v>
      </c>
      <c r="G48" s="36" t="s">
        <v>212</v>
      </c>
      <c r="H48" s="36">
        <v>1</v>
      </c>
      <c r="I48" s="84" t="s">
        <v>222</v>
      </c>
      <c r="J48" s="36" t="s">
        <v>265</v>
      </c>
      <c r="K48" s="47">
        <v>25</v>
      </c>
      <c r="L48" s="47">
        <v>6938</v>
      </c>
      <c r="M48" s="94">
        <v>9.3850000000000003E-2</v>
      </c>
      <c r="N48" s="94">
        <v>2.35</v>
      </c>
      <c r="O48" s="75" t="s">
        <v>35</v>
      </c>
      <c r="P48"/>
      <c r="Q48"/>
    </row>
    <row r="49" spans="1:17" ht="22.5" x14ac:dyDescent="0.2">
      <c r="A49" s="64"/>
      <c r="B49" s="37">
        <f t="shared" si="0"/>
        <v>40</v>
      </c>
      <c r="C49" s="38" t="s">
        <v>76</v>
      </c>
      <c r="D49" s="38" t="s">
        <v>99</v>
      </c>
      <c r="E49" s="38" t="s">
        <v>142</v>
      </c>
      <c r="F49" s="38" t="s">
        <v>168</v>
      </c>
      <c r="G49" s="38" t="s">
        <v>213</v>
      </c>
      <c r="H49" s="38">
        <v>1</v>
      </c>
      <c r="I49" s="85" t="s">
        <v>222</v>
      </c>
      <c r="J49" s="38" t="s">
        <v>266</v>
      </c>
      <c r="K49" s="48"/>
      <c r="L49" s="48">
        <v>0</v>
      </c>
      <c r="M49" s="95"/>
      <c r="N49" s="95"/>
      <c r="O49" s="76"/>
      <c r="P49"/>
      <c r="Q49"/>
    </row>
    <row r="50" spans="1:17" ht="22.5" x14ac:dyDescent="0.2">
      <c r="A50" s="64"/>
      <c r="B50" s="35">
        <f t="shared" si="0"/>
        <v>41</v>
      </c>
      <c r="C50" s="34" t="s">
        <v>77</v>
      </c>
      <c r="D50" s="34" t="s">
        <v>100</v>
      </c>
      <c r="E50" s="36" t="s">
        <v>143</v>
      </c>
      <c r="F50" s="36" t="s">
        <v>169</v>
      </c>
      <c r="G50" s="36" t="s">
        <v>214</v>
      </c>
      <c r="H50" s="36">
        <v>1</v>
      </c>
      <c r="I50" s="84" t="s">
        <v>222</v>
      </c>
      <c r="J50" s="36" t="s">
        <v>267</v>
      </c>
      <c r="K50" s="47">
        <v>20</v>
      </c>
      <c r="L50" s="47">
        <v>0</v>
      </c>
      <c r="M50" s="94">
        <v>0.14565</v>
      </c>
      <c r="N50" s="94">
        <v>2.91</v>
      </c>
      <c r="O50" s="75" t="s">
        <v>35</v>
      </c>
      <c r="P50"/>
      <c r="Q50"/>
    </row>
    <row r="51" spans="1:17" ht="33.75" x14ac:dyDescent="0.2">
      <c r="A51" s="64"/>
      <c r="B51" s="37">
        <f t="shared" si="0"/>
        <v>42</v>
      </c>
      <c r="C51" s="38" t="s">
        <v>78</v>
      </c>
      <c r="D51" s="38" t="s">
        <v>101</v>
      </c>
      <c r="E51" s="38" t="s">
        <v>144</v>
      </c>
      <c r="F51" s="38" t="s">
        <v>153</v>
      </c>
      <c r="G51" s="38" t="s">
        <v>215</v>
      </c>
      <c r="H51" s="38">
        <v>11</v>
      </c>
      <c r="I51" s="85" t="s">
        <v>222</v>
      </c>
      <c r="J51" s="38" t="s">
        <v>268</v>
      </c>
      <c r="K51" s="48">
        <v>250</v>
      </c>
      <c r="L51" s="48">
        <v>34017</v>
      </c>
      <c r="M51" s="95">
        <v>1.0449999999999999E-2</v>
      </c>
      <c r="N51" s="95">
        <v>2.61</v>
      </c>
      <c r="O51" s="76" t="s">
        <v>35</v>
      </c>
      <c r="P51"/>
      <c r="Q51"/>
    </row>
    <row r="52" spans="1:17" x14ac:dyDescent="0.2">
      <c r="A52" s="64"/>
      <c r="B52" s="35">
        <f t="shared" si="0"/>
        <v>43</v>
      </c>
      <c r="C52" s="34"/>
      <c r="D52" s="34"/>
      <c r="E52" s="36" t="s">
        <v>145</v>
      </c>
      <c r="F52" s="36" t="s">
        <v>164</v>
      </c>
      <c r="G52" s="36" t="s">
        <v>216</v>
      </c>
      <c r="H52" s="36">
        <v>2</v>
      </c>
      <c r="I52" s="84"/>
      <c r="J52" s="36"/>
      <c r="K52" s="47"/>
      <c r="L52" s="47"/>
      <c r="M52" s="94"/>
      <c r="N52" s="94"/>
      <c r="O52" s="75"/>
      <c r="P52"/>
      <c r="Q52"/>
    </row>
    <row r="53" spans="1:17" x14ac:dyDescent="0.2">
      <c r="A53" s="64"/>
      <c r="B53" s="37">
        <f t="shared" si="0"/>
        <v>44</v>
      </c>
      <c r="C53" s="38"/>
      <c r="D53" s="38"/>
      <c r="E53" s="38" t="s">
        <v>146</v>
      </c>
      <c r="F53" s="38" t="s">
        <v>170</v>
      </c>
      <c r="G53" s="38" t="s">
        <v>217</v>
      </c>
      <c r="H53" s="38">
        <v>1</v>
      </c>
      <c r="I53" s="85"/>
      <c r="J53" s="38"/>
      <c r="K53" s="48"/>
      <c r="L53" s="48"/>
      <c r="M53" s="95"/>
      <c r="N53" s="95"/>
      <c r="O53" s="76"/>
      <c r="P53"/>
      <c r="Q53"/>
    </row>
    <row r="54" spans="1:17" x14ac:dyDescent="0.2">
      <c r="A54" s="64"/>
      <c r="B54" s="35">
        <f t="shared" si="0"/>
        <v>45</v>
      </c>
      <c r="C54" s="34"/>
      <c r="D54" s="34"/>
      <c r="E54" s="36" t="s">
        <v>147</v>
      </c>
      <c r="F54" s="36" t="s">
        <v>171</v>
      </c>
      <c r="G54" s="36" t="s">
        <v>218</v>
      </c>
      <c r="H54" s="36">
        <v>1</v>
      </c>
      <c r="I54" s="84"/>
      <c r="J54" s="36"/>
      <c r="K54" s="47"/>
      <c r="L54" s="47"/>
      <c r="M54" s="94"/>
      <c r="N54" s="94"/>
      <c r="O54" s="75"/>
      <c r="P54"/>
      <c r="Q54"/>
    </row>
    <row r="55" spans="1:17" s="2" customFormat="1" x14ac:dyDescent="0.2">
      <c r="A55" s="64"/>
      <c r="B55" s="37">
        <f t="shared" si="0"/>
        <v>46</v>
      </c>
      <c r="C55" s="38"/>
      <c r="D55" s="38"/>
      <c r="E55" s="38" t="s">
        <v>148</v>
      </c>
      <c r="F55" s="38" t="s">
        <v>172</v>
      </c>
      <c r="G55" s="38" t="s">
        <v>219</v>
      </c>
      <c r="H55" s="38">
        <v>1</v>
      </c>
      <c r="I55" s="85" t="s">
        <v>225</v>
      </c>
      <c r="J55" s="38" t="s">
        <v>269</v>
      </c>
      <c r="K55" s="48"/>
      <c r="L55" s="48"/>
      <c r="M55" s="95"/>
      <c r="N55" s="95"/>
      <c r="O55" s="76"/>
      <c r="P55"/>
      <c r="Q55"/>
    </row>
    <row r="56" spans="1:17" x14ac:dyDescent="0.2">
      <c r="A56" s="64"/>
      <c r="B56" s="60"/>
      <c r="C56" s="59"/>
      <c r="D56" s="40"/>
      <c r="E56" s="39"/>
      <c r="F56" s="56"/>
      <c r="G56" s="45"/>
      <c r="H56" s="55">
        <f>SUM(H10:H55)</f>
        <v>87</v>
      </c>
      <c r="I56" s="86"/>
      <c r="J56" s="49"/>
      <c r="K56" s="55">
        <f>SUM(K10:K55)</f>
        <v>1205</v>
      </c>
      <c r="L56" s="54"/>
      <c r="M56" s="54"/>
      <c r="N56" s="54">
        <f>SUM(N10:N55)</f>
        <v>708.33622000000003</v>
      </c>
      <c r="O56" s="77"/>
      <c r="P56"/>
      <c r="Q56"/>
    </row>
    <row r="57" spans="1:17" ht="13.5" thickBot="1" x14ac:dyDescent="0.25">
      <c r="A57" s="64"/>
      <c r="B57" s="96" t="s">
        <v>20</v>
      </c>
      <c r="C57" s="96"/>
      <c r="D57" s="6"/>
      <c r="E57" s="8"/>
      <c r="F57" s="58" t="s">
        <v>21</v>
      </c>
      <c r="G57" s="5"/>
      <c r="H57" s="5"/>
      <c r="I57" s="87"/>
      <c r="J57" s="45"/>
      <c r="K57" s="45"/>
      <c r="L57" s="45"/>
      <c r="M57" s="45"/>
      <c r="N57" s="45"/>
      <c r="O57" s="74"/>
      <c r="P57"/>
      <c r="Q57"/>
    </row>
    <row r="58" spans="1:17" ht="27" thickBot="1" x14ac:dyDescent="0.25">
      <c r="A58" s="64"/>
      <c r="B58" s="7"/>
      <c r="C58" s="7"/>
      <c r="D58" s="7"/>
      <c r="E58" s="9"/>
      <c r="F58" s="91" t="s">
        <v>26</v>
      </c>
      <c r="G58" s="6"/>
      <c r="H58" s="92" t="s">
        <v>34</v>
      </c>
      <c r="I58" s="91"/>
      <c r="J58" s="53" t="s">
        <v>23</v>
      </c>
      <c r="K58" s="45"/>
      <c r="L58" s="97">
        <f>N56</f>
        <v>708.33622000000003</v>
      </c>
      <c r="M58" s="98"/>
      <c r="N58" s="52" t="s">
        <v>35</v>
      </c>
      <c r="O58" s="74"/>
      <c r="P58"/>
      <c r="Q58"/>
    </row>
    <row r="59" spans="1:17" x14ac:dyDescent="0.2">
      <c r="A59" s="64"/>
      <c r="B59" s="7"/>
      <c r="C59" s="7"/>
      <c r="D59" s="7"/>
      <c r="E59" s="9"/>
      <c r="F59" s="6"/>
      <c r="G59" s="6"/>
      <c r="H59" s="6"/>
      <c r="I59" s="88"/>
      <c r="J59" s="57" t="s">
        <v>25</v>
      </c>
      <c r="K59" s="7"/>
      <c r="L59" s="99">
        <f>L58/H58</f>
        <v>35.416811000000003</v>
      </c>
      <c r="M59" s="99"/>
      <c r="N59" s="93" t="s">
        <v>35</v>
      </c>
      <c r="O59" s="74"/>
      <c r="P59"/>
      <c r="Q59"/>
    </row>
    <row r="60" spans="1:17" ht="13.5" thickBot="1" x14ac:dyDescent="0.25">
      <c r="A60" s="67"/>
      <c r="B60" s="33"/>
      <c r="C60" s="12"/>
      <c r="D60" s="12"/>
      <c r="E60" s="10"/>
      <c r="F60" s="11"/>
      <c r="G60" s="11"/>
      <c r="H60" s="11"/>
      <c r="I60" s="89"/>
      <c r="J60" s="11"/>
      <c r="K60" s="12"/>
      <c r="L60" s="68"/>
      <c r="M60" s="68"/>
      <c r="N60" s="68"/>
      <c r="O60" s="78"/>
      <c r="P60"/>
      <c r="Q60"/>
    </row>
    <row r="62" spans="1:17" x14ac:dyDescent="0.2">
      <c r="C62" s="1"/>
      <c r="D62" s="1"/>
      <c r="E62" s="1"/>
      <c r="F62"/>
      <c r="G62"/>
    </row>
    <row r="63" spans="1:17" x14ac:dyDescent="0.2">
      <c r="C63" s="1"/>
      <c r="D63" s="1"/>
      <c r="E63" s="1"/>
      <c r="F63"/>
      <c r="G63"/>
    </row>
    <row r="64" spans="1:17" x14ac:dyDescent="0.2">
      <c r="C64" s="1"/>
      <c r="D64" s="1"/>
      <c r="E64" s="1"/>
      <c r="F64"/>
      <c r="G64"/>
    </row>
  </sheetData>
  <mergeCells count="3">
    <mergeCell ref="B57:C57"/>
    <mergeCell ref="L58:M58"/>
    <mergeCell ref="L59:M59"/>
  </mergeCells>
  <phoneticPr fontId="0" type="noConversion"/>
  <conditionalFormatting sqref="L10:L55">
    <cfRule type="cellIs" dxfId="1" priority="3" operator="lessThan">
      <formula>1</formula>
    </cfRule>
  </conditionalFormatting>
  <conditionalFormatting sqref="N10:N55">
    <cfRule type="containsBlanks" dxfId="0" priority="2">
      <formula>LEN(TRIM(N10))=0</formula>
    </cfRule>
  </conditionalFormatting>
  <hyperlinks>
    <hyperlink ref="K7" r:id="rId1"/>
  </hyperlinks>
  <pageMargins left="0.47244094488188998" right="0.35433070866141703" top="0.59055118110236204" bottom="0.98425196850393704" header="0.511811023622047" footer="0.511811023622047"/>
  <pageSetup paperSize="9" scale="57" fitToHeight="0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0" t="s">
        <v>0</v>
      </c>
      <c r="B1" s="31" t="s">
        <v>275</v>
      </c>
    </row>
    <row r="2" spans="1:2" x14ac:dyDescent="0.2">
      <c r="A2" s="29" t="s">
        <v>1</v>
      </c>
      <c r="B2" s="4" t="s">
        <v>30</v>
      </c>
    </row>
    <row r="3" spans="1:2" x14ac:dyDescent="0.2">
      <c r="A3" s="30" t="s">
        <v>2</v>
      </c>
      <c r="B3" s="32" t="s">
        <v>31</v>
      </c>
    </row>
    <row r="4" spans="1:2" x14ac:dyDescent="0.2">
      <c r="A4" s="29" t="s">
        <v>3</v>
      </c>
      <c r="B4" s="4" t="s">
        <v>30</v>
      </c>
    </row>
    <row r="5" spans="1:2" x14ac:dyDescent="0.2">
      <c r="A5" s="30" t="s">
        <v>4</v>
      </c>
      <c r="B5" s="32" t="s">
        <v>275</v>
      </c>
    </row>
    <row r="6" spans="1:2" x14ac:dyDescent="0.2">
      <c r="A6" s="29" t="s">
        <v>5</v>
      </c>
      <c r="B6" s="4" t="s">
        <v>276</v>
      </c>
    </row>
    <row r="7" spans="1:2" x14ac:dyDescent="0.2">
      <c r="A7" s="30" t="s">
        <v>6</v>
      </c>
      <c r="B7" s="32" t="s">
        <v>277</v>
      </c>
    </row>
    <row r="8" spans="1:2" x14ac:dyDescent="0.2">
      <c r="A8" s="29" t="s">
        <v>7</v>
      </c>
      <c r="B8" s="4" t="s">
        <v>33</v>
      </c>
    </row>
    <row r="9" spans="1:2" x14ac:dyDescent="0.2">
      <c r="A9" s="30" t="s">
        <v>8</v>
      </c>
      <c r="B9" s="32" t="s">
        <v>32</v>
      </c>
    </row>
    <row r="10" spans="1:2" x14ac:dyDescent="0.2">
      <c r="A10" s="29" t="s">
        <v>9</v>
      </c>
      <c r="B10" s="4" t="s">
        <v>278</v>
      </c>
    </row>
    <row r="11" spans="1:2" x14ac:dyDescent="0.2">
      <c r="A11" s="30" t="s">
        <v>10</v>
      </c>
      <c r="B11" s="32" t="s">
        <v>279</v>
      </c>
    </row>
    <row r="12" spans="1:2" x14ac:dyDescent="0.2">
      <c r="A12" s="29" t="s">
        <v>11</v>
      </c>
      <c r="B12" s="4" t="s">
        <v>280</v>
      </c>
    </row>
    <row r="13" spans="1:2" x14ac:dyDescent="0.2">
      <c r="A13" s="30" t="s">
        <v>12</v>
      </c>
      <c r="B13" s="32" t="s">
        <v>279</v>
      </c>
    </row>
    <row r="14" spans="1:2" x14ac:dyDescent="0.2">
      <c r="A14" s="29" t="s">
        <v>13</v>
      </c>
      <c r="B14" s="4" t="s">
        <v>281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2019-03-28T14:06:24Z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