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\source\repos\IccProfile\Docs\"/>
    </mc:Choice>
  </mc:AlternateContent>
  <xr:revisionPtr revIDLastSave="0" documentId="13_ncr:1_{FB0880BC-4F32-4153-A000-6563D19172F5}" xr6:coauthVersionLast="47" xr6:coauthVersionMax="47" xr10:uidLastSave="{00000000-0000-0000-0000-000000000000}"/>
  <bookViews>
    <workbookView xWindow="28680" yWindow="-120" windowWidth="29040" windowHeight="15840" activeTab="2" xr2:uid="{C620CA10-5D94-4D12-99B1-205AB89FBE57}"/>
  </bookViews>
  <sheets>
    <sheet name="4.4" sheetId="1" r:id="rId1"/>
    <sheet name="2.4" sheetId="2" r:id="rId2"/>
    <sheet name="Sheet3" sheetId="3" r:id="rId3"/>
  </sheets>
  <definedNames>
    <definedName name="_xlnm._FilterDatabase" localSheetId="1" hidden="1">'2.4'!$B$1:$D$1</definedName>
    <definedName name="_xlnm._FilterDatabase" localSheetId="0" hidden="1">'4.4'!$B$1:$D$1</definedName>
    <definedName name="_xlnm._FilterDatabase" localSheetId="2" hidden="1">Sheet3!$A$1:$F$1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3" l="1"/>
  <c r="L58" i="3"/>
  <c r="L59" i="3"/>
  <c r="L60" i="3"/>
  <c r="L61" i="3"/>
  <c r="L62" i="3"/>
  <c r="L63" i="3"/>
  <c r="L64" i="3"/>
  <c r="L65" i="3"/>
  <c r="L66" i="3"/>
  <c r="L67" i="3"/>
  <c r="L68" i="3"/>
  <c r="L56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L36" i="3"/>
  <c r="L35" i="3"/>
  <c r="K35" i="3"/>
  <c r="K36" i="3"/>
  <c r="L34" i="3"/>
  <c r="K3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2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3" i="3"/>
  <c r="I4" i="3"/>
  <c r="I5" i="3"/>
  <c r="I35" i="3"/>
  <c r="I6" i="3"/>
  <c r="I7" i="3"/>
  <c r="I8" i="3"/>
  <c r="I9" i="3"/>
  <c r="I10" i="3"/>
  <c r="I11" i="3"/>
  <c r="I12" i="3"/>
  <c r="I13" i="3"/>
  <c r="I14" i="3"/>
  <c r="I15" i="3"/>
  <c r="I36" i="3"/>
  <c r="I16" i="3"/>
  <c r="I17" i="3"/>
  <c r="I18" i="3"/>
  <c r="I19" i="3"/>
  <c r="I20" i="3"/>
  <c r="I21" i="3"/>
  <c r="I22" i="3"/>
  <c r="I23" i="3"/>
  <c r="I24" i="3"/>
  <c r="I25" i="3"/>
  <c r="I26" i="3"/>
  <c r="I27" i="3"/>
  <c r="I34" i="3"/>
  <c r="I28" i="3"/>
  <c r="I29" i="3"/>
  <c r="I30" i="3"/>
  <c r="I31" i="3"/>
  <c r="I32" i="3"/>
  <c r="I2" i="3"/>
  <c r="H3" i="3"/>
  <c r="H4" i="3"/>
  <c r="H5" i="3"/>
  <c r="H35" i="3"/>
  <c r="J35" i="3" s="1"/>
  <c r="H6" i="3"/>
  <c r="H7" i="3"/>
  <c r="J7" i="3" s="1"/>
  <c r="H8" i="3"/>
  <c r="J8" i="3" s="1"/>
  <c r="H9" i="3"/>
  <c r="H10" i="3"/>
  <c r="H11" i="3"/>
  <c r="J11" i="3" s="1"/>
  <c r="H12" i="3"/>
  <c r="H13" i="3"/>
  <c r="H14" i="3"/>
  <c r="H15" i="3"/>
  <c r="J15" i="3" s="1"/>
  <c r="H36" i="3"/>
  <c r="J36" i="3" s="1"/>
  <c r="H16" i="3"/>
  <c r="H17" i="3"/>
  <c r="H18" i="3"/>
  <c r="H19" i="3"/>
  <c r="H20" i="3"/>
  <c r="J20" i="3" s="1"/>
  <c r="H21" i="3"/>
  <c r="H22" i="3"/>
  <c r="J22" i="3" s="1"/>
  <c r="H23" i="3"/>
  <c r="J23" i="3" s="1"/>
  <c r="H24" i="3"/>
  <c r="H25" i="3"/>
  <c r="H26" i="3"/>
  <c r="J26" i="3" s="1"/>
  <c r="H27" i="3"/>
  <c r="H34" i="3"/>
  <c r="H28" i="3"/>
  <c r="H29" i="3"/>
  <c r="J29" i="3" s="1"/>
  <c r="H30" i="3"/>
  <c r="J30" i="3" s="1"/>
  <c r="H31" i="3"/>
  <c r="H32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  <c r="B56" i="3"/>
  <c r="B57" i="3"/>
  <c r="B58" i="3"/>
  <c r="B59" i="3"/>
  <c r="B60" i="3"/>
  <c r="B61" i="3"/>
  <c r="B62" i="3"/>
  <c r="B39" i="3"/>
  <c r="B40" i="3"/>
  <c r="B41" i="3"/>
  <c r="B63" i="3"/>
  <c r="B64" i="3"/>
  <c r="B2" i="3"/>
  <c r="B3" i="3"/>
  <c r="B4" i="3"/>
  <c r="B5" i="3"/>
  <c r="B35" i="3"/>
  <c r="B6" i="3"/>
  <c r="B7" i="3"/>
  <c r="B8" i="3"/>
  <c r="B9" i="3"/>
  <c r="B10" i="3"/>
  <c r="B11" i="3"/>
  <c r="B12" i="3"/>
  <c r="B13" i="3"/>
  <c r="B14" i="3"/>
  <c r="B15" i="3"/>
  <c r="B36" i="3"/>
  <c r="B16" i="3"/>
  <c r="B17" i="3"/>
  <c r="B18" i="3"/>
  <c r="B19" i="3"/>
  <c r="B20" i="3"/>
  <c r="B42" i="3"/>
  <c r="B43" i="3"/>
  <c r="B44" i="3"/>
  <c r="B45" i="3"/>
  <c r="B65" i="3"/>
  <c r="B66" i="3"/>
  <c r="B46" i="3"/>
  <c r="B47" i="3"/>
  <c r="B48" i="3"/>
  <c r="B49" i="3"/>
  <c r="B50" i="3"/>
  <c r="B67" i="3"/>
  <c r="B51" i="3"/>
  <c r="B52" i="3"/>
  <c r="B53" i="3"/>
  <c r="B54" i="3"/>
  <c r="B68" i="3"/>
  <c r="B21" i="3"/>
  <c r="B22" i="3"/>
  <c r="B23" i="3"/>
  <c r="B24" i="3"/>
  <c r="B25" i="3"/>
  <c r="B26" i="3"/>
  <c r="B27" i="3"/>
  <c r="B34" i="3"/>
  <c r="B28" i="3"/>
  <c r="B29" i="3"/>
  <c r="F29" i="3" s="1"/>
  <c r="B30" i="3"/>
  <c r="B31" i="3"/>
  <c r="B32" i="3"/>
  <c r="C56" i="3"/>
  <c r="C57" i="3"/>
  <c r="C58" i="3"/>
  <c r="C59" i="3"/>
  <c r="C60" i="3"/>
  <c r="C61" i="3"/>
  <c r="C62" i="3"/>
  <c r="C39" i="3"/>
  <c r="C40" i="3"/>
  <c r="C41" i="3"/>
  <c r="C63" i="3"/>
  <c r="C64" i="3"/>
  <c r="C2" i="3"/>
  <c r="C3" i="3"/>
  <c r="C4" i="3"/>
  <c r="C5" i="3"/>
  <c r="C35" i="3"/>
  <c r="C6" i="3"/>
  <c r="C7" i="3"/>
  <c r="C8" i="3"/>
  <c r="C9" i="3"/>
  <c r="C10" i="3"/>
  <c r="C11" i="3"/>
  <c r="C12" i="3"/>
  <c r="C13" i="3"/>
  <c r="C14" i="3"/>
  <c r="C15" i="3"/>
  <c r="C36" i="3"/>
  <c r="C16" i="3"/>
  <c r="C17" i="3"/>
  <c r="C18" i="3"/>
  <c r="C19" i="3"/>
  <c r="C20" i="3"/>
  <c r="C42" i="3"/>
  <c r="C43" i="3"/>
  <c r="C44" i="3"/>
  <c r="C45" i="3"/>
  <c r="C65" i="3"/>
  <c r="C66" i="3"/>
  <c r="C46" i="3"/>
  <c r="C47" i="3"/>
  <c r="C48" i="3"/>
  <c r="C49" i="3"/>
  <c r="C50" i="3"/>
  <c r="C67" i="3"/>
  <c r="C51" i="3"/>
  <c r="C52" i="3"/>
  <c r="C53" i="3"/>
  <c r="C54" i="3"/>
  <c r="C68" i="3"/>
  <c r="C21" i="3"/>
  <c r="C22" i="3"/>
  <c r="C23" i="3"/>
  <c r="C24" i="3"/>
  <c r="C25" i="3"/>
  <c r="C26" i="3"/>
  <c r="C27" i="3"/>
  <c r="C34" i="3"/>
  <c r="C28" i="3"/>
  <c r="C29" i="3"/>
  <c r="C30" i="3"/>
  <c r="C31" i="3"/>
  <c r="C32" i="3"/>
  <c r="C38" i="3"/>
  <c r="B38" i="3"/>
  <c r="D2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2" i="2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J31" i="3" l="1"/>
  <c r="J16" i="3"/>
  <c r="J27" i="3"/>
  <c r="J12" i="3"/>
  <c r="J34" i="3"/>
  <c r="J13" i="3"/>
  <c r="J24" i="3"/>
  <c r="J9" i="3"/>
  <c r="J19" i="3"/>
  <c r="J5" i="3"/>
  <c r="J28" i="3"/>
  <c r="J14" i="3"/>
  <c r="J21" i="3"/>
  <c r="J6" i="3"/>
  <c r="J25" i="3"/>
  <c r="J10" i="3"/>
  <c r="J2" i="3"/>
  <c r="J18" i="3"/>
  <c r="J4" i="3"/>
  <c r="J32" i="3"/>
  <c r="J17" i="3"/>
  <c r="J3" i="3"/>
  <c r="F3" i="3"/>
  <c r="F60" i="3"/>
  <c r="F20" i="3"/>
  <c r="E21" i="3"/>
  <c r="F17" i="3"/>
  <c r="F32" i="3"/>
  <c r="F27" i="3"/>
  <c r="F16" i="3"/>
  <c r="E12" i="3"/>
  <c r="E54" i="3"/>
  <c r="E66" i="3"/>
  <c r="F19" i="3"/>
  <c r="F59" i="3"/>
  <c r="F2" i="3"/>
  <c r="F28" i="3"/>
  <c r="F18" i="3"/>
  <c r="F58" i="3"/>
  <c r="F68" i="3"/>
  <c r="F34" i="3"/>
  <c r="F64" i="3"/>
  <c r="F11" i="3"/>
  <c r="F53" i="3"/>
  <c r="F65" i="3"/>
  <c r="F57" i="3"/>
  <c r="F63" i="3"/>
  <c r="F10" i="3"/>
  <c r="F52" i="3"/>
  <c r="F45" i="3"/>
  <c r="F36" i="3"/>
  <c r="F56" i="3"/>
  <c r="F51" i="3"/>
  <c r="F44" i="3"/>
  <c r="F15" i="3"/>
  <c r="F9" i="3"/>
  <c r="F67" i="3"/>
  <c r="E43" i="3"/>
  <c r="F41" i="3"/>
  <c r="F38" i="3"/>
  <c r="F31" i="3"/>
  <c r="F42" i="3"/>
  <c r="F40" i="3"/>
  <c r="F8" i="3"/>
  <c r="F50" i="3"/>
  <c r="F26" i="3"/>
  <c r="F14" i="3"/>
  <c r="F7" i="3"/>
  <c r="F49" i="3"/>
  <c r="F25" i="3"/>
  <c r="E39" i="3"/>
  <c r="E6" i="3"/>
  <c r="E48" i="3"/>
  <c r="E24" i="3"/>
  <c r="F13" i="3"/>
  <c r="F35" i="3"/>
  <c r="F47" i="3"/>
  <c r="F23" i="3"/>
  <c r="F62" i="3"/>
  <c r="F5" i="3"/>
  <c r="F46" i="3"/>
  <c r="F22" i="3"/>
  <c r="E61" i="3"/>
  <c r="E4" i="3"/>
  <c r="E30" i="3"/>
  <c r="D43" i="3"/>
  <c r="D66" i="3"/>
  <c r="D48" i="3"/>
  <c r="D67" i="3"/>
  <c r="E32" i="3"/>
  <c r="E5" i="3"/>
  <c r="E7" i="3"/>
  <c r="D54" i="3"/>
  <c r="E62" i="3"/>
  <c r="D6" i="3"/>
  <c r="E14" i="3"/>
  <c r="D12" i="3"/>
  <c r="E17" i="3"/>
  <c r="E57" i="3"/>
  <c r="D39" i="3"/>
  <c r="F24" i="3"/>
  <c r="D16" i="3"/>
  <c r="F43" i="3"/>
  <c r="E22" i="3"/>
  <c r="F66" i="3"/>
  <c r="E25" i="3"/>
  <c r="F48" i="3"/>
  <c r="E44" i="3"/>
  <c r="F54" i="3"/>
  <c r="E27" i="3"/>
  <c r="F6" i="3"/>
  <c r="E46" i="3"/>
  <c r="F12" i="3"/>
  <c r="D21" i="3"/>
  <c r="E49" i="3"/>
  <c r="F39" i="3"/>
  <c r="D24" i="3"/>
  <c r="E51" i="3"/>
  <c r="D22" i="3"/>
  <c r="D46" i="3"/>
  <c r="D5" i="3"/>
  <c r="D62" i="3"/>
  <c r="E23" i="3"/>
  <c r="E47" i="3"/>
  <c r="E35" i="3"/>
  <c r="E13" i="3"/>
  <c r="D23" i="3"/>
  <c r="D47" i="3"/>
  <c r="D35" i="3"/>
  <c r="D13" i="3"/>
  <c r="D61" i="3"/>
  <c r="F4" i="3"/>
  <c r="D25" i="3"/>
  <c r="D49" i="3"/>
  <c r="D7" i="3"/>
  <c r="D14" i="3"/>
  <c r="E26" i="3"/>
  <c r="E50" i="3"/>
  <c r="E8" i="3"/>
  <c r="E40" i="3"/>
  <c r="D30" i="3"/>
  <c r="F21" i="3"/>
  <c r="D26" i="3"/>
  <c r="D50" i="3"/>
  <c r="D8" i="3"/>
  <c r="D40" i="3"/>
  <c r="E42" i="3"/>
  <c r="E31" i="3"/>
  <c r="E38" i="3"/>
  <c r="E41" i="3"/>
  <c r="F30" i="3"/>
  <c r="D42" i="3"/>
  <c r="D31" i="3"/>
  <c r="D38" i="3"/>
  <c r="D41" i="3"/>
  <c r="E67" i="3"/>
  <c r="E9" i="3"/>
  <c r="E15" i="3"/>
  <c r="D9" i="3"/>
  <c r="D15" i="3"/>
  <c r="E56" i="3"/>
  <c r="E36" i="3"/>
  <c r="D44" i="3"/>
  <c r="D51" i="3"/>
  <c r="D56" i="3"/>
  <c r="D36" i="3"/>
  <c r="E45" i="3"/>
  <c r="E52" i="3"/>
  <c r="E10" i="3"/>
  <c r="E63" i="3"/>
  <c r="D4" i="3"/>
  <c r="F61" i="3"/>
  <c r="D45" i="3"/>
  <c r="D52" i="3"/>
  <c r="D10" i="3"/>
  <c r="D63" i="3"/>
  <c r="E65" i="3"/>
  <c r="E53" i="3"/>
  <c r="E11" i="3"/>
  <c r="E64" i="3"/>
  <c r="D65" i="3"/>
  <c r="D53" i="3"/>
  <c r="D11" i="3"/>
  <c r="D64" i="3"/>
  <c r="E16" i="3"/>
  <c r="D27" i="3"/>
  <c r="D32" i="3"/>
  <c r="D57" i="3"/>
  <c r="D17" i="3"/>
  <c r="E34" i="3"/>
  <c r="E68" i="3"/>
  <c r="E58" i="3"/>
  <c r="E18" i="3"/>
  <c r="D34" i="3"/>
  <c r="D68" i="3"/>
  <c r="D58" i="3"/>
  <c r="D18" i="3"/>
  <c r="E28" i="3"/>
  <c r="E2" i="3"/>
  <c r="E59" i="3"/>
  <c r="E19" i="3"/>
  <c r="D28" i="3"/>
  <c r="D2" i="3"/>
  <c r="D59" i="3"/>
  <c r="D19" i="3"/>
  <c r="E29" i="3"/>
  <c r="E3" i="3"/>
  <c r="E60" i="3"/>
  <c r="E20" i="3"/>
  <c r="D29" i="3"/>
  <c r="D3" i="3"/>
  <c r="D60" i="3"/>
  <c r="D20" i="3"/>
</calcChain>
</file>

<file path=xl/sharedStrings.xml><?xml version="1.0" encoding="utf-8"?>
<sst xmlns="http://schemas.openxmlformats.org/spreadsheetml/2006/main" count="372" uniqueCount="140">
  <si>
    <t>AToB0Tag</t>
  </si>
  <si>
    <t>AToB1Tag</t>
  </si>
  <si>
    <t>AToB2Tag</t>
  </si>
  <si>
    <t>Tag</t>
  </si>
  <si>
    <t>Signature</t>
  </si>
  <si>
    <t>blueMatrixColumnTag</t>
  </si>
  <si>
    <t>blueTRCTag</t>
  </si>
  <si>
    <t>BToA0Tag</t>
  </si>
  <si>
    <t>BToA1Tag</t>
  </si>
  <si>
    <t>BToA2Tag</t>
  </si>
  <si>
    <t>BToD0Tag</t>
  </si>
  <si>
    <t>BToD1Tag</t>
  </si>
  <si>
    <t>BToD2Tag</t>
  </si>
  <si>
    <t>BToD3Tag</t>
  </si>
  <si>
    <t>calibrationDateTimeTag</t>
  </si>
  <si>
    <t>charTargetTag</t>
  </si>
  <si>
    <t>chromaticAdaptationTag</t>
  </si>
  <si>
    <t>chromaticityTag</t>
  </si>
  <si>
    <t>cicpTag</t>
  </si>
  <si>
    <t>colorantOrderTag</t>
  </si>
  <si>
    <t>colorantTableTag</t>
  </si>
  <si>
    <t>colorantTableOutTag</t>
  </si>
  <si>
    <t>colorimetricIntentImageStateTag</t>
  </si>
  <si>
    <t>copyrightTag</t>
  </si>
  <si>
    <t>deviceMfgDescTag</t>
  </si>
  <si>
    <t>deviceModelDescTag</t>
  </si>
  <si>
    <t>DToB0Tag</t>
  </si>
  <si>
    <t>DToB1Tag</t>
  </si>
  <si>
    <t>DToB2Tag</t>
  </si>
  <si>
    <t>DToB3Tag</t>
  </si>
  <si>
    <t>gamutTag</t>
  </si>
  <si>
    <t>grayTRCTag</t>
  </si>
  <si>
    <t>greenMatrixColumnTag</t>
  </si>
  <si>
    <t>greenTRCTag</t>
  </si>
  <si>
    <t>luminanceTag</t>
  </si>
  <si>
    <t>measurementTag</t>
  </si>
  <si>
    <t>metadataTag</t>
  </si>
  <si>
    <t>mediaWhitePointTag</t>
  </si>
  <si>
    <t>namedColor2Tag</t>
  </si>
  <si>
    <t>outputResponseTag</t>
  </si>
  <si>
    <t>perceptualRenderingIntentGamutTag</t>
  </si>
  <si>
    <t>preview0Tag</t>
  </si>
  <si>
    <t>preview1Tag</t>
  </si>
  <si>
    <t>preview2Tag</t>
  </si>
  <si>
    <t>profileDescriptionTag</t>
  </si>
  <si>
    <t>profileSequenceDescTag</t>
  </si>
  <si>
    <t>profileSequenceIdentifierTag</t>
  </si>
  <si>
    <t>redMatrixColumnTag</t>
  </si>
  <si>
    <t>redTRCTag</t>
  </si>
  <si>
    <t>saturationRenderingIntentGamutTag</t>
  </si>
  <si>
    <t>technologyTag</t>
  </si>
  <si>
    <t>viewingCondDescTag</t>
  </si>
  <si>
    <t>viewingConditionsTag</t>
  </si>
  <si>
    <t>A2B0</t>
  </si>
  <si>
    <t>A2B1</t>
  </si>
  <si>
    <t>A2B2</t>
  </si>
  <si>
    <t>bXYZ</t>
  </si>
  <si>
    <t>bTRC</t>
  </si>
  <si>
    <t>B2A0</t>
  </si>
  <si>
    <t>B2A1</t>
  </si>
  <si>
    <t>B2A2</t>
  </si>
  <si>
    <t>B2D0</t>
  </si>
  <si>
    <t>B2D1</t>
  </si>
  <si>
    <t>B2D2</t>
  </si>
  <si>
    <t>B2D3</t>
  </si>
  <si>
    <t>calt</t>
  </si>
  <si>
    <t>targ</t>
  </si>
  <si>
    <t>chrm</t>
  </si>
  <si>
    <t>cicp</t>
  </si>
  <si>
    <t>clro</t>
  </si>
  <si>
    <t>clrt</t>
  </si>
  <si>
    <t>clot</t>
  </si>
  <si>
    <t>ciis</t>
  </si>
  <si>
    <t>cprt</t>
  </si>
  <si>
    <t>dmnd</t>
  </si>
  <si>
    <t>dmdd</t>
  </si>
  <si>
    <t>D2B0</t>
  </si>
  <si>
    <t>D2B1</t>
  </si>
  <si>
    <t>D2B2</t>
  </si>
  <si>
    <t>D2B3</t>
  </si>
  <si>
    <t>gamt</t>
  </si>
  <si>
    <t>kTRC</t>
  </si>
  <si>
    <t>gXYZ</t>
  </si>
  <si>
    <t>gTRC</t>
  </si>
  <si>
    <t>lumi</t>
  </si>
  <si>
    <t>meas</t>
  </si>
  <si>
    <t>meta</t>
  </si>
  <si>
    <t>wtpt</t>
  </si>
  <si>
    <t>ncl2</t>
  </si>
  <si>
    <t>resp</t>
  </si>
  <si>
    <t>rig0</t>
  </si>
  <si>
    <t>pre0</t>
  </si>
  <si>
    <t>pre1</t>
  </si>
  <si>
    <t>pre2</t>
  </si>
  <si>
    <t>desc</t>
  </si>
  <si>
    <t>pseq</t>
  </si>
  <si>
    <t>psid</t>
  </si>
  <si>
    <t>rXYZ</t>
  </si>
  <si>
    <t>rTRC</t>
  </si>
  <si>
    <t>rig2</t>
  </si>
  <si>
    <t>tech</t>
  </si>
  <si>
    <t>vued</t>
  </si>
  <si>
    <t>view</t>
  </si>
  <si>
    <t>chad</t>
  </si>
  <si>
    <t>blueColorantTag</t>
  </si>
  <si>
    <t>crdInfoTag</t>
  </si>
  <si>
    <t>deviceSettingsTag</t>
  </si>
  <si>
    <t>greenColorantTag</t>
  </si>
  <si>
    <t>mediaBlackPointTag</t>
  </si>
  <si>
    <t>namedColorTag</t>
  </si>
  <si>
    <t>NOTE: This tag is obsolete, and should not be used in new profiles. Use namedColor2Tag instead.</t>
  </si>
  <si>
    <t>ps2CRD0Tag</t>
  </si>
  <si>
    <t>ps2CRD1Tag</t>
  </si>
  <si>
    <t>ps2CRD2Tag</t>
  </si>
  <si>
    <t>ps2CRD3Tag</t>
  </si>
  <si>
    <t>ps2CSATag</t>
  </si>
  <si>
    <t>ps2RenderingIntentTag</t>
  </si>
  <si>
    <t>redColorantTag</t>
  </si>
  <si>
    <t>screeningDescTag</t>
  </si>
  <si>
    <t>screeningTag</t>
  </si>
  <si>
    <t>ucrbgTag</t>
  </si>
  <si>
    <t xml:space="preserve">bfd </t>
  </si>
  <si>
    <t>Size 4</t>
  </si>
  <si>
    <t>crdi</t>
  </si>
  <si>
    <t>devs</t>
  </si>
  <si>
    <t>bkpt</t>
  </si>
  <si>
    <t>ncol</t>
  </si>
  <si>
    <t>psd0</t>
  </si>
  <si>
    <t>psd1</t>
  </si>
  <si>
    <t>psd2</t>
  </si>
  <si>
    <t>psd3</t>
  </si>
  <si>
    <t>ps2s</t>
  </si>
  <si>
    <t>ps2i</t>
  </si>
  <si>
    <t>scrd</t>
  </si>
  <si>
    <t>scrn</t>
  </si>
  <si>
    <t>4.4 only</t>
  </si>
  <si>
    <t>2.4 only</t>
  </si>
  <si>
    <t>All</t>
  </si>
  <si>
    <t>Both</t>
  </si>
  <si>
    <t>Same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</si>
</sst>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2F59-6F2A-4AE2-B9F7-8EA62A319537}">
  <dimension ref="A1:E52"/>
  <sheetViews>
    <sheetView workbookViewId="0">
      <selection activeCell="E2" sqref="E2"/>
    </sheetView>
  </sheetViews>
  <sheetFormatPr defaultRowHeight="15" x14ac:dyDescent="0.25"/>
  <cols>
    <col min="2" max="2" width="34.85546875" bestFit="1" customWidth="1"/>
  </cols>
  <sheetData>
    <row r="1" spans="1:5" x14ac:dyDescent="0.25">
      <c r="A1" s="1" t="s">
        <v>4</v>
      </c>
      <c r="B1" s="1" t="s">
        <v>3</v>
      </c>
      <c r="C1" s="1" t="s">
        <v>4</v>
      </c>
      <c r="D1" s="1" t="s">
        <v>122</v>
      </c>
    </row>
    <row r="2" spans="1:5" x14ac:dyDescent="0.25">
      <c r="A2" t="s">
        <v>53</v>
      </c>
      <c r="B2" t="s">
        <v>0</v>
      </c>
      <c r="C2" t="s">
        <v>53</v>
      </c>
      <c r="D2" t="b">
        <f>LEN(C2)=4</f>
        <v>1</v>
      </c>
      <c r="E2" t="str">
        <f>"public const string "&amp;UPPER(LEFT(B2,1))&amp;RIGHT(B2,LEN(B2)-1)&amp;" = """&amp;C2&amp;""";"</f>
        <v>public const string AToB0Tag = "A2B0";</v>
      </c>
    </row>
    <row r="3" spans="1:5" x14ac:dyDescent="0.25">
      <c r="A3" t="s">
        <v>54</v>
      </c>
      <c r="B3" t="s">
        <v>1</v>
      </c>
      <c r="C3" t="s">
        <v>54</v>
      </c>
      <c r="D3" t="b">
        <f t="shared" ref="D3:D52" si="0">LEN(C3)=4</f>
        <v>1</v>
      </c>
      <c r="E3" t="str">
        <f t="shared" ref="E3:E52" si="1">"public const string "&amp;UPPER(LEFT(B3,1))&amp;RIGHT(B3,LEN(B3)-1)&amp;" = """&amp;C3&amp;""";"</f>
        <v>public const string AToB1Tag = "A2B1";</v>
      </c>
    </row>
    <row r="4" spans="1:5" x14ac:dyDescent="0.25">
      <c r="A4" t="s">
        <v>55</v>
      </c>
      <c r="B4" t="s">
        <v>2</v>
      </c>
      <c r="C4" t="s">
        <v>55</v>
      </c>
      <c r="D4" t="b">
        <f t="shared" si="0"/>
        <v>1</v>
      </c>
      <c r="E4" t="str">
        <f t="shared" si="1"/>
        <v>public const string AToB2Tag = "A2B2";</v>
      </c>
    </row>
    <row r="5" spans="1:5" x14ac:dyDescent="0.25">
      <c r="A5" t="s">
        <v>56</v>
      </c>
      <c r="B5" t="s">
        <v>5</v>
      </c>
      <c r="C5" t="s">
        <v>56</v>
      </c>
      <c r="D5" t="b">
        <f t="shared" si="0"/>
        <v>1</v>
      </c>
      <c r="E5" t="str">
        <f t="shared" si="1"/>
        <v>public const string BlueMatrixColumnTag = "bXYZ";</v>
      </c>
    </row>
    <row r="6" spans="1:5" x14ac:dyDescent="0.25">
      <c r="A6" t="s">
        <v>57</v>
      </c>
      <c r="B6" t="s">
        <v>6</v>
      </c>
      <c r="C6" t="s">
        <v>57</v>
      </c>
      <c r="D6" t="b">
        <f t="shared" si="0"/>
        <v>1</v>
      </c>
      <c r="E6" t="str">
        <f t="shared" si="1"/>
        <v>public const string BlueTRCTag = "bTRC";</v>
      </c>
    </row>
    <row r="7" spans="1:5" x14ac:dyDescent="0.25">
      <c r="A7" t="s">
        <v>58</v>
      </c>
      <c r="B7" t="s">
        <v>7</v>
      </c>
      <c r="C7" t="s">
        <v>58</v>
      </c>
      <c r="D7" t="b">
        <f t="shared" si="0"/>
        <v>1</v>
      </c>
      <c r="E7" t="str">
        <f t="shared" si="1"/>
        <v>public const string BToA0Tag = "B2A0";</v>
      </c>
    </row>
    <row r="8" spans="1:5" x14ac:dyDescent="0.25">
      <c r="A8" t="s">
        <v>59</v>
      </c>
      <c r="B8" t="s">
        <v>8</v>
      </c>
      <c r="C8" t="s">
        <v>59</v>
      </c>
      <c r="D8" t="b">
        <f t="shared" si="0"/>
        <v>1</v>
      </c>
      <c r="E8" t="str">
        <f t="shared" si="1"/>
        <v>public const string BToA1Tag = "B2A1";</v>
      </c>
    </row>
    <row r="9" spans="1:5" x14ac:dyDescent="0.25">
      <c r="A9" t="s">
        <v>60</v>
      </c>
      <c r="B9" t="s">
        <v>9</v>
      </c>
      <c r="C9" t="s">
        <v>60</v>
      </c>
      <c r="D9" t="b">
        <f t="shared" si="0"/>
        <v>1</v>
      </c>
      <c r="E9" t="str">
        <f t="shared" si="1"/>
        <v>public const string BToA2Tag = "B2A2";</v>
      </c>
    </row>
    <row r="10" spans="1:5" x14ac:dyDescent="0.25">
      <c r="A10" t="s">
        <v>61</v>
      </c>
      <c r="B10" t="s">
        <v>10</v>
      </c>
      <c r="C10" t="s">
        <v>61</v>
      </c>
      <c r="D10" t="b">
        <f t="shared" si="0"/>
        <v>1</v>
      </c>
      <c r="E10" t="str">
        <f t="shared" si="1"/>
        <v>public const string BToD0Tag = "B2D0";</v>
      </c>
    </row>
    <row r="11" spans="1:5" x14ac:dyDescent="0.25">
      <c r="A11" t="s">
        <v>62</v>
      </c>
      <c r="B11" t="s">
        <v>11</v>
      </c>
      <c r="C11" t="s">
        <v>62</v>
      </c>
      <c r="D11" t="b">
        <f t="shared" si="0"/>
        <v>1</v>
      </c>
      <c r="E11" t="str">
        <f t="shared" si="1"/>
        <v>public const string BToD1Tag = "B2D1";</v>
      </c>
    </row>
    <row r="12" spans="1:5" x14ac:dyDescent="0.25">
      <c r="A12" t="s">
        <v>63</v>
      </c>
      <c r="B12" t="s">
        <v>12</v>
      </c>
      <c r="C12" t="s">
        <v>63</v>
      </c>
      <c r="D12" t="b">
        <f t="shared" si="0"/>
        <v>1</v>
      </c>
      <c r="E12" t="str">
        <f t="shared" si="1"/>
        <v>public const string BToD2Tag = "B2D2";</v>
      </c>
    </row>
    <row r="13" spans="1:5" x14ac:dyDescent="0.25">
      <c r="A13" t="s">
        <v>64</v>
      </c>
      <c r="B13" t="s">
        <v>13</v>
      </c>
      <c r="C13" t="s">
        <v>64</v>
      </c>
      <c r="D13" t="b">
        <f t="shared" si="0"/>
        <v>1</v>
      </c>
      <c r="E13" t="str">
        <f t="shared" si="1"/>
        <v>public const string BToD3Tag = "B2D3";</v>
      </c>
    </row>
    <row r="14" spans="1:5" x14ac:dyDescent="0.25">
      <c r="A14" t="s">
        <v>65</v>
      </c>
      <c r="B14" t="s">
        <v>14</v>
      </c>
      <c r="C14" t="s">
        <v>65</v>
      </c>
      <c r="D14" t="b">
        <f t="shared" si="0"/>
        <v>1</v>
      </c>
      <c r="E14" t="str">
        <f t="shared" si="1"/>
        <v>public const string CalibrationDateTimeTag = "calt";</v>
      </c>
    </row>
    <row r="15" spans="1:5" x14ac:dyDescent="0.25">
      <c r="A15" t="s">
        <v>66</v>
      </c>
      <c r="B15" t="s">
        <v>15</v>
      </c>
      <c r="C15" t="s">
        <v>66</v>
      </c>
      <c r="D15" t="b">
        <f t="shared" si="0"/>
        <v>1</v>
      </c>
      <c r="E15" t="str">
        <f t="shared" si="1"/>
        <v>public const string CharTargetTag = "targ";</v>
      </c>
    </row>
    <row r="16" spans="1:5" x14ac:dyDescent="0.25">
      <c r="A16" t="s">
        <v>103</v>
      </c>
      <c r="B16" t="s">
        <v>16</v>
      </c>
      <c r="C16" t="s">
        <v>103</v>
      </c>
      <c r="D16" t="b">
        <f t="shared" si="0"/>
        <v>1</v>
      </c>
      <c r="E16" t="str">
        <f t="shared" si="1"/>
        <v>public const string ChromaticAdaptationTag = "chad";</v>
      </c>
    </row>
    <row r="17" spans="1:5" x14ac:dyDescent="0.25">
      <c r="A17" t="s">
        <v>67</v>
      </c>
      <c r="B17" t="s">
        <v>17</v>
      </c>
      <c r="C17" t="s">
        <v>67</v>
      </c>
      <c r="D17" t="b">
        <f t="shared" si="0"/>
        <v>1</v>
      </c>
      <c r="E17" t="str">
        <f t="shared" si="1"/>
        <v>public const string ChromaticityTag = "chrm";</v>
      </c>
    </row>
    <row r="18" spans="1:5" x14ac:dyDescent="0.25">
      <c r="A18" t="s">
        <v>68</v>
      </c>
      <c r="B18" t="s">
        <v>18</v>
      </c>
      <c r="C18" t="s">
        <v>68</v>
      </c>
      <c r="D18" t="b">
        <f t="shared" si="0"/>
        <v>1</v>
      </c>
      <c r="E18" t="str">
        <f t="shared" si="1"/>
        <v>public const string CicpTag = "cicp";</v>
      </c>
    </row>
    <row r="19" spans="1:5" x14ac:dyDescent="0.25">
      <c r="A19" t="s">
        <v>69</v>
      </c>
      <c r="B19" t="s">
        <v>19</v>
      </c>
      <c r="C19" t="s">
        <v>69</v>
      </c>
      <c r="D19" t="b">
        <f t="shared" si="0"/>
        <v>1</v>
      </c>
      <c r="E19" t="str">
        <f t="shared" si="1"/>
        <v>public const string ColorantOrderTag = "clro";</v>
      </c>
    </row>
    <row r="20" spans="1:5" x14ac:dyDescent="0.25">
      <c r="A20" t="s">
        <v>70</v>
      </c>
      <c r="B20" t="s">
        <v>20</v>
      </c>
      <c r="C20" t="s">
        <v>70</v>
      </c>
      <c r="D20" t="b">
        <f t="shared" si="0"/>
        <v>1</v>
      </c>
      <c r="E20" t="str">
        <f t="shared" si="1"/>
        <v>public const string ColorantTableTag = "clrt";</v>
      </c>
    </row>
    <row r="21" spans="1:5" x14ac:dyDescent="0.25">
      <c r="A21" t="s">
        <v>71</v>
      </c>
      <c r="B21" t="s">
        <v>21</v>
      </c>
      <c r="C21" t="s">
        <v>71</v>
      </c>
      <c r="D21" t="b">
        <f t="shared" si="0"/>
        <v>1</v>
      </c>
      <c r="E21" t="str">
        <f t="shared" si="1"/>
        <v>public const string ColorantTableOutTag = "clot";</v>
      </c>
    </row>
    <row r="22" spans="1:5" x14ac:dyDescent="0.25">
      <c r="A22" t="s">
        <v>72</v>
      </c>
      <c r="B22" t="s">
        <v>22</v>
      </c>
      <c r="C22" t="s">
        <v>72</v>
      </c>
      <c r="D22" t="b">
        <f t="shared" si="0"/>
        <v>1</v>
      </c>
      <c r="E22" t="str">
        <f t="shared" si="1"/>
        <v>public const string ColorimetricIntentImageStateTag = "ciis";</v>
      </c>
    </row>
    <row r="23" spans="1:5" x14ac:dyDescent="0.25">
      <c r="A23" t="s">
        <v>73</v>
      </c>
      <c r="B23" t="s">
        <v>23</v>
      </c>
      <c r="C23" t="s">
        <v>73</v>
      </c>
      <c r="D23" t="b">
        <f t="shared" si="0"/>
        <v>1</v>
      </c>
      <c r="E23" t="str">
        <f t="shared" si="1"/>
        <v>public const string CopyrightTag = "cprt";</v>
      </c>
    </row>
    <row r="24" spans="1:5" x14ac:dyDescent="0.25">
      <c r="A24" t="s">
        <v>74</v>
      </c>
      <c r="B24" t="s">
        <v>24</v>
      </c>
      <c r="C24" t="s">
        <v>74</v>
      </c>
      <c r="D24" t="b">
        <f t="shared" si="0"/>
        <v>1</v>
      </c>
      <c r="E24" t="str">
        <f t="shared" si="1"/>
        <v>public const string DeviceMfgDescTag = "dmnd";</v>
      </c>
    </row>
    <row r="25" spans="1:5" x14ac:dyDescent="0.25">
      <c r="A25" t="s">
        <v>75</v>
      </c>
      <c r="B25" t="s">
        <v>25</v>
      </c>
      <c r="C25" t="s">
        <v>75</v>
      </c>
      <c r="D25" t="b">
        <f t="shared" si="0"/>
        <v>1</v>
      </c>
      <c r="E25" t="str">
        <f t="shared" si="1"/>
        <v>public const string DeviceModelDescTag = "dmdd";</v>
      </c>
    </row>
    <row r="26" spans="1:5" x14ac:dyDescent="0.25">
      <c r="A26" t="s">
        <v>76</v>
      </c>
      <c r="B26" t="s">
        <v>26</v>
      </c>
      <c r="C26" t="s">
        <v>76</v>
      </c>
      <c r="D26" t="b">
        <f t="shared" si="0"/>
        <v>1</v>
      </c>
      <c r="E26" t="str">
        <f t="shared" si="1"/>
        <v>public const string DToB0Tag = "D2B0";</v>
      </c>
    </row>
    <row r="27" spans="1:5" x14ac:dyDescent="0.25">
      <c r="A27" t="s">
        <v>77</v>
      </c>
      <c r="B27" t="s">
        <v>27</v>
      </c>
      <c r="C27" t="s">
        <v>77</v>
      </c>
      <c r="D27" t="b">
        <f t="shared" si="0"/>
        <v>1</v>
      </c>
      <c r="E27" t="str">
        <f t="shared" si="1"/>
        <v>public const string DToB1Tag = "D2B1";</v>
      </c>
    </row>
    <row r="28" spans="1:5" x14ac:dyDescent="0.25">
      <c r="A28" t="s">
        <v>78</v>
      </c>
      <c r="B28" t="s">
        <v>28</v>
      </c>
      <c r="C28" t="s">
        <v>78</v>
      </c>
      <c r="D28" t="b">
        <f t="shared" si="0"/>
        <v>1</v>
      </c>
      <c r="E28" t="str">
        <f t="shared" si="1"/>
        <v>public const string DToB2Tag = "D2B2";</v>
      </c>
    </row>
    <row r="29" spans="1:5" x14ac:dyDescent="0.25">
      <c r="A29" t="s">
        <v>79</v>
      </c>
      <c r="B29" t="s">
        <v>29</v>
      </c>
      <c r="C29" t="s">
        <v>79</v>
      </c>
      <c r="D29" t="b">
        <f t="shared" si="0"/>
        <v>1</v>
      </c>
      <c r="E29" t="str">
        <f t="shared" si="1"/>
        <v>public const string DToB3Tag = "D2B3";</v>
      </c>
    </row>
    <row r="30" spans="1:5" x14ac:dyDescent="0.25">
      <c r="A30" t="s">
        <v>80</v>
      </c>
      <c r="B30" t="s">
        <v>30</v>
      </c>
      <c r="C30" t="s">
        <v>80</v>
      </c>
      <c r="D30" t="b">
        <f t="shared" si="0"/>
        <v>1</v>
      </c>
      <c r="E30" t="str">
        <f t="shared" si="1"/>
        <v>public const string GamutTag = "gamt";</v>
      </c>
    </row>
    <row r="31" spans="1:5" x14ac:dyDescent="0.25">
      <c r="A31" t="s">
        <v>81</v>
      </c>
      <c r="B31" t="s">
        <v>31</v>
      </c>
      <c r="C31" t="s">
        <v>81</v>
      </c>
      <c r="D31" t="b">
        <f t="shared" si="0"/>
        <v>1</v>
      </c>
      <c r="E31" t="str">
        <f t="shared" si="1"/>
        <v>public const string GrayTRCTag = "kTRC";</v>
      </c>
    </row>
    <row r="32" spans="1:5" x14ac:dyDescent="0.25">
      <c r="A32" t="s">
        <v>82</v>
      </c>
      <c r="B32" t="s">
        <v>32</v>
      </c>
      <c r="C32" t="s">
        <v>82</v>
      </c>
      <c r="D32" t="b">
        <f t="shared" si="0"/>
        <v>1</v>
      </c>
      <c r="E32" t="str">
        <f t="shared" si="1"/>
        <v>public const string GreenMatrixColumnTag = "gXYZ";</v>
      </c>
    </row>
    <row r="33" spans="1:5" x14ac:dyDescent="0.25">
      <c r="A33" t="s">
        <v>83</v>
      </c>
      <c r="B33" t="s">
        <v>33</v>
      </c>
      <c r="C33" t="s">
        <v>83</v>
      </c>
      <c r="D33" t="b">
        <f t="shared" si="0"/>
        <v>1</v>
      </c>
      <c r="E33" t="str">
        <f t="shared" si="1"/>
        <v>public const string GreenTRCTag = "gTRC";</v>
      </c>
    </row>
    <row r="34" spans="1:5" x14ac:dyDescent="0.25">
      <c r="A34" t="s">
        <v>84</v>
      </c>
      <c r="B34" t="s">
        <v>34</v>
      </c>
      <c r="C34" t="s">
        <v>84</v>
      </c>
      <c r="D34" t="b">
        <f t="shared" si="0"/>
        <v>1</v>
      </c>
      <c r="E34" t="str">
        <f t="shared" si="1"/>
        <v>public const string LuminanceTag = "lumi";</v>
      </c>
    </row>
    <row r="35" spans="1:5" x14ac:dyDescent="0.25">
      <c r="A35" t="s">
        <v>85</v>
      </c>
      <c r="B35" t="s">
        <v>35</v>
      </c>
      <c r="C35" t="s">
        <v>85</v>
      </c>
      <c r="D35" t="b">
        <f t="shared" si="0"/>
        <v>1</v>
      </c>
      <c r="E35" t="str">
        <f t="shared" si="1"/>
        <v>public const string MeasurementTag = "meas";</v>
      </c>
    </row>
    <row r="36" spans="1:5" x14ac:dyDescent="0.25">
      <c r="A36" t="s">
        <v>86</v>
      </c>
      <c r="B36" t="s">
        <v>36</v>
      </c>
      <c r="C36" t="s">
        <v>86</v>
      </c>
      <c r="D36" t="b">
        <f t="shared" si="0"/>
        <v>1</v>
      </c>
      <c r="E36" t="str">
        <f t="shared" si="1"/>
        <v>public const string MetadataTag = "meta";</v>
      </c>
    </row>
    <row r="37" spans="1:5" x14ac:dyDescent="0.25">
      <c r="A37" t="s">
        <v>87</v>
      </c>
      <c r="B37" t="s">
        <v>37</v>
      </c>
      <c r="C37" t="s">
        <v>87</v>
      </c>
      <c r="D37" t="b">
        <f t="shared" si="0"/>
        <v>1</v>
      </c>
      <c r="E37" t="str">
        <f t="shared" si="1"/>
        <v>public const string MediaWhitePointTag = "wtpt";</v>
      </c>
    </row>
    <row r="38" spans="1:5" x14ac:dyDescent="0.25">
      <c r="A38" t="s">
        <v>88</v>
      </c>
      <c r="B38" t="s">
        <v>38</v>
      </c>
      <c r="C38" t="s">
        <v>88</v>
      </c>
      <c r="D38" t="b">
        <f t="shared" si="0"/>
        <v>1</v>
      </c>
      <c r="E38" t="str">
        <f t="shared" si="1"/>
        <v>public const string NamedColor2Tag = "ncl2";</v>
      </c>
    </row>
    <row r="39" spans="1:5" x14ac:dyDescent="0.25">
      <c r="A39" t="s">
        <v>89</v>
      </c>
      <c r="B39" t="s">
        <v>39</v>
      </c>
      <c r="C39" t="s">
        <v>89</v>
      </c>
      <c r="D39" t="b">
        <f t="shared" si="0"/>
        <v>1</v>
      </c>
      <c r="E39" t="str">
        <f t="shared" si="1"/>
        <v>public const string OutputResponseTag = "resp";</v>
      </c>
    </row>
    <row r="40" spans="1:5" x14ac:dyDescent="0.25">
      <c r="A40" t="s">
        <v>90</v>
      </c>
      <c r="B40" t="s">
        <v>40</v>
      </c>
      <c r="C40" t="s">
        <v>90</v>
      </c>
      <c r="D40" t="b">
        <f t="shared" si="0"/>
        <v>1</v>
      </c>
      <c r="E40" t="str">
        <f t="shared" si="1"/>
        <v>public const string PerceptualRenderingIntentGamutTag = "rig0";</v>
      </c>
    </row>
    <row r="41" spans="1:5" x14ac:dyDescent="0.25">
      <c r="A41" t="s">
        <v>91</v>
      </c>
      <c r="B41" t="s">
        <v>41</v>
      </c>
      <c r="C41" t="s">
        <v>91</v>
      </c>
      <c r="D41" t="b">
        <f t="shared" si="0"/>
        <v>1</v>
      </c>
      <c r="E41" t="str">
        <f t="shared" si="1"/>
        <v>public const string Preview0Tag = "pre0";</v>
      </c>
    </row>
    <row r="42" spans="1:5" x14ac:dyDescent="0.25">
      <c r="A42" t="s">
        <v>92</v>
      </c>
      <c r="B42" t="s">
        <v>42</v>
      </c>
      <c r="C42" t="s">
        <v>92</v>
      </c>
      <c r="D42" t="b">
        <f t="shared" si="0"/>
        <v>1</v>
      </c>
      <c r="E42" t="str">
        <f t="shared" si="1"/>
        <v>public const string Preview1Tag = "pre1";</v>
      </c>
    </row>
    <row r="43" spans="1:5" x14ac:dyDescent="0.25">
      <c r="A43" t="s">
        <v>93</v>
      </c>
      <c r="B43" t="s">
        <v>43</v>
      </c>
      <c r="C43" t="s">
        <v>93</v>
      </c>
      <c r="D43" t="b">
        <f t="shared" si="0"/>
        <v>1</v>
      </c>
      <c r="E43" t="str">
        <f t="shared" si="1"/>
        <v>public const string Preview2Tag = "pre2";</v>
      </c>
    </row>
    <row r="44" spans="1:5" x14ac:dyDescent="0.25">
      <c r="A44" t="s">
        <v>94</v>
      </c>
      <c r="B44" t="s">
        <v>44</v>
      </c>
      <c r="C44" t="s">
        <v>94</v>
      </c>
      <c r="D44" t="b">
        <f t="shared" si="0"/>
        <v>1</v>
      </c>
      <c r="E44" t="str">
        <f t="shared" si="1"/>
        <v>public const string ProfileDescriptionTag = "desc";</v>
      </c>
    </row>
    <row r="45" spans="1:5" x14ac:dyDescent="0.25">
      <c r="A45" t="s">
        <v>95</v>
      </c>
      <c r="B45" t="s">
        <v>45</v>
      </c>
      <c r="C45" t="s">
        <v>95</v>
      </c>
      <c r="D45" t="b">
        <f t="shared" si="0"/>
        <v>1</v>
      </c>
      <c r="E45" t="str">
        <f t="shared" si="1"/>
        <v>public const string ProfileSequenceDescTag = "pseq";</v>
      </c>
    </row>
    <row r="46" spans="1:5" x14ac:dyDescent="0.25">
      <c r="A46" t="s">
        <v>96</v>
      </c>
      <c r="B46" t="s">
        <v>46</v>
      </c>
      <c r="C46" t="s">
        <v>96</v>
      </c>
      <c r="D46" t="b">
        <f t="shared" si="0"/>
        <v>1</v>
      </c>
      <c r="E46" t="str">
        <f t="shared" si="1"/>
        <v>public const string ProfileSequenceIdentifierTag = "psid";</v>
      </c>
    </row>
    <row r="47" spans="1:5" x14ac:dyDescent="0.25">
      <c r="A47" t="s">
        <v>97</v>
      </c>
      <c r="B47" t="s">
        <v>47</v>
      </c>
      <c r="C47" t="s">
        <v>97</v>
      </c>
      <c r="D47" t="b">
        <f t="shared" si="0"/>
        <v>1</v>
      </c>
      <c r="E47" t="str">
        <f t="shared" si="1"/>
        <v>public const string RedMatrixColumnTag = "rXYZ";</v>
      </c>
    </row>
    <row r="48" spans="1:5" x14ac:dyDescent="0.25">
      <c r="A48" t="s">
        <v>98</v>
      </c>
      <c r="B48" t="s">
        <v>48</v>
      </c>
      <c r="C48" t="s">
        <v>98</v>
      </c>
      <c r="D48" t="b">
        <f t="shared" si="0"/>
        <v>1</v>
      </c>
      <c r="E48" t="str">
        <f t="shared" si="1"/>
        <v>public const string RedTRCTag = "rTRC";</v>
      </c>
    </row>
    <row r="49" spans="1:5" x14ac:dyDescent="0.25">
      <c r="A49" t="s">
        <v>99</v>
      </c>
      <c r="B49" t="s">
        <v>49</v>
      </c>
      <c r="C49" t="s">
        <v>99</v>
      </c>
      <c r="D49" t="b">
        <f t="shared" si="0"/>
        <v>1</v>
      </c>
      <c r="E49" t="str">
        <f t="shared" si="1"/>
        <v>public const string SaturationRenderingIntentGamutTag = "rig2";</v>
      </c>
    </row>
    <row r="50" spans="1:5" x14ac:dyDescent="0.25">
      <c r="A50" t="s">
        <v>100</v>
      </c>
      <c r="B50" t="s">
        <v>50</v>
      </c>
      <c r="C50" t="s">
        <v>100</v>
      </c>
      <c r="D50" t="b">
        <f t="shared" si="0"/>
        <v>1</v>
      </c>
      <c r="E50" t="str">
        <f t="shared" si="1"/>
        <v>public const string TechnologyTag = "tech";</v>
      </c>
    </row>
    <row r="51" spans="1:5" x14ac:dyDescent="0.25">
      <c r="A51" t="s">
        <v>101</v>
      </c>
      <c r="B51" t="s">
        <v>51</v>
      </c>
      <c r="C51" t="s">
        <v>101</v>
      </c>
      <c r="D51" t="b">
        <f t="shared" si="0"/>
        <v>1</v>
      </c>
      <c r="E51" t="str">
        <f t="shared" si="1"/>
        <v>public const string ViewingCondDescTag = "vued";</v>
      </c>
    </row>
    <row r="52" spans="1:5" x14ac:dyDescent="0.25">
      <c r="A52" t="s">
        <v>102</v>
      </c>
      <c r="B52" t="s">
        <v>52</v>
      </c>
      <c r="C52" t="s">
        <v>102</v>
      </c>
      <c r="D52" t="b">
        <f t="shared" si="0"/>
        <v>1</v>
      </c>
      <c r="E52" t="str">
        <f t="shared" si="1"/>
        <v>public const string ViewingConditionsTag = "view";</v>
      </c>
    </row>
  </sheetData>
  <autoFilter ref="B1:D1" xr:uid="{7C842F59-6F2A-4AE2-B9F7-8EA62A319537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98A3-6894-4878-B540-889B039589A5}">
  <dimension ref="A1:E48"/>
  <sheetViews>
    <sheetView topLeftCell="A12" workbookViewId="0">
      <selection activeCell="B10" sqref="B10"/>
    </sheetView>
  </sheetViews>
  <sheetFormatPr defaultRowHeight="15" x14ac:dyDescent="0.25"/>
  <cols>
    <col min="2" max="2" width="25.7109375" customWidth="1"/>
  </cols>
  <sheetData>
    <row r="1" spans="1:4" x14ac:dyDescent="0.25">
      <c r="A1" s="1" t="s">
        <v>4</v>
      </c>
      <c r="B1" s="1" t="s">
        <v>3</v>
      </c>
      <c r="C1" s="1" t="s">
        <v>4</v>
      </c>
      <c r="D1" s="1" t="s">
        <v>122</v>
      </c>
    </row>
    <row r="2" spans="1:4" x14ac:dyDescent="0.25">
      <c r="A2" t="s">
        <v>53</v>
      </c>
      <c r="B2" t="s">
        <v>0</v>
      </c>
      <c r="C2" t="s">
        <v>53</v>
      </c>
      <c r="D2" t="b">
        <f>LEN(C2)=4</f>
        <v>1</v>
      </c>
    </row>
    <row r="3" spans="1:4" x14ac:dyDescent="0.25">
      <c r="A3" t="s">
        <v>54</v>
      </c>
      <c r="B3" t="s">
        <v>1</v>
      </c>
      <c r="C3" t="s">
        <v>54</v>
      </c>
      <c r="D3" t="b">
        <f t="shared" ref="D3:D48" si="0">LEN(C3)=4</f>
        <v>1</v>
      </c>
    </row>
    <row r="4" spans="1:4" x14ac:dyDescent="0.25">
      <c r="A4" t="s">
        <v>55</v>
      </c>
      <c r="B4" t="s">
        <v>2</v>
      </c>
      <c r="C4" t="s">
        <v>55</v>
      </c>
      <c r="D4" t="b">
        <f t="shared" si="0"/>
        <v>1</v>
      </c>
    </row>
    <row r="5" spans="1:4" x14ac:dyDescent="0.25">
      <c r="A5" t="s">
        <v>56</v>
      </c>
      <c r="B5" t="s">
        <v>104</v>
      </c>
      <c r="C5" t="s">
        <v>56</v>
      </c>
      <c r="D5" t="b">
        <f t="shared" si="0"/>
        <v>1</v>
      </c>
    </row>
    <row r="6" spans="1:4" x14ac:dyDescent="0.25">
      <c r="A6" t="s">
        <v>57</v>
      </c>
      <c r="B6" t="s">
        <v>6</v>
      </c>
      <c r="C6" t="s">
        <v>57</v>
      </c>
      <c r="D6" t="b">
        <f t="shared" si="0"/>
        <v>1</v>
      </c>
    </row>
    <row r="7" spans="1:4" x14ac:dyDescent="0.25">
      <c r="A7" t="s">
        <v>58</v>
      </c>
      <c r="B7" t="s">
        <v>7</v>
      </c>
      <c r="C7" t="s">
        <v>58</v>
      </c>
      <c r="D7" t="b">
        <f t="shared" si="0"/>
        <v>1</v>
      </c>
    </row>
    <row r="8" spans="1:4" x14ac:dyDescent="0.25">
      <c r="A8" t="s">
        <v>59</v>
      </c>
      <c r="B8" t="s">
        <v>8</v>
      </c>
      <c r="C8" t="s">
        <v>59</v>
      </c>
      <c r="D8" t="b">
        <f t="shared" si="0"/>
        <v>1</v>
      </c>
    </row>
    <row r="9" spans="1:4" x14ac:dyDescent="0.25">
      <c r="A9" t="s">
        <v>60</v>
      </c>
      <c r="B9" t="s">
        <v>9</v>
      </c>
      <c r="C9" t="s">
        <v>60</v>
      </c>
      <c r="D9" t="b">
        <f t="shared" si="0"/>
        <v>1</v>
      </c>
    </row>
    <row r="10" spans="1:4" x14ac:dyDescent="0.25">
      <c r="A10" t="s">
        <v>65</v>
      </c>
      <c r="B10" t="s">
        <v>14</v>
      </c>
      <c r="C10" t="s">
        <v>65</v>
      </c>
      <c r="D10" t="b">
        <f t="shared" si="0"/>
        <v>1</v>
      </c>
    </row>
    <row r="11" spans="1:4" x14ac:dyDescent="0.25">
      <c r="A11" t="s">
        <v>66</v>
      </c>
      <c r="B11" t="s">
        <v>15</v>
      </c>
      <c r="C11" t="s">
        <v>66</v>
      </c>
      <c r="D11" t="b">
        <f t="shared" si="0"/>
        <v>1</v>
      </c>
    </row>
    <row r="12" spans="1:4" x14ac:dyDescent="0.25">
      <c r="A12" t="s">
        <v>103</v>
      </c>
      <c r="B12" t="s">
        <v>16</v>
      </c>
      <c r="C12" t="s">
        <v>103</v>
      </c>
      <c r="D12" t="b">
        <f t="shared" si="0"/>
        <v>1</v>
      </c>
    </row>
    <row r="13" spans="1:4" x14ac:dyDescent="0.25">
      <c r="A13" t="s">
        <v>67</v>
      </c>
      <c r="B13" t="s">
        <v>17</v>
      </c>
      <c r="C13" t="s">
        <v>67</v>
      </c>
      <c r="D13" t="b">
        <f t="shared" si="0"/>
        <v>1</v>
      </c>
    </row>
    <row r="14" spans="1:4" x14ac:dyDescent="0.25">
      <c r="A14" t="s">
        <v>73</v>
      </c>
      <c r="B14" t="s">
        <v>23</v>
      </c>
      <c r="C14" t="s">
        <v>73</v>
      </c>
      <c r="D14" t="b">
        <f t="shared" si="0"/>
        <v>1</v>
      </c>
    </row>
    <row r="15" spans="1:4" x14ac:dyDescent="0.25">
      <c r="A15" t="s">
        <v>123</v>
      </c>
      <c r="B15" t="s">
        <v>105</v>
      </c>
      <c r="C15" t="s">
        <v>123</v>
      </c>
      <c r="D15" t="b">
        <f t="shared" si="0"/>
        <v>1</v>
      </c>
    </row>
    <row r="16" spans="1:4" x14ac:dyDescent="0.25">
      <c r="A16" t="s">
        <v>74</v>
      </c>
      <c r="B16" t="s">
        <v>24</v>
      </c>
      <c r="C16" t="s">
        <v>74</v>
      </c>
      <c r="D16" t="b">
        <f t="shared" si="0"/>
        <v>1</v>
      </c>
    </row>
    <row r="17" spans="1:5" x14ac:dyDescent="0.25">
      <c r="A17" t="s">
        <v>75</v>
      </c>
      <c r="B17" t="s">
        <v>25</v>
      </c>
      <c r="C17" t="s">
        <v>75</v>
      </c>
      <c r="D17" t="b">
        <f t="shared" si="0"/>
        <v>1</v>
      </c>
    </row>
    <row r="18" spans="1:5" x14ac:dyDescent="0.25">
      <c r="A18" t="s">
        <v>124</v>
      </c>
      <c r="B18" t="s">
        <v>106</v>
      </c>
      <c r="C18" t="s">
        <v>124</v>
      </c>
      <c r="D18" t="b">
        <f t="shared" si="0"/>
        <v>1</v>
      </c>
    </row>
    <row r="19" spans="1:5" x14ac:dyDescent="0.25">
      <c r="A19" t="s">
        <v>80</v>
      </c>
      <c r="B19" t="s">
        <v>30</v>
      </c>
      <c r="C19" t="s">
        <v>80</v>
      </c>
      <c r="D19" t="b">
        <f t="shared" si="0"/>
        <v>1</v>
      </c>
    </row>
    <row r="20" spans="1:5" x14ac:dyDescent="0.25">
      <c r="A20" t="s">
        <v>81</v>
      </c>
      <c r="B20" t="s">
        <v>31</v>
      </c>
      <c r="C20" t="s">
        <v>81</v>
      </c>
      <c r="D20" t="b">
        <f t="shared" si="0"/>
        <v>1</v>
      </c>
    </row>
    <row r="21" spans="1:5" x14ac:dyDescent="0.25">
      <c r="A21" t="s">
        <v>82</v>
      </c>
      <c r="B21" t="s">
        <v>107</v>
      </c>
      <c r="C21" t="s">
        <v>82</v>
      </c>
      <c r="D21" t="b">
        <f t="shared" si="0"/>
        <v>1</v>
      </c>
    </row>
    <row r="22" spans="1:5" x14ac:dyDescent="0.25">
      <c r="A22" t="s">
        <v>83</v>
      </c>
      <c r="B22" t="s">
        <v>33</v>
      </c>
      <c r="C22" t="s">
        <v>83</v>
      </c>
      <c r="D22" t="b">
        <f t="shared" si="0"/>
        <v>1</v>
      </c>
    </row>
    <row r="23" spans="1:5" x14ac:dyDescent="0.25">
      <c r="A23" t="s">
        <v>84</v>
      </c>
      <c r="B23" t="s">
        <v>34</v>
      </c>
      <c r="C23" t="s">
        <v>84</v>
      </c>
      <c r="D23" t="b">
        <f t="shared" si="0"/>
        <v>1</v>
      </c>
    </row>
    <row r="24" spans="1:5" x14ac:dyDescent="0.25">
      <c r="A24" t="s">
        <v>85</v>
      </c>
      <c r="B24" t="s">
        <v>35</v>
      </c>
      <c r="C24" t="s">
        <v>85</v>
      </c>
      <c r="D24" t="b">
        <f t="shared" si="0"/>
        <v>1</v>
      </c>
    </row>
    <row r="25" spans="1:5" x14ac:dyDescent="0.25">
      <c r="A25" t="s">
        <v>125</v>
      </c>
      <c r="B25" t="s">
        <v>108</v>
      </c>
      <c r="C25" t="s">
        <v>125</v>
      </c>
      <c r="D25" t="b">
        <f t="shared" si="0"/>
        <v>1</v>
      </c>
    </row>
    <row r="26" spans="1:5" x14ac:dyDescent="0.25">
      <c r="A26" t="s">
        <v>87</v>
      </c>
      <c r="B26" t="s">
        <v>37</v>
      </c>
      <c r="C26" t="s">
        <v>87</v>
      </c>
      <c r="D26" t="b">
        <f t="shared" si="0"/>
        <v>1</v>
      </c>
    </row>
    <row r="27" spans="1:5" x14ac:dyDescent="0.25">
      <c r="A27" t="s">
        <v>126</v>
      </c>
      <c r="B27" t="s">
        <v>109</v>
      </c>
      <c r="C27" t="s">
        <v>126</v>
      </c>
      <c r="D27" t="b">
        <f t="shared" si="0"/>
        <v>1</v>
      </c>
      <c r="E27" t="s">
        <v>110</v>
      </c>
    </row>
    <row r="28" spans="1:5" x14ac:dyDescent="0.25">
      <c r="A28" t="s">
        <v>88</v>
      </c>
      <c r="B28" t="s">
        <v>38</v>
      </c>
      <c r="C28" t="s">
        <v>88</v>
      </c>
      <c r="D28" t="b">
        <f t="shared" si="0"/>
        <v>1</v>
      </c>
    </row>
    <row r="29" spans="1:5" x14ac:dyDescent="0.25">
      <c r="A29" t="s">
        <v>89</v>
      </c>
      <c r="B29" t="s">
        <v>39</v>
      </c>
      <c r="C29" t="s">
        <v>89</v>
      </c>
      <c r="D29" t="b">
        <f t="shared" si="0"/>
        <v>1</v>
      </c>
    </row>
    <row r="30" spans="1:5" x14ac:dyDescent="0.25">
      <c r="A30" t="s">
        <v>91</v>
      </c>
      <c r="B30" t="s">
        <v>41</v>
      </c>
      <c r="C30" t="s">
        <v>91</v>
      </c>
      <c r="D30" t="b">
        <f t="shared" si="0"/>
        <v>1</v>
      </c>
    </row>
    <row r="31" spans="1:5" x14ac:dyDescent="0.25">
      <c r="A31" t="s">
        <v>92</v>
      </c>
      <c r="B31" t="s">
        <v>42</v>
      </c>
      <c r="C31" t="s">
        <v>92</v>
      </c>
      <c r="D31" t="b">
        <f t="shared" si="0"/>
        <v>1</v>
      </c>
    </row>
    <row r="32" spans="1:5" x14ac:dyDescent="0.25">
      <c r="A32" t="s">
        <v>93</v>
      </c>
      <c r="B32" t="s">
        <v>43</v>
      </c>
      <c r="C32" t="s">
        <v>93</v>
      </c>
      <c r="D32" t="b">
        <f t="shared" si="0"/>
        <v>1</v>
      </c>
    </row>
    <row r="33" spans="1:4" x14ac:dyDescent="0.25">
      <c r="A33" t="s">
        <v>94</v>
      </c>
      <c r="B33" t="s">
        <v>44</v>
      </c>
      <c r="C33" t="s">
        <v>94</v>
      </c>
      <c r="D33" t="b">
        <f t="shared" si="0"/>
        <v>1</v>
      </c>
    </row>
    <row r="34" spans="1:4" x14ac:dyDescent="0.25">
      <c r="A34" t="s">
        <v>95</v>
      </c>
      <c r="B34" t="s">
        <v>45</v>
      </c>
      <c r="C34" t="s">
        <v>95</v>
      </c>
      <c r="D34" t="b">
        <f t="shared" si="0"/>
        <v>1</v>
      </c>
    </row>
    <row r="35" spans="1:4" x14ac:dyDescent="0.25">
      <c r="A35" t="s">
        <v>127</v>
      </c>
      <c r="B35" t="s">
        <v>111</v>
      </c>
      <c r="C35" t="s">
        <v>127</v>
      </c>
      <c r="D35" t="b">
        <f t="shared" si="0"/>
        <v>1</v>
      </c>
    </row>
    <row r="36" spans="1:4" x14ac:dyDescent="0.25">
      <c r="A36" t="s">
        <v>128</v>
      </c>
      <c r="B36" t="s">
        <v>112</v>
      </c>
      <c r="C36" t="s">
        <v>128</v>
      </c>
      <c r="D36" t="b">
        <f t="shared" si="0"/>
        <v>1</v>
      </c>
    </row>
    <row r="37" spans="1:4" x14ac:dyDescent="0.25">
      <c r="A37" t="s">
        <v>129</v>
      </c>
      <c r="B37" t="s">
        <v>113</v>
      </c>
      <c r="C37" t="s">
        <v>129</v>
      </c>
      <c r="D37" t="b">
        <f t="shared" si="0"/>
        <v>1</v>
      </c>
    </row>
    <row r="38" spans="1:4" x14ac:dyDescent="0.25">
      <c r="A38" t="s">
        <v>130</v>
      </c>
      <c r="B38" t="s">
        <v>114</v>
      </c>
      <c r="C38" t="s">
        <v>130</v>
      </c>
      <c r="D38" t="b">
        <f t="shared" si="0"/>
        <v>1</v>
      </c>
    </row>
    <row r="39" spans="1:4" x14ac:dyDescent="0.25">
      <c r="A39" t="s">
        <v>131</v>
      </c>
      <c r="B39" t="s">
        <v>115</v>
      </c>
      <c r="C39" t="s">
        <v>131</v>
      </c>
      <c r="D39" t="b">
        <f t="shared" si="0"/>
        <v>1</v>
      </c>
    </row>
    <row r="40" spans="1:4" x14ac:dyDescent="0.25">
      <c r="A40" t="s">
        <v>132</v>
      </c>
      <c r="B40" t="s">
        <v>116</v>
      </c>
      <c r="C40" t="s">
        <v>132</v>
      </c>
      <c r="D40" t="b">
        <f t="shared" si="0"/>
        <v>1</v>
      </c>
    </row>
    <row r="41" spans="1:4" x14ac:dyDescent="0.25">
      <c r="A41" t="s">
        <v>97</v>
      </c>
      <c r="B41" t="s">
        <v>117</v>
      </c>
      <c r="C41" t="s">
        <v>97</v>
      </c>
      <c r="D41" t="b">
        <f t="shared" si="0"/>
        <v>1</v>
      </c>
    </row>
    <row r="42" spans="1:4" x14ac:dyDescent="0.25">
      <c r="A42" t="s">
        <v>98</v>
      </c>
      <c r="B42" t="s">
        <v>48</v>
      </c>
      <c r="C42" t="s">
        <v>98</v>
      </c>
      <c r="D42" t="b">
        <f t="shared" si="0"/>
        <v>1</v>
      </c>
    </row>
    <row r="43" spans="1:4" x14ac:dyDescent="0.25">
      <c r="A43" t="s">
        <v>133</v>
      </c>
      <c r="B43" t="s">
        <v>118</v>
      </c>
      <c r="C43" t="s">
        <v>133</v>
      </c>
      <c r="D43" t="b">
        <f t="shared" si="0"/>
        <v>1</v>
      </c>
    </row>
    <row r="44" spans="1:4" x14ac:dyDescent="0.25">
      <c r="A44" t="s">
        <v>134</v>
      </c>
      <c r="B44" t="s">
        <v>119</v>
      </c>
      <c r="C44" t="s">
        <v>134</v>
      </c>
      <c r="D44" t="b">
        <f t="shared" si="0"/>
        <v>1</v>
      </c>
    </row>
    <row r="45" spans="1:4" x14ac:dyDescent="0.25">
      <c r="A45" t="s">
        <v>100</v>
      </c>
      <c r="B45" t="s">
        <v>50</v>
      </c>
      <c r="C45" t="s">
        <v>100</v>
      </c>
      <c r="D45" t="b">
        <f t="shared" si="0"/>
        <v>1</v>
      </c>
    </row>
    <row r="46" spans="1:4" x14ac:dyDescent="0.25">
      <c r="A46" t="s">
        <v>121</v>
      </c>
      <c r="B46" t="s">
        <v>120</v>
      </c>
      <c r="C46" t="s">
        <v>121</v>
      </c>
      <c r="D46" t="b">
        <f t="shared" si="0"/>
        <v>1</v>
      </c>
    </row>
    <row r="47" spans="1:4" x14ac:dyDescent="0.25">
      <c r="A47" t="s">
        <v>101</v>
      </c>
      <c r="B47" t="s">
        <v>51</v>
      </c>
      <c r="C47" t="s">
        <v>101</v>
      </c>
      <c r="D47" t="b">
        <f t="shared" si="0"/>
        <v>1</v>
      </c>
    </row>
    <row r="48" spans="1:4" x14ac:dyDescent="0.25">
      <c r="A48" t="s">
        <v>102</v>
      </c>
      <c r="B48" t="s">
        <v>52</v>
      </c>
      <c r="C48" t="s">
        <v>102</v>
      </c>
      <c r="D48" t="b">
        <f t="shared" si="0"/>
        <v>1</v>
      </c>
    </row>
  </sheetData>
  <autoFilter ref="B1:D1" xr:uid="{484198A3-6894-4878-B540-889B039589A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8180-AA7B-4A7F-BBDF-16CDFFE4CE50}">
  <dimension ref="A1:L68"/>
  <sheetViews>
    <sheetView tabSelected="1" zoomScale="85" zoomScaleNormal="85" workbookViewId="0">
      <selection activeCell="L9" sqref="L9"/>
    </sheetView>
  </sheetViews>
  <sheetFormatPr defaultRowHeight="15" x14ac:dyDescent="0.25"/>
  <cols>
    <col min="1" max="1" width="6.42578125" bestFit="1" customWidth="1"/>
    <col min="2" max="3" width="9.5703125" style="2" bestFit="1" customWidth="1"/>
    <col min="4" max="4" width="10.42578125" style="2" bestFit="1" customWidth="1"/>
    <col min="5" max="6" width="13.140625" style="2" bestFit="1" customWidth="1"/>
    <col min="7" max="7" width="4.5703125" customWidth="1"/>
    <col min="8" max="8" width="36.28515625" bestFit="1" customWidth="1"/>
    <col min="9" max="9" width="24.28515625" bestFit="1" customWidth="1"/>
    <col min="11" max="11" width="48.85546875" bestFit="1" customWidth="1"/>
    <col min="12" max="12" width="49.28515625" bestFit="1" customWidth="1"/>
  </cols>
  <sheetData>
    <row r="1" spans="1:12" x14ac:dyDescent="0.25">
      <c r="A1" s="1" t="s">
        <v>137</v>
      </c>
      <c r="B1" s="3">
        <v>4.4000000000000004</v>
      </c>
      <c r="C1" s="3">
        <v>2.4</v>
      </c>
      <c r="D1" s="3" t="s">
        <v>138</v>
      </c>
      <c r="E1" s="3" t="s">
        <v>135</v>
      </c>
      <c r="F1" s="3" t="s">
        <v>136</v>
      </c>
      <c r="H1" s="3">
        <v>4.4000000000000004</v>
      </c>
      <c r="I1" s="3">
        <v>2.4</v>
      </c>
      <c r="J1" s="1" t="s">
        <v>139</v>
      </c>
      <c r="K1" s="3">
        <v>4.4000000000000004</v>
      </c>
      <c r="L1" s="3">
        <v>2.4</v>
      </c>
    </row>
    <row r="2" spans="1:12" x14ac:dyDescent="0.25">
      <c r="A2" t="s">
        <v>75</v>
      </c>
      <c r="B2" s="2" t="str">
        <f>IF(COUNTIF('4.4'!$C$2:$C$52,A2)=1, "Y","N")</f>
        <v>Y</v>
      </c>
      <c r="C2" s="2" t="str">
        <f>IF(COUNTIF('2.4'!$C$2:$C$52,A2)=1, "Y","N")</f>
        <v>Y</v>
      </c>
      <c r="D2" s="2" t="b">
        <f>AND(B2="Y",C2="Y")</f>
        <v>1</v>
      </c>
      <c r="E2" s="2" t="b">
        <f>AND(B2="Y",C2="N")</f>
        <v>0</v>
      </c>
      <c r="F2" s="2" t="b">
        <f>AND(B2="N",C2="Y")</f>
        <v>0</v>
      </c>
      <c r="H2" t="str">
        <f>VLOOKUP(A2,'4.4'!$A$2:$B$52,2,0)</f>
        <v>deviceModelDescTag</v>
      </c>
      <c r="I2" t="str">
        <f>VLOOKUP(A2,'2.4'!$A$2:$B$48,2,0)</f>
        <v>deviceModelDescTag</v>
      </c>
      <c r="J2" t="b">
        <f>H2=I2</f>
        <v>1</v>
      </c>
      <c r="K2" t="str">
        <f>"public const string "&amp;UPPER(LEFT(H2,1))&amp;RIGHT(H2,LEN(H2)-1)&amp;" = """&amp;A2&amp;""";"</f>
        <v>public const string DeviceModelDescTag = "dmdd";</v>
      </c>
    </row>
    <row r="3" spans="1:12" x14ac:dyDescent="0.25">
      <c r="A3" t="s">
        <v>74</v>
      </c>
      <c r="B3" s="2" t="str">
        <f>IF(COUNTIF('4.4'!$C$2:$C$52,A3)=1, "Y","N")</f>
        <v>Y</v>
      </c>
      <c r="C3" s="2" t="str">
        <f>IF(COUNTIF('2.4'!$C$2:$C$52,A3)=1, "Y","N")</f>
        <v>Y</v>
      </c>
      <c r="D3" s="2" t="b">
        <f>AND(B3="Y",C3="Y")</f>
        <v>1</v>
      </c>
      <c r="E3" s="2" t="b">
        <f>AND(B3="Y",C3="N")</f>
        <v>0</v>
      </c>
      <c r="F3" s="2" t="b">
        <f>AND(B3="N",C3="Y")</f>
        <v>0</v>
      </c>
      <c r="H3" t="str">
        <f>VLOOKUP(A3,'4.4'!$A$2:$B$52,2,0)</f>
        <v>deviceMfgDescTag</v>
      </c>
      <c r="I3" t="str">
        <f>VLOOKUP(A3,'2.4'!$A$2:$B$48,2,0)</f>
        <v>deviceMfgDescTag</v>
      </c>
      <c r="J3" t="b">
        <f t="shared" ref="J3:J32" si="0">H3=I3</f>
        <v>1</v>
      </c>
      <c r="K3" t="str">
        <f t="shared" ref="K3:L36" si="1">"public const string "&amp;UPPER(LEFT(H3,1))&amp;RIGHT(H3,LEN(H3)-1)&amp;" = """&amp;A3&amp;""";"</f>
        <v>public const string DeviceMfgDescTag = "dmnd";</v>
      </c>
    </row>
    <row r="4" spans="1:12" x14ac:dyDescent="0.25">
      <c r="A4" t="s">
        <v>80</v>
      </c>
      <c r="B4" s="2" t="str">
        <f>IF(COUNTIF('4.4'!$C$2:$C$52,A4)=1, "Y","N")</f>
        <v>Y</v>
      </c>
      <c r="C4" s="2" t="str">
        <f>IF(COUNTIF('2.4'!$C$2:$C$52,A4)=1, "Y","N")</f>
        <v>Y</v>
      </c>
      <c r="D4" s="2" t="b">
        <f>AND(B4="Y",C4="Y")</f>
        <v>1</v>
      </c>
      <c r="E4" s="2" t="b">
        <f>AND(B4="Y",C4="N")</f>
        <v>0</v>
      </c>
      <c r="F4" s="2" t="b">
        <f>AND(B4="N",C4="Y")</f>
        <v>0</v>
      </c>
      <c r="H4" t="str">
        <f>VLOOKUP(A4,'4.4'!$A$2:$B$52,2,0)</f>
        <v>gamutTag</v>
      </c>
      <c r="I4" t="str">
        <f>VLOOKUP(A4,'2.4'!$A$2:$B$48,2,0)</f>
        <v>gamutTag</v>
      </c>
      <c r="J4" t="b">
        <f t="shared" si="0"/>
        <v>1</v>
      </c>
      <c r="K4" t="str">
        <f t="shared" si="1"/>
        <v>public const string GamutTag = "gamt";</v>
      </c>
    </row>
    <row r="5" spans="1:12" x14ac:dyDescent="0.25">
      <c r="A5" t="s">
        <v>83</v>
      </c>
      <c r="B5" s="2" t="str">
        <f>IF(COUNTIF('4.4'!$C$2:$C$52,A5)=1, "Y","N")</f>
        <v>Y</v>
      </c>
      <c r="C5" s="2" t="str">
        <f>IF(COUNTIF('2.4'!$C$2:$C$52,A5)=1, "Y","N")</f>
        <v>Y</v>
      </c>
      <c r="D5" s="2" t="b">
        <f>AND(B5="Y",C5="Y")</f>
        <v>1</v>
      </c>
      <c r="E5" s="2" t="b">
        <f>AND(B5="Y",C5="N")</f>
        <v>0</v>
      </c>
      <c r="F5" s="2" t="b">
        <f>AND(B5="N",C5="Y")</f>
        <v>0</v>
      </c>
      <c r="H5" t="str">
        <f>VLOOKUP(A5,'4.4'!$A$2:$B$52,2,0)</f>
        <v>greenTRCTag</v>
      </c>
      <c r="I5" t="str">
        <f>VLOOKUP(A5,'2.4'!$A$2:$B$48,2,0)</f>
        <v>greenTRCTag</v>
      </c>
      <c r="J5" t="b">
        <f t="shared" si="0"/>
        <v>1</v>
      </c>
      <c r="K5" t="str">
        <f t="shared" si="1"/>
        <v>public const string GreenTRCTag = "gTRC";</v>
      </c>
    </row>
    <row r="6" spans="1:12" x14ac:dyDescent="0.25">
      <c r="A6" t="s">
        <v>81</v>
      </c>
      <c r="B6" s="2" t="str">
        <f>IF(COUNTIF('4.4'!$C$2:$C$52,A6)=1, "Y","N")</f>
        <v>Y</v>
      </c>
      <c r="C6" s="2" t="str">
        <f>IF(COUNTIF('2.4'!$C$2:$C$52,A6)=1, "Y","N")</f>
        <v>Y</v>
      </c>
      <c r="D6" s="2" t="b">
        <f>AND(B6="Y",C6="Y")</f>
        <v>1</v>
      </c>
      <c r="E6" s="2" t="b">
        <f>AND(B6="Y",C6="N")</f>
        <v>0</v>
      </c>
      <c r="F6" s="2" t="b">
        <f>AND(B6="N",C6="Y")</f>
        <v>0</v>
      </c>
      <c r="H6" t="str">
        <f>VLOOKUP(A6,'4.4'!$A$2:$B$52,2,0)</f>
        <v>grayTRCTag</v>
      </c>
      <c r="I6" t="str">
        <f>VLOOKUP(A6,'2.4'!$A$2:$B$48,2,0)</f>
        <v>grayTRCTag</v>
      </c>
      <c r="J6" t="b">
        <f t="shared" si="0"/>
        <v>1</v>
      </c>
      <c r="K6" t="str">
        <f t="shared" si="1"/>
        <v>public const string GrayTRCTag = "kTRC";</v>
      </c>
    </row>
    <row r="7" spans="1:12" x14ac:dyDescent="0.25">
      <c r="A7" t="s">
        <v>84</v>
      </c>
      <c r="B7" s="2" t="str">
        <f>IF(COUNTIF('4.4'!$C$2:$C$52,A7)=1, "Y","N")</f>
        <v>Y</v>
      </c>
      <c r="C7" s="2" t="str">
        <f>IF(COUNTIF('2.4'!$C$2:$C$52,A7)=1, "Y","N")</f>
        <v>Y</v>
      </c>
      <c r="D7" s="2" t="b">
        <f>AND(B7="Y",C7="Y")</f>
        <v>1</v>
      </c>
      <c r="E7" s="2" t="b">
        <f>AND(B7="Y",C7="N")</f>
        <v>0</v>
      </c>
      <c r="F7" s="2" t="b">
        <f>AND(B7="N",C7="Y")</f>
        <v>0</v>
      </c>
      <c r="H7" t="str">
        <f>VLOOKUP(A7,'4.4'!$A$2:$B$52,2,0)</f>
        <v>luminanceTag</v>
      </c>
      <c r="I7" t="str">
        <f>VLOOKUP(A7,'2.4'!$A$2:$B$48,2,0)</f>
        <v>luminanceTag</v>
      </c>
      <c r="J7" t="b">
        <f t="shared" si="0"/>
        <v>1</v>
      </c>
      <c r="K7" t="str">
        <f t="shared" si="1"/>
        <v>public const string LuminanceTag = "lumi";</v>
      </c>
    </row>
    <row r="8" spans="1:12" x14ac:dyDescent="0.25">
      <c r="A8" t="s">
        <v>85</v>
      </c>
      <c r="B8" s="2" t="str">
        <f>IF(COUNTIF('4.4'!$C$2:$C$52,A8)=1, "Y","N")</f>
        <v>Y</v>
      </c>
      <c r="C8" s="2" t="str">
        <f>IF(COUNTIF('2.4'!$C$2:$C$52,A8)=1, "Y","N")</f>
        <v>Y</v>
      </c>
      <c r="D8" s="2" t="b">
        <f>AND(B8="Y",C8="Y")</f>
        <v>1</v>
      </c>
      <c r="E8" s="2" t="b">
        <f>AND(B8="Y",C8="N")</f>
        <v>0</v>
      </c>
      <c r="F8" s="2" t="b">
        <f>AND(B8="N",C8="Y")</f>
        <v>0</v>
      </c>
      <c r="H8" t="str">
        <f>VLOOKUP(A8,'4.4'!$A$2:$B$52,2,0)</f>
        <v>measurementTag</v>
      </c>
      <c r="I8" t="str">
        <f>VLOOKUP(A8,'2.4'!$A$2:$B$48,2,0)</f>
        <v>measurementTag</v>
      </c>
      <c r="J8" t="b">
        <f t="shared" si="0"/>
        <v>1</v>
      </c>
      <c r="K8" t="str">
        <f t="shared" si="1"/>
        <v>public const string MeasurementTag = "meas";</v>
      </c>
    </row>
    <row r="9" spans="1:12" x14ac:dyDescent="0.25">
      <c r="A9" t="s">
        <v>88</v>
      </c>
      <c r="B9" s="2" t="str">
        <f>IF(COUNTIF('4.4'!$C$2:$C$52,A9)=1, "Y","N")</f>
        <v>Y</v>
      </c>
      <c r="C9" s="2" t="str">
        <f>IF(COUNTIF('2.4'!$C$2:$C$52,A9)=1, "Y","N")</f>
        <v>Y</v>
      </c>
      <c r="D9" s="2" t="b">
        <f>AND(B9="Y",C9="Y")</f>
        <v>1</v>
      </c>
      <c r="E9" s="2" t="b">
        <f>AND(B9="Y",C9="N")</f>
        <v>0</v>
      </c>
      <c r="F9" s="2" t="b">
        <f>AND(B9="N",C9="Y")</f>
        <v>0</v>
      </c>
      <c r="H9" t="str">
        <f>VLOOKUP(A9,'4.4'!$A$2:$B$52,2,0)</f>
        <v>namedColor2Tag</v>
      </c>
      <c r="I9" t="str">
        <f>VLOOKUP(A9,'2.4'!$A$2:$B$48,2,0)</f>
        <v>namedColor2Tag</v>
      </c>
      <c r="J9" t="b">
        <f t="shared" si="0"/>
        <v>1</v>
      </c>
      <c r="K9" t="str">
        <f t="shared" si="1"/>
        <v>public const string NamedColor2Tag = "ncl2";</v>
      </c>
    </row>
    <row r="10" spans="1:12" x14ac:dyDescent="0.25">
      <c r="A10" t="s">
        <v>91</v>
      </c>
      <c r="B10" s="2" t="str">
        <f>IF(COUNTIF('4.4'!$C$2:$C$52,A10)=1, "Y","N")</f>
        <v>Y</v>
      </c>
      <c r="C10" s="2" t="str">
        <f>IF(COUNTIF('2.4'!$C$2:$C$52,A10)=1, "Y","N")</f>
        <v>Y</v>
      </c>
      <c r="D10" s="2" t="b">
        <f>AND(B10="Y",C10="Y")</f>
        <v>1</v>
      </c>
      <c r="E10" s="2" t="b">
        <f>AND(B10="Y",C10="N")</f>
        <v>0</v>
      </c>
      <c r="F10" s="2" t="b">
        <f>AND(B10="N",C10="Y")</f>
        <v>0</v>
      </c>
      <c r="H10" t="str">
        <f>VLOOKUP(A10,'4.4'!$A$2:$B$52,2,0)</f>
        <v>preview0Tag</v>
      </c>
      <c r="I10" t="str">
        <f>VLOOKUP(A10,'2.4'!$A$2:$B$48,2,0)</f>
        <v>preview0Tag</v>
      </c>
      <c r="J10" t="b">
        <f t="shared" si="0"/>
        <v>1</v>
      </c>
      <c r="K10" t="str">
        <f t="shared" si="1"/>
        <v>public const string Preview0Tag = "pre0";</v>
      </c>
    </row>
    <row r="11" spans="1:12" x14ac:dyDescent="0.25">
      <c r="A11" t="s">
        <v>92</v>
      </c>
      <c r="B11" s="2" t="str">
        <f>IF(COUNTIF('4.4'!$C$2:$C$52,A11)=1, "Y","N")</f>
        <v>Y</v>
      </c>
      <c r="C11" s="2" t="str">
        <f>IF(COUNTIF('2.4'!$C$2:$C$52,A11)=1, "Y","N")</f>
        <v>Y</v>
      </c>
      <c r="D11" s="2" t="b">
        <f>AND(B11="Y",C11="Y")</f>
        <v>1</v>
      </c>
      <c r="E11" s="2" t="b">
        <f>AND(B11="Y",C11="N")</f>
        <v>0</v>
      </c>
      <c r="F11" s="2" t="b">
        <f>AND(B11="N",C11="Y")</f>
        <v>0</v>
      </c>
      <c r="H11" t="str">
        <f>VLOOKUP(A11,'4.4'!$A$2:$B$52,2,0)</f>
        <v>preview1Tag</v>
      </c>
      <c r="I11" t="str">
        <f>VLOOKUP(A11,'2.4'!$A$2:$B$48,2,0)</f>
        <v>preview1Tag</v>
      </c>
      <c r="J11" t="b">
        <f t="shared" si="0"/>
        <v>1</v>
      </c>
      <c r="K11" t="str">
        <f t="shared" si="1"/>
        <v>public const string Preview1Tag = "pre1";</v>
      </c>
    </row>
    <row r="12" spans="1:12" x14ac:dyDescent="0.25">
      <c r="A12" t="s">
        <v>93</v>
      </c>
      <c r="B12" s="2" t="str">
        <f>IF(COUNTIF('4.4'!$C$2:$C$52,A12)=1, "Y","N")</f>
        <v>Y</v>
      </c>
      <c r="C12" s="2" t="str">
        <f>IF(COUNTIF('2.4'!$C$2:$C$52,A12)=1, "Y","N")</f>
        <v>Y</v>
      </c>
      <c r="D12" s="2" t="b">
        <f>AND(B12="Y",C12="Y")</f>
        <v>1</v>
      </c>
      <c r="E12" s="2" t="b">
        <f>AND(B12="Y",C12="N")</f>
        <v>0</v>
      </c>
      <c r="F12" s="2" t="b">
        <f>AND(B12="N",C12="Y")</f>
        <v>0</v>
      </c>
      <c r="H12" t="str">
        <f>VLOOKUP(A12,'4.4'!$A$2:$B$52,2,0)</f>
        <v>preview2Tag</v>
      </c>
      <c r="I12" t="str">
        <f>VLOOKUP(A12,'2.4'!$A$2:$B$48,2,0)</f>
        <v>preview2Tag</v>
      </c>
      <c r="J12" t="b">
        <f t="shared" si="0"/>
        <v>1</v>
      </c>
      <c r="K12" t="str">
        <f t="shared" si="1"/>
        <v>public const string Preview2Tag = "pre2";</v>
      </c>
    </row>
    <row r="13" spans="1:12" x14ac:dyDescent="0.25">
      <c r="A13" t="s">
        <v>95</v>
      </c>
      <c r="B13" s="2" t="str">
        <f>IF(COUNTIF('4.4'!$C$2:$C$52,A13)=1, "Y","N")</f>
        <v>Y</v>
      </c>
      <c r="C13" s="2" t="str">
        <f>IF(COUNTIF('2.4'!$C$2:$C$52,A13)=1, "Y","N")</f>
        <v>Y</v>
      </c>
      <c r="D13" s="2" t="b">
        <f>AND(B13="Y",C13="Y")</f>
        <v>1</v>
      </c>
      <c r="E13" s="2" t="b">
        <f>AND(B13="Y",C13="N")</f>
        <v>0</v>
      </c>
      <c r="F13" s="2" t="b">
        <f>AND(B13="N",C13="Y")</f>
        <v>0</v>
      </c>
      <c r="H13" t="str">
        <f>VLOOKUP(A13,'4.4'!$A$2:$B$52,2,0)</f>
        <v>profileSequenceDescTag</v>
      </c>
      <c r="I13" t="str">
        <f>VLOOKUP(A13,'2.4'!$A$2:$B$48,2,0)</f>
        <v>profileSequenceDescTag</v>
      </c>
      <c r="J13" t="b">
        <f t="shared" si="0"/>
        <v>1</v>
      </c>
      <c r="K13" t="str">
        <f t="shared" si="1"/>
        <v>public const string ProfileSequenceDescTag = "pseq";</v>
      </c>
    </row>
    <row r="14" spans="1:12" x14ac:dyDescent="0.25">
      <c r="A14" t="s">
        <v>89</v>
      </c>
      <c r="B14" s="2" t="str">
        <f>IF(COUNTIF('4.4'!$C$2:$C$52,A14)=1, "Y","N")</f>
        <v>Y</v>
      </c>
      <c r="C14" s="2" t="str">
        <f>IF(COUNTIF('2.4'!$C$2:$C$52,A14)=1, "Y","N")</f>
        <v>Y</v>
      </c>
      <c r="D14" s="2" t="b">
        <f>AND(B14="Y",C14="Y")</f>
        <v>1</v>
      </c>
      <c r="E14" s="2" t="b">
        <f>AND(B14="Y",C14="N")</f>
        <v>0</v>
      </c>
      <c r="F14" s="2" t="b">
        <f>AND(B14="N",C14="Y")</f>
        <v>0</v>
      </c>
      <c r="H14" t="str">
        <f>VLOOKUP(A14,'4.4'!$A$2:$B$52,2,0)</f>
        <v>outputResponseTag</v>
      </c>
      <c r="I14" t="str">
        <f>VLOOKUP(A14,'2.4'!$A$2:$B$48,2,0)</f>
        <v>outputResponseTag</v>
      </c>
      <c r="J14" t="b">
        <f t="shared" si="0"/>
        <v>1</v>
      </c>
      <c r="K14" t="str">
        <f t="shared" si="1"/>
        <v>public const string OutputResponseTag = "resp";</v>
      </c>
    </row>
    <row r="15" spans="1:12" x14ac:dyDescent="0.25">
      <c r="A15" t="s">
        <v>98</v>
      </c>
      <c r="B15" s="2" t="str">
        <f>IF(COUNTIF('4.4'!$C$2:$C$52,A15)=1, "Y","N")</f>
        <v>Y</v>
      </c>
      <c r="C15" s="2" t="str">
        <f>IF(COUNTIF('2.4'!$C$2:$C$52,A15)=1, "Y","N")</f>
        <v>Y</v>
      </c>
      <c r="D15" s="2" t="b">
        <f>AND(B15="Y",C15="Y")</f>
        <v>1</v>
      </c>
      <c r="E15" s="2" t="b">
        <f>AND(B15="Y",C15="N")</f>
        <v>0</v>
      </c>
      <c r="F15" s="2" t="b">
        <f>AND(B15="N",C15="Y")</f>
        <v>0</v>
      </c>
      <c r="H15" t="str">
        <f>VLOOKUP(A15,'4.4'!$A$2:$B$52,2,0)</f>
        <v>redTRCTag</v>
      </c>
      <c r="I15" t="str">
        <f>VLOOKUP(A15,'2.4'!$A$2:$B$48,2,0)</f>
        <v>redTRCTag</v>
      </c>
      <c r="J15" t="b">
        <f t="shared" si="0"/>
        <v>1</v>
      </c>
      <c r="K15" t="str">
        <f t="shared" si="1"/>
        <v>public const string RedTRCTag = "rTRC";</v>
      </c>
    </row>
    <row r="16" spans="1:12" x14ac:dyDescent="0.25">
      <c r="A16" t="s">
        <v>66</v>
      </c>
      <c r="B16" s="2" t="str">
        <f>IF(COUNTIF('4.4'!$C$2:$C$52,A16)=1, "Y","N")</f>
        <v>Y</v>
      </c>
      <c r="C16" s="2" t="str">
        <f>IF(COUNTIF('2.4'!$C$2:$C$52,A16)=1, "Y","N")</f>
        <v>Y</v>
      </c>
      <c r="D16" s="2" t="b">
        <f>AND(B16="Y",C16="Y")</f>
        <v>1</v>
      </c>
      <c r="E16" s="2" t="b">
        <f>AND(B16="Y",C16="N")</f>
        <v>0</v>
      </c>
      <c r="F16" s="2" t="b">
        <f>AND(B16="N",C16="Y")</f>
        <v>0</v>
      </c>
      <c r="H16" t="str">
        <f>VLOOKUP(A16,'4.4'!$A$2:$B$52,2,0)</f>
        <v>charTargetTag</v>
      </c>
      <c r="I16" t="str">
        <f>VLOOKUP(A16,'2.4'!$A$2:$B$48,2,0)</f>
        <v>charTargetTag</v>
      </c>
      <c r="J16" t="b">
        <f t="shared" si="0"/>
        <v>1</v>
      </c>
      <c r="K16" t="str">
        <f t="shared" si="1"/>
        <v>public const string CharTargetTag = "targ";</v>
      </c>
    </row>
    <row r="17" spans="1:11" x14ac:dyDescent="0.25">
      <c r="A17" t="s">
        <v>100</v>
      </c>
      <c r="B17" s="2" t="str">
        <f>IF(COUNTIF('4.4'!$C$2:$C$52,A17)=1, "Y","N")</f>
        <v>Y</v>
      </c>
      <c r="C17" s="2" t="str">
        <f>IF(COUNTIF('2.4'!$C$2:$C$52,A17)=1, "Y","N")</f>
        <v>Y</v>
      </c>
      <c r="D17" s="2" t="b">
        <f>AND(B17="Y",C17="Y")</f>
        <v>1</v>
      </c>
      <c r="E17" s="2" t="b">
        <f>AND(B17="Y",C17="N")</f>
        <v>0</v>
      </c>
      <c r="F17" s="2" t="b">
        <f>AND(B17="N",C17="Y")</f>
        <v>0</v>
      </c>
      <c r="H17" t="str">
        <f>VLOOKUP(A17,'4.4'!$A$2:$B$52,2,0)</f>
        <v>technologyTag</v>
      </c>
      <c r="I17" t="str">
        <f>VLOOKUP(A17,'2.4'!$A$2:$B$48,2,0)</f>
        <v>technologyTag</v>
      </c>
      <c r="J17" t="b">
        <f t="shared" si="0"/>
        <v>1</v>
      </c>
      <c r="K17" t="str">
        <f t="shared" si="1"/>
        <v>public const string TechnologyTag = "tech";</v>
      </c>
    </row>
    <row r="18" spans="1:11" x14ac:dyDescent="0.25">
      <c r="A18" t="s">
        <v>102</v>
      </c>
      <c r="B18" s="2" t="str">
        <f>IF(COUNTIF('4.4'!$C$2:$C$52,A18)=1, "Y","N")</f>
        <v>Y</v>
      </c>
      <c r="C18" s="2" t="str">
        <f>IF(COUNTIF('2.4'!$C$2:$C$52,A18)=1, "Y","N")</f>
        <v>Y</v>
      </c>
      <c r="D18" s="2" t="b">
        <f>AND(B18="Y",C18="Y")</f>
        <v>1</v>
      </c>
      <c r="E18" s="2" t="b">
        <f>AND(B18="Y",C18="N")</f>
        <v>0</v>
      </c>
      <c r="F18" s="2" t="b">
        <f>AND(B18="N",C18="Y")</f>
        <v>0</v>
      </c>
      <c r="H18" t="str">
        <f>VLOOKUP(A18,'4.4'!$A$2:$B$52,2,0)</f>
        <v>viewingConditionsTag</v>
      </c>
      <c r="I18" t="str">
        <f>VLOOKUP(A18,'2.4'!$A$2:$B$48,2,0)</f>
        <v>viewingConditionsTag</v>
      </c>
      <c r="J18" t="b">
        <f t="shared" si="0"/>
        <v>1</v>
      </c>
      <c r="K18" t="str">
        <f t="shared" si="1"/>
        <v>public const string ViewingConditionsTag = "view";</v>
      </c>
    </row>
    <row r="19" spans="1:11" x14ac:dyDescent="0.25">
      <c r="A19" t="s">
        <v>101</v>
      </c>
      <c r="B19" s="2" t="str">
        <f>IF(COUNTIF('4.4'!$C$2:$C$52,A19)=1, "Y","N")</f>
        <v>Y</v>
      </c>
      <c r="C19" s="2" t="str">
        <f>IF(COUNTIF('2.4'!$C$2:$C$52,A19)=1, "Y","N")</f>
        <v>Y</v>
      </c>
      <c r="D19" s="2" t="b">
        <f>AND(B19="Y",C19="Y")</f>
        <v>1</v>
      </c>
      <c r="E19" s="2" t="b">
        <f>AND(B19="Y",C19="N")</f>
        <v>0</v>
      </c>
      <c r="F19" s="2" t="b">
        <f>AND(B19="N",C19="Y")</f>
        <v>0</v>
      </c>
      <c r="H19" t="str">
        <f>VLOOKUP(A19,'4.4'!$A$2:$B$52,2,0)</f>
        <v>viewingCondDescTag</v>
      </c>
      <c r="I19" t="str">
        <f>VLOOKUP(A19,'2.4'!$A$2:$B$48,2,0)</f>
        <v>viewingCondDescTag</v>
      </c>
      <c r="J19" t="b">
        <f t="shared" si="0"/>
        <v>1</v>
      </c>
      <c r="K19" t="str">
        <f t="shared" si="1"/>
        <v>public const string ViewingCondDescTag = "vued";</v>
      </c>
    </row>
    <row r="20" spans="1:11" x14ac:dyDescent="0.25">
      <c r="A20" t="s">
        <v>87</v>
      </c>
      <c r="B20" s="2" t="str">
        <f>IF(COUNTIF('4.4'!$C$2:$C$52,A20)=1, "Y","N")</f>
        <v>Y</v>
      </c>
      <c r="C20" s="2" t="str">
        <f>IF(COUNTIF('2.4'!$C$2:$C$52,A20)=1, "Y","N")</f>
        <v>Y</v>
      </c>
      <c r="D20" s="2" t="b">
        <f>AND(B20="Y",C20="Y")</f>
        <v>1</v>
      </c>
      <c r="E20" s="2" t="b">
        <f>AND(B20="Y",C20="N")</f>
        <v>0</v>
      </c>
      <c r="F20" s="2" t="b">
        <f>AND(B20="N",C20="Y")</f>
        <v>0</v>
      </c>
      <c r="H20" t="str">
        <f>VLOOKUP(A20,'4.4'!$A$2:$B$52,2,0)</f>
        <v>mediaWhitePointTag</v>
      </c>
      <c r="I20" t="str">
        <f>VLOOKUP(A20,'2.4'!$A$2:$B$48,2,0)</f>
        <v>mediaWhitePointTag</v>
      </c>
      <c r="J20" t="b">
        <f t="shared" si="0"/>
        <v>1</v>
      </c>
      <c r="K20" t="str">
        <f t="shared" si="1"/>
        <v>public const string MediaWhitePointTag = "wtpt";</v>
      </c>
    </row>
    <row r="21" spans="1:11" x14ac:dyDescent="0.25">
      <c r="A21" t="s">
        <v>53</v>
      </c>
      <c r="B21" s="2" t="str">
        <f>IF(COUNTIF('4.4'!$C$2:$C$52,A21)=1, "Y","N")</f>
        <v>Y</v>
      </c>
      <c r="C21" s="2" t="str">
        <f>IF(COUNTIF('2.4'!$C$2:$C$52,A21)=1, "Y","N")</f>
        <v>Y</v>
      </c>
      <c r="D21" s="2" t="b">
        <f>AND(B21="Y",C21="Y")</f>
        <v>1</v>
      </c>
      <c r="E21" s="2" t="b">
        <f>AND(B21="Y",C21="N")</f>
        <v>0</v>
      </c>
      <c r="F21" s="2" t="b">
        <f>AND(B21="N",C21="Y")</f>
        <v>0</v>
      </c>
      <c r="H21" t="str">
        <f>VLOOKUP(A21,'4.4'!$A$2:$B$52,2,0)</f>
        <v>AToB0Tag</v>
      </c>
      <c r="I21" t="str">
        <f>VLOOKUP(A21,'2.4'!$A$2:$B$48,2,0)</f>
        <v>AToB0Tag</v>
      </c>
      <c r="J21" t="b">
        <f t="shared" si="0"/>
        <v>1</v>
      </c>
      <c r="K21" t="str">
        <f t="shared" si="1"/>
        <v>public const string AToB0Tag = "A2B0";</v>
      </c>
    </row>
    <row r="22" spans="1:11" x14ac:dyDescent="0.25">
      <c r="A22" t="s">
        <v>54</v>
      </c>
      <c r="B22" s="2" t="str">
        <f>IF(COUNTIF('4.4'!$C$2:$C$52,A22)=1, "Y","N")</f>
        <v>Y</v>
      </c>
      <c r="C22" s="2" t="str">
        <f>IF(COUNTIF('2.4'!$C$2:$C$52,A22)=1, "Y","N")</f>
        <v>Y</v>
      </c>
      <c r="D22" s="2" t="b">
        <f>AND(B22="Y",C22="Y")</f>
        <v>1</v>
      </c>
      <c r="E22" s="2" t="b">
        <f>AND(B22="Y",C22="N")</f>
        <v>0</v>
      </c>
      <c r="F22" s="2" t="b">
        <f>AND(B22="N",C22="Y")</f>
        <v>0</v>
      </c>
      <c r="H22" t="str">
        <f>VLOOKUP(A22,'4.4'!$A$2:$B$52,2,0)</f>
        <v>AToB1Tag</v>
      </c>
      <c r="I22" t="str">
        <f>VLOOKUP(A22,'2.4'!$A$2:$B$48,2,0)</f>
        <v>AToB1Tag</v>
      </c>
      <c r="J22" t="b">
        <f t="shared" si="0"/>
        <v>1</v>
      </c>
      <c r="K22" t="str">
        <f t="shared" si="1"/>
        <v>public const string AToB1Tag = "A2B1";</v>
      </c>
    </row>
    <row r="23" spans="1:11" x14ac:dyDescent="0.25">
      <c r="A23" t="s">
        <v>55</v>
      </c>
      <c r="B23" s="2" t="str">
        <f>IF(COUNTIF('4.4'!$C$2:$C$52,A23)=1, "Y","N")</f>
        <v>Y</v>
      </c>
      <c r="C23" s="2" t="str">
        <f>IF(COUNTIF('2.4'!$C$2:$C$52,A23)=1, "Y","N")</f>
        <v>Y</v>
      </c>
      <c r="D23" s="2" t="b">
        <f>AND(B23="Y",C23="Y")</f>
        <v>1</v>
      </c>
      <c r="E23" s="2" t="b">
        <f>AND(B23="Y",C23="N")</f>
        <v>0</v>
      </c>
      <c r="F23" s="2" t="b">
        <f>AND(B23="N",C23="Y")</f>
        <v>0</v>
      </c>
      <c r="H23" t="str">
        <f>VLOOKUP(A23,'4.4'!$A$2:$B$52,2,0)</f>
        <v>AToB2Tag</v>
      </c>
      <c r="I23" t="str">
        <f>VLOOKUP(A23,'2.4'!$A$2:$B$48,2,0)</f>
        <v>AToB2Tag</v>
      </c>
      <c r="J23" t="b">
        <f t="shared" si="0"/>
        <v>1</v>
      </c>
      <c r="K23" t="str">
        <f t="shared" si="1"/>
        <v>public const string AToB2Tag = "A2B2";</v>
      </c>
    </row>
    <row r="24" spans="1:11" x14ac:dyDescent="0.25">
      <c r="A24" t="s">
        <v>58</v>
      </c>
      <c r="B24" s="2" t="str">
        <f>IF(COUNTIF('4.4'!$C$2:$C$52,A24)=1, "Y","N")</f>
        <v>Y</v>
      </c>
      <c r="C24" s="2" t="str">
        <f>IF(COUNTIF('2.4'!$C$2:$C$52,A24)=1, "Y","N")</f>
        <v>Y</v>
      </c>
      <c r="D24" s="2" t="b">
        <f>AND(B24="Y",C24="Y")</f>
        <v>1</v>
      </c>
      <c r="E24" s="2" t="b">
        <f>AND(B24="Y",C24="N")</f>
        <v>0</v>
      </c>
      <c r="F24" s="2" t="b">
        <f>AND(B24="N",C24="Y")</f>
        <v>0</v>
      </c>
      <c r="H24" t="str">
        <f>VLOOKUP(A24,'4.4'!$A$2:$B$52,2,0)</f>
        <v>BToA0Tag</v>
      </c>
      <c r="I24" t="str">
        <f>VLOOKUP(A24,'2.4'!$A$2:$B$48,2,0)</f>
        <v>BToA0Tag</v>
      </c>
      <c r="J24" t="b">
        <f t="shared" si="0"/>
        <v>1</v>
      </c>
      <c r="K24" t="str">
        <f t="shared" si="1"/>
        <v>public const string BToA0Tag = "B2A0";</v>
      </c>
    </row>
    <row r="25" spans="1:11" x14ac:dyDescent="0.25">
      <c r="A25" t="s">
        <v>59</v>
      </c>
      <c r="B25" s="2" t="str">
        <f>IF(COUNTIF('4.4'!$C$2:$C$52,A25)=1, "Y","N")</f>
        <v>Y</v>
      </c>
      <c r="C25" s="2" t="str">
        <f>IF(COUNTIF('2.4'!$C$2:$C$52,A25)=1, "Y","N")</f>
        <v>Y</v>
      </c>
      <c r="D25" s="2" t="b">
        <f>AND(B25="Y",C25="Y")</f>
        <v>1</v>
      </c>
      <c r="E25" s="2" t="b">
        <f>AND(B25="Y",C25="N")</f>
        <v>0</v>
      </c>
      <c r="F25" s="2" t="b">
        <f>AND(B25="N",C25="Y")</f>
        <v>0</v>
      </c>
      <c r="H25" t="str">
        <f>VLOOKUP(A25,'4.4'!$A$2:$B$52,2,0)</f>
        <v>BToA1Tag</v>
      </c>
      <c r="I25" t="str">
        <f>VLOOKUP(A25,'2.4'!$A$2:$B$48,2,0)</f>
        <v>BToA1Tag</v>
      </c>
      <c r="J25" t="b">
        <f t="shared" si="0"/>
        <v>1</v>
      </c>
      <c r="K25" t="str">
        <f t="shared" si="1"/>
        <v>public const string BToA1Tag = "B2A1";</v>
      </c>
    </row>
    <row r="26" spans="1:11" x14ac:dyDescent="0.25">
      <c r="A26" t="s">
        <v>60</v>
      </c>
      <c r="B26" s="2" t="str">
        <f>IF(COUNTIF('4.4'!$C$2:$C$52,A26)=1, "Y","N")</f>
        <v>Y</v>
      </c>
      <c r="C26" s="2" t="str">
        <f>IF(COUNTIF('2.4'!$C$2:$C$52,A26)=1, "Y","N")</f>
        <v>Y</v>
      </c>
      <c r="D26" s="2" t="b">
        <f>AND(B26="Y",C26="Y")</f>
        <v>1</v>
      </c>
      <c r="E26" s="2" t="b">
        <f>AND(B26="Y",C26="N")</f>
        <v>0</v>
      </c>
      <c r="F26" s="2" t="b">
        <f>AND(B26="N",C26="Y")</f>
        <v>0</v>
      </c>
      <c r="H26" t="str">
        <f>VLOOKUP(A26,'4.4'!$A$2:$B$52,2,0)</f>
        <v>BToA2Tag</v>
      </c>
      <c r="I26" t="str">
        <f>VLOOKUP(A26,'2.4'!$A$2:$B$48,2,0)</f>
        <v>BToA2Tag</v>
      </c>
      <c r="J26" t="b">
        <f t="shared" si="0"/>
        <v>1</v>
      </c>
      <c r="K26" t="str">
        <f t="shared" si="1"/>
        <v>public const string BToA2Tag = "B2A2";</v>
      </c>
    </row>
    <row r="27" spans="1:11" x14ac:dyDescent="0.25">
      <c r="A27" t="s">
        <v>57</v>
      </c>
      <c r="B27" s="2" t="str">
        <f>IF(COUNTIF('4.4'!$C$2:$C$52,A27)=1, "Y","N")</f>
        <v>Y</v>
      </c>
      <c r="C27" s="2" t="str">
        <f>IF(COUNTIF('2.4'!$C$2:$C$52,A27)=1, "Y","N")</f>
        <v>Y</v>
      </c>
      <c r="D27" s="2" t="b">
        <f>AND(B27="Y",C27="Y")</f>
        <v>1</v>
      </c>
      <c r="E27" s="2" t="b">
        <f>AND(B27="Y",C27="N")</f>
        <v>0</v>
      </c>
      <c r="F27" s="2" t="b">
        <f>AND(B27="N",C27="Y")</f>
        <v>0</v>
      </c>
      <c r="H27" t="str">
        <f>VLOOKUP(A27,'4.4'!$A$2:$B$52,2,0)</f>
        <v>blueTRCTag</v>
      </c>
      <c r="I27" t="str">
        <f>VLOOKUP(A27,'2.4'!$A$2:$B$48,2,0)</f>
        <v>blueTRCTag</v>
      </c>
      <c r="J27" t="b">
        <f t="shared" si="0"/>
        <v>1</v>
      </c>
      <c r="K27" t="str">
        <f t="shared" si="1"/>
        <v>public const string BlueTRCTag = "bTRC";</v>
      </c>
    </row>
    <row r="28" spans="1:11" x14ac:dyDescent="0.25">
      <c r="A28" t="s">
        <v>65</v>
      </c>
      <c r="B28" s="2" t="str">
        <f>IF(COUNTIF('4.4'!$C$2:$C$52,A28)=1, "Y","N")</f>
        <v>Y</v>
      </c>
      <c r="C28" s="2" t="str">
        <f>IF(COUNTIF('2.4'!$C$2:$C$52,A28)=1, "Y","N")</f>
        <v>Y</v>
      </c>
      <c r="D28" s="2" t="b">
        <f>AND(B28="Y",C28="Y")</f>
        <v>1</v>
      </c>
      <c r="E28" s="2" t="b">
        <f>AND(B28="Y",C28="N")</f>
        <v>0</v>
      </c>
      <c r="F28" s="2" t="b">
        <f>AND(B28="N",C28="Y")</f>
        <v>0</v>
      </c>
      <c r="H28" t="str">
        <f>VLOOKUP(A28,'4.4'!$A$2:$B$52,2,0)</f>
        <v>calibrationDateTimeTag</v>
      </c>
      <c r="I28" t="str">
        <f>VLOOKUP(A28,'2.4'!$A$2:$B$48,2,0)</f>
        <v>calibrationDateTimeTag</v>
      </c>
      <c r="J28" t="b">
        <f t="shared" si="0"/>
        <v>1</v>
      </c>
      <c r="K28" t="str">
        <f t="shared" si="1"/>
        <v>public const string CalibrationDateTimeTag = "calt";</v>
      </c>
    </row>
    <row r="29" spans="1:11" x14ac:dyDescent="0.25">
      <c r="A29" t="s">
        <v>103</v>
      </c>
      <c r="B29" s="2" t="str">
        <f>IF(COUNTIF('4.4'!$C$2:$C$52,A29)=1, "Y","N")</f>
        <v>Y</v>
      </c>
      <c r="C29" s="2" t="str">
        <f>IF(COUNTIF('2.4'!$C$2:$C$52,A29)=1, "Y","N")</f>
        <v>Y</v>
      </c>
      <c r="D29" s="2" t="b">
        <f>AND(B29="Y",C29="Y")</f>
        <v>1</v>
      </c>
      <c r="E29" s="2" t="b">
        <f>AND(B29="Y",C29="N")</f>
        <v>0</v>
      </c>
      <c r="F29" s="2" t="b">
        <f>AND(B29="N",C29="Y")</f>
        <v>0</v>
      </c>
      <c r="H29" t="str">
        <f>VLOOKUP(A29,'4.4'!$A$2:$B$52,2,0)</f>
        <v>chromaticAdaptationTag</v>
      </c>
      <c r="I29" t="str">
        <f>VLOOKUP(A29,'2.4'!$A$2:$B$48,2,0)</f>
        <v>chromaticAdaptationTag</v>
      </c>
      <c r="J29" t="b">
        <f t="shared" si="0"/>
        <v>1</v>
      </c>
      <c r="K29" t="str">
        <f t="shared" si="1"/>
        <v>public const string ChromaticAdaptationTag = "chad";</v>
      </c>
    </row>
    <row r="30" spans="1:11" x14ac:dyDescent="0.25">
      <c r="A30" t="s">
        <v>67</v>
      </c>
      <c r="B30" s="2" t="str">
        <f>IF(COUNTIF('4.4'!$C$2:$C$52,A30)=1, "Y","N")</f>
        <v>Y</v>
      </c>
      <c r="C30" s="2" t="str">
        <f>IF(COUNTIF('2.4'!$C$2:$C$52,A30)=1, "Y","N")</f>
        <v>Y</v>
      </c>
      <c r="D30" s="2" t="b">
        <f>AND(B30="Y",C30="Y")</f>
        <v>1</v>
      </c>
      <c r="E30" s="2" t="b">
        <f>AND(B30="Y",C30="N")</f>
        <v>0</v>
      </c>
      <c r="F30" s="2" t="b">
        <f>AND(B30="N",C30="Y")</f>
        <v>0</v>
      </c>
      <c r="H30" t="str">
        <f>VLOOKUP(A30,'4.4'!$A$2:$B$52,2,0)</f>
        <v>chromaticityTag</v>
      </c>
      <c r="I30" t="str">
        <f>VLOOKUP(A30,'2.4'!$A$2:$B$48,2,0)</f>
        <v>chromaticityTag</v>
      </c>
      <c r="J30" t="b">
        <f t="shared" si="0"/>
        <v>1</v>
      </c>
      <c r="K30" t="str">
        <f t="shared" si="1"/>
        <v>public const string ChromaticityTag = "chrm";</v>
      </c>
    </row>
    <row r="31" spans="1:11" x14ac:dyDescent="0.25">
      <c r="A31" t="s">
        <v>73</v>
      </c>
      <c r="B31" s="2" t="str">
        <f>IF(COUNTIF('4.4'!$C$2:$C$52,A31)=1, "Y","N")</f>
        <v>Y</v>
      </c>
      <c r="C31" s="2" t="str">
        <f>IF(COUNTIF('2.4'!$C$2:$C$52,A31)=1, "Y","N")</f>
        <v>Y</v>
      </c>
      <c r="D31" s="2" t="b">
        <f>AND(B31="Y",C31="Y")</f>
        <v>1</v>
      </c>
      <c r="E31" s="2" t="b">
        <f>AND(B31="Y",C31="N")</f>
        <v>0</v>
      </c>
      <c r="F31" s="2" t="b">
        <f>AND(B31="N",C31="Y")</f>
        <v>0</v>
      </c>
      <c r="H31" t="str">
        <f>VLOOKUP(A31,'4.4'!$A$2:$B$52,2,0)</f>
        <v>copyrightTag</v>
      </c>
      <c r="I31" t="str">
        <f>VLOOKUP(A31,'2.4'!$A$2:$B$48,2,0)</f>
        <v>copyrightTag</v>
      </c>
      <c r="J31" t="b">
        <f t="shared" si="0"/>
        <v>1</v>
      </c>
      <c r="K31" t="str">
        <f t="shared" si="1"/>
        <v>public const string CopyrightTag = "cprt";</v>
      </c>
    </row>
    <row r="32" spans="1:11" x14ac:dyDescent="0.25">
      <c r="A32" t="s">
        <v>94</v>
      </c>
      <c r="B32" s="2" t="str">
        <f>IF(COUNTIF('4.4'!$C$2:$C$52,A32)=1, "Y","N")</f>
        <v>Y</v>
      </c>
      <c r="C32" s="2" t="str">
        <f>IF(COUNTIF('2.4'!$C$2:$C$52,A32)=1, "Y","N")</f>
        <v>Y</v>
      </c>
      <c r="D32" s="2" t="b">
        <f>AND(B32="Y",C32="Y")</f>
        <v>1</v>
      </c>
      <c r="E32" s="2" t="b">
        <f>AND(B32="Y",C32="N")</f>
        <v>0</v>
      </c>
      <c r="F32" s="2" t="b">
        <f>AND(B32="N",C32="Y")</f>
        <v>0</v>
      </c>
      <c r="H32" t="str">
        <f>VLOOKUP(A32,'4.4'!$A$2:$B$52,2,0)</f>
        <v>profileDescriptionTag</v>
      </c>
      <c r="I32" t="str">
        <f>VLOOKUP(A32,'2.4'!$A$2:$B$48,2,0)</f>
        <v>profileDescriptionTag</v>
      </c>
      <c r="J32" t="b">
        <f t="shared" si="0"/>
        <v>1</v>
      </c>
      <c r="K32" t="str">
        <f t="shared" si="1"/>
        <v>public const string ProfileDescriptionTag = "desc";</v>
      </c>
    </row>
    <row r="33" spans="1:12" x14ac:dyDescent="0.25">
      <c r="A33" s="4"/>
      <c r="B33" s="5"/>
      <c r="C33" s="5"/>
      <c r="D33" s="5"/>
      <c r="E33" s="5"/>
      <c r="F33" s="5"/>
      <c r="G33" s="4"/>
      <c r="H33" s="4"/>
      <c r="I33" s="4"/>
      <c r="J33" s="4"/>
      <c r="K33" s="4"/>
      <c r="L33" s="4"/>
    </row>
    <row r="34" spans="1:12" x14ac:dyDescent="0.25">
      <c r="A34" t="s">
        <v>56</v>
      </c>
      <c r="B34" s="2" t="str">
        <f>IF(COUNTIF('4.4'!$C$2:$C$52,A34)=1, "Y","N")</f>
        <v>Y</v>
      </c>
      <c r="C34" s="2" t="str">
        <f>IF(COUNTIF('2.4'!$C$2:$C$52,A34)=1, "Y","N")</f>
        <v>Y</v>
      </c>
      <c r="D34" s="2" t="b">
        <f>AND(B34="Y",C34="Y")</f>
        <v>1</v>
      </c>
      <c r="E34" s="2" t="b">
        <f>AND(B34="Y",C34="N")</f>
        <v>0</v>
      </c>
      <c r="F34" s="2" t="b">
        <f>AND(B34="N",C34="Y")</f>
        <v>0</v>
      </c>
      <c r="H34" t="str">
        <f>VLOOKUP(A34,'4.4'!$A$2:$B$52,2,0)</f>
        <v>blueMatrixColumnTag</v>
      </c>
      <c r="I34" t="str">
        <f>VLOOKUP(A34,'2.4'!$A$2:$B$48,2,0)</f>
        <v>blueColorantTag</v>
      </c>
      <c r="J34" t="b">
        <f>H34=I34</f>
        <v>0</v>
      </c>
      <c r="K34" t="str">
        <f>"public const string "&amp;UPPER(LEFT(H34,1))&amp;RIGHT(H34,LEN(H34)-1)&amp;" = """&amp;$A34&amp;""";"</f>
        <v>public const string BlueMatrixColumnTag = "bXYZ";</v>
      </c>
      <c r="L34" t="str">
        <f>"public const string "&amp;UPPER(LEFT(I34,1))&amp;RIGHT(I34,LEN(I34)-1)&amp;" = """&amp;$A34&amp;""";"</f>
        <v>public const string BlueColorantTag = "bXYZ";</v>
      </c>
    </row>
    <row r="35" spans="1:12" x14ac:dyDescent="0.25">
      <c r="A35" t="s">
        <v>82</v>
      </c>
      <c r="B35" s="2" t="str">
        <f>IF(COUNTIF('4.4'!$C$2:$C$52,A35)=1, "Y","N")</f>
        <v>Y</v>
      </c>
      <c r="C35" s="2" t="str">
        <f>IF(COUNTIF('2.4'!$C$2:$C$52,A35)=1, "Y","N")</f>
        <v>Y</v>
      </c>
      <c r="D35" s="2" t="b">
        <f>AND(B35="Y",C35="Y")</f>
        <v>1</v>
      </c>
      <c r="E35" s="2" t="b">
        <f>AND(B35="Y",C35="N")</f>
        <v>0</v>
      </c>
      <c r="F35" s="2" t="b">
        <f>AND(B35="N",C35="Y")</f>
        <v>0</v>
      </c>
      <c r="H35" t="str">
        <f>VLOOKUP(A35,'4.4'!$A$2:$B$52,2,0)</f>
        <v>greenMatrixColumnTag</v>
      </c>
      <c r="I35" t="str">
        <f>VLOOKUP(A35,'2.4'!$A$2:$B$48,2,0)</f>
        <v>greenColorantTag</v>
      </c>
      <c r="J35" t="b">
        <f>H35=I35</f>
        <v>0</v>
      </c>
      <c r="K35" t="str">
        <f t="shared" ref="K35:L50" si="2">"public const string "&amp;UPPER(LEFT(H35,1))&amp;RIGHT(H35,LEN(H35)-1)&amp;" = """&amp;$A35&amp;""";"</f>
        <v>public const string GreenMatrixColumnTag = "gXYZ";</v>
      </c>
      <c r="L35" t="str">
        <f t="shared" si="2"/>
        <v>public const string GreenColorantTag = "gXYZ";</v>
      </c>
    </row>
    <row r="36" spans="1:12" x14ac:dyDescent="0.25">
      <c r="A36" t="s">
        <v>97</v>
      </c>
      <c r="B36" s="2" t="str">
        <f>IF(COUNTIF('4.4'!$C$2:$C$52,A36)=1, "Y","N")</f>
        <v>Y</v>
      </c>
      <c r="C36" s="2" t="str">
        <f>IF(COUNTIF('2.4'!$C$2:$C$52,A36)=1, "Y","N")</f>
        <v>Y</v>
      </c>
      <c r="D36" s="2" t="b">
        <f>AND(B36="Y",C36="Y")</f>
        <v>1</v>
      </c>
      <c r="E36" s="2" t="b">
        <f>AND(B36="Y",C36="N")</f>
        <v>0</v>
      </c>
      <c r="F36" s="2" t="b">
        <f>AND(B36="N",C36="Y")</f>
        <v>0</v>
      </c>
      <c r="H36" t="str">
        <f>VLOOKUP(A36,'4.4'!$A$2:$B$52,2,0)</f>
        <v>redMatrixColumnTag</v>
      </c>
      <c r="I36" t="str">
        <f>VLOOKUP(A36,'2.4'!$A$2:$B$48,2,0)</f>
        <v>redColorantTag</v>
      </c>
      <c r="J36" t="b">
        <f>H36=I36</f>
        <v>0</v>
      </c>
      <c r="K36" t="str">
        <f t="shared" si="2"/>
        <v>public const string RedMatrixColumnTag = "rXYZ";</v>
      </c>
      <c r="L36" t="str">
        <f t="shared" si="2"/>
        <v>public const string RedColorantTag = "rXYZ";</v>
      </c>
    </row>
    <row r="37" spans="1:12" x14ac:dyDescent="0.25">
      <c r="A37" s="4"/>
      <c r="B37" s="5"/>
      <c r="C37" s="5"/>
      <c r="D37" s="5"/>
      <c r="E37" s="5"/>
      <c r="F37" s="5"/>
      <c r="G37" s="4"/>
      <c r="H37" s="4"/>
      <c r="I37" s="4"/>
      <c r="J37" s="4"/>
      <c r="K37" s="4"/>
      <c r="L37" s="4"/>
    </row>
    <row r="38" spans="1:12" x14ac:dyDescent="0.25">
      <c r="A38" t="s">
        <v>86</v>
      </c>
      <c r="B38" s="2" t="str">
        <f>IF(COUNTIF('4.4'!$C$2:$C$52,A38)=1, "Y","N")</f>
        <v>Y</v>
      </c>
      <c r="C38" s="2" t="str">
        <f>IF(COUNTIF('2.4'!$C$2:$C$52,A38)=1, "Y","N")</f>
        <v>N</v>
      </c>
      <c r="D38" s="2" t="b">
        <f>AND(B38="Y",C38="Y")</f>
        <v>0</v>
      </c>
      <c r="E38" s="2" t="b">
        <f>AND(B38="Y",C38="N")</f>
        <v>1</v>
      </c>
      <c r="F38" s="2" t="b">
        <f>AND(B38="N",C38="Y")</f>
        <v>0</v>
      </c>
      <c r="H38" t="str">
        <f>VLOOKUP(A38,'4.4'!$A$2:$B$52,2,0)</f>
        <v>metadataTag</v>
      </c>
      <c r="K38" t="str">
        <f t="shared" si="2"/>
        <v>public const string MetadataTag = "meta";</v>
      </c>
    </row>
    <row r="39" spans="1:12" x14ac:dyDescent="0.25">
      <c r="A39" t="s">
        <v>96</v>
      </c>
      <c r="B39" s="2" t="str">
        <f>IF(COUNTIF('4.4'!$C$2:$C$52,A39)=1, "Y","N")</f>
        <v>Y</v>
      </c>
      <c r="C39" s="2" t="str">
        <f>IF(COUNTIF('2.4'!$C$2:$C$52,A39)=1, "Y","N")</f>
        <v>N</v>
      </c>
      <c r="D39" s="2" t="b">
        <f>AND(B39="Y",C39="Y")</f>
        <v>0</v>
      </c>
      <c r="E39" s="2" t="b">
        <f>AND(B39="Y",C39="N")</f>
        <v>1</v>
      </c>
      <c r="F39" s="2" t="b">
        <f>AND(B39="N",C39="Y")</f>
        <v>0</v>
      </c>
      <c r="H39" t="str">
        <f>VLOOKUP(A39,'4.4'!$A$2:$B$52,2,0)</f>
        <v>profileSequenceIdentifierTag</v>
      </c>
      <c r="K39" t="str">
        <f t="shared" si="2"/>
        <v>public const string ProfileSequenceIdentifierTag = "psid";</v>
      </c>
    </row>
    <row r="40" spans="1:12" x14ac:dyDescent="0.25">
      <c r="A40" t="s">
        <v>90</v>
      </c>
      <c r="B40" s="2" t="str">
        <f>IF(COUNTIF('4.4'!$C$2:$C$52,A40)=1, "Y","N")</f>
        <v>Y</v>
      </c>
      <c r="C40" s="2" t="str">
        <f>IF(COUNTIF('2.4'!$C$2:$C$52,A40)=1, "Y","N")</f>
        <v>N</v>
      </c>
      <c r="D40" s="2" t="b">
        <f>AND(B40="Y",C40="Y")</f>
        <v>0</v>
      </c>
      <c r="E40" s="2" t="b">
        <f>AND(B40="Y",C40="N")</f>
        <v>1</v>
      </c>
      <c r="F40" s="2" t="b">
        <f>AND(B40="N",C40="Y")</f>
        <v>0</v>
      </c>
      <c r="H40" t="str">
        <f>VLOOKUP(A40,'4.4'!$A$2:$B$52,2,0)</f>
        <v>perceptualRenderingIntentGamutTag</v>
      </c>
      <c r="K40" t="str">
        <f t="shared" si="2"/>
        <v>public const string PerceptualRenderingIntentGamutTag = "rig0";</v>
      </c>
    </row>
    <row r="41" spans="1:12" x14ac:dyDescent="0.25">
      <c r="A41" t="s">
        <v>99</v>
      </c>
      <c r="B41" s="2" t="str">
        <f>IF(COUNTIF('4.4'!$C$2:$C$52,A41)=1, "Y","N")</f>
        <v>Y</v>
      </c>
      <c r="C41" s="2" t="str">
        <f>IF(COUNTIF('2.4'!$C$2:$C$52,A41)=1, "Y","N")</f>
        <v>N</v>
      </c>
      <c r="D41" s="2" t="b">
        <f>AND(B41="Y",C41="Y")</f>
        <v>0</v>
      </c>
      <c r="E41" s="2" t="b">
        <f>AND(B41="Y",C41="N")</f>
        <v>1</v>
      </c>
      <c r="F41" s="2" t="b">
        <f>AND(B41="N",C41="Y")</f>
        <v>0</v>
      </c>
      <c r="H41" t="str">
        <f>VLOOKUP(A41,'4.4'!$A$2:$B$52,2,0)</f>
        <v>saturationRenderingIntentGamutTag</v>
      </c>
      <c r="K41" t="str">
        <f t="shared" si="2"/>
        <v>public const string SaturationRenderingIntentGamutTag = "rig2";</v>
      </c>
    </row>
    <row r="42" spans="1:12" x14ac:dyDescent="0.25">
      <c r="A42" t="s">
        <v>61</v>
      </c>
      <c r="B42" s="2" t="str">
        <f>IF(COUNTIF('4.4'!$C$2:$C$52,A42)=1, "Y","N")</f>
        <v>Y</v>
      </c>
      <c r="C42" s="2" t="str">
        <f>IF(COUNTIF('2.4'!$C$2:$C$52,A42)=1, "Y","N")</f>
        <v>N</v>
      </c>
      <c r="D42" s="2" t="b">
        <f>AND(B42="Y",C42="Y")</f>
        <v>0</v>
      </c>
      <c r="E42" s="2" t="b">
        <f>AND(B42="Y",C42="N")</f>
        <v>1</v>
      </c>
      <c r="F42" s="2" t="b">
        <f>AND(B42="N",C42="Y")</f>
        <v>0</v>
      </c>
      <c r="H42" t="str">
        <f>VLOOKUP(A42,'4.4'!$A$2:$B$52,2,0)</f>
        <v>BToD0Tag</v>
      </c>
      <c r="K42" t="str">
        <f t="shared" si="2"/>
        <v>public const string BToD0Tag = "B2D0";</v>
      </c>
    </row>
    <row r="43" spans="1:12" x14ac:dyDescent="0.25">
      <c r="A43" t="s">
        <v>62</v>
      </c>
      <c r="B43" s="2" t="str">
        <f>IF(COUNTIF('4.4'!$C$2:$C$52,A43)=1, "Y","N")</f>
        <v>Y</v>
      </c>
      <c r="C43" s="2" t="str">
        <f>IF(COUNTIF('2.4'!$C$2:$C$52,A43)=1, "Y","N")</f>
        <v>N</v>
      </c>
      <c r="D43" s="2" t="b">
        <f>AND(B43="Y",C43="Y")</f>
        <v>0</v>
      </c>
      <c r="E43" s="2" t="b">
        <f>AND(B43="Y",C43="N")</f>
        <v>1</v>
      </c>
      <c r="F43" s="2" t="b">
        <f>AND(B43="N",C43="Y")</f>
        <v>0</v>
      </c>
      <c r="H43" t="str">
        <f>VLOOKUP(A43,'4.4'!$A$2:$B$52,2,0)</f>
        <v>BToD1Tag</v>
      </c>
      <c r="K43" t="str">
        <f t="shared" si="2"/>
        <v>public const string BToD1Tag = "B2D1";</v>
      </c>
    </row>
    <row r="44" spans="1:12" x14ac:dyDescent="0.25">
      <c r="A44" t="s">
        <v>63</v>
      </c>
      <c r="B44" s="2" t="str">
        <f>IF(COUNTIF('4.4'!$C$2:$C$52,A44)=1, "Y","N")</f>
        <v>Y</v>
      </c>
      <c r="C44" s="2" t="str">
        <f>IF(COUNTIF('2.4'!$C$2:$C$52,A44)=1, "Y","N")</f>
        <v>N</v>
      </c>
      <c r="D44" s="2" t="b">
        <f>AND(B44="Y",C44="Y")</f>
        <v>0</v>
      </c>
      <c r="E44" s="2" t="b">
        <f>AND(B44="Y",C44="N")</f>
        <v>1</v>
      </c>
      <c r="F44" s="2" t="b">
        <f>AND(B44="N",C44="Y")</f>
        <v>0</v>
      </c>
      <c r="H44" t="str">
        <f>VLOOKUP(A44,'4.4'!$A$2:$B$52,2,0)</f>
        <v>BToD2Tag</v>
      </c>
      <c r="K44" t="str">
        <f t="shared" si="2"/>
        <v>public const string BToD2Tag = "B2D2";</v>
      </c>
    </row>
    <row r="45" spans="1:12" x14ac:dyDescent="0.25">
      <c r="A45" t="s">
        <v>64</v>
      </c>
      <c r="B45" s="2" t="str">
        <f>IF(COUNTIF('4.4'!$C$2:$C$52,A45)=1, "Y","N")</f>
        <v>Y</v>
      </c>
      <c r="C45" s="2" t="str">
        <f>IF(COUNTIF('2.4'!$C$2:$C$52,A45)=1, "Y","N")</f>
        <v>N</v>
      </c>
      <c r="D45" s="2" t="b">
        <f>AND(B45="Y",C45="Y")</f>
        <v>0</v>
      </c>
      <c r="E45" s="2" t="b">
        <f>AND(B45="Y",C45="N")</f>
        <v>1</v>
      </c>
      <c r="F45" s="2" t="b">
        <f>AND(B45="N",C45="Y")</f>
        <v>0</v>
      </c>
      <c r="H45" t="str">
        <f>VLOOKUP(A45,'4.4'!$A$2:$B$52,2,0)</f>
        <v>BToD3Tag</v>
      </c>
      <c r="K45" t="str">
        <f t="shared" si="2"/>
        <v>public const string BToD3Tag = "B2D3";</v>
      </c>
    </row>
    <row r="46" spans="1:12" x14ac:dyDescent="0.25">
      <c r="A46" t="s">
        <v>68</v>
      </c>
      <c r="B46" s="2" t="str">
        <f>IF(COUNTIF('4.4'!$C$2:$C$52,A46)=1, "Y","N")</f>
        <v>Y</v>
      </c>
      <c r="C46" s="2" t="str">
        <f>IF(COUNTIF('2.4'!$C$2:$C$52,A46)=1, "Y","N")</f>
        <v>N</v>
      </c>
      <c r="D46" s="2" t="b">
        <f>AND(B46="Y",C46="Y")</f>
        <v>0</v>
      </c>
      <c r="E46" s="2" t="b">
        <f>AND(B46="Y",C46="N")</f>
        <v>1</v>
      </c>
      <c r="F46" s="2" t="b">
        <f>AND(B46="N",C46="Y")</f>
        <v>0</v>
      </c>
      <c r="H46" t="str">
        <f>VLOOKUP(A46,'4.4'!$A$2:$B$52,2,0)</f>
        <v>cicpTag</v>
      </c>
      <c r="K46" t="str">
        <f t="shared" si="2"/>
        <v>public const string CicpTag = "cicp";</v>
      </c>
    </row>
    <row r="47" spans="1:12" x14ac:dyDescent="0.25">
      <c r="A47" t="s">
        <v>72</v>
      </c>
      <c r="B47" s="2" t="str">
        <f>IF(COUNTIF('4.4'!$C$2:$C$52,A47)=1, "Y","N")</f>
        <v>Y</v>
      </c>
      <c r="C47" s="2" t="str">
        <f>IF(COUNTIF('2.4'!$C$2:$C$52,A47)=1, "Y","N")</f>
        <v>N</v>
      </c>
      <c r="D47" s="2" t="b">
        <f>AND(B47="Y",C47="Y")</f>
        <v>0</v>
      </c>
      <c r="E47" s="2" t="b">
        <f>AND(B47="Y",C47="N")</f>
        <v>1</v>
      </c>
      <c r="F47" s="2" t="b">
        <f>AND(B47="N",C47="Y")</f>
        <v>0</v>
      </c>
      <c r="H47" t="str">
        <f>VLOOKUP(A47,'4.4'!$A$2:$B$52,2,0)</f>
        <v>colorimetricIntentImageStateTag</v>
      </c>
      <c r="K47" t="str">
        <f t="shared" si="2"/>
        <v>public const string ColorimetricIntentImageStateTag = "ciis";</v>
      </c>
    </row>
    <row r="48" spans="1:12" x14ac:dyDescent="0.25">
      <c r="A48" t="s">
        <v>71</v>
      </c>
      <c r="B48" s="2" t="str">
        <f>IF(COUNTIF('4.4'!$C$2:$C$52,A48)=1, "Y","N")</f>
        <v>Y</v>
      </c>
      <c r="C48" s="2" t="str">
        <f>IF(COUNTIF('2.4'!$C$2:$C$52,A48)=1, "Y","N")</f>
        <v>N</v>
      </c>
      <c r="D48" s="2" t="b">
        <f>AND(B48="Y",C48="Y")</f>
        <v>0</v>
      </c>
      <c r="E48" s="2" t="b">
        <f>AND(B48="Y",C48="N")</f>
        <v>1</v>
      </c>
      <c r="F48" s="2" t="b">
        <f>AND(B48="N",C48="Y")</f>
        <v>0</v>
      </c>
      <c r="H48" t="str">
        <f>VLOOKUP(A48,'4.4'!$A$2:$B$52,2,0)</f>
        <v>colorantTableOutTag</v>
      </c>
      <c r="K48" t="str">
        <f t="shared" si="2"/>
        <v>public const string ColorantTableOutTag = "clot";</v>
      </c>
    </row>
    <row r="49" spans="1:12" x14ac:dyDescent="0.25">
      <c r="A49" t="s">
        <v>69</v>
      </c>
      <c r="B49" s="2" t="str">
        <f>IF(COUNTIF('4.4'!$C$2:$C$52,A49)=1, "Y","N")</f>
        <v>Y</v>
      </c>
      <c r="C49" s="2" t="str">
        <f>IF(COUNTIF('2.4'!$C$2:$C$52,A49)=1, "Y","N")</f>
        <v>N</v>
      </c>
      <c r="D49" s="2" t="b">
        <f>AND(B49="Y",C49="Y")</f>
        <v>0</v>
      </c>
      <c r="E49" s="2" t="b">
        <f>AND(B49="Y",C49="N")</f>
        <v>1</v>
      </c>
      <c r="F49" s="2" t="b">
        <f>AND(B49="N",C49="Y")</f>
        <v>0</v>
      </c>
      <c r="H49" t="str">
        <f>VLOOKUP(A49,'4.4'!$A$2:$B$52,2,0)</f>
        <v>colorantOrderTag</v>
      </c>
      <c r="K49" t="str">
        <f t="shared" si="2"/>
        <v>public const string ColorantOrderTag = "clro";</v>
      </c>
    </row>
    <row r="50" spans="1:12" x14ac:dyDescent="0.25">
      <c r="A50" t="s">
        <v>70</v>
      </c>
      <c r="B50" s="2" t="str">
        <f>IF(COUNTIF('4.4'!$C$2:$C$52,A50)=1, "Y","N")</f>
        <v>Y</v>
      </c>
      <c r="C50" s="2" t="str">
        <f>IF(COUNTIF('2.4'!$C$2:$C$52,A50)=1, "Y","N")</f>
        <v>N</v>
      </c>
      <c r="D50" s="2" t="b">
        <f>AND(B50="Y",C50="Y")</f>
        <v>0</v>
      </c>
      <c r="E50" s="2" t="b">
        <f>AND(B50="Y",C50="N")</f>
        <v>1</v>
      </c>
      <c r="F50" s="2" t="b">
        <f>AND(B50="N",C50="Y")</f>
        <v>0</v>
      </c>
      <c r="H50" t="str">
        <f>VLOOKUP(A50,'4.4'!$A$2:$B$52,2,0)</f>
        <v>colorantTableTag</v>
      </c>
      <c r="K50" t="str">
        <f t="shared" si="2"/>
        <v>public const string ColorantTableTag = "clrt";</v>
      </c>
    </row>
    <row r="51" spans="1:12" x14ac:dyDescent="0.25">
      <c r="A51" t="s">
        <v>76</v>
      </c>
      <c r="B51" s="2" t="str">
        <f>IF(COUNTIF('4.4'!$C$2:$C$52,A51)=1, "Y","N")</f>
        <v>Y</v>
      </c>
      <c r="C51" s="2" t="str">
        <f>IF(COUNTIF('2.4'!$C$2:$C$52,A51)=1, "Y","N")</f>
        <v>N</v>
      </c>
      <c r="D51" s="2" t="b">
        <f>AND(B51="Y",C51="Y")</f>
        <v>0</v>
      </c>
      <c r="E51" s="2" t="b">
        <f>AND(B51="Y",C51="N")</f>
        <v>1</v>
      </c>
      <c r="F51" s="2" t="b">
        <f>AND(B51="N",C51="Y")</f>
        <v>0</v>
      </c>
      <c r="H51" t="str">
        <f>VLOOKUP(A51,'4.4'!$A$2:$B$52,2,0)</f>
        <v>DToB0Tag</v>
      </c>
      <c r="K51" t="str">
        <f t="shared" ref="K51:K54" si="3">"public const string "&amp;UPPER(LEFT(H51,1))&amp;RIGHT(H51,LEN(H51)-1)&amp;" = """&amp;$A51&amp;""";"</f>
        <v>public const string DToB0Tag = "D2B0";</v>
      </c>
    </row>
    <row r="52" spans="1:12" x14ac:dyDescent="0.25">
      <c r="A52" t="s">
        <v>77</v>
      </c>
      <c r="B52" s="2" t="str">
        <f>IF(COUNTIF('4.4'!$C$2:$C$52,A52)=1, "Y","N")</f>
        <v>Y</v>
      </c>
      <c r="C52" s="2" t="str">
        <f>IF(COUNTIF('2.4'!$C$2:$C$52,A52)=1, "Y","N")</f>
        <v>N</v>
      </c>
      <c r="D52" s="2" t="b">
        <f>AND(B52="Y",C52="Y")</f>
        <v>0</v>
      </c>
      <c r="E52" s="2" t="b">
        <f>AND(B52="Y",C52="N")</f>
        <v>1</v>
      </c>
      <c r="F52" s="2" t="b">
        <f>AND(B52="N",C52="Y")</f>
        <v>0</v>
      </c>
      <c r="H52" t="str">
        <f>VLOOKUP(A52,'4.4'!$A$2:$B$52,2,0)</f>
        <v>DToB1Tag</v>
      </c>
      <c r="K52" t="str">
        <f t="shared" si="3"/>
        <v>public const string DToB1Tag = "D2B1";</v>
      </c>
    </row>
    <row r="53" spans="1:12" x14ac:dyDescent="0.25">
      <c r="A53" t="s">
        <v>78</v>
      </c>
      <c r="B53" s="2" t="str">
        <f>IF(COUNTIF('4.4'!$C$2:$C$52,A53)=1, "Y","N")</f>
        <v>Y</v>
      </c>
      <c r="C53" s="2" t="str">
        <f>IF(COUNTIF('2.4'!$C$2:$C$52,A53)=1, "Y","N")</f>
        <v>N</v>
      </c>
      <c r="D53" s="2" t="b">
        <f>AND(B53="Y",C53="Y")</f>
        <v>0</v>
      </c>
      <c r="E53" s="2" t="b">
        <f>AND(B53="Y",C53="N")</f>
        <v>1</v>
      </c>
      <c r="F53" s="2" t="b">
        <f>AND(B53="N",C53="Y")</f>
        <v>0</v>
      </c>
      <c r="H53" t="str">
        <f>VLOOKUP(A53,'4.4'!$A$2:$B$52,2,0)</f>
        <v>DToB2Tag</v>
      </c>
      <c r="K53" t="str">
        <f t="shared" si="3"/>
        <v>public const string DToB2Tag = "D2B2";</v>
      </c>
    </row>
    <row r="54" spans="1:12" x14ac:dyDescent="0.25">
      <c r="A54" t="s">
        <v>79</v>
      </c>
      <c r="B54" s="2" t="str">
        <f>IF(COUNTIF('4.4'!$C$2:$C$52,A54)=1, "Y","N")</f>
        <v>Y</v>
      </c>
      <c r="C54" s="2" t="str">
        <f>IF(COUNTIF('2.4'!$C$2:$C$52,A54)=1, "Y","N")</f>
        <v>N</v>
      </c>
      <c r="D54" s="2" t="b">
        <f>AND(B54="Y",C54="Y")</f>
        <v>0</v>
      </c>
      <c r="E54" s="2" t="b">
        <f>AND(B54="Y",C54="N")</f>
        <v>1</v>
      </c>
      <c r="F54" s="2" t="b">
        <f>AND(B54="N",C54="Y")</f>
        <v>0</v>
      </c>
      <c r="H54" t="str">
        <f>VLOOKUP(A54,'4.4'!$A$2:$B$52,2,0)</f>
        <v>DToB3Tag</v>
      </c>
      <c r="K54" t="str">
        <f t="shared" si="3"/>
        <v>public const string DToB3Tag = "D2B3";</v>
      </c>
    </row>
    <row r="55" spans="1:12" x14ac:dyDescent="0.25">
      <c r="A55" s="4"/>
      <c r="B55" s="5"/>
      <c r="C55" s="5"/>
      <c r="D55" s="5"/>
      <c r="E55" s="5"/>
      <c r="F55" s="5"/>
      <c r="G55" s="4"/>
      <c r="H55" s="4"/>
      <c r="I55" s="4"/>
      <c r="J55" s="4"/>
      <c r="K55" s="4"/>
      <c r="L55" s="4"/>
    </row>
    <row r="56" spans="1:12" x14ac:dyDescent="0.25">
      <c r="A56" t="s">
        <v>126</v>
      </c>
      <c r="B56" s="2" t="str">
        <f>IF(COUNTIF('4.4'!$C$2:$C$52,A56)=1, "Y","N")</f>
        <v>N</v>
      </c>
      <c r="C56" s="2" t="str">
        <f>IF(COUNTIF('2.4'!$C$2:$C$52,A56)=1, "Y","N")</f>
        <v>Y</v>
      </c>
      <c r="D56" s="2" t="b">
        <f>AND(B56="Y",C56="Y")</f>
        <v>0</v>
      </c>
      <c r="E56" s="2" t="b">
        <f>AND(B56="Y",C56="N")</f>
        <v>0</v>
      </c>
      <c r="F56" s="2" t="b">
        <f>AND(B56="N",C56="Y")</f>
        <v>1</v>
      </c>
      <c r="I56" t="str">
        <f>VLOOKUP(A56,'2.4'!$A$2:$B$48,2,0)</f>
        <v>namedColorTag</v>
      </c>
      <c r="L56" t="str">
        <f t="shared" ref="L56:L69" si="4">"public const string "&amp;UPPER(LEFT(I56,1))&amp;RIGHT(I56,LEN(I56)-1)&amp;" = """&amp;$A56&amp;""";"</f>
        <v>public const string NamedColorTag = "ncol";</v>
      </c>
    </row>
    <row r="57" spans="1:12" x14ac:dyDescent="0.25">
      <c r="A57" t="s">
        <v>132</v>
      </c>
      <c r="B57" s="2" t="str">
        <f>IF(COUNTIF('4.4'!$C$2:$C$52,A57)=1, "Y","N")</f>
        <v>N</v>
      </c>
      <c r="C57" s="2" t="str">
        <f>IF(COUNTIF('2.4'!$C$2:$C$52,A57)=1, "Y","N")</f>
        <v>Y</v>
      </c>
      <c r="D57" s="2" t="b">
        <f>AND(B57="Y",C57="Y")</f>
        <v>0</v>
      </c>
      <c r="E57" s="2" t="b">
        <f>AND(B57="Y",C57="N")</f>
        <v>0</v>
      </c>
      <c r="F57" s="2" t="b">
        <f>AND(B57="N",C57="Y")</f>
        <v>1</v>
      </c>
      <c r="I57" t="str">
        <f>VLOOKUP(A57,'2.4'!$A$2:$B$48,2,0)</f>
        <v>ps2RenderingIntentTag</v>
      </c>
      <c r="L57" t="str">
        <f t="shared" si="4"/>
        <v>public const string Ps2RenderingIntentTag = "ps2i";</v>
      </c>
    </row>
    <row r="58" spans="1:12" x14ac:dyDescent="0.25">
      <c r="A58" t="s">
        <v>131</v>
      </c>
      <c r="B58" s="2" t="str">
        <f>IF(COUNTIF('4.4'!$C$2:$C$52,A58)=1, "Y","N")</f>
        <v>N</v>
      </c>
      <c r="C58" s="2" t="str">
        <f>IF(COUNTIF('2.4'!$C$2:$C$52,A58)=1, "Y","N")</f>
        <v>Y</v>
      </c>
      <c r="D58" s="2" t="b">
        <f>AND(B58="Y",C58="Y")</f>
        <v>0</v>
      </c>
      <c r="E58" s="2" t="b">
        <f>AND(B58="Y",C58="N")</f>
        <v>0</v>
      </c>
      <c r="F58" s="2" t="b">
        <f>AND(B58="N",C58="Y")</f>
        <v>1</v>
      </c>
      <c r="I58" t="str">
        <f>VLOOKUP(A58,'2.4'!$A$2:$B$48,2,0)</f>
        <v>ps2CSATag</v>
      </c>
      <c r="L58" t="str">
        <f t="shared" si="4"/>
        <v>public const string Ps2CSATag = "ps2s";</v>
      </c>
    </row>
    <row r="59" spans="1:12" x14ac:dyDescent="0.25">
      <c r="A59" t="s">
        <v>127</v>
      </c>
      <c r="B59" s="2" t="str">
        <f>IF(COUNTIF('4.4'!$C$2:$C$52,A59)=1, "Y","N")</f>
        <v>N</v>
      </c>
      <c r="C59" s="2" t="str">
        <f>IF(COUNTIF('2.4'!$C$2:$C$52,A59)=1, "Y","N")</f>
        <v>Y</v>
      </c>
      <c r="D59" s="2" t="b">
        <f>AND(B59="Y",C59="Y")</f>
        <v>0</v>
      </c>
      <c r="E59" s="2" t="b">
        <f>AND(B59="Y",C59="N")</f>
        <v>0</v>
      </c>
      <c r="F59" s="2" t="b">
        <f>AND(B59="N",C59="Y")</f>
        <v>1</v>
      </c>
      <c r="I59" t="str">
        <f>VLOOKUP(A59,'2.4'!$A$2:$B$48,2,0)</f>
        <v>ps2CRD0Tag</v>
      </c>
      <c r="L59" t="str">
        <f t="shared" si="4"/>
        <v>public const string Ps2CRD0Tag = "psd0";</v>
      </c>
    </row>
    <row r="60" spans="1:12" x14ac:dyDescent="0.25">
      <c r="A60" t="s">
        <v>128</v>
      </c>
      <c r="B60" s="2" t="str">
        <f>IF(COUNTIF('4.4'!$C$2:$C$52,A60)=1, "Y","N")</f>
        <v>N</v>
      </c>
      <c r="C60" s="2" t="str">
        <f>IF(COUNTIF('2.4'!$C$2:$C$52,A60)=1, "Y","N")</f>
        <v>Y</v>
      </c>
      <c r="D60" s="2" t="b">
        <f>AND(B60="Y",C60="Y")</f>
        <v>0</v>
      </c>
      <c r="E60" s="2" t="b">
        <f>AND(B60="Y",C60="N")</f>
        <v>0</v>
      </c>
      <c r="F60" s="2" t="b">
        <f>AND(B60="N",C60="Y")</f>
        <v>1</v>
      </c>
      <c r="I60" t="str">
        <f>VLOOKUP(A60,'2.4'!$A$2:$B$48,2,0)</f>
        <v>ps2CRD1Tag</v>
      </c>
      <c r="L60" t="str">
        <f t="shared" si="4"/>
        <v>public const string Ps2CRD1Tag = "psd1";</v>
      </c>
    </row>
    <row r="61" spans="1:12" x14ac:dyDescent="0.25">
      <c r="A61" t="s">
        <v>129</v>
      </c>
      <c r="B61" s="2" t="str">
        <f>IF(COUNTIF('4.4'!$C$2:$C$52,A61)=1, "Y","N")</f>
        <v>N</v>
      </c>
      <c r="C61" s="2" t="str">
        <f>IF(COUNTIF('2.4'!$C$2:$C$52,A61)=1, "Y","N")</f>
        <v>Y</v>
      </c>
      <c r="D61" s="2" t="b">
        <f>AND(B61="Y",C61="Y")</f>
        <v>0</v>
      </c>
      <c r="E61" s="2" t="b">
        <f>AND(B61="Y",C61="N")</f>
        <v>0</v>
      </c>
      <c r="F61" s="2" t="b">
        <f>AND(B61="N",C61="Y")</f>
        <v>1</v>
      </c>
      <c r="I61" t="str">
        <f>VLOOKUP(A61,'2.4'!$A$2:$B$48,2,0)</f>
        <v>ps2CRD2Tag</v>
      </c>
      <c r="L61" t="str">
        <f t="shared" si="4"/>
        <v>public const string Ps2CRD2Tag = "psd2";</v>
      </c>
    </row>
    <row r="62" spans="1:12" x14ac:dyDescent="0.25">
      <c r="A62" t="s">
        <v>130</v>
      </c>
      <c r="B62" s="2" t="str">
        <f>IF(COUNTIF('4.4'!$C$2:$C$52,A62)=1, "Y","N")</f>
        <v>N</v>
      </c>
      <c r="C62" s="2" t="str">
        <f>IF(COUNTIF('2.4'!$C$2:$C$52,A62)=1, "Y","N")</f>
        <v>Y</v>
      </c>
      <c r="D62" s="2" t="b">
        <f>AND(B62="Y",C62="Y")</f>
        <v>0</v>
      </c>
      <c r="E62" s="2" t="b">
        <f>AND(B62="Y",C62="N")</f>
        <v>0</v>
      </c>
      <c r="F62" s="2" t="b">
        <f>AND(B62="N",C62="Y")</f>
        <v>1</v>
      </c>
      <c r="I62" t="str">
        <f>VLOOKUP(A62,'2.4'!$A$2:$B$48,2,0)</f>
        <v>ps2CRD3Tag</v>
      </c>
      <c r="L62" t="str">
        <f t="shared" si="4"/>
        <v>public const string Ps2CRD3Tag = "psd3";</v>
      </c>
    </row>
    <row r="63" spans="1:12" x14ac:dyDescent="0.25">
      <c r="A63" t="s">
        <v>133</v>
      </c>
      <c r="B63" s="2" t="str">
        <f>IF(COUNTIF('4.4'!$C$2:$C$52,A63)=1, "Y","N")</f>
        <v>N</v>
      </c>
      <c r="C63" s="2" t="str">
        <f>IF(COUNTIF('2.4'!$C$2:$C$52,A63)=1, "Y","N")</f>
        <v>Y</v>
      </c>
      <c r="D63" s="2" t="b">
        <f>AND(B63="Y",C63="Y")</f>
        <v>0</v>
      </c>
      <c r="E63" s="2" t="b">
        <f>AND(B63="Y",C63="N")</f>
        <v>0</v>
      </c>
      <c r="F63" s="2" t="b">
        <f>AND(B63="N",C63="Y")</f>
        <v>1</v>
      </c>
      <c r="I63" t="str">
        <f>VLOOKUP(A63,'2.4'!$A$2:$B$48,2,0)</f>
        <v>screeningDescTag</v>
      </c>
      <c r="L63" t="str">
        <f t="shared" si="4"/>
        <v>public const string ScreeningDescTag = "scrd";</v>
      </c>
    </row>
    <row r="64" spans="1:12" x14ac:dyDescent="0.25">
      <c r="A64" t="s">
        <v>134</v>
      </c>
      <c r="B64" s="2" t="str">
        <f>IF(COUNTIF('4.4'!$C$2:$C$52,A64)=1, "Y","N")</f>
        <v>N</v>
      </c>
      <c r="C64" s="2" t="str">
        <f>IF(COUNTIF('2.4'!$C$2:$C$52,A64)=1, "Y","N")</f>
        <v>Y</v>
      </c>
      <c r="D64" s="2" t="b">
        <f>AND(B64="Y",C64="Y")</f>
        <v>0</v>
      </c>
      <c r="E64" s="2" t="b">
        <f>AND(B64="Y",C64="N")</f>
        <v>0</v>
      </c>
      <c r="F64" s="2" t="b">
        <f>AND(B64="N",C64="Y")</f>
        <v>1</v>
      </c>
      <c r="I64" t="str">
        <f>VLOOKUP(A64,'2.4'!$A$2:$B$48,2,0)</f>
        <v>screeningTag</v>
      </c>
      <c r="L64" t="str">
        <f t="shared" si="4"/>
        <v>public const string ScreeningTag = "scrn";</v>
      </c>
    </row>
    <row r="65" spans="1:12" x14ac:dyDescent="0.25">
      <c r="A65" t="s">
        <v>121</v>
      </c>
      <c r="B65" s="2" t="str">
        <f>IF(COUNTIF('4.4'!$C$2:$C$52,A65)=1, "Y","N")</f>
        <v>N</v>
      </c>
      <c r="C65" s="2" t="str">
        <f>IF(COUNTIF('2.4'!$C$2:$C$52,A65)=1, "Y","N")</f>
        <v>Y</v>
      </c>
      <c r="D65" s="2" t="b">
        <f>AND(B65="Y",C65="Y")</f>
        <v>0</v>
      </c>
      <c r="E65" s="2" t="b">
        <f>AND(B65="Y",C65="N")</f>
        <v>0</v>
      </c>
      <c r="F65" s="2" t="b">
        <f>AND(B65="N",C65="Y")</f>
        <v>1</v>
      </c>
      <c r="I65" t="str">
        <f>VLOOKUP(A65,'2.4'!$A$2:$B$48,2,0)</f>
        <v>ucrbgTag</v>
      </c>
      <c r="L65" t="str">
        <f t="shared" si="4"/>
        <v>public const string UcrbgTag = "bfd ";</v>
      </c>
    </row>
    <row r="66" spans="1:12" x14ac:dyDescent="0.25">
      <c r="A66" t="s">
        <v>125</v>
      </c>
      <c r="B66" s="2" t="str">
        <f>IF(COUNTIF('4.4'!$C$2:$C$52,A66)=1, "Y","N")</f>
        <v>N</v>
      </c>
      <c r="C66" s="2" t="str">
        <f>IF(COUNTIF('2.4'!$C$2:$C$52,A66)=1, "Y","N")</f>
        <v>Y</v>
      </c>
      <c r="D66" s="2" t="b">
        <f>AND(B66="Y",C66="Y")</f>
        <v>0</v>
      </c>
      <c r="E66" s="2" t="b">
        <f>AND(B66="Y",C66="N")</f>
        <v>0</v>
      </c>
      <c r="F66" s="2" t="b">
        <f>AND(B66="N",C66="Y")</f>
        <v>1</v>
      </c>
      <c r="I66" t="str">
        <f>VLOOKUP(A66,'2.4'!$A$2:$B$48,2,0)</f>
        <v>mediaBlackPointTag</v>
      </c>
      <c r="L66" t="str">
        <f t="shared" si="4"/>
        <v>public const string MediaBlackPointTag = "bkpt";</v>
      </c>
    </row>
    <row r="67" spans="1:12" x14ac:dyDescent="0.25">
      <c r="A67" t="s">
        <v>123</v>
      </c>
      <c r="B67" s="2" t="str">
        <f>IF(COUNTIF('4.4'!$C$2:$C$52,A67)=1, "Y","N")</f>
        <v>N</v>
      </c>
      <c r="C67" s="2" t="str">
        <f>IF(COUNTIF('2.4'!$C$2:$C$52,A67)=1, "Y","N")</f>
        <v>Y</v>
      </c>
      <c r="D67" s="2" t="b">
        <f>AND(B67="Y",C67="Y")</f>
        <v>0</v>
      </c>
      <c r="E67" s="2" t="b">
        <f>AND(B67="Y",C67="N")</f>
        <v>0</v>
      </c>
      <c r="F67" s="2" t="b">
        <f>AND(B67="N",C67="Y")</f>
        <v>1</v>
      </c>
      <c r="I67" t="str">
        <f>VLOOKUP(A67,'2.4'!$A$2:$B$48,2,0)</f>
        <v>crdInfoTag</v>
      </c>
      <c r="L67" t="str">
        <f t="shared" si="4"/>
        <v>public const string CrdInfoTag = "crdi";</v>
      </c>
    </row>
    <row r="68" spans="1:12" x14ac:dyDescent="0.25">
      <c r="A68" t="s">
        <v>124</v>
      </c>
      <c r="B68" s="2" t="str">
        <f>IF(COUNTIF('4.4'!$C$2:$C$52,A68)=1, "Y","N")</f>
        <v>N</v>
      </c>
      <c r="C68" s="2" t="str">
        <f>IF(COUNTIF('2.4'!$C$2:$C$52,A68)=1, "Y","N")</f>
        <v>Y</v>
      </c>
      <c r="D68" s="2" t="b">
        <f>AND(B68="Y",C68="Y")</f>
        <v>0</v>
      </c>
      <c r="E68" s="2" t="b">
        <f>AND(B68="Y",C68="N")</f>
        <v>0</v>
      </c>
      <c r="F68" s="2" t="b">
        <f>AND(B68="N",C68="Y")</f>
        <v>1</v>
      </c>
      <c r="I68" t="str">
        <f>VLOOKUP(A68,'2.4'!$A$2:$B$48,2,0)</f>
        <v>deviceSettingsTag</v>
      </c>
      <c r="L68" t="str">
        <f t="shared" si="4"/>
        <v>public const string DeviceSettingsTag = "devs";</v>
      </c>
    </row>
  </sheetData>
  <autoFilter ref="A1:F1" xr:uid="{D2C08180-AA7B-4A7F-BBDF-16CDFFE4CE50}">
    <sortState xmlns:xlrd2="http://schemas.microsoft.com/office/spreadsheetml/2017/richdata2" ref="A2:F65">
      <sortCondition descending="1" ref="D1"/>
    </sortState>
  </autoFilter>
  <sortState xmlns:xlrd2="http://schemas.microsoft.com/office/spreadsheetml/2017/richdata2" ref="A2:F68">
    <sortCondition descending="1" ref="D2:D68"/>
    <sortCondition descending="1" ref="E2:E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4.4</vt:lpstr>
      <vt:lpstr>2.4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2023-03-20T10:20:54Z</dcterms:created>
  <dcterms:modified xsi:type="dcterms:W3CDTF">2023-03-20T19:18:56Z</dcterms:modified>
</cp:coreProperties>
</file>