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3" xr2:uid="{00000000-000D-0000-FFFF-FFFF00000000}"/>
  </bookViews>
  <sheets>
    <sheet name="Sample Data" sheetId="2" r:id="rId1"/>
    <sheet name="Column Notes" sheetId="1" r:id="rId2"/>
    <sheet name="Create Stage Table" sheetId="3" r:id="rId3"/>
    <sheet name="Column Cleansing Notes" sheetId="4" r:id="rId4"/>
    <sheet name="Dimension List" sheetId="5" r:id="rId5"/>
    <sheet name="Source To Target Mapping" sheetId="6" r:id="rId6"/>
    <sheet name="Fact Table Creation Helper" sheetId="8" r:id="rId7"/>
    <sheet name="Foreign Key Creation" sheetId="7" r:id="rId8"/>
    <sheet name="Process Fact Script Helper" sheetId="11" r:id="rId9"/>
    <sheet name="View Creation Helper" sheetId="10" r:id="rId10"/>
  </sheets>
  <definedNames>
    <definedName name="_xlnm._FilterDatabase" localSheetId="1" hidden="1">'Column Notes'!$A$1:$F$11</definedName>
    <definedName name="_xlnm._FilterDatabase" localSheetId="5" hidden="1">'Source To Target Mapping'!$A$1:$E$11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D3" i="7"/>
  <c r="F3" i="7" s="1"/>
  <c r="H3" i="7" s="1"/>
  <c r="B3" i="8"/>
  <c r="E3" i="8" s="1"/>
  <c r="G3" i="8" l="1"/>
  <c r="I3" i="8" s="1"/>
  <c r="D2" i="7"/>
  <c r="E2" i="7" s="1"/>
  <c r="G2" i="7" s="1"/>
  <c r="F2" i="7" l="1"/>
  <c r="H2" i="7" s="1"/>
  <c r="C71" i="11"/>
  <c r="D71" i="11" s="1"/>
  <c r="C70" i="11"/>
  <c r="D70" i="11" s="1"/>
  <c r="D69" i="11"/>
  <c r="C69" i="11"/>
  <c r="C68" i="11"/>
  <c r="D68" i="11" s="1"/>
  <c r="C67" i="11"/>
  <c r="D67" i="11" s="1"/>
  <c r="C66" i="11"/>
  <c r="D66" i="11" s="1"/>
  <c r="D65" i="11"/>
  <c r="C65" i="11"/>
  <c r="C64" i="11"/>
  <c r="D64" i="11" s="1"/>
  <c r="C63" i="11"/>
  <c r="D63" i="11" s="1"/>
  <c r="C62" i="11"/>
  <c r="D62" i="11" s="1"/>
  <c r="D61" i="11"/>
  <c r="C61" i="11"/>
  <c r="C60" i="11"/>
  <c r="D60" i="11" s="1"/>
  <c r="D55" i="11"/>
  <c r="D54" i="11"/>
  <c r="D53" i="11"/>
  <c r="D52" i="11"/>
  <c r="D51" i="11"/>
  <c r="D50" i="11"/>
  <c r="D49" i="11"/>
  <c r="D48" i="11"/>
  <c r="D47" i="11"/>
  <c r="D46" i="11"/>
  <c r="D45" i="11"/>
  <c r="D44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B12" i="11"/>
  <c r="B11" i="11"/>
  <c r="B10" i="11"/>
  <c r="B9" i="11"/>
  <c r="B8" i="11"/>
  <c r="B7" i="11"/>
  <c r="B6" i="11"/>
  <c r="B5" i="11"/>
  <c r="B4" i="11"/>
  <c r="B3" i="11"/>
  <c r="B2" i="11"/>
  <c r="B1" i="11"/>
  <c r="D42" i="10"/>
  <c r="E42" i="10" s="1"/>
  <c r="D41" i="10"/>
  <c r="E41" i="10" s="1"/>
  <c r="D40" i="10"/>
  <c r="E40" i="10" s="1"/>
  <c r="D39" i="10"/>
  <c r="E39" i="10" s="1"/>
  <c r="D38" i="10"/>
  <c r="E38" i="10" s="1"/>
  <c r="D37" i="10"/>
  <c r="E37" i="10" s="1"/>
  <c r="D36" i="10"/>
  <c r="E36" i="10" s="1"/>
  <c r="D35" i="10"/>
  <c r="E35" i="10" s="1"/>
  <c r="D34" i="10"/>
  <c r="E34" i="10" s="1"/>
  <c r="K33" i="10"/>
  <c r="E33" i="10"/>
  <c r="D33" i="10"/>
  <c r="K32" i="10"/>
  <c r="D32" i="10"/>
  <c r="E32" i="10" s="1"/>
  <c r="K31" i="10"/>
  <c r="D31" i="10"/>
  <c r="E31" i="10" s="1"/>
  <c r="K30" i="10"/>
  <c r="D30" i="10"/>
  <c r="E30" i="10" s="1"/>
  <c r="K29" i="10"/>
  <c r="E29" i="10"/>
  <c r="D29" i="10"/>
  <c r="K28" i="10"/>
  <c r="D28" i="10"/>
  <c r="E28" i="10" s="1"/>
  <c r="K27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B2" i="8"/>
  <c r="G2" i="8" s="1"/>
  <c r="I2" i="8" s="1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E2" i="8" l="1"/>
</calcChain>
</file>

<file path=xl/sharedStrings.xml><?xml version="1.0" encoding="utf-8"?>
<sst xmlns="http://schemas.openxmlformats.org/spreadsheetml/2006/main" count="499" uniqueCount="187">
  <si>
    <t>column name</t>
  </si>
  <si>
    <t>data type</t>
  </si>
  <si>
    <t>table type</t>
  </si>
  <si>
    <t>Dimension Subtype</t>
  </si>
  <si>
    <t>Column Name</t>
  </si>
  <si>
    <t>Notes</t>
  </si>
  <si>
    <t>commodity_id</t>
  </si>
  <si>
    <t>DimCommodity</t>
  </si>
  <si>
    <t>SourceSystemKey</t>
  </si>
  <si>
    <t>Dimension</t>
  </si>
  <si>
    <t>DimContracts</t>
  </si>
  <si>
    <t>quantity</t>
  </si>
  <si>
    <t>Quantity</t>
  </si>
  <si>
    <t>contract_number</t>
  </si>
  <si>
    <t>ContractNumber</t>
  </si>
  <si>
    <t>pricing_type_code</t>
  </si>
  <si>
    <t>PricingTypeCode</t>
  </si>
  <si>
    <t>DimGrainCustomerVendor</t>
  </si>
  <si>
    <t>location_id</t>
  </si>
  <si>
    <t>DimLocation</t>
  </si>
  <si>
    <t>Date</t>
  </si>
  <si>
    <t>CommodityDescription</t>
  </si>
  <si>
    <t>short_name</t>
  </si>
  <si>
    <t>Basis</t>
  </si>
  <si>
    <t>Just drop column names into column A.</t>
  </si>
  <si>
    <t>Cleansing Notes</t>
  </si>
  <si>
    <t>How Connects</t>
  </si>
  <si>
    <t>Key Columns</t>
  </si>
  <si>
    <t>RowHash</t>
  </si>
  <si>
    <t>Source Table</t>
  </si>
  <si>
    <t>Source Column</t>
  </si>
  <si>
    <t>Destination Table</t>
  </si>
  <si>
    <t>Destination Column</t>
  </si>
  <si>
    <t>Logical Dimension Name</t>
  </si>
  <si>
    <t>Physical Dimension Name</t>
  </si>
  <si>
    <t>Fact Key Columns</t>
  </si>
  <si>
    <t>Dimension Key Columns</t>
  </si>
  <si>
    <t>First Part</t>
  </si>
  <si>
    <t>Second Part</t>
  </si>
  <si>
    <t>Final Product</t>
  </si>
  <si>
    <t>DimProductCommodity</t>
  </si>
  <si>
    <t>DimContractReleaseInformation</t>
  </si>
  <si>
    <t>DimContractReleaseNotes</t>
  </si>
  <si>
    <t>DimContractPricingAddDate</t>
  </si>
  <si>
    <t>DimBasisDate</t>
  </si>
  <si>
    <t>DimChangeDate</t>
  </si>
  <si>
    <t>DimPriceDate</t>
  </si>
  <si>
    <t>DimScheduledShipStartDate</t>
  </si>
  <si>
    <t>DimScheduledShipEndDate</t>
  </si>
  <si>
    <t>DimSourceLocation</t>
  </si>
  <si>
    <t>DimShipTo</t>
  </si>
  <si>
    <t>DimOptionMonth</t>
  </si>
  <si>
    <t>DimTicketSettlementRates</t>
  </si>
  <si>
    <t>DimTrader</t>
  </si>
  <si>
    <t>`</t>
  </si>
  <si>
    <t>Remember to run with begin/commit transaction</t>
  </si>
  <si>
    <t>Dims</t>
  </si>
  <si>
    <t>PKs</t>
  </si>
  <si>
    <t>BIGINT</t>
  </si>
  <si>
    <t>NOT NULL,</t>
  </si>
  <si>
    <t>CONVERT([nvarchar](35),</t>
  </si>
  <si>
    <t>),</t>
  </si>
  <si>
    <t>Physcial Dimensions</t>
  </si>
  <si>
    <t>Unique Dims Calculation</t>
  </si>
  <si>
    <t>FKs</t>
  </si>
  <si>
    <t>AmendmentNumber</t>
  </si>
  <si>
    <t>Signed</t>
  </si>
  <si>
    <t>ContractType</t>
  </si>
  <si>
    <t>DeliveryBasis</t>
  </si>
  <si>
    <t>Futures</t>
  </si>
  <si>
    <t>MarketZoneName</t>
  </si>
  <si>
    <t>OpenClosedCancelled</t>
  </si>
  <si>
    <t>Price</t>
  </si>
  <si>
    <t>PricingStatusCode</t>
  </si>
  <si>
    <t>Name</t>
  </si>
  <si>
    <t>Currency</t>
  </si>
  <si>
    <t>ShortName</t>
  </si>
  <si>
    <t>OptionMonthCode</t>
  </si>
  <si>
    <t>EstimatedAppliedQuantity</t>
  </si>
  <si>
    <t>MarketZoneAdjustment</t>
  </si>
  <si>
    <t>ReleaseNumber</t>
  </si>
  <si>
    <t>Table Name</t>
  </si>
  <si>
    <t>Table Alias</t>
  </si>
  <si>
    <t>View Column</t>
  </si>
  <si>
    <t>l</t>
  </si>
  <si>
    <t>c</t>
  </si>
  <si>
    <t>gcv</t>
  </si>
  <si>
    <t>cmdty</t>
  </si>
  <si>
    <t>DimContractAddDate</t>
  </si>
  <si>
    <t>cad</t>
  </si>
  <si>
    <t>status_description</t>
  </si>
  <si>
    <t>om</t>
  </si>
  <si>
    <t>pricing_status_code</t>
  </si>
  <si>
    <t>t</t>
  </si>
  <si>
    <t>contract_type</t>
  </si>
  <si>
    <t>FactContractReleases</t>
  </si>
  <si>
    <t>cr</t>
  </si>
  <si>
    <t>vendor_customer_id</t>
  </si>
  <si>
    <t>cpad</t>
  </si>
  <si>
    <t>bd</t>
  </si>
  <si>
    <t>commodity_description</t>
  </si>
  <si>
    <t>cd</t>
  </si>
  <si>
    <t>add_date</t>
  </si>
  <si>
    <t>cri</t>
  </si>
  <si>
    <t>delivery_basis</t>
  </si>
  <si>
    <t>crn</t>
  </si>
  <si>
    <t>option_month</t>
  </si>
  <si>
    <t>pd</t>
  </si>
  <si>
    <t>initials</t>
  </si>
  <si>
    <t>intials</t>
  </si>
  <si>
    <t>pc</t>
  </si>
  <si>
    <t>name</t>
  </si>
  <si>
    <t>sl</t>
  </si>
  <si>
    <t>internal_contract_number</t>
  </si>
  <si>
    <t>st</t>
  </si>
  <si>
    <t>pricing_order</t>
  </si>
  <si>
    <t>PricingOrder</t>
  </si>
  <si>
    <t>sssd</t>
  </si>
  <si>
    <t>release_number</t>
  </si>
  <si>
    <t>ssed</t>
  </si>
  <si>
    <t>amendment_number</t>
  </si>
  <si>
    <t>basis</t>
  </si>
  <si>
    <t>basis_date</t>
  </si>
  <si>
    <t>change_date</t>
  </si>
  <si>
    <t>deleted</t>
  </si>
  <si>
    <t>Deleted</t>
  </si>
  <si>
    <t>futures</t>
  </si>
  <si>
    <t>notes</t>
  </si>
  <si>
    <t>price</t>
  </si>
  <si>
    <t>price_date</t>
  </si>
  <si>
    <t>signed</t>
  </si>
  <si>
    <t>product_id</t>
  </si>
  <si>
    <t>source_location_id</t>
  </si>
  <si>
    <t>ship_to_id</t>
  </si>
  <si>
    <t>estimated_applied_quantity</t>
  </si>
  <si>
    <t>scheduled_ship_start_date</t>
  </si>
  <si>
    <t>scheduled_ship_end_date</t>
  </si>
  <si>
    <t>market_zone_name</t>
  </si>
  <si>
    <t>market_zone_adjustment</t>
  </si>
  <si>
    <t>freight_adjustment</t>
  </si>
  <si>
    <t>FreightAdjustment</t>
  </si>
  <si>
    <t>mtm_basis</t>
  </si>
  <si>
    <t>MTMBasis</t>
  </si>
  <si>
    <t>mtm_price</t>
  </si>
  <si>
    <t>MTMPrice</t>
  </si>
  <si>
    <t>NVARCHAR(50)</t>
  </si>
  <si>
    <t>BINARY(16)</t>
  </si>
  <si>
    <t>x</t>
  </si>
  <si>
    <t>NVARCHAR(255) NULL,</t>
  </si>
  <si>
    <t>Fact Table Name</t>
  </si>
  <si>
    <t>IsIntraday</t>
  </si>
  <si>
    <t>TimeZone</t>
  </si>
  <si>
    <t>Suffix</t>
  </si>
  <si>
    <t>Declines</t>
  </si>
  <si>
    <t>Advances</t>
  </si>
  <si>
    <t>Country</t>
  </si>
  <si>
    <t>LastTradeDateTime</t>
  </si>
  <si>
    <t>Code</t>
  </si>
  <si>
    <t>int</t>
  </si>
  <si>
    <t>datetime</t>
  </si>
  <si>
    <t>DimExchanges</t>
  </si>
  <si>
    <t>FactExchangeCloseData</t>
  </si>
  <si>
    <t>Exchanges</t>
  </si>
  <si>
    <t>DimLastTradeDateTime</t>
  </si>
  <si>
    <t>DimDate</t>
  </si>
  <si>
    <t>DateCK</t>
  </si>
  <si>
    <t>BC_10YEAR</t>
  </si>
  <si>
    <t>BC_1MONTH</t>
  </si>
  <si>
    <t>BC_1YEAR</t>
  </si>
  <si>
    <t>BC_20YEAR</t>
  </si>
  <si>
    <t>BC_2YEAR</t>
  </si>
  <si>
    <t>BC_30YEAR</t>
  </si>
  <si>
    <t>BC_30YEARDISPLAY</t>
  </si>
  <si>
    <t>BC_3MONTH</t>
  </si>
  <si>
    <t>BC_3YEAR</t>
  </si>
  <si>
    <t>BC_5YEAR</t>
  </si>
  <si>
    <t>BC_6MONTH</t>
  </si>
  <si>
    <t>BC_7YEAR</t>
  </si>
  <si>
    <t>Id</t>
  </si>
  <si>
    <t>NEW_DATE</t>
  </si>
  <si>
    <t>1997-01-02T00:00:00</t>
  </si>
  <si>
    <t>1996-12-31T00:00:00</t>
  </si>
  <si>
    <t>numeric</t>
  </si>
  <si>
    <t>fact</t>
  </si>
  <si>
    <t>degenerate</t>
  </si>
  <si>
    <t>FactDailyTreasuryYieldCurveRates</t>
  </si>
  <si>
    <t>AsOfDate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</si>
</sst>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workbookViewId="0">
      <selection activeCell="B1" sqref="B1:O1"/>
    </sheetView>
  </sheetViews>
  <sheetFormatPr defaultRowHeight="15" x14ac:dyDescent="0.25"/>
  <cols>
    <col min="1" max="1" width="2" bestFit="1" customWidth="1"/>
    <col min="2" max="2" width="12" bestFit="1" customWidth="1"/>
    <col min="3" max="3" width="12.140625" bestFit="1" customWidth="1"/>
    <col min="4" max="7" width="12" bestFit="1" customWidth="1"/>
    <col min="8" max="8" width="18.140625" bestFit="1" customWidth="1"/>
    <col min="9" max="9" width="12.140625" bestFit="1" customWidth="1"/>
    <col min="10" max="11" width="12" bestFit="1" customWidth="1"/>
    <col min="12" max="12" width="12.140625" bestFit="1" customWidth="1"/>
    <col min="13" max="13" width="12" bestFit="1" customWidth="1"/>
    <col min="14" max="14" width="2.7109375" bestFit="1" customWidth="1"/>
    <col min="15" max="15" width="18.85546875" bestFit="1" customWidth="1"/>
  </cols>
  <sheetData>
    <row r="1" spans="1:15" x14ac:dyDescent="0.25"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</row>
    <row r="2" spans="1:15" x14ac:dyDescent="0.25">
      <c r="A2">
        <v>0</v>
      </c>
      <c r="B2">
        <v>6.5399999618530202</v>
      </c>
      <c r="D2">
        <v>5.63000011444091</v>
      </c>
      <c r="E2">
        <v>6.8499999046325604</v>
      </c>
      <c r="F2">
        <v>5.9699997901916504</v>
      </c>
      <c r="G2">
        <v>6.75</v>
      </c>
      <c r="H2">
        <v>0</v>
      </c>
      <c r="I2">
        <v>5.1900000572204501</v>
      </c>
      <c r="J2">
        <v>6.13000011444091</v>
      </c>
      <c r="K2">
        <v>6.3000001907348597</v>
      </c>
      <c r="L2">
        <v>5.3499999046325604</v>
      </c>
      <c r="M2">
        <v>6.4499998092651296</v>
      </c>
      <c r="N2">
        <v>1</v>
      </c>
      <c r="O2" t="s">
        <v>180</v>
      </c>
    </row>
    <row r="3" spans="1:15" x14ac:dyDescent="0.25">
      <c r="A3">
        <v>1</v>
      </c>
      <c r="B3">
        <v>6.4299998283386204</v>
      </c>
      <c r="D3">
        <v>5.5100002288818297</v>
      </c>
      <c r="E3">
        <v>6.7300000190734801</v>
      </c>
      <c r="F3">
        <v>5.88000011444091</v>
      </c>
      <c r="G3">
        <v>6.6500000953674299</v>
      </c>
      <c r="H3">
        <v>0</v>
      </c>
      <c r="I3">
        <v>5.21000003814697</v>
      </c>
      <c r="J3">
        <v>6.0399999618530202</v>
      </c>
      <c r="K3">
        <v>6.21000003814697</v>
      </c>
      <c r="L3">
        <v>5.3299999237060502</v>
      </c>
      <c r="M3">
        <v>6.3400001525878897</v>
      </c>
      <c r="N3">
        <v>2</v>
      </c>
      <c r="O3" t="s">
        <v>181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2"/>
  <sheetViews>
    <sheetView topLeftCell="B1" workbookViewId="0">
      <selection activeCell="J18" sqref="J18"/>
    </sheetView>
  </sheetViews>
  <sheetFormatPr defaultRowHeight="15" x14ac:dyDescent="0.25"/>
  <cols>
    <col min="1" max="1" width="26.7109375" bestFit="1" customWidth="1"/>
    <col min="2" max="2" width="26.7109375" customWidth="1"/>
    <col min="3" max="3" width="30.28515625" bestFit="1" customWidth="1"/>
    <col min="4" max="4" width="10.5703125" bestFit="1" customWidth="1"/>
    <col min="5" max="5" width="28.5703125" bestFit="1" customWidth="1"/>
    <col min="10" max="10" width="26.5703125" bestFit="1" customWidth="1"/>
    <col min="11" max="11" width="18.7109375" bestFit="1" customWidth="1"/>
    <col min="13" max="13" width="30.28515625" bestFit="1" customWidth="1"/>
  </cols>
  <sheetData>
    <row r="1" spans="1:14" x14ac:dyDescent="0.25">
      <c r="A1" s="1" t="s">
        <v>0</v>
      </c>
      <c r="B1" s="1" t="s">
        <v>4</v>
      </c>
      <c r="C1" s="1" t="s">
        <v>81</v>
      </c>
      <c r="D1" s="1" t="s">
        <v>82</v>
      </c>
      <c r="E1" s="1" t="s">
        <v>83</v>
      </c>
      <c r="M1" t="s">
        <v>19</v>
      </c>
      <c r="N1" t="s">
        <v>84</v>
      </c>
    </row>
    <row r="2" spans="1:14" x14ac:dyDescent="0.25">
      <c r="A2" t="s">
        <v>18</v>
      </c>
      <c r="B2" t="s">
        <v>8</v>
      </c>
      <c r="C2" t="s">
        <v>19</v>
      </c>
      <c r="D2" t="str">
        <f>VLOOKUP(C2,M:N,2,FALSE)</f>
        <v>l</v>
      </c>
      <c r="E2" t="str">
        <f>D2&amp;"."&amp;B2&amp;","</f>
        <v>l.SourceSystemKey,</v>
      </c>
      <c r="M2" t="s">
        <v>10</v>
      </c>
      <c r="N2" t="s">
        <v>85</v>
      </c>
    </row>
    <row r="3" spans="1:14" x14ac:dyDescent="0.25">
      <c r="A3" t="s">
        <v>22</v>
      </c>
      <c r="B3" t="s">
        <v>76</v>
      </c>
      <c r="C3" t="s">
        <v>19</v>
      </c>
      <c r="D3" t="str">
        <f t="shared" ref="D3:D42" si="0">VLOOKUP(C3,M:N,2,FALSE)</f>
        <v>l</v>
      </c>
      <c r="E3" t="str">
        <f t="shared" ref="E3:E42" si="1">D3&amp;"."&amp;B3&amp;","</f>
        <v>l.ShortName,</v>
      </c>
      <c r="M3" t="s">
        <v>17</v>
      </c>
      <c r="N3" t="s">
        <v>86</v>
      </c>
    </row>
    <row r="4" spans="1:14" x14ac:dyDescent="0.25">
      <c r="A4" t="s">
        <v>13</v>
      </c>
      <c r="B4" t="s">
        <v>14</v>
      </c>
      <c r="C4" t="s">
        <v>10</v>
      </c>
      <c r="D4" t="str">
        <f t="shared" si="0"/>
        <v>c</v>
      </c>
      <c r="E4" t="str">
        <f t="shared" si="1"/>
        <v>c.ContractNumber,</v>
      </c>
      <c r="M4" t="s">
        <v>7</v>
      </c>
      <c r="N4" t="s">
        <v>87</v>
      </c>
    </row>
    <row r="5" spans="1:14" x14ac:dyDescent="0.25">
      <c r="A5" t="s">
        <v>15</v>
      </c>
      <c r="B5" t="s">
        <v>16</v>
      </c>
      <c r="C5" t="s">
        <v>10</v>
      </c>
      <c r="D5" t="str">
        <f t="shared" si="0"/>
        <v>c</v>
      </c>
      <c r="E5" t="str">
        <f t="shared" si="1"/>
        <v>c.PricingTypeCode,</v>
      </c>
      <c r="M5" t="s">
        <v>88</v>
      </c>
      <c r="N5" t="s">
        <v>89</v>
      </c>
    </row>
    <row r="6" spans="1:14" x14ac:dyDescent="0.25">
      <c r="A6" t="s">
        <v>90</v>
      </c>
      <c r="B6" t="s">
        <v>71</v>
      </c>
      <c r="C6" t="s">
        <v>10</v>
      </c>
      <c r="D6" t="str">
        <f t="shared" si="0"/>
        <v>c</v>
      </c>
      <c r="E6" t="str">
        <f t="shared" si="1"/>
        <v>c.OpenClosedCancelled,</v>
      </c>
      <c r="M6" t="s">
        <v>51</v>
      </c>
      <c r="N6" t="s">
        <v>91</v>
      </c>
    </row>
    <row r="7" spans="1:14" x14ac:dyDescent="0.25">
      <c r="A7" t="s">
        <v>92</v>
      </c>
      <c r="B7" t="s">
        <v>73</v>
      </c>
      <c r="C7" t="s">
        <v>10</v>
      </c>
      <c r="D7" t="str">
        <f t="shared" si="0"/>
        <v>c</v>
      </c>
      <c r="E7" t="str">
        <f t="shared" si="1"/>
        <v>c.PricingStatusCode,</v>
      </c>
      <c r="M7" t="s">
        <v>53</v>
      </c>
      <c r="N7" t="s">
        <v>93</v>
      </c>
    </row>
    <row r="8" spans="1:14" x14ac:dyDescent="0.25">
      <c r="A8" t="s">
        <v>94</v>
      </c>
      <c r="B8" t="s">
        <v>67</v>
      </c>
      <c r="C8" t="s">
        <v>10</v>
      </c>
      <c r="D8" t="str">
        <f t="shared" si="0"/>
        <v>c</v>
      </c>
      <c r="E8" t="str">
        <f t="shared" si="1"/>
        <v>c.ContractType,</v>
      </c>
      <c r="M8" t="s">
        <v>95</v>
      </c>
      <c r="N8" t="s">
        <v>96</v>
      </c>
    </row>
    <row r="9" spans="1:14" x14ac:dyDescent="0.25">
      <c r="A9" t="s">
        <v>97</v>
      </c>
      <c r="B9" t="s">
        <v>8</v>
      </c>
      <c r="C9" t="s">
        <v>17</v>
      </c>
      <c r="D9" t="str">
        <f t="shared" si="0"/>
        <v>gcv</v>
      </c>
      <c r="E9" t="str">
        <f t="shared" si="1"/>
        <v>gcv.SourceSystemKey,</v>
      </c>
      <c r="M9" t="s">
        <v>43</v>
      </c>
      <c r="N9" t="s">
        <v>98</v>
      </c>
    </row>
    <row r="10" spans="1:14" x14ac:dyDescent="0.25">
      <c r="A10" t="s">
        <v>6</v>
      </c>
      <c r="B10" t="s">
        <v>8</v>
      </c>
      <c r="C10" t="s">
        <v>7</v>
      </c>
      <c r="D10" t="str">
        <f t="shared" si="0"/>
        <v>cmdty</v>
      </c>
      <c r="E10" t="str">
        <f t="shared" si="1"/>
        <v>cmdty.SourceSystemKey,</v>
      </c>
      <c r="M10" t="s">
        <v>44</v>
      </c>
      <c r="N10" t="s">
        <v>99</v>
      </c>
    </row>
    <row r="11" spans="1:14" x14ac:dyDescent="0.25">
      <c r="A11" t="s">
        <v>100</v>
      </c>
      <c r="B11" t="s">
        <v>21</v>
      </c>
      <c r="C11" t="s">
        <v>7</v>
      </c>
      <c r="D11" t="str">
        <f t="shared" si="0"/>
        <v>cmdty</v>
      </c>
      <c r="E11" t="str">
        <f t="shared" si="1"/>
        <v>cmdty.CommodityDescription,</v>
      </c>
      <c r="M11" t="s">
        <v>45</v>
      </c>
      <c r="N11" t="s">
        <v>101</v>
      </c>
    </row>
    <row r="12" spans="1:14" x14ac:dyDescent="0.25">
      <c r="A12" t="s">
        <v>102</v>
      </c>
      <c r="B12" t="s">
        <v>20</v>
      </c>
      <c r="C12" t="s">
        <v>88</v>
      </c>
      <c r="D12" t="str">
        <f t="shared" si="0"/>
        <v>cad</v>
      </c>
      <c r="E12" t="str">
        <f t="shared" si="1"/>
        <v>cad.Date,</v>
      </c>
      <c r="M12" t="s">
        <v>41</v>
      </c>
      <c r="N12" t="s">
        <v>103</v>
      </c>
    </row>
    <row r="13" spans="1:14" x14ac:dyDescent="0.25">
      <c r="A13" t="s">
        <v>104</v>
      </c>
      <c r="B13" t="s">
        <v>68</v>
      </c>
      <c r="C13" t="s">
        <v>10</v>
      </c>
      <c r="D13" t="str">
        <f t="shared" si="0"/>
        <v>c</v>
      </c>
      <c r="E13" t="str">
        <f t="shared" si="1"/>
        <v>c.DeliveryBasis,</v>
      </c>
      <c r="M13" t="s">
        <v>42</v>
      </c>
      <c r="N13" t="s">
        <v>105</v>
      </c>
    </row>
    <row r="14" spans="1:14" x14ac:dyDescent="0.25">
      <c r="A14" t="s">
        <v>106</v>
      </c>
      <c r="B14" t="s">
        <v>77</v>
      </c>
      <c r="C14" t="s">
        <v>51</v>
      </c>
      <c r="D14" t="str">
        <f t="shared" si="0"/>
        <v>om</v>
      </c>
      <c r="E14" t="str">
        <f t="shared" si="1"/>
        <v>om.OptionMonthCode,</v>
      </c>
      <c r="M14" t="s">
        <v>46</v>
      </c>
      <c r="N14" t="s">
        <v>107</v>
      </c>
    </row>
    <row r="15" spans="1:14" x14ac:dyDescent="0.25">
      <c r="A15" t="s">
        <v>108</v>
      </c>
      <c r="B15" t="s">
        <v>109</v>
      </c>
      <c r="C15" t="s">
        <v>53</v>
      </c>
      <c r="D15" t="str">
        <f t="shared" si="0"/>
        <v>t</v>
      </c>
      <c r="E15" t="str">
        <f t="shared" si="1"/>
        <v>t.intials,</v>
      </c>
      <c r="M15" t="s">
        <v>40</v>
      </c>
      <c r="N15" t="s">
        <v>110</v>
      </c>
    </row>
    <row r="16" spans="1:14" x14ac:dyDescent="0.25">
      <c r="A16" t="s">
        <v>111</v>
      </c>
      <c r="B16" t="s">
        <v>111</v>
      </c>
      <c r="C16" t="s">
        <v>53</v>
      </c>
      <c r="D16" t="str">
        <f t="shared" si="0"/>
        <v>t</v>
      </c>
      <c r="E16" t="str">
        <f t="shared" si="1"/>
        <v>t.name,</v>
      </c>
      <c r="M16" t="s">
        <v>49</v>
      </c>
      <c r="N16" t="s">
        <v>112</v>
      </c>
    </row>
    <row r="17" spans="1:14" x14ac:dyDescent="0.25">
      <c r="A17" t="s">
        <v>113</v>
      </c>
      <c r="B17" t="s">
        <v>8</v>
      </c>
      <c r="C17" t="s">
        <v>10</v>
      </c>
      <c r="D17" t="str">
        <f t="shared" si="0"/>
        <v>c</v>
      </c>
      <c r="E17" t="str">
        <f t="shared" si="1"/>
        <v>c.SourceSystemKey,</v>
      </c>
      <c r="M17" t="s">
        <v>50</v>
      </c>
      <c r="N17" t="s">
        <v>114</v>
      </c>
    </row>
    <row r="18" spans="1:14" x14ac:dyDescent="0.25">
      <c r="A18" t="s">
        <v>115</v>
      </c>
      <c r="B18" t="s">
        <v>116</v>
      </c>
      <c r="C18" t="s">
        <v>95</v>
      </c>
      <c r="D18" t="str">
        <f t="shared" si="0"/>
        <v>cr</v>
      </c>
      <c r="E18" t="str">
        <f t="shared" si="1"/>
        <v>cr.PricingOrder,</v>
      </c>
      <c r="M18" t="s">
        <v>47</v>
      </c>
      <c r="N18" t="s">
        <v>117</v>
      </c>
    </row>
    <row r="19" spans="1:14" x14ac:dyDescent="0.25">
      <c r="A19" t="s">
        <v>118</v>
      </c>
      <c r="B19" t="s">
        <v>80</v>
      </c>
      <c r="C19" t="s">
        <v>95</v>
      </c>
      <c r="D19" t="str">
        <f t="shared" si="0"/>
        <v>cr</v>
      </c>
      <c r="E19" t="str">
        <f t="shared" si="1"/>
        <v>cr.ReleaseNumber,</v>
      </c>
      <c r="M19" t="s">
        <v>48</v>
      </c>
      <c r="N19" t="s">
        <v>119</v>
      </c>
    </row>
    <row r="20" spans="1:14" x14ac:dyDescent="0.25">
      <c r="A20" t="s">
        <v>102</v>
      </c>
      <c r="B20" t="s">
        <v>20</v>
      </c>
      <c r="C20" t="s">
        <v>43</v>
      </c>
      <c r="D20" t="str">
        <f t="shared" si="0"/>
        <v>cpad</v>
      </c>
      <c r="E20" t="str">
        <f t="shared" si="1"/>
        <v>cpad.Date,</v>
      </c>
    </row>
    <row r="21" spans="1:14" x14ac:dyDescent="0.25">
      <c r="A21" t="s">
        <v>120</v>
      </c>
      <c r="B21" t="s">
        <v>65</v>
      </c>
      <c r="C21" t="s">
        <v>95</v>
      </c>
      <c r="D21" t="str">
        <f t="shared" si="0"/>
        <v>cr</v>
      </c>
      <c r="E21" t="str">
        <f t="shared" si="1"/>
        <v>cr.AmendmentNumber,</v>
      </c>
    </row>
    <row r="22" spans="1:14" x14ac:dyDescent="0.25">
      <c r="A22" t="s">
        <v>121</v>
      </c>
      <c r="B22" t="s">
        <v>23</v>
      </c>
      <c r="C22" t="s">
        <v>95</v>
      </c>
      <c r="D22" t="str">
        <f t="shared" si="0"/>
        <v>cr</v>
      </c>
      <c r="E22" t="str">
        <f t="shared" si="1"/>
        <v>cr.Basis,</v>
      </c>
    </row>
    <row r="23" spans="1:14" x14ac:dyDescent="0.25">
      <c r="A23" t="s">
        <v>122</v>
      </c>
      <c r="B23" t="s">
        <v>20</v>
      </c>
      <c r="C23" t="s">
        <v>44</v>
      </c>
      <c r="D23" t="str">
        <f t="shared" si="0"/>
        <v>bd</v>
      </c>
      <c r="E23" t="str">
        <f t="shared" si="1"/>
        <v>bd.Date,</v>
      </c>
    </row>
    <row r="24" spans="1:14" x14ac:dyDescent="0.25">
      <c r="A24" t="s">
        <v>123</v>
      </c>
      <c r="B24" t="s">
        <v>20</v>
      </c>
      <c r="C24" t="s">
        <v>45</v>
      </c>
      <c r="D24" t="str">
        <f t="shared" si="0"/>
        <v>cd</v>
      </c>
      <c r="E24" t="str">
        <f t="shared" si="1"/>
        <v>cd.Date,</v>
      </c>
    </row>
    <row r="25" spans="1:14" x14ac:dyDescent="0.25">
      <c r="A25" t="s">
        <v>124</v>
      </c>
      <c r="B25" t="s">
        <v>125</v>
      </c>
      <c r="C25" t="s">
        <v>41</v>
      </c>
      <c r="D25" t="str">
        <f t="shared" si="0"/>
        <v>cri</v>
      </c>
      <c r="E25" t="str">
        <f t="shared" si="1"/>
        <v>cri.Deleted,</v>
      </c>
    </row>
    <row r="26" spans="1:14" x14ac:dyDescent="0.25">
      <c r="A26" t="s">
        <v>126</v>
      </c>
      <c r="B26" t="s">
        <v>69</v>
      </c>
      <c r="C26" t="s">
        <v>95</v>
      </c>
      <c r="D26" t="str">
        <f t="shared" si="0"/>
        <v>cr</v>
      </c>
      <c r="E26" t="str">
        <f t="shared" si="1"/>
        <v>cr.Futures,</v>
      </c>
    </row>
    <row r="27" spans="1:14" x14ac:dyDescent="0.25">
      <c r="A27" t="s">
        <v>127</v>
      </c>
      <c r="B27" t="s">
        <v>5</v>
      </c>
      <c r="C27" t="s">
        <v>42</v>
      </c>
      <c r="D27" t="str">
        <f t="shared" si="0"/>
        <v>crn</v>
      </c>
      <c r="E27" t="str">
        <f t="shared" si="1"/>
        <v>crn.Notes,</v>
      </c>
      <c r="J27" t="s">
        <v>88</v>
      </c>
      <c r="K27" t="str">
        <f>SUBSTITUTE(J27,"Dim","")&amp;"CK"</f>
        <v>ContractAddDateCK</v>
      </c>
    </row>
    <row r="28" spans="1:14" x14ac:dyDescent="0.25">
      <c r="A28" t="s">
        <v>128</v>
      </c>
      <c r="B28" t="s">
        <v>72</v>
      </c>
      <c r="C28" t="s">
        <v>95</v>
      </c>
      <c r="D28" t="str">
        <f t="shared" si="0"/>
        <v>cr</v>
      </c>
      <c r="E28" t="str">
        <f t="shared" si="1"/>
        <v>cr.Price,</v>
      </c>
      <c r="J28" t="s">
        <v>43</v>
      </c>
      <c r="K28" t="str">
        <f t="shared" ref="K28:K33" si="2">SUBSTITUTE(J28,"Dim","")&amp;"CK"</f>
        <v>ContractPricingAddDateCK</v>
      </c>
    </row>
    <row r="29" spans="1:14" x14ac:dyDescent="0.25">
      <c r="A29" t="s">
        <v>129</v>
      </c>
      <c r="B29" t="s">
        <v>20</v>
      </c>
      <c r="C29" t="s">
        <v>46</v>
      </c>
      <c r="D29" t="str">
        <f t="shared" si="0"/>
        <v>pd</v>
      </c>
      <c r="E29" t="str">
        <f t="shared" si="1"/>
        <v>pd.Date,</v>
      </c>
      <c r="J29" t="s">
        <v>44</v>
      </c>
      <c r="K29" t="str">
        <f t="shared" si="2"/>
        <v>BasisDateCK</v>
      </c>
    </row>
    <row r="30" spans="1:14" x14ac:dyDescent="0.25">
      <c r="A30" t="s">
        <v>11</v>
      </c>
      <c r="B30" t="s">
        <v>12</v>
      </c>
      <c r="C30" t="s">
        <v>95</v>
      </c>
      <c r="D30" t="str">
        <f t="shared" si="0"/>
        <v>cr</v>
      </c>
      <c r="E30" t="str">
        <f t="shared" si="1"/>
        <v>cr.Quantity,</v>
      </c>
      <c r="J30" t="s">
        <v>45</v>
      </c>
      <c r="K30" t="str">
        <f t="shared" si="2"/>
        <v>ChangeDateCK</v>
      </c>
    </row>
    <row r="31" spans="1:14" x14ac:dyDescent="0.25">
      <c r="A31" t="s">
        <v>130</v>
      </c>
      <c r="B31" t="s">
        <v>66</v>
      </c>
      <c r="C31" t="s">
        <v>41</v>
      </c>
      <c r="D31" t="str">
        <f t="shared" si="0"/>
        <v>cri</v>
      </c>
      <c r="E31" t="str">
        <f t="shared" si="1"/>
        <v>cri.Signed,</v>
      </c>
      <c r="J31" t="s">
        <v>46</v>
      </c>
      <c r="K31" t="str">
        <f t="shared" si="2"/>
        <v>PriceDateCK</v>
      </c>
    </row>
    <row r="32" spans="1:14" x14ac:dyDescent="0.25">
      <c r="A32" t="s">
        <v>131</v>
      </c>
      <c r="B32" t="s">
        <v>8</v>
      </c>
      <c r="C32" t="s">
        <v>40</v>
      </c>
      <c r="D32" t="str">
        <f t="shared" si="0"/>
        <v>pc</v>
      </c>
      <c r="E32" t="str">
        <f t="shared" si="1"/>
        <v>pc.SourceSystemKey,</v>
      </c>
      <c r="J32" t="s">
        <v>47</v>
      </c>
      <c r="K32" t="str">
        <f t="shared" si="2"/>
        <v>ScheduledShipStartDateCK</v>
      </c>
    </row>
    <row r="33" spans="1:11" x14ac:dyDescent="0.25">
      <c r="A33" t="s">
        <v>132</v>
      </c>
      <c r="B33" t="s">
        <v>8</v>
      </c>
      <c r="C33" t="s">
        <v>49</v>
      </c>
      <c r="D33" t="str">
        <f t="shared" si="0"/>
        <v>sl</v>
      </c>
      <c r="E33" t="str">
        <f t="shared" si="1"/>
        <v>sl.SourceSystemKey,</v>
      </c>
      <c r="J33" t="s">
        <v>48</v>
      </c>
      <c r="K33" t="str">
        <f t="shared" si="2"/>
        <v>ScheduledShipEndDateCK</v>
      </c>
    </row>
    <row r="34" spans="1:11" x14ac:dyDescent="0.25">
      <c r="A34" t="s">
        <v>133</v>
      </c>
      <c r="B34" t="s">
        <v>8</v>
      </c>
      <c r="C34" t="s">
        <v>50</v>
      </c>
      <c r="D34" t="str">
        <f t="shared" si="0"/>
        <v>st</v>
      </c>
      <c r="E34" t="str">
        <f t="shared" si="1"/>
        <v>st.SourceSystemKey,</v>
      </c>
    </row>
    <row r="35" spans="1:11" x14ac:dyDescent="0.25">
      <c r="A35" t="s">
        <v>134</v>
      </c>
      <c r="B35" t="s">
        <v>78</v>
      </c>
      <c r="C35" t="s">
        <v>95</v>
      </c>
      <c r="D35" t="str">
        <f t="shared" si="0"/>
        <v>cr</v>
      </c>
      <c r="E35" t="str">
        <f t="shared" si="1"/>
        <v>cr.EstimatedAppliedQuantity,</v>
      </c>
    </row>
    <row r="36" spans="1:11" x14ac:dyDescent="0.25">
      <c r="A36" t="s">
        <v>135</v>
      </c>
      <c r="B36" t="s">
        <v>20</v>
      </c>
      <c r="C36" t="s">
        <v>47</v>
      </c>
      <c r="D36" t="str">
        <f t="shared" si="0"/>
        <v>sssd</v>
      </c>
      <c r="E36" t="str">
        <f t="shared" si="1"/>
        <v>sssd.Date,</v>
      </c>
    </row>
    <row r="37" spans="1:11" x14ac:dyDescent="0.25">
      <c r="A37" t="s">
        <v>136</v>
      </c>
      <c r="B37" t="s">
        <v>20</v>
      </c>
      <c r="C37" t="s">
        <v>48</v>
      </c>
      <c r="D37" t="str">
        <f t="shared" si="0"/>
        <v>ssed</v>
      </c>
      <c r="E37" t="str">
        <f t="shared" si="1"/>
        <v>ssed.Date,</v>
      </c>
    </row>
    <row r="38" spans="1:11" x14ac:dyDescent="0.25">
      <c r="A38" t="s">
        <v>137</v>
      </c>
      <c r="B38" t="s">
        <v>70</v>
      </c>
      <c r="C38" t="s">
        <v>10</v>
      </c>
      <c r="D38" t="str">
        <f t="shared" si="0"/>
        <v>c</v>
      </c>
      <c r="E38" t="str">
        <f t="shared" si="1"/>
        <v>c.MarketZoneName,</v>
      </c>
    </row>
    <row r="39" spans="1:11" x14ac:dyDescent="0.25">
      <c r="A39" t="s">
        <v>138</v>
      </c>
      <c r="B39" t="s">
        <v>79</v>
      </c>
      <c r="C39" t="s">
        <v>10</v>
      </c>
      <c r="D39" t="str">
        <f t="shared" si="0"/>
        <v>c</v>
      </c>
      <c r="E39" t="str">
        <f t="shared" si="1"/>
        <v>c.MarketZoneAdjustment,</v>
      </c>
    </row>
    <row r="40" spans="1:11" x14ac:dyDescent="0.25">
      <c r="A40" t="s">
        <v>139</v>
      </c>
      <c r="B40" t="s">
        <v>140</v>
      </c>
      <c r="C40" t="s">
        <v>95</v>
      </c>
      <c r="D40" t="str">
        <f t="shared" si="0"/>
        <v>cr</v>
      </c>
      <c r="E40" t="str">
        <f t="shared" si="1"/>
        <v>cr.FreightAdjustment,</v>
      </c>
    </row>
    <row r="41" spans="1:11" x14ac:dyDescent="0.25">
      <c r="A41" t="s">
        <v>141</v>
      </c>
      <c r="B41" t="s">
        <v>142</v>
      </c>
      <c r="C41" t="s">
        <v>95</v>
      </c>
      <c r="D41" t="str">
        <f t="shared" si="0"/>
        <v>cr</v>
      </c>
      <c r="E41" t="str">
        <f t="shared" si="1"/>
        <v>cr.MTMBasis,</v>
      </c>
    </row>
    <row r="42" spans="1:11" x14ac:dyDescent="0.25">
      <c r="A42" t="s">
        <v>143</v>
      </c>
      <c r="B42" t="s">
        <v>144</v>
      </c>
      <c r="C42" t="s">
        <v>95</v>
      </c>
      <c r="D42" t="str">
        <f t="shared" si="0"/>
        <v>cr</v>
      </c>
      <c r="E42" t="str">
        <f t="shared" si="1"/>
        <v>cr.MTMPrice,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F15" sqref="F15"/>
    </sheetView>
  </sheetViews>
  <sheetFormatPr defaultRowHeight="15" x14ac:dyDescent="0.25"/>
  <cols>
    <col min="1" max="1" width="25.85546875" bestFit="1" customWidth="1"/>
    <col min="2" max="2" width="11.5703125" bestFit="1" customWidth="1"/>
    <col min="3" max="3" width="12.28515625" bestFit="1" customWidth="1"/>
    <col min="4" max="4" width="20.85546875" bestFit="1" customWidth="1"/>
    <col min="5" max="5" width="31.7109375" bestFit="1" customWidth="1"/>
    <col min="6" max="6" width="64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81</v>
      </c>
      <c r="F1" s="1" t="s">
        <v>5</v>
      </c>
    </row>
    <row r="2" spans="1:6" x14ac:dyDescent="0.25">
      <c r="A2" t="s">
        <v>166</v>
      </c>
      <c r="B2" t="s">
        <v>182</v>
      </c>
      <c r="C2" t="s">
        <v>183</v>
      </c>
      <c r="E2" t="s">
        <v>185</v>
      </c>
    </row>
    <row r="3" spans="1:6" x14ac:dyDescent="0.25">
      <c r="A3" t="s">
        <v>167</v>
      </c>
      <c r="B3" t="s">
        <v>182</v>
      </c>
      <c r="C3" t="s">
        <v>183</v>
      </c>
      <c r="E3" t="s">
        <v>185</v>
      </c>
    </row>
    <row r="4" spans="1:6" x14ac:dyDescent="0.25">
      <c r="A4" t="s">
        <v>168</v>
      </c>
      <c r="B4" t="s">
        <v>182</v>
      </c>
      <c r="C4" t="s">
        <v>183</v>
      </c>
      <c r="E4" t="s">
        <v>185</v>
      </c>
    </row>
    <row r="5" spans="1:6" x14ac:dyDescent="0.25">
      <c r="A5" t="s">
        <v>169</v>
      </c>
      <c r="B5" t="s">
        <v>182</v>
      </c>
      <c r="C5" t="s">
        <v>183</v>
      </c>
      <c r="E5" t="s">
        <v>185</v>
      </c>
    </row>
    <row r="6" spans="1:6" x14ac:dyDescent="0.25">
      <c r="A6" t="s">
        <v>170</v>
      </c>
      <c r="B6" t="s">
        <v>182</v>
      </c>
      <c r="C6" t="s">
        <v>183</v>
      </c>
      <c r="E6" t="s">
        <v>185</v>
      </c>
    </row>
    <row r="7" spans="1:6" x14ac:dyDescent="0.25">
      <c r="A7" t="s">
        <v>171</v>
      </c>
      <c r="B7" t="s">
        <v>182</v>
      </c>
      <c r="C7" t="s">
        <v>183</v>
      </c>
      <c r="E7" t="s">
        <v>185</v>
      </c>
    </row>
    <row r="8" spans="1:6" x14ac:dyDescent="0.25">
      <c r="A8" t="s">
        <v>172</v>
      </c>
      <c r="B8" t="s">
        <v>182</v>
      </c>
      <c r="C8" t="s">
        <v>183</v>
      </c>
      <c r="E8" t="s">
        <v>185</v>
      </c>
    </row>
    <row r="9" spans="1:6" x14ac:dyDescent="0.25">
      <c r="A9" t="s">
        <v>173</v>
      </c>
      <c r="B9" t="s">
        <v>182</v>
      </c>
      <c r="C9" t="s">
        <v>183</v>
      </c>
      <c r="E9" t="s">
        <v>185</v>
      </c>
    </row>
    <row r="10" spans="1:6" x14ac:dyDescent="0.25">
      <c r="A10" t="s">
        <v>174</v>
      </c>
      <c r="B10" t="s">
        <v>182</v>
      </c>
      <c r="C10" t="s">
        <v>183</v>
      </c>
      <c r="E10" t="s">
        <v>185</v>
      </c>
    </row>
    <row r="11" spans="1:6" x14ac:dyDescent="0.25">
      <c r="A11" t="s">
        <v>175</v>
      </c>
      <c r="B11" t="s">
        <v>182</v>
      </c>
      <c r="C11" t="s">
        <v>183</v>
      </c>
      <c r="E11" t="s">
        <v>185</v>
      </c>
    </row>
    <row r="12" spans="1:6" x14ac:dyDescent="0.25">
      <c r="A12" t="s">
        <v>176</v>
      </c>
      <c r="B12" t="s">
        <v>182</v>
      </c>
      <c r="C12" t="s">
        <v>183</v>
      </c>
      <c r="E12" t="s">
        <v>185</v>
      </c>
    </row>
    <row r="13" spans="1:6" x14ac:dyDescent="0.25">
      <c r="A13" t="s">
        <v>177</v>
      </c>
      <c r="B13" t="s">
        <v>182</v>
      </c>
      <c r="C13" t="s">
        <v>183</v>
      </c>
      <c r="E13" t="s">
        <v>185</v>
      </c>
    </row>
    <row r="14" spans="1:6" x14ac:dyDescent="0.25">
      <c r="A14" t="s">
        <v>178</v>
      </c>
      <c r="B14" t="s">
        <v>158</v>
      </c>
      <c r="E14" t="s">
        <v>185</v>
      </c>
    </row>
    <row r="15" spans="1:6" x14ac:dyDescent="0.25">
      <c r="A15" t="s">
        <v>179</v>
      </c>
      <c r="B15" t="s">
        <v>159</v>
      </c>
      <c r="C15" t="s">
        <v>183</v>
      </c>
      <c r="D15" t="s">
        <v>184</v>
      </c>
      <c r="E15" t="s">
        <v>185</v>
      </c>
      <c r="F15" t="s">
        <v>186</v>
      </c>
    </row>
  </sheetData>
  <autoFilter ref="A1:F11" xr:uid="{00000000-0009-0000-0000-000001000000}"/>
  <dataValidations disablePrompts="1" count="2">
    <dataValidation type="list" allowBlank="1" showInputMessage="1" showErrorMessage="1" sqref="C1" xr:uid="{00000000-0002-0000-0100-000000000000}">
      <formula1>"Dimension, Fact"</formula1>
    </dataValidation>
    <dataValidation type="list" allowBlank="1" showInputMessage="1" showErrorMessage="1" sqref="D1" xr:uid="{00000000-0002-0000-0100-000001000000}">
      <formula1>"Junk, Role Play, Junk, Degenerate"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48"/>
  <sheetViews>
    <sheetView workbookViewId="0">
      <selection activeCell="N11" sqref="N11"/>
    </sheetView>
  </sheetViews>
  <sheetFormatPr defaultRowHeight="15" x14ac:dyDescent="0.25"/>
  <cols>
    <col min="1" max="1" width="26.42578125" bestFit="1" customWidth="1"/>
    <col min="2" max="2" width="21.140625" bestFit="1" customWidth="1"/>
    <col min="3" max="3" width="44.85546875" bestFit="1" customWidth="1"/>
  </cols>
  <sheetData>
    <row r="1" spans="2:7" x14ac:dyDescent="0.25">
      <c r="B1" t="s">
        <v>148</v>
      </c>
      <c r="C1" t="str">
        <f>A1&amp;" "&amp;B1</f>
        <v xml:space="preserve"> NVARCHAR(255) NULL,</v>
      </c>
      <c r="G1" t="s">
        <v>24</v>
      </c>
    </row>
    <row r="2" spans="2:7" x14ac:dyDescent="0.25">
      <c r="B2" t="s">
        <v>148</v>
      </c>
      <c r="C2" t="str">
        <f t="shared" ref="C2:C48" si="0">A2&amp;" "&amp;B2</f>
        <v xml:space="preserve"> NVARCHAR(255) NULL,</v>
      </c>
    </row>
    <row r="3" spans="2:7" x14ac:dyDescent="0.25">
      <c r="B3" t="s">
        <v>148</v>
      </c>
      <c r="C3" t="str">
        <f t="shared" si="0"/>
        <v xml:space="preserve"> NVARCHAR(255) NULL,</v>
      </c>
    </row>
    <row r="4" spans="2:7" x14ac:dyDescent="0.25">
      <c r="B4" t="s">
        <v>148</v>
      </c>
      <c r="C4" t="str">
        <f t="shared" si="0"/>
        <v xml:space="preserve"> NVARCHAR(255) NULL,</v>
      </c>
    </row>
    <row r="5" spans="2:7" x14ac:dyDescent="0.25">
      <c r="B5" t="s">
        <v>148</v>
      </c>
      <c r="C5" t="str">
        <f t="shared" si="0"/>
        <v xml:space="preserve"> NVARCHAR(255) NULL,</v>
      </c>
    </row>
    <row r="6" spans="2:7" x14ac:dyDescent="0.25">
      <c r="B6" t="s">
        <v>148</v>
      </c>
      <c r="C6" t="str">
        <f t="shared" si="0"/>
        <v xml:space="preserve"> NVARCHAR(255) NULL,</v>
      </c>
    </row>
    <row r="7" spans="2:7" x14ac:dyDescent="0.25">
      <c r="B7" t="s">
        <v>148</v>
      </c>
      <c r="C7" t="str">
        <f t="shared" si="0"/>
        <v xml:space="preserve"> NVARCHAR(255) NULL,</v>
      </c>
    </row>
    <row r="8" spans="2:7" x14ac:dyDescent="0.25">
      <c r="B8" t="s">
        <v>148</v>
      </c>
      <c r="C8" t="str">
        <f t="shared" si="0"/>
        <v xml:space="preserve"> NVARCHAR(255) NULL,</v>
      </c>
    </row>
    <row r="9" spans="2:7" x14ac:dyDescent="0.25">
      <c r="B9" t="s">
        <v>148</v>
      </c>
      <c r="C9" t="str">
        <f t="shared" si="0"/>
        <v xml:space="preserve"> NVARCHAR(255) NULL,</v>
      </c>
    </row>
    <row r="10" spans="2:7" x14ac:dyDescent="0.25">
      <c r="B10" t="s">
        <v>148</v>
      </c>
      <c r="C10" t="str">
        <f t="shared" si="0"/>
        <v xml:space="preserve"> NVARCHAR(255) NULL,</v>
      </c>
    </row>
    <row r="11" spans="2:7" x14ac:dyDescent="0.25">
      <c r="B11" t="s">
        <v>148</v>
      </c>
      <c r="C11" t="str">
        <f t="shared" si="0"/>
        <v xml:space="preserve"> NVARCHAR(255) NULL,</v>
      </c>
    </row>
    <row r="12" spans="2:7" x14ac:dyDescent="0.25">
      <c r="B12" t="s">
        <v>148</v>
      </c>
      <c r="C12" t="str">
        <f t="shared" si="0"/>
        <v xml:space="preserve"> NVARCHAR(255) NULL,</v>
      </c>
    </row>
    <row r="13" spans="2:7" x14ac:dyDescent="0.25">
      <c r="B13" t="s">
        <v>148</v>
      </c>
      <c r="C13" t="str">
        <f t="shared" si="0"/>
        <v xml:space="preserve"> NVARCHAR(255) NULL,</v>
      </c>
    </row>
    <row r="14" spans="2:7" x14ac:dyDescent="0.25">
      <c r="B14" t="s">
        <v>148</v>
      </c>
      <c r="C14" t="str">
        <f t="shared" si="0"/>
        <v xml:space="preserve"> NVARCHAR(255) NULL,</v>
      </c>
    </row>
    <row r="15" spans="2:7" x14ac:dyDescent="0.25">
      <c r="B15" t="s">
        <v>148</v>
      </c>
      <c r="C15" t="str">
        <f t="shared" si="0"/>
        <v xml:space="preserve"> NVARCHAR(255) NULL,</v>
      </c>
    </row>
    <row r="16" spans="2:7" x14ac:dyDescent="0.25">
      <c r="B16" t="s">
        <v>148</v>
      </c>
      <c r="C16" t="str">
        <f t="shared" si="0"/>
        <v xml:space="preserve"> NVARCHAR(255) NULL,</v>
      </c>
    </row>
    <row r="17" spans="2:3" x14ac:dyDescent="0.25">
      <c r="B17" t="s">
        <v>148</v>
      </c>
      <c r="C17" t="str">
        <f t="shared" si="0"/>
        <v xml:space="preserve"> NVARCHAR(255) NULL,</v>
      </c>
    </row>
    <row r="18" spans="2:3" x14ac:dyDescent="0.25">
      <c r="B18" t="s">
        <v>148</v>
      </c>
      <c r="C18" t="str">
        <f t="shared" si="0"/>
        <v xml:space="preserve"> NVARCHAR(255) NULL,</v>
      </c>
    </row>
    <row r="19" spans="2:3" x14ac:dyDescent="0.25">
      <c r="B19" t="s">
        <v>148</v>
      </c>
      <c r="C19" t="str">
        <f t="shared" si="0"/>
        <v xml:space="preserve"> NVARCHAR(255) NULL,</v>
      </c>
    </row>
    <row r="20" spans="2:3" x14ac:dyDescent="0.25">
      <c r="B20" t="s">
        <v>148</v>
      </c>
      <c r="C20" t="str">
        <f t="shared" si="0"/>
        <v xml:space="preserve"> NVARCHAR(255) NULL,</v>
      </c>
    </row>
    <row r="21" spans="2:3" x14ac:dyDescent="0.25">
      <c r="B21" t="s">
        <v>148</v>
      </c>
      <c r="C21" t="str">
        <f t="shared" si="0"/>
        <v xml:space="preserve"> NVARCHAR(255) NULL,</v>
      </c>
    </row>
    <row r="22" spans="2:3" x14ac:dyDescent="0.25">
      <c r="B22" t="s">
        <v>148</v>
      </c>
      <c r="C22" t="str">
        <f t="shared" si="0"/>
        <v xml:space="preserve"> NVARCHAR(255) NULL,</v>
      </c>
    </row>
    <row r="23" spans="2:3" x14ac:dyDescent="0.25">
      <c r="B23" t="s">
        <v>148</v>
      </c>
      <c r="C23" t="str">
        <f t="shared" si="0"/>
        <v xml:space="preserve"> NVARCHAR(255) NULL,</v>
      </c>
    </row>
    <row r="24" spans="2:3" x14ac:dyDescent="0.25">
      <c r="B24" t="s">
        <v>148</v>
      </c>
      <c r="C24" t="str">
        <f t="shared" si="0"/>
        <v xml:space="preserve"> NVARCHAR(255) NULL,</v>
      </c>
    </row>
    <row r="25" spans="2:3" x14ac:dyDescent="0.25">
      <c r="B25" t="s">
        <v>148</v>
      </c>
      <c r="C25" t="str">
        <f t="shared" si="0"/>
        <v xml:space="preserve"> NVARCHAR(255) NULL,</v>
      </c>
    </row>
    <row r="26" spans="2:3" x14ac:dyDescent="0.25">
      <c r="B26" t="s">
        <v>148</v>
      </c>
      <c r="C26" t="str">
        <f t="shared" si="0"/>
        <v xml:space="preserve"> NVARCHAR(255) NULL,</v>
      </c>
    </row>
    <row r="27" spans="2:3" x14ac:dyDescent="0.25">
      <c r="B27" t="s">
        <v>148</v>
      </c>
      <c r="C27" t="str">
        <f t="shared" si="0"/>
        <v xml:space="preserve"> NVARCHAR(255) NULL,</v>
      </c>
    </row>
    <row r="28" spans="2:3" x14ac:dyDescent="0.25">
      <c r="B28" t="s">
        <v>148</v>
      </c>
      <c r="C28" t="str">
        <f t="shared" si="0"/>
        <v xml:space="preserve"> NVARCHAR(255) NULL,</v>
      </c>
    </row>
    <row r="29" spans="2:3" x14ac:dyDescent="0.25">
      <c r="B29" t="s">
        <v>148</v>
      </c>
      <c r="C29" t="str">
        <f t="shared" si="0"/>
        <v xml:space="preserve"> NVARCHAR(255) NULL,</v>
      </c>
    </row>
    <row r="30" spans="2:3" x14ac:dyDescent="0.25">
      <c r="B30" t="s">
        <v>148</v>
      </c>
      <c r="C30" t="str">
        <f t="shared" si="0"/>
        <v xml:space="preserve"> NVARCHAR(255) NULL,</v>
      </c>
    </row>
    <row r="31" spans="2:3" x14ac:dyDescent="0.25">
      <c r="B31" t="s">
        <v>148</v>
      </c>
      <c r="C31" t="str">
        <f t="shared" si="0"/>
        <v xml:space="preserve"> NVARCHAR(255) NULL,</v>
      </c>
    </row>
    <row r="32" spans="2:3" x14ac:dyDescent="0.25">
      <c r="B32" t="s">
        <v>148</v>
      </c>
      <c r="C32" t="str">
        <f t="shared" si="0"/>
        <v xml:space="preserve"> NVARCHAR(255) NULL,</v>
      </c>
    </row>
    <row r="33" spans="2:3" x14ac:dyDescent="0.25">
      <c r="B33" t="s">
        <v>148</v>
      </c>
      <c r="C33" t="str">
        <f t="shared" si="0"/>
        <v xml:space="preserve"> NVARCHAR(255) NULL,</v>
      </c>
    </row>
    <row r="34" spans="2:3" x14ac:dyDescent="0.25">
      <c r="B34" t="s">
        <v>148</v>
      </c>
      <c r="C34" t="str">
        <f t="shared" si="0"/>
        <v xml:space="preserve"> NVARCHAR(255) NULL,</v>
      </c>
    </row>
    <row r="35" spans="2:3" x14ac:dyDescent="0.25">
      <c r="B35" t="s">
        <v>148</v>
      </c>
      <c r="C35" t="str">
        <f t="shared" si="0"/>
        <v xml:space="preserve"> NVARCHAR(255) NULL,</v>
      </c>
    </row>
    <row r="36" spans="2:3" x14ac:dyDescent="0.25">
      <c r="B36" t="s">
        <v>148</v>
      </c>
      <c r="C36" t="str">
        <f t="shared" si="0"/>
        <v xml:space="preserve"> NVARCHAR(255) NULL,</v>
      </c>
    </row>
    <row r="37" spans="2:3" x14ac:dyDescent="0.25">
      <c r="B37" t="s">
        <v>148</v>
      </c>
      <c r="C37" t="str">
        <f t="shared" si="0"/>
        <v xml:space="preserve"> NVARCHAR(255) NULL,</v>
      </c>
    </row>
    <row r="38" spans="2:3" x14ac:dyDescent="0.25">
      <c r="B38" t="s">
        <v>148</v>
      </c>
      <c r="C38" t="str">
        <f t="shared" si="0"/>
        <v xml:space="preserve"> NVARCHAR(255) NULL,</v>
      </c>
    </row>
    <row r="39" spans="2:3" x14ac:dyDescent="0.25">
      <c r="B39" t="s">
        <v>148</v>
      </c>
      <c r="C39" t="str">
        <f t="shared" si="0"/>
        <v xml:space="preserve"> NVARCHAR(255) NULL,</v>
      </c>
    </row>
    <row r="40" spans="2:3" x14ac:dyDescent="0.25">
      <c r="B40" t="s">
        <v>148</v>
      </c>
      <c r="C40" t="str">
        <f t="shared" si="0"/>
        <v xml:space="preserve"> NVARCHAR(255) NULL,</v>
      </c>
    </row>
    <row r="41" spans="2:3" x14ac:dyDescent="0.25">
      <c r="B41" t="s">
        <v>148</v>
      </c>
      <c r="C41" t="str">
        <f t="shared" si="0"/>
        <v xml:space="preserve"> NVARCHAR(255) NULL,</v>
      </c>
    </row>
    <row r="42" spans="2:3" x14ac:dyDescent="0.25">
      <c r="B42" t="s">
        <v>148</v>
      </c>
      <c r="C42" t="str">
        <f t="shared" si="0"/>
        <v xml:space="preserve"> NVARCHAR(255) NULL,</v>
      </c>
    </row>
    <row r="43" spans="2:3" x14ac:dyDescent="0.25">
      <c r="B43" t="s">
        <v>148</v>
      </c>
      <c r="C43" t="str">
        <f t="shared" si="0"/>
        <v xml:space="preserve"> NVARCHAR(255) NULL,</v>
      </c>
    </row>
    <row r="44" spans="2:3" x14ac:dyDescent="0.25">
      <c r="B44" t="s">
        <v>148</v>
      </c>
      <c r="C44" t="str">
        <f t="shared" si="0"/>
        <v xml:space="preserve"> NVARCHAR(255) NULL,</v>
      </c>
    </row>
    <row r="45" spans="2:3" x14ac:dyDescent="0.25">
      <c r="B45" t="s">
        <v>148</v>
      </c>
      <c r="C45" t="str">
        <f t="shared" si="0"/>
        <v xml:space="preserve"> NVARCHAR(255) NULL,</v>
      </c>
    </row>
    <row r="46" spans="2:3" x14ac:dyDescent="0.25">
      <c r="B46" t="s">
        <v>148</v>
      </c>
      <c r="C46" t="str">
        <f t="shared" si="0"/>
        <v xml:space="preserve"> NVARCHAR(255) NULL,</v>
      </c>
    </row>
    <row r="47" spans="2:3" x14ac:dyDescent="0.25">
      <c r="B47" t="s">
        <v>148</v>
      </c>
      <c r="C47" t="str">
        <f t="shared" si="0"/>
        <v xml:space="preserve"> NVARCHAR(255) NULL,</v>
      </c>
    </row>
    <row r="48" spans="2:3" x14ac:dyDescent="0.25">
      <c r="B48" t="s">
        <v>148</v>
      </c>
      <c r="C48" t="str">
        <f t="shared" si="0"/>
        <v xml:space="preserve"> NVARCHAR(255) NULL,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tabSelected="1" workbookViewId="0">
      <selection activeCell="M12" sqref="M12"/>
    </sheetView>
  </sheetViews>
  <sheetFormatPr defaultRowHeight="15" x14ac:dyDescent="0.25"/>
  <cols>
    <col min="1" max="1" width="23.85546875" bestFit="1" customWidth="1"/>
    <col min="2" max="2" width="41.7109375" bestFit="1" customWidth="1"/>
  </cols>
  <sheetData>
    <row r="1" spans="1:2" x14ac:dyDescent="0.25">
      <c r="A1" s="1" t="s">
        <v>4</v>
      </c>
      <c r="B1" s="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C3" sqref="C3"/>
    </sheetView>
  </sheetViews>
  <sheetFormatPr defaultRowHeight="15" x14ac:dyDescent="0.25"/>
  <cols>
    <col min="1" max="1" width="29.42578125" bestFit="1" customWidth="1"/>
    <col min="2" max="2" width="16.85546875" bestFit="1" customWidth="1"/>
    <col min="3" max="3" width="28.140625" bestFit="1" customWidth="1"/>
  </cols>
  <sheetData>
    <row r="1" spans="1:5" x14ac:dyDescent="0.25">
      <c r="A1" s="1" t="s">
        <v>9</v>
      </c>
      <c r="B1" s="1" t="s">
        <v>26</v>
      </c>
      <c r="C1" s="1" t="s">
        <v>27</v>
      </c>
      <c r="E1" s="1"/>
    </row>
    <row r="2" spans="1:5" x14ac:dyDescent="0.25">
      <c r="A2" t="s">
        <v>164</v>
      </c>
      <c r="B2" t="s">
        <v>8</v>
      </c>
      <c r="C2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E12"/>
  <sheetViews>
    <sheetView workbookViewId="0">
      <selection activeCell="D13" sqref="D13"/>
    </sheetView>
  </sheetViews>
  <sheetFormatPr defaultRowHeight="15" x14ac:dyDescent="0.25"/>
  <cols>
    <col min="1" max="1" width="14.5703125" bestFit="1" customWidth="1"/>
    <col min="2" max="2" width="18.28515625" bestFit="1" customWidth="1"/>
    <col min="3" max="3" width="22.140625" bestFit="1" customWidth="1"/>
    <col min="4" max="4" width="21.140625" bestFit="1" customWidth="1"/>
    <col min="5" max="5" width="8.5703125" bestFit="1" customWidth="1"/>
  </cols>
  <sheetData>
    <row r="1" spans="1:5" s="1" customFormat="1" x14ac:dyDescent="0.25">
      <c r="A1" s="1" t="s">
        <v>29</v>
      </c>
      <c r="B1" s="1" t="s">
        <v>30</v>
      </c>
      <c r="C1" s="1" t="s">
        <v>31</v>
      </c>
      <c r="D1" s="1" t="s">
        <v>32</v>
      </c>
      <c r="E1" s="1" t="s">
        <v>5</v>
      </c>
    </row>
    <row r="2" spans="1:5" x14ac:dyDescent="0.25">
      <c r="A2" t="s">
        <v>162</v>
      </c>
      <c r="B2" t="s">
        <v>150</v>
      </c>
      <c r="C2" t="s">
        <v>160</v>
      </c>
      <c r="D2" t="s">
        <v>150</v>
      </c>
    </row>
    <row r="3" spans="1:5" x14ac:dyDescent="0.25">
      <c r="A3" t="s">
        <v>162</v>
      </c>
      <c r="B3" t="s">
        <v>151</v>
      </c>
      <c r="C3" t="s">
        <v>160</v>
      </c>
      <c r="D3" t="s">
        <v>151</v>
      </c>
    </row>
    <row r="4" spans="1:5" x14ac:dyDescent="0.25">
      <c r="A4" t="s">
        <v>162</v>
      </c>
      <c r="B4" t="s">
        <v>152</v>
      </c>
      <c r="C4" t="s">
        <v>160</v>
      </c>
      <c r="D4" t="s">
        <v>152</v>
      </c>
    </row>
    <row r="5" spans="1:5" hidden="1" x14ac:dyDescent="0.25">
      <c r="A5" t="s">
        <v>162</v>
      </c>
      <c r="B5" t="s">
        <v>153</v>
      </c>
      <c r="C5" t="s">
        <v>161</v>
      </c>
      <c r="D5" t="s">
        <v>153</v>
      </c>
    </row>
    <row r="6" spans="1:5" hidden="1" x14ac:dyDescent="0.25">
      <c r="A6" t="s">
        <v>162</v>
      </c>
      <c r="B6" t="s">
        <v>154</v>
      </c>
      <c r="C6" t="s">
        <v>161</v>
      </c>
      <c r="D6" t="s">
        <v>154</v>
      </c>
    </row>
    <row r="7" spans="1:5" x14ac:dyDescent="0.25">
      <c r="A7" t="s">
        <v>162</v>
      </c>
      <c r="B7" t="s">
        <v>75</v>
      </c>
      <c r="C7" t="s">
        <v>160</v>
      </c>
      <c r="D7" t="s">
        <v>75</v>
      </c>
    </row>
    <row r="8" spans="1:5" x14ac:dyDescent="0.25">
      <c r="A8" t="s">
        <v>162</v>
      </c>
      <c r="B8" t="s">
        <v>155</v>
      </c>
      <c r="C8" t="s">
        <v>160</v>
      </c>
      <c r="D8" t="s">
        <v>155</v>
      </c>
    </row>
    <row r="9" spans="1:5" hidden="1" x14ac:dyDescent="0.25">
      <c r="A9" t="s">
        <v>162</v>
      </c>
      <c r="B9" t="s">
        <v>156</v>
      </c>
      <c r="C9" t="s">
        <v>161</v>
      </c>
      <c r="D9" t="s">
        <v>156</v>
      </c>
    </row>
    <row r="10" spans="1:5" x14ac:dyDescent="0.25">
      <c r="A10" t="s">
        <v>162</v>
      </c>
      <c r="B10" t="s">
        <v>74</v>
      </c>
      <c r="C10" t="s">
        <v>160</v>
      </c>
      <c r="D10" t="s">
        <v>74</v>
      </c>
    </row>
    <row r="11" spans="1:5" x14ac:dyDescent="0.25">
      <c r="A11" t="s">
        <v>162</v>
      </c>
      <c r="B11" t="s">
        <v>157</v>
      </c>
      <c r="C11" t="s">
        <v>160</v>
      </c>
      <c r="D11" t="s">
        <v>157</v>
      </c>
    </row>
    <row r="12" spans="1:5" x14ac:dyDescent="0.25">
      <c r="A12" t="s">
        <v>162</v>
      </c>
      <c r="B12" t="s">
        <v>157</v>
      </c>
      <c r="C12" t="s">
        <v>160</v>
      </c>
      <c r="D12" t="s">
        <v>8</v>
      </c>
    </row>
  </sheetData>
  <autoFilter ref="A1:E11" xr:uid="{4963E330-6EE6-4F8F-9C1A-E547D41598CF}">
    <filterColumn colId="2">
      <filters>
        <filter val="DimExchanges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selection activeCell="I2" sqref="I2:I3"/>
    </sheetView>
  </sheetViews>
  <sheetFormatPr defaultRowHeight="15" x14ac:dyDescent="0.25"/>
  <cols>
    <col min="1" max="1" width="30.28515625" bestFit="1" customWidth="1"/>
    <col min="2" max="2" width="28.85546875" bestFit="1" customWidth="1"/>
    <col min="4" max="4" width="10.28515625" bestFit="1" customWidth="1"/>
    <col min="5" max="5" width="45.5703125" bestFit="1" customWidth="1"/>
    <col min="6" max="6" width="23.5703125" bestFit="1" customWidth="1"/>
    <col min="7" max="7" width="28.85546875" bestFit="1" customWidth="1"/>
    <col min="8" max="8" width="2.28515625" bestFit="1" customWidth="1"/>
    <col min="9" max="9" width="35" bestFit="1" customWidth="1"/>
  </cols>
  <sheetData>
    <row r="1" spans="1:9" x14ac:dyDescent="0.25">
      <c r="A1" s="1" t="s">
        <v>56</v>
      </c>
      <c r="B1" s="1" t="s">
        <v>57</v>
      </c>
      <c r="E1" s="1" t="s">
        <v>64</v>
      </c>
      <c r="I1" t="s">
        <v>63</v>
      </c>
    </row>
    <row r="2" spans="1:9" x14ac:dyDescent="0.25">
      <c r="A2" t="s">
        <v>160</v>
      </c>
      <c r="B2" t="str">
        <f>SUBSTITUTE(A2,"Dim","")&amp;"CK"</f>
        <v>ExchangesCK</v>
      </c>
      <c r="C2" t="s">
        <v>58</v>
      </c>
      <c r="D2" t="s">
        <v>59</v>
      </c>
      <c r="E2" t="str">
        <f>B2&amp;" "&amp;C2&amp;" "&amp;D2</f>
        <v>ExchangesCK BIGINT NOT NULL,</v>
      </c>
      <c r="F2" t="s">
        <v>60</v>
      </c>
      <c r="G2" t="str">
        <f>B2</f>
        <v>ExchangesCK</v>
      </c>
      <c r="H2" t="s">
        <v>61</v>
      </c>
      <c r="I2" t="str">
        <f>F2&amp;G2&amp;H2</f>
        <v>CONVERT([nvarchar](35),ExchangesCK),</v>
      </c>
    </row>
    <row r="3" spans="1:9" x14ac:dyDescent="0.25">
      <c r="A3" t="s">
        <v>163</v>
      </c>
      <c r="B3" t="str">
        <f>SUBSTITUTE(A3,"Dim","")&amp;"CK"</f>
        <v>LastTradeDateTimeCK</v>
      </c>
      <c r="C3" t="s">
        <v>58</v>
      </c>
      <c r="D3" t="s">
        <v>59</v>
      </c>
      <c r="E3" t="str">
        <f>B3&amp;" "&amp;C3&amp;" "&amp;D3</f>
        <v>LastTradeDateTimeCK BIGINT NOT NULL,</v>
      </c>
      <c r="F3" t="s">
        <v>60</v>
      </c>
      <c r="G3" t="str">
        <f>B3</f>
        <v>LastTradeDateTimeCK</v>
      </c>
      <c r="H3" t="s">
        <v>61</v>
      </c>
      <c r="I3" t="str">
        <f>F3&amp;G3&amp;H3</f>
        <v>CONVERT([nvarchar](35),LastTradeDateTimeCK),</v>
      </c>
    </row>
    <row r="27" spans="1:1" x14ac:dyDescent="0.25">
      <c r="A27" s="1" t="s">
        <v>62</v>
      </c>
    </row>
    <row r="28" spans="1:1" x14ac:dyDescent="0.25">
      <c r="A28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4"/>
  <sheetViews>
    <sheetView topLeftCell="G1" workbookViewId="0">
      <selection activeCell="H2" sqref="H2:H3"/>
    </sheetView>
  </sheetViews>
  <sheetFormatPr defaultRowHeight="15" x14ac:dyDescent="0.25"/>
  <cols>
    <col min="1" max="1" width="24.7109375" customWidth="1"/>
    <col min="2" max="4" width="33.5703125" bestFit="1" customWidth="1"/>
    <col min="5" max="5" width="33.5703125" customWidth="1"/>
    <col min="6" max="6" width="156.28515625" bestFit="1" customWidth="1"/>
    <col min="7" max="7" width="87.42578125" bestFit="1" customWidth="1"/>
    <col min="8" max="8" width="155.85546875" bestFit="1" customWidth="1"/>
  </cols>
  <sheetData>
    <row r="1" spans="1:8" x14ac:dyDescent="0.25">
      <c r="A1" s="1" t="s">
        <v>149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  <row r="2" spans="1:8" ht="12" customHeight="1" x14ac:dyDescent="0.25">
      <c r="A2" t="s">
        <v>161</v>
      </c>
      <c r="B2" t="s">
        <v>160</v>
      </c>
      <c r="C2" t="s">
        <v>160</v>
      </c>
      <c r="D2" t="e">
        <f>VLOOKUP(B2,'Dimension List'!A:C,3,FALSE)</f>
        <v>#N/A</v>
      </c>
      <c r="E2" t="e">
        <f>D2</f>
        <v>#N/A</v>
      </c>
      <c r="F2" t="e">
        <f>"ALTER TABLE [dbo].["&amp;A2&amp;"]  WITH CHECK ADD CONSTRAINT [FK_"&amp;A2&amp;"_"&amp;B2&amp;"] FOREIGN KEY(["&amp;D2&amp;"])"</f>
        <v>#N/A</v>
      </c>
      <c r="G2" t="e">
        <f t="shared" ref="G2" si="0">"REFERENCES [dbo].["&amp;C2&amp;"] (["&amp;E2&amp;"])"</f>
        <v>#N/A</v>
      </c>
      <c r="H2" t="e">
        <f t="shared" ref="H2" si="1">F2&amp;" "&amp;G2</f>
        <v>#N/A</v>
      </c>
    </row>
    <row r="3" spans="1:8" x14ac:dyDescent="0.25">
      <c r="A3" t="s">
        <v>161</v>
      </c>
      <c r="B3" t="s">
        <v>163</v>
      </c>
      <c r="C3" t="s">
        <v>164</v>
      </c>
      <c r="D3" t="e">
        <f>VLOOKUP(B3,'Dimension List'!A:C,3,FALSE)</f>
        <v>#N/A</v>
      </c>
      <c r="E3" t="s">
        <v>165</v>
      </c>
      <c r="F3" t="e">
        <f>"ALTER TABLE [dbo].["&amp;A3&amp;"]  WITH CHECK ADD CONSTRAINT [FK_"&amp;A3&amp;"_"&amp;B3&amp;"] FOREIGN KEY(["&amp;D3&amp;"])"</f>
        <v>#N/A</v>
      </c>
      <c r="G3" t="str">
        <f t="shared" ref="G3" si="2">"REFERENCES [dbo].["&amp;C3&amp;"] (["&amp;E3&amp;"])"</f>
        <v>REFERENCES [dbo].[DimDate] ([DateCK])</v>
      </c>
      <c r="H3" t="e">
        <f t="shared" ref="H3" si="3">F3&amp;" "&amp;G3</f>
        <v>#N/A</v>
      </c>
    </row>
    <row r="22" spans="1:6" x14ac:dyDescent="0.25">
      <c r="F22" t="s">
        <v>54</v>
      </c>
    </row>
    <row r="24" spans="1:6" x14ac:dyDescent="0.25">
      <c r="A24" s="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1"/>
  <sheetViews>
    <sheetView workbookViewId="0">
      <selection activeCell="C8" sqref="C8"/>
    </sheetView>
  </sheetViews>
  <sheetFormatPr defaultRowHeight="15" x14ac:dyDescent="0.25"/>
  <cols>
    <col min="1" max="1" width="33.5703125" bestFit="1" customWidth="1"/>
    <col min="2" max="2" width="114.7109375" bestFit="1" customWidth="1"/>
    <col min="3" max="3" width="81.28515625" customWidth="1"/>
    <col min="4" max="4" width="112.5703125" bestFit="1" customWidth="1"/>
  </cols>
  <sheetData>
    <row r="1" spans="1:4" x14ac:dyDescent="0.25">
      <c r="A1" t="s">
        <v>7</v>
      </c>
      <c r="B1" t="str">
        <f>"IF OBJECT_ID('tempdb..#"&amp;A1&amp;"') IS NOT NULL DROP TABLE #"&amp;A1</f>
        <v>IF OBJECT_ID('tempdb..#DimCommodity') IS NOT NULL DROP TABLE #DimCommodity</v>
      </c>
    </row>
    <row r="2" spans="1:4" x14ac:dyDescent="0.25">
      <c r="A2" t="s">
        <v>40</v>
      </c>
      <c r="B2" t="str">
        <f t="shared" ref="B2:B12" si="0">"IF OBJECT_ID('tempdb..#"&amp;A2&amp;"') IS NOT NULL DROP TABLE #"&amp;A2</f>
        <v>IF OBJECT_ID('tempdb..#DimProductCommodity') IS NOT NULL DROP TABLE #DimProductCommodity</v>
      </c>
    </row>
    <row r="3" spans="1:4" x14ac:dyDescent="0.25">
      <c r="A3" t="s">
        <v>41</v>
      </c>
      <c r="B3" t="str">
        <f t="shared" si="0"/>
        <v>IF OBJECT_ID('tempdb..#DimContractReleaseInformation') IS NOT NULL DROP TABLE #DimContractReleaseInformation</v>
      </c>
    </row>
    <row r="4" spans="1:4" x14ac:dyDescent="0.25">
      <c r="A4" t="s">
        <v>42</v>
      </c>
      <c r="B4" t="str">
        <f t="shared" si="0"/>
        <v>IF OBJECT_ID('tempdb..#DimContractReleaseNotes') IS NOT NULL DROP TABLE #DimContractReleaseNotes</v>
      </c>
    </row>
    <row r="5" spans="1:4" x14ac:dyDescent="0.25">
      <c r="A5" t="s">
        <v>10</v>
      </c>
      <c r="B5" t="str">
        <f t="shared" si="0"/>
        <v>IF OBJECT_ID('tempdb..#DimContracts') IS NOT NULL DROP TABLE #DimContracts</v>
      </c>
    </row>
    <row r="6" spans="1:4" x14ac:dyDescent="0.25">
      <c r="A6" t="s">
        <v>17</v>
      </c>
      <c r="B6" t="str">
        <f t="shared" si="0"/>
        <v>IF OBJECT_ID('tempdb..#DimGrainCustomerVendor') IS NOT NULL DROP TABLE #DimGrainCustomerVendor</v>
      </c>
    </row>
    <row r="7" spans="1:4" x14ac:dyDescent="0.25">
      <c r="A7" t="s">
        <v>19</v>
      </c>
      <c r="B7" t="str">
        <f t="shared" si="0"/>
        <v>IF OBJECT_ID('tempdb..#DimLocation') IS NOT NULL DROP TABLE #DimLocation</v>
      </c>
    </row>
    <row r="8" spans="1:4" x14ac:dyDescent="0.25">
      <c r="A8" t="s">
        <v>49</v>
      </c>
      <c r="B8" t="str">
        <f t="shared" si="0"/>
        <v>IF OBJECT_ID('tempdb..#DimSourceLocation') IS NOT NULL DROP TABLE #DimSourceLocation</v>
      </c>
    </row>
    <row r="9" spans="1:4" x14ac:dyDescent="0.25">
      <c r="A9" t="s">
        <v>50</v>
      </c>
      <c r="B9" t="str">
        <f t="shared" si="0"/>
        <v>IF OBJECT_ID('tempdb..#DimShipTo') IS NOT NULL DROP TABLE #DimShipTo</v>
      </c>
    </row>
    <row r="10" spans="1:4" x14ac:dyDescent="0.25">
      <c r="A10" t="s">
        <v>51</v>
      </c>
      <c r="B10" t="str">
        <f t="shared" si="0"/>
        <v>IF OBJECT_ID('tempdb..#DimOptionMonth') IS NOT NULL DROP TABLE #DimOptionMonth</v>
      </c>
    </row>
    <row r="11" spans="1:4" x14ac:dyDescent="0.25">
      <c r="A11" t="s">
        <v>52</v>
      </c>
      <c r="B11" t="str">
        <f t="shared" si="0"/>
        <v>IF OBJECT_ID('tempdb..#DimTicketSettlementRates') IS NOT NULL DROP TABLE #DimTicketSettlementRates</v>
      </c>
    </row>
    <row r="12" spans="1:4" x14ac:dyDescent="0.25">
      <c r="A12" t="s">
        <v>53</v>
      </c>
      <c r="B12" t="str">
        <f t="shared" si="0"/>
        <v>IF OBJECT_ID('tempdb..#DimTrader') IS NOT NULL DROP TABLE #DimTrader</v>
      </c>
    </row>
    <row r="15" spans="1:4" x14ac:dyDescent="0.25">
      <c r="A15" t="s">
        <v>7</v>
      </c>
      <c r="B15" t="s">
        <v>8</v>
      </c>
      <c r="C15" t="s">
        <v>145</v>
      </c>
      <c r="D15" t="str">
        <f>"CREATE TABLE #"&amp;A15&amp;"(DimCK BIGINT, "&amp;B15&amp;" "&amp;C15&amp;", ETLKey UNIQUEIDENTIFIER)"</f>
        <v>CREATE TABLE #DimCommodity(DimCK BIGINT, SourceSystemKey NVARCHAR(50), ETLKey UNIQUEIDENTIFIER)</v>
      </c>
    </row>
    <row r="16" spans="1:4" x14ac:dyDescent="0.25">
      <c r="A16" t="s">
        <v>40</v>
      </c>
      <c r="B16" t="s">
        <v>8</v>
      </c>
      <c r="C16" t="s">
        <v>145</v>
      </c>
      <c r="D16" t="str">
        <f t="shared" ref="D16:D26" si="1">"CREATE TABLE #"&amp;A16&amp;"(DimCK BIGINT, "&amp;B16&amp;" "&amp;C16&amp;", ETLKey UNIQUEIDENTIFIER)"</f>
        <v>CREATE TABLE #DimProductCommodity(DimCK BIGINT, SourceSystemKey NVARCHAR(50), ETLKey UNIQUEIDENTIFIER)</v>
      </c>
    </row>
    <row r="17" spans="1:4" x14ac:dyDescent="0.25">
      <c r="A17" t="s">
        <v>41</v>
      </c>
      <c r="B17" t="s">
        <v>28</v>
      </c>
      <c r="C17" t="s">
        <v>146</v>
      </c>
      <c r="D17" t="str">
        <f t="shared" si="1"/>
        <v>CREATE TABLE #DimContractReleaseInformation(DimCK BIGINT, RowHash BINARY(16), ETLKey UNIQUEIDENTIFIER)</v>
      </c>
    </row>
    <row r="18" spans="1:4" x14ac:dyDescent="0.25">
      <c r="A18" t="s">
        <v>42</v>
      </c>
      <c r="B18" t="s">
        <v>28</v>
      </c>
      <c r="C18" t="s">
        <v>146</v>
      </c>
      <c r="D18" t="str">
        <f t="shared" si="1"/>
        <v>CREATE TABLE #DimContractReleaseNotes(DimCK BIGINT, RowHash BINARY(16), ETLKey UNIQUEIDENTIFIER)</v>
      </c>
    </row>
    <row r="19" spans="1:4" x14ac:dyDescent="0.25">
      <c r="A19" t="s">
        <v>10</v>
      </c>
      <c r="B19" t="s">
        <v>8</v>
      </c>
      <c r="C19" t="s">
        <v>145</v>
      </c>
      <c r="D19" t="str">
        <f t="shared" si="1"/>
        <v>CREATE TABLE #DimContracts(DimCK BIGINT, SourceSystemKey NVARCHAR(50), ETLKey UNIQUEIDENTIFIER)</v>
      </c>
    </row>
    <row r="20" spans="1:4" x14ac:dyDescent="0.25">
      <c r="A20" t="s">
        <v>17</v>
      </c>
      <c r="B20" t="s">
        <v>8</v>
      </c>
      <c r="C20" t="s">
        <v>145</v>
      </c>
      <c r="D20" t="str">
        <f t="shared" si="1"/>
        <v>CREATE TABLE #DimGrainCustomerVendor(DimCK BIGINT, SourceSystemKey NVARCHAR(50), ETLKey UNIQUEIDENTIFIER)</v>
      </c>
    </row>
    <row r="21" spans="1:4" x14ac:dyDescent="0.25">
      <c r="A21" t="s">
        <v>19</v>
      </c>
      <c r="B21" t="s">
        <v>8</v>
      </c>
      <c r="C21" t="s">
        <v>145</v>
      </c>
      <c r="D21" t="str">
        <f t="shared" si="1"/>
        <v>CREATE TABLE #DimLocation(DimCK BIGINT, SourceSystemKey NVARCHAR(50), ETLKey UNIQUEIDENTIFIER)</v>
      </c>
    </row>
    <row r="22" spans="1:4" x14ac:dyDescent="0.25">
      <c r="A22" t="s">
        <v>49</v>
      </c>
      <c r="B22" t="s">
        <v>8</v>
      </c>
      <c r="C22" t="s">
        <v>145</v>
      </c>
      <c r="D22" t="str">
        <f t="shared" si="1"/>
        <v>CREATE TABLE #DimSourceLocation(DimCK BIGINT, SourceSystemKey NVARCHAR(50), ETLKey UNIQUEIDENTIFIER)</v>
      </c>
    </row>
    <row r="23" spans="1:4" x14ac:dyDescent="0.25">
      <c r="A23" t="s">
        <v>50</v>
      </c>
      <c r="B23" t="s">
        <v>8</v>
      </c>
      <c r="C23" t="s">
        <v>145</v>
      </c>
      <c r="D23" t="str">
        <f t="shared" si="1"/>
        <v>CREATE TABLE #DimShipTo(DimCK BIGINT, SourceSystemKey NVARCHAR(50), ETLKey UNIQUEIDENTIFIER)</v>
      </c>
    </row>
    <row r="24" spans="1:4" x14ac:dyDescent="0.25">
      <c r="A24" t="s">
        <v>51</v>
      </c>
      <c r="B24" t="s">
        <v>8</v>
      </c>
      <c r="C24" t="s">
        <v>145</v>
      </c>
      <c r="D24" t="str">
        <f>"CREATE TABLE #"&amp;A24&amp;"(DimCK BIGINT, "&amp;B24&amp;" "&amp;C24&amp;", ETLKey UNIQUEIDENTIFIER)"</f>
        <v>CREATE TABLE #DimOptionMonth(DimCK BIGINT, SourceSystemKey NVARCHAR(50), ETLKey UNIQUEIDENTIFIER)</v>
      </c>
    </row>
    <row r="25" spans="1:4" x14ac:dyDescent="0.25">
      <c r="A25" t="s">
        <v>52</v>
      </c>
      <c r="B25" t="s">
        <v>28</v>
      </c>
      <c r="C25" t="s">
        <v>146</v>
      </c>
      <c r="D25" t="str">
        <f t="shared" si="1"/>
        <v>CREATE TABLE #DimTicketSettlementRates(DimCK BIGINT, RowHash BINARY(16), ETLKey UNIQUEIDENTIFIER)</v>
      </c>
    </row>
    <row r="26" spans="1:4" x14ac:dyDescent="0.25">
      <c r="A26" t="s">
        <v>53</v>
      </c>
      <c r="B26" t="s">
        <v>8</v>
      </c>
      <c r="C26" t="s">
        <v>145</v>
      </c>
      <c r="D26" t="str">
        <f t="shared" si="1"/>
        <v>CREATE TABLE #DimTrader(DimCK BIGINT, SourceSystemKey NVARCHAR(50), ETLKey UNIQUEIDENTIFIER)</v>
      </c>
    </row>
    <row r="30" spans="1:4" x14ac:dyDescent="0.25">
      <c r="A30" t="s">
        <v>7</v>
      </c>
      <c r="B30">
        <v>1</v>
      </c>
      <c r="C30" t="str">
        <f t="shared" ref="C30:C41" si="2">"CREATE CLUSTERED INDEX CIDX_"&amp;B30&amp;"_ETLKey ON #"&amp;A30&amp;"(ETLKey)"</f>
        <v>CREATE CLUSTERED INDEX CIDX_1_ETLKey ON #DimCommodity(ETLKey)</v>
      </c>
    </row>
    <row r="31" spans="1:4" x14ac:dyDescent="0.25">
      <c r="A31" t="s">
        <v>40</v>
      </c>
      <c r="B31">
        <v>2</v>
      </c>
      <c r="C31" t="str">
        <f t="shared" si="2"/>
        <v>CREATE CLUSTERED INDEX CIDX_2_ETLKey ON #DimProductCommodity(ETLKey)</v>
      </c>
    </row>
    <row r="32" spans="1:4" x14ac:dyDescent="0.25">
      <c r="A32" t="s">
        <v>41</v>
      </c>
      <c r="B32">
        <v>3</v>
      </c>
      <c r="C32" t="str">
        <f t="shared" si="2"/>
        <v>CREATE CLUSTERED INDEX CIDX_3_ETLKey ON #DimContractReleaseInformation(ETLKey)</v>
      </c>
    </row>
    <row r="33" spans="1:4" x14ac:dyDescent="0.25">
      <c r="A33" t="s">
        <v>42</v>
      </c>
      <c r="B33">
        <v>4</v>
      </c>
      <c r="C33" t="str">
        <f t="shared" si="2"/>
        <v>CREATE CLUSTERED INDEX CIDX_4_ETLKey ON #DimContractReleaseNotes(ETLKey)</v>
      </c>
    </row>
    <row r="34" spans="1:4" x14ac:dyDescent="0.25">
      <c r="A34" t="s">
        <v>10</v>
      </c>
      <c r="B34">
        <v>5</v>
      </c>
      <c r="C34" t="str">
        <f t="shared" si="2"/>
        <v>CREATE CLUSTERED INDEX CIDX_5_ETLKey ON #DimContracts(ETLKey)</v>
      </c>
    </row>
    <row r="35" spans="1:4" x14ac:dyDescent="0.25">
      <c r="A35" t="s">
        <v>17</v>
      </c>
      <c r="B35">
        <v>6</v>
      </c>
      <c r="C35" t="str">
        <f t="shared" si="2"/>
        <v>CREATE CLUSTERED INDEX CIDX_6_ETLKey ON #DimGrainCustomerVendor(ETLKey)</v>
      </c>
    </row>
    <row r="36" spans="1:4" x14ac:dyDescent="0.25">
      <c r="A36" t="s">
        <v>19</v>
      </c>
      <c r="B36">
        <v>7</v>
      </c>
      <c r="C36" t="str">
        <f t="shared" si="2"/>
        <v>CREATE CLUSTERED INDEX CIDX_7_ETLKey ON #DimLocation(ETLKey)</v>
      </c>
    </row>
    <row r="37" spans="1:4" x14ac:dyDescent="0.25">
      <c r="A37" t="s">
        <v>49</v>
      </c>
      <c r="B37">
        <v>8</v>
      </c>
      <c r="C37" t="str">
        <f t="shared" si="2"/>
        <v>CREATE CLUSTERED INDEX CIDX_8_ETLKey ON #DimSourceLocation(ETLKey)</v>
      </c>
    </row>
    <row r="38" spans="1:4" x14ac:dyDescent="0.25">
      <c r="A38" t="s">
        <v>50</v>
      </c>
      <c r="B38">
        <v>9</v>
      </c>
      <c r="C38" t="str">
        <f t="shared" si="2"/>
        <v>CREATE CLUSTERED INDEX CIDX_9_ETLKey ON #DimShipTo(ETLKey)</v>
      </c>
    </row>
    <row r="39" spans="1:4" x14ac:dyDescent="0.25">
      <c r="A39" t="s">
        <v>51</v>
      </c>
      <c r="B39">
        <v>10</v>
      </c>
      <c r="C39" t="str">
        <f t="shared" si="2"/>
        <v>CREATE CLUSTERED INDEX CIDX_10_ETLKey ON #DimOptionMonth(ETLKey)</v>
      </c>
    </row>
    <row r="40" spans="1:4" x14ac:dyDescent="0.25">
      <c r="A40" t="s">
        <v>52</v>
      </c>
      <c r="B40">
        <v>11</v>
      </c>
      <c r="C40" t="str">
        <f t="shared" si="2"/>
        <v>CREATE CLUSTERED INDEX CIDX_11_ETLKey ON #DimTicketSettlementRates(ETLKey)</v>
      </c>
    </row>
    <row r="41" spans="1:4" x14ac:dyDescent="0.25">
      <c r="A41" t="s">
        <v>53</v>
      </c>
      <c r="B41">
        <v>12</v>
      </c>
      <c r="C41" t="str">
        <f t="shared" si="2"/>
        <v>CREATE CLUSTERED INDEX CIDX_12_ETLKey ON #DimTrader(ETLKey)</v>
      </c>
    </row>
    <row r="44" spans="1:4" x14ac:dyDescent="0.25">
      <c r="A44" t="s">
        <v>7</v>
      </c>
      <c r="B44">
        <v>1</v>
      </c>
      <c r="C44" t="s">
        <v>8</v>
      </c>
      <c r="D44" t="str">
        <f t="shared" ref="D44:D55" si="3">"CREATE NONCLUSTERED INDEX NCIDX_DIM"&amp;B44&amp;"_ETLKey ON #"&amp;A44&amp;"("&amp;C44&amp;")"</f>
        <v>CREATE NONCLUSTERED INDEX NCIDX_DIM1_ETLKey ON #DimCommodity(SourceSystemKey)</v>
      </c>
    </row>
    <row r="45" spans="1:4" x14ac:dyDescent="0.25">
      <c r="A45" t="s">
        <v>40</v>
      </c>
      <c r="B45">
        <v>2</v>
      </c>
      <c r="C45" t="s">
        <v>8</v>
      </c>
      <c r="D45" t="str">
        <f t="shared" si="3"/>
        <v>CREATE NONCLUSTERED INDEX NCIDX_DIM2_ETLKey ON #DimProductCommodity(SourceSystemKey)</v>
      </c>
    </row>
    <row r="46" spans="1:4" x14ac:dyDescent="0.25">
      <c r="A46" t="s">
        <v>41</v>
      </c>
      <c r="B46">
        <v>3</v>
      </c>
      <c r="C46" t="s">
        <v>28</v>
      </c>
      <c r="D46" t="str">
        <f t="shared" si="3"/>
        <v>CREATE NONCLUSTERED INDEX NCIDX_DIM3_ETLKey ON #DimContractReleaseInformation(RowHash)</v>
      </c>
    </row>
    <row r="47" spans="1:4" x14ac:dyDescent="0.25">
      <c r="A47" t="s">
        <v>42</v>
      </c>
      <c r="B47">
        <v>4</v>
      </c>
      <c r="C47" t="s">
        <v>28</v>
      </c>
      <c r="D47" t="str">
        <f t="shared" si="3"/>
        <v>CREATE NONCLUSTERED INDEX NCIDX_DIM4_ETLKey ON #DimContractReleaseNotes(RowHash)</v>
      </c>
    </row>
    <row r="48" spans="1:4" x14ac:dyDescent="0.25">
      <c r="A48" t="s">
        <v>10</v>
      </c>
      <c r="B48">
        <v>5</v>
      </c>
      <c r="C48" t="s">
        <v>8</v>
      </c>
      <c r="D48" t="str">
        <f t="shared" si="3"/>
        <v>CREATE NONCLUSTERED INDEX NCIDX_DIM5_ETLKey ON #DimContracts(SourceSystemKey)</v>
      </c>
    </row>
    <row r="49" spans="1:4" x14ac:dyDescent="0.25">
      <c r="A49" t="s">
        <v>17</v>
      </c>
      <c r="B49">
        <v>6</v>
      </c>
      <c r="C49" t="s">
        <v>8</v>
      </c>
      <c r="D49" t="str">
        <f t="shared" si="3"/>
        <v>CREATE NONCLUSTERED INDEX NCIDX_DIM6_ETLKey ON #DimGrainCustomerVendor(SourceSystemKey)</v>
      </c>
    </row>
    <row r="50" spans="1:4" x14ac:dyDescent="0.25">
      <c r="A50" t="s">
        <v>19</v>
      </c>
      <c r="B50">
        <v>7</v>
      </c>
      <c r="C50" t="s">
        <v>8</v>
      </c>
      <c r="D50" t="str">
        <f t="shared" si="3"/>
        <v>CREATE NONCLUSTERED INDEX NCIDX_DIM7_ETLKey ON #DimLocation(SourceSystemKey)</v>
      </c>
    </row>
    <row r="51" spans="1:4" x14ac:dyDescent="0.25">
      <c r="A51" t="s">
        <v>49</v>
      </c>
      <c r="B51">
        <v>8</v>
      </c>
      <c r="C51" t="s">
        <v>8</v>
      </c>
      <c r="D51" t="str">
        <f t="shared" si="3"/>
        <v>CREATE NONCLUSTERED INDEX NCIDX_DIM8_ETLKey ON #DimSourceLocation(SourceSystemKey)</v>
      </c>
    </row>
    <row r="52" spans="1:4" x14ac:dyDescent="0.25">
      <c r="A52" t="s">
        <v>50</v>
      </c>
      <c r="B52">
        <v>9</v>
      </c>
      <c r="C52" t="s">
        <v>8</v>
      </c>
      <c r="D52" t="str">
        <f t="shared" si="3"/>
        <v>CREATE NONCLUSTERED INDEX NCIDX_DIM9_ETLKey ON #DimShipTo(SourceSystemKey)</v>
      </c>
    </row>
    <row r="53" spans="1:4" x14ac:dyDescent="0.25">
      <c r="A53" t="s">
        <v>51</v>
      </c>
      <c r="B53">
        <v>10</v>
      </c>
      <c r="C53" t="s">
        <v>8</v>
      </c>
      <c r="D53" t="str">
        <f t="shared" si="3"/>
        <v>CREATE NONCLUSTERED INDEX NCIDX_DIM10_ETLKey ON #DimOptionMonth(SourceSystemKey)</v>
      </c>
    </row>
    <row r="54" spans="1:4" x14ac:dyDescent="0.25">
      <c r="A54" t="s">
        <v>52</v>
      </c>
      <c r="B54">
        <v>11</v>
      </c>
      <c r="C54" t="s">
        <v>28</v>
      </c>
      <c r="D54" t="str">
        <f t="shared" si="3"/>
        <v>CREATE NONCLUSTERED INDEX NCIDX_DIM11_ETLKey ON #DimTicketSettlementRates(RowHash)</v>
      </c>
    </row>
    <row r="55" spans="1:4" x14ac:dyDescent="0.25">
      <c r="A55" t="s">
        <v>53</v>
      </c>
      <c r="B55">
        <v>12</v>
      </c>
      <c r="C55" t="s">
        <v>8</v>
      </c>
      <c r="D55" t="str">
        <f t="shared" si="3"/>
        <v>CREATE NONCLUSTERED INDEX NCIDX_DIM12_ETLKey ON #DimTrader(SourceSystemKey)</v>
      </c>
    </row>
    <row r="60" spans="1:4" x14ac:dyDescent="0.25">
      <c r="A60" t="s">
        <v>7</v>
      </c>
      <c r="B60" t="s">
        <v>147</v>
      </c>
      <c r="C60" t="str">
        <f>"#"&amp;A60</f>
        <v>#DimCommodity</v>
      </c>
      <c r="D60" t="str">
        <f>"DROP TABLE "&amp;C60</f>
        <v>DROP TABLE #DimCommodity</v>
      </c>
    </row>
    <row r="61" spans="1:4" x14ac:dyDescent="0.25">
      <c r="A61" t="s">
        <v>40</v>
      </c>
      <c r="B61" t="s">
        <v>147</v>
      </c>
      <c r="C61" t="str">
        <f t="shared" ref="C61:C71" si="4">"#"&amp;A61</f>
        <v>#DimProductCommodity</v>
      </c>
      <c r="D61" t="str">
        <f t="shared" ref="D61:D71" si="5">"DROP TABLE "&amp;C61</f>
        <v>DROP TABLE #DimProductCommodity</v>
      </c>
    </row>
    <row r="62" spans="1:4" x14ac:dyDescent="0.25">
      <c r="A62" t="s">
        <v>41</v>
      </c>
      <c r="B62" t="s">
        <v>147</v>
      </c>
      <c r="C62" t="str">
        <f t="shared" si="4"/>
        <v>#DimContractReleaseInformation</v>
      </c>
      <c r="D62" t="str">
        <f t="shared" si="5"/>
        <v>DROP TABLE #DimContractReleaseInformation</v>
      </c>
    </row>
    <row r="63" spans="1:4" x14ac:dyDescent="0.25">
      <c r="A63" t="s">
        <v>42</v>
      </c>
      <c r="B63" t="s">
        <v>147</v>
      </c>
      <c r="C63" t="str">
        <f t="shared" si="4"/>
        <v>#DimContractReleaseNotes</v>
      </c>
      <c r="D63" t="str">
        <f t="shared" si="5"/>
        <v>DROP TABLE #DimContractReleaseNotes</v>
      </c>
    </row>
    <row r="64" spans="1:4" x14ac:dyDescent="0.25">
      <c r="A64" t="s">
        <v>10</v>
      </c>
      <c r="B64" t="s">
        <v>147</v>
      </c>
      <c r="C64" t="str">
        <f t="shared" si="4"/>
        <v>#DimContracts</v>
      </c>
      <c r="D64" t="str">
        <f t="shared" si="5"/>
        <v>DROP TABLE #DimContracts</v>
      </c>
    </row>
    <row r="65" spans="1:4" x14ac:dyDescent="0.25">
      <c r="A65" t="s">
        <v>17</v>
      </c>
      <c r="B65" t="s">
        <v>147</v>
      </c>
      <c r="C65" t="str">
        <f t="shared" si="4"/>
        <v>#DimGrainCustomerVendor</v>
      </c>
      <c r="D65" t="str">
        <f t="shared" si="5"/>
        <v>DROP TABLE #DimGrainCustomerVendor</v>
      </c>
    </row>
    <row r="66" spans="1:4" x14ac:dyDescent="0.25">
      <c r="A66" t="s">
        <v>19</v>
      </c>
      <c r="B66" t="s">
        <v>147</v>
      </c>
      <c r="C66" t="str">
        <f t="shared" si="4"/>
        <v>#DimLocation</v>
      </c>
      <c r="D66" t="str">
        <f t="shared" si="5"/>
        <v>DROP TABLE #DimLocation</v>
      </c>
    </row>
    <row r="67" spans="1:4" x14ac:dyDescent="0.25">
      <c r="A67" t="s">
        <v>49</v>
      </c>
      <c r="B67" t="s">
        <v>147</v>
      </c>
      <c r="C67" t="str">
        <f t="shared" si="4"/>
        <v>#DimSourceLocation</v>
      </c>
      <c r="D67" t="str">
        <f t="shared" si="5"/>
        <v>DROP TABLE #DimSourceLocation</v>
      </c>
    </row>
    <row r="68" spans="1:4" x14ac:dyDescent="0.25">
      <c r="A68" t="s">
        <v>50</v>
      </c>
      <c r="B68" t="s">
        <v>147</v>
      </c>
      <c r="C68" t="str">
        <f t="shared" si="4"/>
        <v>#DimShipTo</v>
      </c>
      <c r="D68" t="str">
        <f t="shared" si="5"/>
        <v>DROP TABLE #DimShipTo</v>
      </c>
    </row>
    <row r="69" spans="1:4" x14ac:dyDescent="0.25">
      <c r="A69" t="s">
        <v>51</v>
      </c>
      <c r="B69" t="s">
        <v>147</v>
      </c>
      <c r="C69" t="str">
        <f t="shared" si="4"/>
        <v>#DimOptionMonth</v>
      </c>
      <c r="D69" t="str">
        <f t="shared" si="5"/>
        <v>DROP TABLE #DimOptionMonth</v>
      </c>
    </row>
    <row r="70" spans="1:4" x14ac:dyDescent="0.25">
      <c r="A70" t="s">
        <v>52</v>
      </c>
      <c r="B70" t="s">
        <v>147</v>
      </c>
      <c r="C70" t="str">
        <f t="shared" si="4"/>
        <v>#DimTicketSettlementRates</v>
      </c>
      <c r="D70" t="str">
        <f t="shared" si="5"/>
        <v>DROP TABLE #DimTicketSettlementRates</v>
      </c>
    </row>
    <row r="71" spans="1:4" x14ac:dyDescent="0.25">
      <c r="A71" t="s">
        <v>53</v>
      </c>
      <c r="B71" t="s">
        <v>147</v>
      </c>
      <c r="C71" t="str">
        <f t="shared" si="4"/>
        <v>#DimTrader</v>
      </c>
      <c r="D71" t="str">
        <f t="shared" si="5"/>
        <v>DROP TABLE #DimTrader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Sample Data</vt:lpstr>
      <vt:lpstr>Column Notes</vt:lpstr>
      <vt:lpstr>Create Stage Table</vt:lpstr>
      <vt:lpstr>Column Cleansing Notes</vt:lpstr>
      <vt:lpstr>Dimension List</vt:lpstr>
      <vt:lpstr>Source To Target Mapping</vt:lpstr>
      <vt:lpstr>Fact Table Creation Helper</vt:lpstr>
      <vt:lpstr>Foreign Key Creation</vt:lpstr>
      <vt:lpstr>Process Fact Script Helper</vt:lpstr>
      <vt:lpstr>View Creation 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2017-11-15T08:47:31Z</dcterms:modified>
</cp:coreProperties>
</file>