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2" xr2:uid="{00000000-000D-0000-FFFF-FFFF00000000}"/>
  </bookViews>
  <sheets>
    <sheet name="Sample Data" sheetId="2" r:id="rId1"/>
    <sheet name="Column Notes" sheetId="1" r:id="rId2"/>
    <sheet name="Create Stage Table" sheetId="3" r:id="rId3"/>
    <sheet name="Column Cleansing Notes" sheetId="4" r:id="rId4"/>
    <sheet name="Dimension List" sheetId="5" r:id="rId5"/>
    <sheet name="Source To Target Mapping" sheetId="6" r:id="rId6"/>
    <sheet name="Fact Table Creation Helper" sheetId="8" r:id="rId7"/>
    <sheet name="Foreign Key Creation" sheetId="7" r:id="rId8"/>
    <sheet name="Process Fact Script Helper" sheetId="11" r:id="rId9"/>
    <sheet name="View Creation Helper" sheetId="10" r:id="rId10"/>
  </sheets>
  <definedNames>
    <definedName name="_xlnm._FilterDatabase" localSheetId="1" hidden="1">'Column Notes'!$A$1:$F$11</definedName>
    <definedName name="_xlnm._FilterDatabase" localSheetId="5" hidden="1">'Source To Target Mapping'!$A$1:$E$11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D3" i="7"/>
  <c r="F3" i="7" s="1"/>
  <c r="H3" i="7" s="1"/>
  <c r="B3" i="8"/>
  <c r="E3" i="8" s="1"/>
  <c r="G3" i="8" l="1"/>
  <c r="I3" i="8" s="1"/>
  <c r="D2" i="7"/>
  <c r="E2" i="7" s="1"/>
  <c r="G2" i="7" s="1"/>
  <c r="F2" i="7" l="1"/>
  <c r="H2" i="7" s="1"/>
  <c r="C71" i="11"/>
  <c r="D71" i="11" s="1"/>
  <c r="C70" i="11"/>
  <c r="D70" i="11" s="1"/>
  <c r="D69" i="11"/>
  <c r="C69" i="11"/>
  <c r="C68" i="11"/>
  <c r="D68" i="11" s="1"/>
  <c r="C67" i="11"/>
  <c r="D67" i="11" s="1"/>
  <c r="C66" i="11"/>
  <c r="D66" i="11" s="1"/>
  <c r="D65" i="11"/>
  <c r="C65" i="11"/>
  <c r="C64" i="11"/>
  <c r="D64" i="11" s="1"/>
  <c r="C63" i="11"/>
  <c r="D63" i="11" s="1"/>
  <c r="C62" i="11"/>
  <c r="D62" i="11" s="1"/>
  <c r="D61" i="11"/>
  <c r="C61" i="11"/>
  <c r="C60" i="11"/>
  <c r="D60" i="11" s="1"/>
  <c r="D55" i="11"/>
  <c r="D54" i="11"/>
  <c r="D53" i="11"/>
  <c r="D52" i="11"/>
  <c r="D51" i="11"/>
  <c r="D50" i="11"/>
  <c r="D49" i="11"/>
  <c r="D48" i="11"/>
  <c r="D47" i="11"/>
  <c r="D46" i="11"/>
  <c r="D45" i="11"/>
  <c r="D44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B12" i="11"/>
  <c r="B11" i="11"/>
  <c r="B10" i="11"/>
  <c r="B9" i="11"/>
  <c r="B8" i="11"/>
  <c r="B7" i="11"/>
  <c r="B6" i="11"/>
  <c r="B5" i="11"/>
  <c r="B4" i="11"/>
  <c r="B3" i="11"/>
  <c r="B2" i="11"/>
  <c r="B1" i="11"/>
  <c r="D42" i="10"/>
  <c r="E42" i="10" s="1"/>
  <c r="D41" i="10"/>
  <c r="E41" i="10" s="1"/>
  <c r="D40" i="10"/>
  <c r="E40" i="10" s="1"/>
  <c r="D39" i="10"/>
  <c r="E39" i="10" s="1"/>
  <c r="D38" i="10"/>
  <c r="E38" i="10" s="1"/>
  <c r="D37" i="10"/>
  <c r="E37" i="10" s="1"/>
  <c r="D36" i="10"/>
  <c r="E36" i="10" s="1"/>
  <c r="D35" i="10"/>
  <c r="E35" i="10" s="1"/>
  <c r="D34" i="10"/>
  <c r="E34" i="10" s="1"/>
  <c r="K33" i="10"/>
  <c r="E33" i="10"/>
  <c r="D33" i="10"/>
  <c r="K32" i="10"/>
  <c r="D32" i="10"/>
  <c r="E32" i="10" s="1"/>
  <c r="K31" i="10"/>
  <c r="D31" i="10"/>
  <c r="E31" i="10" s="1"/>
  <c r="K30" i="10"/>
  <c r="D30" i="10"/>
  <c r="E30" i="10" s="1"/>
  <c r="K29" i="10"/>
  <c r="E29" i="10"/>
  <c r="D29" i="10"/>
  <c r="K28" i="10"/>
  <c r="D28" i="10"/>
  <c r="E28" i="10" s="1"/>
  <c r="K27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B2" i="8"/>
  <c r="G2" i="8" s="1"/>
  <c r="I2" i="8" s="1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E2" i="8" l="1"/>
</calcChain>
</file>

<file path=xl/sharedStrings.xml><?xml version="1.0" encoding="utf-8"?>
<sst xmlns="http://schemas.openxmlformats.org/spreadsheetml/2006/main" count="968" uniqueCount="298">
  <si>
    <t>column name</t>
  </si>
  <si>
    <t>data type</t>
  </si>
  <si>
    <t>table type</t>
  </si>
  <si>
    <t>Dimension Subtype</t>
  </si>
  <si>
    <t>Column Name</t>
  </si>
  <si>
    <t>Notes</t>
  </si>
  <si>
    <t>commodity_id</t>
  </si>
  <si>
    <t>DimCommodity</t>
  </si>
  <si>
    <t>SourceSystemKey</t>
  </si>
  <si>
    <t>Dimension</t>
  </si>
  <si>
    <t>DimContracts</t>
  </si>
  <si>
    <t>quantity</t>
  </si>
  <si>
    <t>Quantity</t>
  </si>
  <si>
    <t>contract_number</t>
  </si>
  <si>
    <t>ContractNumber</t>
  </si>
  <si>
    <t>pricing_type_code</t>
  </si>
  <si>
    <t>PricingTypeCode</t>
  </si>
  <si>
    <t>DimGrainCustomerVendor</t>
  </si>
  <si>
    <t>location_id</t>
  </si>
  <si>
    <t>DimLocation</t>
  </si>
  <si>
    <t>Date</t>
  </si>
  <si>
    <t>CommodityDescription</t>
  </si>
  <si>
    <t>short_name</t>
  </si>
  <si>
    <t>Basis</t>
  </si>
  <si>
    <t>Just drop column names into column A.</t>
  </si>
  <si>
    <t>Cleansing Notes</t>
  </si>
  <si>
    <t>How Connects</t>
  </si>
  <si>
    <t>Key Columns</t>
  </si>
  <si>
    <t>RowHash</t>
  </si>
  <si>
    <t>Source Table</t>
  </si>
  <si>
    <t>Source Column</t>
  </si>
  <si>
    <t>Destination Table</t>
  </si>
  <si>
    <t>Destination Column</t>
  </si>
  <si>
    <t>Logical Dimension Name</t>
  </si>
  <si>
    <t>Physical Dimension Name</t>
  </si>
  <si>
    <t>Fact Key Columns</t>
  </si>
  <si>
    <t>Dimension Key Columns</t>
  </si>
  <si>
    <t>First Part</t>
  </si>
  <si>
    <t>Second Part</t>
  </si>
  <si>
    <t>Final Product</t>
  </si>
  <si>
    <t>DimProductCommodity</t>
  </si>
  <si>
    <t>DimContractReleaseInformation</t>
  </si>
  <si>
    <t>DimContractReleaseNotes</t>
  </si>
  <si>
    <t>DimContractPricingAddDate</t>
  </si>
  <si>
    <t>DimBasisDate</t>
  </si>
  <si>
    <t>DimChangeDate</t>
  </si>
  <si>
    <t>DimPriceDate</t>
  </si>
  <si>
    <t>DimScheduledShipStartDate</t>
  </si>
  <si>
    <t>DimScheduledShipEndDate</t>
  </si>
  <si>
    <t>DimSourceLocation</t>
  </si>
  <si>
    <t>DimShipTo</t>
  </si>
  <si>
    <t>DimOptionMonth</t>
  </si>
  <si>
    <t>DimTicketSettlementRates</t>
  </si>
  <si>
    <t>DimTrader</t>
  </si>
  <si>
    <t>`</t>
  </si>
  <si>
    <t>Remember to run with begin/commit transaction</t>
  </si>
  <si>
    <t>Dims</t>
  </si>
  <si>
    <t>PKs</t>
  </si>
  <si>
    <t>BIGINT</t>
  </si>
  <si>
    <t>NOT NULL,</t>
  </si>
  <si>
    <t>CONVERT([nvarchar](35),</t>
  </si>
  <si>
    <t>),</t>
  </si>
  <si>
    <t>Physcial Dimensions</t>
  </si>
  <si>
    <t>Unique Dims Calculation</t>
  </si>
  <si>
    <t>FKs</t>
  </si>
  <si>
    <t>AmendmentNumber</t>
  </si>
  <si>
    <t>Signed</t>
  </si>
  <si>
    <t>ContractType</t>
  </si>
  <si>
    <t>DeliveryBasis</t>
  </si>
  <si>
    <t>Futures</t>
  </si>
  <si>
    <t>MarketZoneName</t>
  </si>
  <si>
    <t>OpenClosedCancelled</t>
  </si>
  <si>
    <t>Price</t>
  </si>
  <si>
    <t>PricingStatusCode</t>
  </si>
  <si>
    <t>Name</t>
  </si>
  <si>
    <t>Currency</t>
  </si>
  <si>
    <t>ShortName</t>
  </si>
  <si>
    <t>OptionMonthCode</t>
  </si>
  <si>
    <t>EstimatedAppliedQuantity</t>
  </si>
  <si>
    <t>MarketZoneAdjustment</t>
  </si>
  <si>
    <t>ReleaseNumber</t>
  </si>
  <si>
    <t>Table Name</t>
  </si>
  <si>
    <t>Table Alias</t>
  </si>
  <si>
    <t>View Column</t>
  </si>
  <si>
    <t>l</t>
  </si>
  <si>
    <t>c</t>
  </si>
  <si>
    <t>gcv</t>
  </si>
  <si>
    <t>cmdty</t>
  </si>
  <si>
    <t>DimContractAddDate</t>
  </si>
  <si>
    <t>cad</t>
  </si>
  <si>
    <t>status_description</t>
  </si>
  <si>
    <t>om</t>
  </si>
  <si>
    <t>pricing_status_code</t>
  </si>
  <si>
    <t>t</t>
  </si>
  <si>
    <t>contract_type</t>
  </si>
  <si>
    <t>FactContractReleases</t>
  </si>
  <si>
    <t>cr</t>
  </si>
  <si>
    <t>vendor_customer_id</t>
  </si>
  <si>
    <t>cpad</t>
  </si>
  <si>
    <t>bd</t>
  </si>
  <si>
    <t>commodity_description</t>
  </si>
  <si>
    <t>cd</t>
  </si>
  <si>
    <t>add_date</t>
  </si>
  <si>
    <t>cri</t>
  </si>
  <si>
    <t>delivery_basis</t>
  </si>
  <si>
    <t>crn</t>
  </si>
  <si>
    <t>option_month</t>
  </si>
  <si>
    <t>pd</t>
  </si>
  <si>
    <t>initials</t>
  </si>
  <si>
    <t>intials</t>
  </si>
  <si>
    <t>pc</t>
  </si>
  <si>
    <t>name</t>
  </si>
  <si>
    <t>sl</t>
  </si>
  <si>
    <t>internal_contract_number</t>
  </si>
  <si>
    <t>st</t>
  </si>
  <si>
    <t>pricing_order</t>
  </si>
  <si>
    <t>PricingOrder</t>
  </si>
  <si>
    <t>sssd</t>
  </si>
  <si>
    <t>release_number</t>
  </si>
  <si>
    <t>ssed</t>
  </si>
  <si>
    <t>amendment_number</t>
  </si>
  <si>
    <t>basis</t>
  </si>
  <si>
    <t>basis_date</t>
  </si>
  <si>
    <t>change_date</t>
  </si>
  <si>
    <t>deleted</t>
  </si>
  <si>
    <t>Deleted</t>
  </si>
  <si>
    <t>futures</t>
  </si>
  <si>
    <t>notes</t>
  </si>
  <si>
    <t>price</t>
  </si>
  <si>
    <t>price_date</t>
  </si>
  <si>
    <t>signed</t>
  </si>
  <si>
    <t>product_id</t>
  </si>
  <si>
    <t>source_location_id</t>
  </si>
  <si>
    <t>ship_to_id</t>
  </si>
  <si>
    <t>estimated_applied_quantity</t>
  </si>
  <si>
    <t>scheduled_ship_start_date</t>
  </si>
  <si>
    <t>scheduled_ship_end_date</t>
  </si>
  <si>
    <t>market_zone_name</t>
  </si>
  <si>
    <t>market_zone_adjustment</t>
  </si>
  <si>
    <t>freight_adjustment</t>
  </si>
  <si>
    <t>FreightAdjustment</t>
  </si>
  <si>
    <t>mtm_basis</t>
  </si>
  <si>
    <t>MTMBasis</t>
  </si>
  <si>
    <t>mtm_price</t>
  </si>
  <si>
    <t>MTMPrice</t>
  </si>
  <si>
    <t>NVARCHAR(50)</t>
  </si>
  <si>
    <t>BINARY(16)</t>
  </si>
  <si>
    <t>x</t>
  </si>
  <si>
    <t>NVARCHAR(255) NULL,</t>
  </si>
  <si>
    <t>Fact Table Name</t>
  </si>
  <si>
    <t>IsIntraday</t>
  </si>
  <si>
    <t>TimeZone</t>
  </si>
  <si>
    <t>Suffix</t>
  </si>
  <si>
    <t>Declines</t>
  </si>
  <si>
    <t>Advances</t>
  </si>
  <si>
    <t>Country</t>
  </si>
  <si>
    <t>LastTradeDateTime</t>
  </si>
  <si>
    <t>Code</t>
  </si>
  <si>
    <t>int</t>
  </si>
  <si>
    <t>datetime</t>
  </si>
  <si>
    <t>DimExchanges</t>
  </si>
  <si>
    <t>FactExchangeCloseData</t>
  </si>
  <si>
    <t>Exchanges</t>
  </si>
  <si>
    <t>DimLastTradeDateTime</t>
  </si>
  <si>
    <t>DimDate</t>
  </si>
  <si>
    <t>DateCK</t>
  </si>
  <si>
    <t>BC_10YEAR</t>
  </si>
  <si>
    <t>BC_1MONTH</t>
  </si>
  <si>
    <t>BC_1YEAR</t>
  </si>
  <si>
    <t>BC_20YEAR</t>
  </si>
  <si>
    <t>BC_2YEAR</t>
  </si>
  <si>
    <t>BC_30YEAR</t>
  </si>
  <si>
    <t>BC_30YEARDISPLAY</t>
  </si>
  <si>
    <t>BC_3MONTH</t>
  </si>
  <si>
    <t>BC_3YEAR</t>
  </si>
  <si>
    <t>BC_5YEAR</t>
  </si>
  <si>
    <t>BC_6MONTH</t>
  </si>
  <si>
    <t>BC_7YEAR</t>
  </si>
  <si>
    <t>Id</t>
  </si>
  <si>
    <t>NEW_DATE</t>
  </si>
  <si>
    <t>numeric</t>
  </si>
  <si>
    <t>fact</t>
  </si>
  <si>
    <t>degenerate</t>
  </si>
  <si>
    <t>FactDailyTreasuryYieldCurveRates</t>
  </si>
  <si>
    <t>AsOfDate</t>
  </si>
  <si>
    <t>action_type</t>
  </si>
  <si>
    <t>m_ticker</t>
  </si>
  <si>
    <t>status</t>
  </si>
  <si>
    <t>per_end_month_nbr</t>
  </si>
  <si>
    <t>comp_name</t>
  </si>
  <si>
    <t>ticker</t>
  </si>
  <si>
    <t>change_txt</t>
  </si>
  <si>
    <t>ex_date</t>
  </si>
  <si>
    <t>proc_date</t>
  </si>
  <si>
    <t>DD</t>
  </si>
  <si>
    <t>DU PONT (EI) DE</t>
  </si>
  <si>
    <t>A-1.282 DOW</t>
  </si>
  <si>
    <t>NIKE</t>
  </si>
  <si>
    <t>NIKE INC-B</t>
  </si>
  <si>
    <t>NKE</t>
  </si>
  <si>
    <t>VISA</t>
  </si>
  <si>
    <t>VISA INC-A</t>
  </si>
  <si>
    <t>V</t>
  </si>
  <si>
    <t>AAPL</t>
  </si>
  <si>
    <t>APPLE INC</t>
  </si>
  <si>
    <t>KO</t>
  </si>
  <si>
    <t>COCA COLA CO</t>
  </si>
  <si>
    <t>GS&amp;</t>
  </si>
  <si>
    <t>GOLDMAN SACHS</t>
  </si>
  <si>
    <t>GS</t>
  </si>
  <si>
    <t>SPM</t>
  </si>
  <si>
    <t>TRAVELERS COS</t>
  </si>
  <si>
    <t>STA</t>
  </si>
  <si>
    <t>TRV</t>
  </si>
  <si>
    <t>ST PAUL TRAVLRS</t>
  </si>
  <si>
    <t>APPLE COMPUTER</t>
  </si>
  <si>
    <t>CTR</t>
  </si>
  <si>
    <t>CATERPILLAR INC</t>
  </si>
  <si>
    <t>CAT</t>
  </si>
  <si>
    <t>UA</t>
  </si>
  <si>
    <t>UTD TECHS CORP</t>
  </si>
  <si>
    <t>UTX</t>
  </si>
  <si>
    <t>UNIH</t>
  </si>
  <si>
    <t>UNITEDHEALTH GP</t>
  </si>
  <si>
    <t>UNH</t>
  </si>
  <si>
    <t>SD</t>
  </si>
  <si>
    <t>CHEVRONTEXACO</t>
  </si>
  <si>
    <t>CVX</t>
  </si>
  <si>
    <t>CHEVRON CORP</t>
  </si>
  <si>
    <t>CHL</t>
  </si>
  <si>
    <t>JP MORGAN CHASE</t>
  </si>
  <si>
    <t>JPM</t>
  </si>
  <si>
    <t>JPMORGAN CHASE</t>
  </si>
  <si>
    <t>PG</t>
  </si>
  <si>
    <t>PROCTER &amp; GAMBL</t>
  </si>
  <si>
    <t>SPC</t>
  </si>
  <si>
    <t>ST PAUL COS INC</t>
  </si>
  <si>
    <t>MMM</t>
  </si>
  <si>
    <t>3M CO</t>
  </si>
  <si>
    <t>MSFT</t>
  </si>
  <si>
    <t>MICROSOFT CORP</t>
  </si>
  <si>
    <t>MIN MINING&amp;MFG</t>
  </si>
  <si>
    <t>CHEVRON INC</t>
  </si>
  <si>
    <t>CHV</t>
  </si>
  <si>
    <t>J</t>
  </si>
  <si>
    <t>EXXON MOBIL CRP</t>
  </si>
  <si>
    <t>XOM</t>
  </si>
  <si>
    <t>JNJ</t>
  </si>
  <si>
    <t>JOHNSON &amp; JOHNS</t>
  </si>
  <si>
    <t>CMB</t>
  </si>
  <si>
    <t>CHASE MANHA-NEW</t>
  </si>
  <si>
    <t>ITL</t>
  </si>
  <si>
    <t>INTEL CORP</t>
  </si>
  <si>
    <t>INTC</t>
  </si>
  <si>
    <t>BEL</t>
  </si>
  <si>
    <t>VERIZON COMM</t>
  </si>
  <si>
    <t>VZ</t>
  </si>
  <si>
    <t>BELL ATLANTIC</t>
  </si>
  <si>
    <t>AXP</t>
  </si>
  <si>
    <t>AMER EXPRESS CO</t>
  </si>
  <si>
    <t>GE</t>
  </si>
  <si>
    <t>GENL ELECTRIC</t>
  </si>
  <si>
    <t>UTD HEALTHCARE</t>
  </si>
  <si>
    <t>CSCO</t>
  </si>
  <si>
    <t>CISCO SYSTEMS</t>
  </si>
  <si>
    <t>HOMD</t>
  </si>
  <si>
    <t>HOME DEPOT</t>
  </si>
  <si>
    <t>HD</t>
  </si>
  <si>
    <t>EXXON CORP</t>
  </si>
  <si>
    <t>XON</t>
  </si>
  <si>
    <t>PFE</t>
  </si>
  <si>
    <t>PFIZER INC</t>
  </si>
  <si>
    <t>IBM</t>
  </si>
  <si>
    <t>INTL BUS MACH</t>
  </si>
  <si>
    <t>WMS</t>
  </si>
  <si>
    <t>WAL-MART STORES</t>
  </si>
  <si>
    <t>WMT</t>
  </si>
  <si>
    <t>MCD</t>
  </si>
  <si>
    <t>MCDONALDS CORP</t>
  </si>
  <si>
    <t>MRK</t>
  </si>
  <si>
    <t>MERCK &amp; CO INC</t>
  </si>
  <si>
    <t>DIS</t>
  </si>
  <si>
    <t>DISNEY WALT</t>
  </si>
  <si>
    <t>BA</t>
  </si>
  <si>
    <t>BOEING CO</t>
  </si>
  <si>
    <t>CHEMICAL BANKNG</t>
  </si>
  <si>
    <t>UTD TECHS</t>
  </si>
  <si>
    <t>DU PONT E I DE</t>
  </si>
  <si>
    <t>AMER EXPRESS</t>
  </si>
  <si>
    <t>SPK</t>
  </si>
  <si>
    <t>STPL</t>
  </si>
  <si>
    <t>MERCK &amp; CO</t>
  </si>
  <si>
    <t>CHEMICAL NY CP</t>
  </si>
  <si>
    <t>MICROSOFT INC</t>
  </si>
  <si>
    <t>MCDONALDS</t>
  </si>
  <si>
    <t>MINNESOTA MIN</t>
  </si>
  <si>
    <t>GENERAL ELEC CO</t>
  </si>
  <si>
    <t>AM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</si>
</sst>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7"/>
  <sheetViews>
    <sheetView workbookViewId="0">
      <selection sqref="A1:I1"/>
    </sheetView>
  </sheetViews>
  <sheetFormatPr defaultRowHeight="15" x14ac:dyDescent="0.25"/>
  <cols>
    <col min="1" max="1" width="11.42578125" bestFit="1" customWidth="1"/>
    <col min="2" max="2" width="8.7109375" bestFit="1" customWidth="1"/>
    <col min="3" max="3" width="6.28515625" bestFit="1" customWidth="1"/>
    <col min="4" max="4" width="19.5703125" bestFit="1" customWidth="1"/>
    <col min="5" max="5" width="19.42578125" bestFit="1" customWidth="1"/>
    <col min="6" max="6" width="6.140625" bestFit="1" customWidth="1"/>
    <col min="7" max="7" width="19.42578125" bestFit="1" customWidth="1"/>
    <col min="8" max="9" width="10.7109375" bestFit="1" customWidth="1"/>
  </cols>
  <sheetData>
    <row r="1" spans="1:9" x14ac:dyDescent="0.25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</row>
    <row r="2" spans="1:9" x14ac:dyDescent="0.25">
      <c r="A2">
        <v>2</v>
      </c>
      <c r="B2" t="s">
        <v>194</v>
      </c>
      <c r="C2">
        <v>1</v>
      </c>
      <c r="D2">
        <v>12</v>
      </c>
      <c r="E2" t="s">
        <v>195</v>
      </c>
      <c r="F2" t="s">
        <v>194</v>
      </c>
      <c r="G2" t="s">
        <v>196</v>
      </c>
      <c r="H2" s="2">
        <v>42979</v>
      </c>
      <c r="I2" s="2">
        <v>42979</v>
      </c>
    </row>
    <row r="3" spans="1:9" x14ac:dyDescent="0.25">
      <c r="A3">
        <v>6</v>
      </c>
      <c r="B3" t="s">
        <v>197</v>
      </c>
      <c r="C3">
        <v>1</v>
      </c>
      <c r="D3">
        <v>5</v>
      </c>
      <c r="E3" t="s">
        <v>198</v>
      </c>
      <c r="F3" t="s">
        <v>199</v>
      </c>
      <c r="G3">
        <v>2</v>
      </c>
      <c r="H3" s="2">
        <v>42362</v>
      </c>
      <c r="I3" s="2">
        <v>42362</v>
      </c>
    </row>
    <row r="4" spans="1:9" x14ac:dyDescent="0.25">
      <c r="A4">
        <v>6</v>
      </c>
      <c r="B4" t="s">
        <v>200</v>
      </c>
      <c r="C4">
        <v>1</v>
      </c>
      <c r="D4">
        <v>9</v>
      </c>
      <c r="E4" t="s">
        <v>201</v>
      </c>
      <c r="F4" t="s">
        <v>202</v>
      </c>
      <c r="G4">
        <v>4</v>
      </c>
      <c r="H4" s="2">
        <v>42082</v>
      </c>
      <c r="I4" s="2">
        <v>42082</v>
      </c>
    </row>
    <row r="5" spans="1:9" x14ac:dyDescent="0.25">
      <c r="A5">
        <v>6</v>
      </c>
      <c r="B5" t="s">
        <v>203</v>
      </c>
      <c r="C5">
        <v>1</v>
      </c>
      <c r="D5">
        <v>9</v>
      </c>
      <c r="E5" t="s">
        <v>204</v>
      </c>
      <c r="F5" t="s">
        <v>203</v>
      </c>
      <c r="G5">
        <v>7</v>
      </c>
      <c r="H5" s="2">
        <v>41799</v>
      </c>
      <c r="I5" s="2">
        <v>41799</v>
      </c>
    </row>
    <row r="6" spans="1:9" x14ac:dyDescent="0.25">
      <c r="A6">
        <v>6</v>
      </c>
      <c r="B6" t="s">
        <v>197</v>
      </c>
      <c r="C6">
        <v>1</v>
      </c>
      <c r="D6">
        <v>5</v>
      </c>
      <c r="E6" t="s">
        <v>198</v>
      </c>
      <c r="F6" t="s">
        <v>199</v>
      </c>
      <c r="G6">
        <v>2</v>
      </c>
      <c r="H6" s="2">
        <v>41269</v>
      </c>
      <c r="I6" s="2">
        <v>41269</v>
      </c>
    </row>
    <row r="7" spans="1:9" x14ac:dyDescent="0.25">
      <c r="A7">
        <v>6</v>
      </c>
      <c r="B7" t="s">
        <v>205</v>
      </c>
      <c r="C7">
        <v>1</v>
      </c>
      <c r="D7">
        <v>12</v>
      </c>
      <c r="E7" t="s">
        <v>206</v>
      </c>
      <c r="F7" t="s">
        <v>205</v>
      </c>
      <c r="G7">
        <v>2</v>
      </c>
      <c r="H7" s="2">
        <v>41134</v>
      </c>
      <c r="I7" s="2">
        <v>41134</v>
      </c>
    </row>
    <row r="8" spans="1:9" x14ac:dyDescent="0.25">
      <c r="A8">
        <v>3</v>
      </c>
      <c r="B8" t="s">
        <v>207</v>
      </c>
      <c r="C8">
        <v>1</v>
      </c>
      <c r="D8">
        <v>11</v>
      </c>
      <c r="E8" t="s">
        <v>208</v>
      </c>
      <c r="F8" t="s">
        <v>209</v>
      </c>
      <c r="G8">
        <v>12</v>
      </c>
      <c r="I8" s="2">
        <v>39917</v>
      </c>
    </row>
    <row r="9" spans="1:9" x14ac:dyDescent="0.25">
      <c r="A9">
        <v>1</v>
      </c>
      <c r="B9" t="s">
        <v>200</v>
      </c>
      <c r="C9">
        <v>1</v>
      </c>
      <c r="D9">
        <v>9</v>
      </c>
      <c r="E9" t="s">
        <v>201</v>
      </c>
      <c r="F9" t="s">
        <v>202</v>
      </c>
      <c r="I9" s="2">
        <v>39527</v>
      </c>
    </row>
    <row r="10" spans="1:9" x14ac:dyDescent="0.25">
      <c r="A10">
        <v>6</v>
      </c>
      <c r="B10" t="s">
        <v>197</v>
      </c>
      <c r="C10">
        <v>1</v>
      </c>
      <c r="D10">
        <v>5</v>
      </c>
      <c r="E10" t="s">
        <v>198</v>
      </c>
      <c r="F10" t="s">
        <v>199</v>
      </c>
      <c r="G10">
        <v>2</v>
      </c>
      <c r="H10" s="2">
        <v>39175</v>
      </c>
      <c r="I10" s="2">
        <v>39175</v>
      </c>
    </row>
    <row r="11" spans="1:9" x14ac:dyDescent="0.25">
      <c r="A11">
        <v>5</v>
      </c>
      <c r="B11" t="s">
        <v>210</v>
      </c>
      <c r="C11">
        <v>1</v>
      </c>
      <c r="D11">
        <v>12</v>
      </c>
      <c r="E11" t="s">
        <v>211</v>
      </c>
      <c r="F11" t="s">
        <v>212</v>
      </c>
      <c r="G11" t="s">
        <v>213</v>
      </c>
      <c r="I11" s="2">
        <v>39140</v>
      </c>
    </row>
    <row r="12" spans="1:9" x14ac:dyDescent="0.25">
      <c r="A12">
        <v>4</v>
      </c>
      <c r="B12" t="s">
        <v>210</v>
      </c>
      <c r="C12">
        <v>1</v>
      </c>
      <c r="D12">
        <v>12</v>
      </c>
      <c r="E12" t="s">
        <v>214</v>
      </c>
      <c r="F12" t="s">
        <v>212</v>
      </c>
      <c r="G12" t="s">
        <v>211</v>
      </c>
      <c r="I12" s="2">
        <v>39140</v>
      </c>
    </row>
    <row r="13" spans="1:9" x14ac:dyDescent="0.25">
      <c r="A13">
        <v>4</v>
      </c>
      <c r="B13" t="s">
        <v>203</v>
      </c>
      <c r="C13">
        <v>1</v>
      </c>
      <c r="D13">
        <v>9</v>
      </c>
      <c r="E13" t="s">
        <v>215</v>
      </c>
      <c r="F13" t="s">
        <v>203</v>
      </c>
      <c r="G13" t="s">
        <v>204</v>
      </c>
      <c r="I13" s="2">
        <v>39093</v>
      </c>
    </row>
    <row r="14" spans="1:9" x14ac:dyDescent="0.25">
      <c r="A14">
        <v>6</v>
      </c>
      <c r="B14" t="s">
        <v>216</v>
      </c>
      <c r="C14">
        <v>1</v>
      </c>
      <c r="D14">
        <v>12</v>
      </c>
      <c r="E14" t="s">
        <v>217</v>
      </c>
      <c r="F14" t="s">
        <v>218</v>
      </c>
      <c r="G14">
        <v>2</v>
      </c>
      <c r="H14" s="2">
        <v>38547</v>
      </c>
      <c r="I14" s="2">
        <v>38547</v>
      </c>
    </row>
    <row r="15" spans="1:9" x14ac:dyDescent="0.25">
      <c r="A15">
        <v>6</v>
      </c>
      <c r="B15" t="s">
        <v>219</v>
      </c>
      <c r="C15">
        <v>1</v>
      </c>
      <c r="D15">
        <v>12</v>
      </c>
      <c r="E15" t="s">
        <v>220</v>
      </c>
      <c r="F15" t="s">
        <v>221</v>
      </c>
      <c r="G15">
        <v>2</v>
      </c>
      <c r="H15" s="2">
        <v>38516</v>
      </c>
      <c r="I15" s="2">
        <v>38516</v>
      </c>
    </row>
    <row r="16" spans="1:9" x14ac:dyDescent="0.25">
      <c r="A16">
        <v>6</v>
      </c>
      <c r="B16" t="s">
        <v>222</v>
      </c>
      <c r="C16">
        <v>1</v>
      </c>
      <c r="D16">
        <v>12</v>
      </c>
      <c r="E16" t="s">
        <v>223</v>
      </c>
      <c r="F16" t="s">
        <v>224</v>
      </c>
      <c r="G16">
        <v>2</v>
      </c>
      <c r="H16" s="2">
        <v>38503</v>
      </c>
      <c r="I16" s="2">
        <v>38503</v>
      </c>
    </row>
    <row r="17" spans="1:9" x14ac:dyDescent="0.25">
      <c r="A17">
        <v>4</v>
      </c>
      <c r="B17" t="s">
        <v>225</v>
      </c>
      <c r="C17">
        <v>1</v>
      </c>
      <c r="D17">
        <v>12</v>
      </c>
      <c r="E17" t="s">
        <v>226</v>
      </c>
      <c r="F17" t="s">
        <v>227</v>
      </c>
      <c r="G17" t="s">
        <v>228</v>
      </c>
      <c r="I17" s="2">
        <v>38482</v>
      </c>
    </row>
    <row r="18" spans="1:9" x14ac:dyDescent="0.25">
      <c r="A18">
        <v>6</v>
      </c>
      <c r="B18" t="s">
        <v>203</v>
      </c>
      <c r="C18">
        <v>1</v>
      </c>
      <c r="D18">
        <v>9</v>
      </c>
      <c r="E18" t="s">
        <v>215</v>
      </c>
      <c r="F18" t="s">
        <v>203</v>
      </c>
      <c r="G18">
        <v>2</v>
      </c>
      <c r="H18" s="2">
        <v>38411</v>
      </c>
      <c r="I18" s="2">
        <v>38411</v>
      </c>
    </row>
    <row r="19" spans="1:9" x14ac:dyDescent="0.25">
      <c r="A19">
        <v>6</v>
      </c>
      <c r="B19" t="s">
        <v>225</v>
      </c>
      <c r="C19">
        <v>1</v>
      </c>
      <c r="D19">
        <v>12</v>
      </c>
      <c r="E19" t="s">
        <v>226</v>
      </c>
      <c r="F19" t="s">
        <v>227</v>
      </c>
      <c r="G19">
        <v>2</v>
      </c>
      <c r="H19" s="2">
        <v>38243</v>
      </c>
      <c r="I19" s="2">
        <v>38243</v>
      </c>
    </row>
    <row r="20" spans="1:9" x14ac:dyDescent="0.25">
      <c r="A20">
        <v>4</v>
      </c>
      <c r="B20" t="s">
        <v>229</v>
      </c>
      <c r="C20">
        <v>1</v>
      </c>
      <c r="D20">
        <v>12</v>
      </c>
      <c r="E20" t="s">
        <v>230</v>
      </c>
      <c r="F20" t="s">
        <v>231</v>
      </c>
      <c r="G20" t="s">
        <v>232</v>
      </c>
      <c r="I20" s="2">
        <v>38196</v>
      </c>
    </row>
    <row r="21" spans="1:9" x14ac:dyDescent="0.25">
      <c r="A21">
        <v>6</v>
      </c>
      <c r="B21" t="s">
        <v>233</v>
      </c>
      <c r="C21">
        <v>1</v>
      </c>
      <c r="D21">
        <v>6</v>
      </c>
      <c r="E21" t="s">
        <v>234</v>
      </c>
      <c r="F21" t="s">
        <v>233</v>
      </c>
      <c r="G21">
        <v>2</v>
      </c>
      <c r="H21" s="2">
        <v>38159</v>
      </c>
      <c r="I21" s="2">
        <v>38159</v>
      </c>
    </row>
    <row r="22" spans="1:9" x14ac:dyDescent="0.25">
      <c r="A22">
        <v>5</v>
      </c>
      <c r="B22" t="s">
        <v>210</v>
      </c>
      <c r="C22">
        <v>1</v>
      </c>
      <c r="D22">
        <v>12</v>
      </c>
      <c r="E22" t="s">
        <v>214</v>
      </c>
      <c r="F22" t="s">
        <v>235</v>
      </c>
      <c r="G22" t="s">
        <v>212</v>
      </c>
      <c r="I22" s="2">
        <v>38079</v>
      </c>
    </row>
    <row r="23" spans="1:9" x14ac:dyDescent="0.25">
      <c r="A23">
        <v>4</v>
      </c>
      <c r="B23" t="s">
        <v>210</v>
      </c>
      <c r="C23">
        <v>1</v>
      </c>
      <c r="D23">
        <v>12</v>
      </c>
      <c r="E23" t="s">
        <v>236</v>
      </c>
      <c r="F23" t="s">
        <v>235</v>
      </c>
      <c r="G23" t="s">
        <v>214</v>
      </c>
      <c r="I23" s="2">
        <v>38079</v>
      </c>
    </row>
    <row r="24" spans="1:9" x14ac:dyDescent="0.25">
      <c r="A24">
        <v>6</v>
      </c>
      <c r="B24" t="s">
        <v>237</v>
      </c>
      <c r="C24">
        <v>1</v>
      </c>
      <c r="D24">
        <v>12</v>
      </c>
      <c r="E24" t="s">
        <v>238</v>
      </c>
      <c r="F24" t="s">
        <v>237</v>
      </c>
      <c r="G24">
        <v>2</v>
      </c>
      <c r="H24" s="2">
        <v>37894</v>
      </c>
      <c r="I24" s="2">
        <v>37894</v>
      </c>
    </row>
    <row r="25" spans="1:9" x14ac:dyDescent="0.25">
      <c r="A25">
        <v>6</v>
      </c>
      <c r="B25" t="s">
        <v>222</v>
      </c>
      <c r="C25">
        <v>1</v>
      </c>
      <c r="D25">
        <v>12</v>
      </c>
      <c r="E25" t="s">
        <v>223</v>
      </c>
      <c r="F25" t="s">
        <v>224</v>
      </c>
      <c r="G25">
        <v>2</v>
      </c>
      <c r="H25" s="2">
        <v>37791</v>
      </c>
      <c r="I25" s="2">
        <v>37791</v>
      </c>
    </row>
    <row r="26" spans="1:9" x14ac:dyDescent="0.25">
      <c r="A26">
        <v>6</v>
      </c>
      <c r="B26" t="s">
        <v>239</v>
      </c>
      <c r="C26">
        <v>1</v>
      </c>
      <c r="D26">
        <v>6</v>
      </c>
      <c r="E26" t="s">
        <v>240</v>
      </c>
      <c r="F26" t="s">
        <v>239</v>
      </c>
      <c r="G26">
        <v>2</v>
      </c>
      <c r="H26" s="2">
        <v>37670</v>
      </c>
      <c r="I26" s="2">
        <v>37670</v>
      </c>
    </row>
    <row r="27" spans="1:9" x14ac:dyDescent="0.25">
      <c r="A27">
        <v>4</v>
      </c>
      <c r="B27" t="s">
        <v>237</v>
      </c>
      <c r="C27">
        <v>1</v>
      </c>
      <c r="D27">
        <v>12</v>
      </c>
      <c r="E27" t="s">
        <v>241</v>
      </c>
      <c r="F27" t="s">
        <v>237</v>
      </c>
      <c r="G27" t="s">
        <v>238</v>
      </c>
      <c r="I27" s="2">
        <v>37354</v>
      </c>
    </row>
    <row r="28" spans="1:9" x14ac:dyDescent="0.25">
      <c r="A28">
        <v>4</v>
      </c>
      <c r="B28" t="s">
        <v>225</v>
      </c>
      <c r="C28">
        <v>1</v>
      </c>
      <c r="D28">
        <v>12</v>
      </c>
      <c r="E28" t="s">
        <v>242</v>
      </c>
      <c r="F28" t="s">
        <v>243</v>
      </c>
      <c r="G28" t="s">
        <v>226</v>
      </c>
      <c r="I28" s="2">
        <v>37174</v>
      </c>
    </row>
    <row r="29" spans="1:9" x14ac:dyDescent="0.25">
      <c r="A29">
        <v>5</v>
      </c>
      <c r="B29" t="s">
        <v>225</v>
      </c>
      <c r="C29">
        <v>1</v>
      </c>
      <c r="D29">
        <v>12</v>
      </c>
      <c r="E29" t="s">
        <v>226</v>
      </c>
      <c r="F29" t="s">
        <v>243</v>
      </c>
      <c r="G29" t="s">
        <v>227</v>
      </c>
      <c r="I29" s="2">
        <v>37174</v>
      </c>
    </row>
    <row r="30" spans="1:9" x14ac:dyDescent="0.25">
      <c r="A30">
        <v>6</v>
      </c>
      <c r="B30" t="s">
        <v>244</v>
      </c>
      <c r="C30">
        <v>1</v>
      </c>
      <c r="D30">
        <v>12</v>
      </c>
      <c r="E30" t="s">
        <v>245</v>
      </c>
      <c r="F30" t="s">
        <v>246</v>
      </c>
      <c r="G30">
        <v>2</v>
      </c>
      <c r="H30" s="2">
        <v>37091</v>
      </c>
      <c r="I30" s="2">
        <v>37091</v>
      </c>
    </row>
    <row r="31" spans="1:9" x14ac:dyDescent="0.25">
      <c r="A31">
        <v>6</v>
      </c>
      <c r="B31" t="s">
        <v>247</v>
      </c>
      <c r="C31">
        <v>1</v>
      </c>
      <c r="D31">
        <v>12</v>
      </c>
      <c r="E31" t="s">
        <v>248</v>
      </c>
      <c r="F31" t="s">
        <v>247</v>
      </c>
      <c r="G31">
        <v>2</v>
      </c>
      <c r="H31" s="2">
        <v>37055</v>
      </c>
      <c r="I31" s="2">
        <v>37055</v>
      </c>
    </row>
    <row r="32" spans="1:9" x14ac:dyDescent="0.25">
      <c r="A32">
        <v>5</v>
      </c>
      <c r="B32" t="s">
        <v>229</v>
      </c>
      <c r="C32">
        <v>1</v>
      </c>
      <c r="D32">
        <v>12</v>
      </c>
      <c r="E32" t="s">
        <v>230</v>
      </c>
      <c r="F32" t="s">
        <v>249</v>
      </c>
      <c r="G32" t="s">
        <v>231</v>
      </c>
      <c r="I32" s="2">
        <v>36893</v>
      </c>
    </row>
    <row r="33" spans="1:9" x14ac:dyDescent="0.25">
      <c r="A33">
        <v>4</v>
      </c>
      <c r="B33" t="s">
        <v>229</v>
      </c>
      <c r="C33">
        <v>1</v>
      </c>
      <c r="D33">
        <v>12</v>
      </c>
      <c r="E33" t="s">
        <v>250</v>
      </c>
      <c r="F33" t="s">
        <v>249</v>
      </c>
      <c r="G33" t="s">
        <v>230</v>
      </c>
      <c r="I33" s="2">
        <v>36893</v>
      </c>
    </row>
    <row r="34" spans="1:9" x14ac:dyDescent="0.25">
      <c r="A34">
        <v>6</v>
      </c>
      <c r="B34" t="s">
        <v>222</v>
      </c>
      <c r="C34">
        <v>1</v>
      </c>
      <c r="D34">
        <v>12</v>
      </c>
      <c r="E34" t="s">
        <v>223</v>
      </c>
      <c r="F34" t="s">
        <v>224</v>
      </c>
      <c r="G34">
        <v>2</v>
      </c>
      <c r="H34" s="2">
        <v>36886</v>
      </c>
      <c r="I34" s="2">
        <v>36886</v>
      </c>
    </row>
    <row r="35" spans="1:9" x14ac:dyDescent="0.25">
      <c r="A35">
        <v>6</v>
      </c>
      <c r="B35" t="s">
        <v>251</v>
      </c>
      <c r="C35">
        <v>1</v>
      </c>
      <c r="D35">
        <v>12</v>
      </c>
      <c r="E35" t="s">
        <v>252</v>
      </c>
      <c r="F35" t="s">
        <v>253</v>
      </c>
      <c r="G35">
        <v>2</v>
      </c>
      <c r="H35" s="2">
        <v>36738</v>
      </c>
      <c r="I35" s="2">
        <v>36738</v>
      </c>
    </row>
    <row r="36" spans="1:9" x14ac:dyDescent="0.25">
      <c r="A36">
        <v>5</v>
      </c>
      <c r="B36" t="s">
        <v>254</v>
      </c>
      <c r="C36">
        <v>1</v>
      </c>
      <c r="D36">
        <v>12</v>
      </c>
      <c r="E36" t="s">
        <v>255</v>
      </c>
      <c r="F36" t="s">
        <v>254</v>
      </c>
      <c r="G36" t="s">
        <v>256</v>
      </c>
      <c r="I36" s="2">
        <v>36710</v>
      </c>
    </row>
    <row r="37" spans="1:9" x14ac:dyDescent="0.25">
      <c r="A37">
        <v>4</v>
      </c>
      <c r="B37" t="s">
        <v>254</v>
      </c>
      <c r="C37">
        <v>1</v>
      </c>
      <c r="D37">
        <v>12</v>
      </c>
      <c r="E37" t="s">
        <v>257</v>
      </c>
      <c r="F37" t="s">
        <v>254</v>
      </c>
      <c r="G37" t="s">
        <v>255</v>
      </c>
      <c r="I37" s="2">
        <v>36710</v>
      </c>
    </row>
    <row r="38" spans="1:9" x14ac:dyDescent="0.25">
      <c r="A38">
        <v>6</v>
      </c>
      <c r="B38" t="s">
        <v>203</v>
      </c>
      <c r="C38">
        <v>1</v>
      </c>
      <c r="D38">
        <v>9</v>
      </c>
      <c r="E38" t="s">
        <v>215</v>
      </c>
      <c r="F38" t="s">
        <v>203</v>
      </c>
      <c r="G38">
        <v>2</v>
      </c>
      <c r="H38" s="2">
        <v>36698</v>
      </c>
      <c r="I38" s="2">
        <v>36698</v>
      </c>
    </row>
    <row r="39" spans="1:9" x14ac:dyDescent="0.25">
      <c r="A39">
        <v>6</v>
      </c>
      <c r="B39" t="s">
        <v>229</v>
      </c>
      <c r="C39">
        <v>1</v>
      </c>
      <c r="D39">
        <v>12</v>
      </c>
      <c r="E39" t="s">
        <v>250</v>
      </c>
      <c r="F39" t="s">
        <v>249</v>
      </c>
      <c r="G39">
        <v>1.5</v>
      </c>
      <c r="H39" s="2">
        <v>36689</v>
      </c>
      <c r="I39" s="2">
        <v>36689</v>
      </c>
    </row>
    <row r="40" spans="1:9" x14ac:dyDescent="0.25">
      <c r="A40">
        <v>6</v>
      </c>
      <c r="B40" t="s">
        <v>258</v>
      </c>
      <c r="C40">
        <v>1</v>
      </c>
      <c r="D40">
        <v>12</v>
      </c>
      <c r="E40" t="s">
        <v>259</v>
      </c>
      <c r="F40" t="s">
        <v>258</v>
      </c>
      <c r="G40">
        <v>3</v>
      </c>
      <c r="H40" s="2">
        <v>36657</v>
      </c>
      <c r="I40" s="2">
        <v>36657</v>
      </c>
    </row>
    <row r="41" spans="1:9" x14ac:dyDescent="0.25">
      <c r="A41">
        <v>6</v>
      </c>
      <c r="B41" t="s">
        <v>260</v>
      </c>
      <c r="C41">
        <v>1</v>
      </c>
      <c r="D41">
        <v>12</v>
      </c>
      <c r="E41" t="s">
        <v>261</v>
      </c>
      <c r="F41" t="s">
        <v>260</v>
      </c>
      <c r="G41">
        <v>3</v>
      </c>
      <c r="H41" s="2">
        <v>36654</v>
      </c>
      <c r="I41" s="2">
        <v>36654</v>
      </c>
    </row>
    <row r="42" spans="1:9" x14ac:dyDescent="0.25">
      <c r="A42">
        <v>4</v>
      </c>
      <c r="B42" t="s">
        <v>222</v>
      </c>
      <c r="C42">
        <v>1</v>
      </c>
      <c r="D42">
        <v>12</v>
      </c>
      <c r="E42" t="s">
        <v>262</v>
      </c>
      <c r="F42" t="s">
        <v>224</v>
      </c>
      <c r="G42" t="s">
        <v>223</v>
      </c>
      <c r="I42" s="2">
        <v>36643</v>
      </c>
    </row>
    <row r="43" spans="1:9" x14ac:dyDescent="0.25">
      <c r="A43">
        <v>6</v>
      </c>
      <c r="B43" t="s">
        <v>263</v>
      </c>
      <c r="C43">
        <v>1</v>
      </c>
      <c r="D43">
        <v>7</v>
      </c>
      <c r="E43" t="s">
        <v>264</v>
      </c>
      <c r="F43" t="s">
        <v>263</v>
      </c>
      <c r="G43">
        <v>2</v>
      </c>
      <c r="H43" s="2">
        <v>36608</v>
      </c>
      <c r="I43" s="2">
        <v>36608</v>
      </c>
    </row>
    <row r="44" spans="1:9" x14ac:dyDescent="0.25">
      <c r="A44">
        <v>6</v>
      </c>
      <c r="B44" t="s">
        <v>265</v>
      </c>
      <c r="C44">
        <v>1</v>
      </c>
      <c r="D44">
        <v>1</v>
      </c>
      <c r="E44" t="s">
        <v>266</v>
      </c>
      <c r="F44" t="s">
        <v>267</v>
      </c>
      <c r="G44">
        <v>1.5</v>
      </c>
      <c r="H44" s="2">
        <v>36525</v>
      </c>
      <c r="I44" s="2">
        <v>36525</v>
      </c>
    </row>
    <row r="45" spans="1:9" x14ac:dyDescent="0.25">
      <c r="A45">
        <v>4</v>
      </c>
      <c r="B45" t="s">
        <v>244</v>
      </c>
      <c r="C45">
        <v>1</v>
      </c>
      <c r="D45">
        <v>12</v>
      </c>
      <c r="E45" t="s">
        <v>268</v>
      </c>
      <c r="F45" t="s">
        <v>269</v>
      </c>
      <c r="G45" t="s">
        <v>245</v>
      </c>
      <c r="I45" s="2">
        <v>36495</v>
      </c>
    </row>
    <row r="46" spans="1:9" x14ac:dyDescent="0.25">
      <c r="A46">
        <v>5</v>
      </c>
      <c r="B46" t="s">
        <v>244</v>
      </c>
      <c r="C46">
        <v>1</v>
      </c>
      <c r="D46">
        <v>12</v>
      </c>
      <c r="E46" t="s">
        <v>268</v>
      </c>
      <c r="F46" t="s">
        <v>269</v>
      </c>
      <c r="G46" t="s">
        <v>246</v>
      </c>
      <c r="I46" s="2">
        <v>36495</v>
      </c>
    </row>
    <row r="47" spans="1:9" x14ac:dyDescent="0.25">
      <c r="A47">
        <v>6</v>
      </c>
      <c r="B47" t="s">
        <v>270</v>
      </c>
      <c r="C47">
        <v>1</v>
      </c>
      <c r="D47">
        <v>12</v>
      </c>
      <c r="E47" t="s">
        <v>271</v>
      </c>
      <c r="F47" t="s">
        <v>270</v>
      </c>
      <c r="G47">
        <v>3</v>
      </c>
      <c r="H47" s="2">
        <v>36342</v>
      </c>
      <c r="I47" s="2">
        <v>36342</v>
      </c>
    </row>
    <row r="48" spans="1:9" x14ac:dyDescent="0.25">
      <c r="A48">
        <v>6</v>
      </c>
      <c r="B48" t="s">
        <v>263</v>
      </c>
      <c r="C48">
        <v>1</v>
      </c>
      <c r="D48">
        <v>7</v>
      </c>
      <c r="E48" t="s">
        <v>264</v>
      </c>
      <c r="F48" t="s">
        <v>263</v>
      </c>
      <c r="G48">
        <v>2</v>
      </c>
      <c r="H48" s="2">
        <v>36333</v>
      </c>
      <c r="I48" s="2">
        <v>36333</v>
      </c>
    </row>
    <row r="49" spans="1:9" x14ac:dyDescent="0.25">
      <c r="A49">
        <v>6</v>
      </c>
      <c r="B49" t="s">
        <v>272</v>
      </c>
      <c r="C49">
        <v>1</v>
      </c>
      <c r="D49">
        <v>12</v>
      </c>
      <c r="E49" t="s">
        <v>273</v>
      </c>
      <c r="F49" t="s">
        <v>272</v>
      </c>
      <c r="G49">
        <v>2</v>
      </c>
      <c r="H49" s="2">
        <v>36307</v>
      </c>
      <c r="I49" s="2">
        <v>36307</v>
      </c>
    </row>
    <row r="50" spans="1:9" x14ac:dyDescent="0.25">
      <c r="A50">
        <v>6</v>
      </c>
      <c r="B50" t="s">
        <v>219</v>
      </c>
      <c r="C50">
        <v>1</v>
      </c>
      <c r="D50">
        <v>12</v>
      </c>
      <c r="E50" t="s">
        <v>220</v>
      </c>
      <c r="F50" t="s">
        <v>221</v>
      </c>
      <c r="G50">
        <v>2</v>
      </c>
      <c r="H50" s="2">
        <v>36298</v>
      </c>
      <c r="I50" s="2">
        <v>36298</v>
      </c>
    </row>
    <row r="51" spans="1:9" x14ac:dyDescent="0.25">
      <c r="A51">
        <v>1</v>
      </c>
      <c r="B51" t="s">
        <v>207</v>
      </c>
      <c r="C51">
        <v>1</v>
      </c>
      <c r="D51">
        <v>11</v>
      </c>
      <c r="E51" t="s">
        <v>208</v>
      </c>
      <c r="F51" t="s">
        <v>209</v>
      </c>
      <c r="I51" s="2">
        <v>36286</v>
      </c>
    </row>
    <row r="52" spans="1:9" x14ac:dyDescent="0.25">
      <c r="A52">
        <v>6</v>
      </c>
      <c r="B52" t="s">
        <v>274</v>
      </c>
      <c r="C52">
        <v>1</v>
      </c>
      <c r="D52">
        <v>1</v>
      </c>
      <c r="E52" t="s">
        <v>275</v>
      </c>
      <c r="F52" t="s">
        <v>276</v>
      </c>
      <c r="G52">
        <v>2</v>
      </c>
      <c r="H52" s="2">
        <v>36270</v>
      </c>
      <c r="I52" s="2">
        <v>36270</v>
      </c>
    </row>
    <row r="53" spans="1:9" x14ac:dyDescent="0.25">
      <c r="A53">
        <v>6</v>
      </c>
      <c r="B53" t="s">
        <v>251</v>
      </c>
      <c r="C53">
        <v>1</v>
      </c>
      <c r="D53">
        <v>12</v>
      </c>
      <c r="E53" t="s">
        <v>252</v>
      </c>
      <c r="F53" t="s">
        <v>253</v>
      </c>
      <c r="G53">
        <v>2</v>
      </c>
      <c r="H53" s="2">
        <v>36262</v>
      </c>
      <c r="I53" s="2">
        <v>36262</v>
      </c>
    </row>
    <row r="54" spans="1:9" x14ac:dyDescent="0.25">
      <c r="A54">
        <v>1</v>
      </c>
      <c r="B54" t="s">
        <v>207</v>
      </c>
      <c r="D54">
        <v>11</v>
      </c>
      <c r="E54" t="s">
        <v>208</v>
      </c>
      <c r="F54" t="s">
        <v>209</v>
      </c>
      <c r="I54" s="2">
        <v>36257</v>
      </c>
    </row>
    <row r="55" spans="1:9" x14ac:dyDescent="0.25">
      <c r="A55">
        <v>6</v>
      </c>
      <c r="B55" t="s">
        <v>239</v>
      </c>
      <c r="C55">
        <v>1</v>
      </c>
      <c r="D55">
        <v>6</v>
      </c>
      <c r="E55" t="s">
        <v>240</v>
      </c>
      <c r="F55" t="s">
        <v>239</v>
      </c>
      <c r="G55">
        <v>2</v>
      </c>
      <c r="H55" s="2">
        <v>36248</v>
      </c>
      <c r="I55" s="2">
        <v>36248</v>
      </c>
    </row>
    <row r="56" spans="1:9" x14ac:dyDescent="0.25">
      <c r="A56">
        <v>6</v>
      </c>
      <c r="B56" t="s">
        <v>277</v>
      </c>
      <c r="C56">
        <v>1</v>
      </c>
      <c r="D56">
        <v>12</v>
      </c>
      <c r="E56" t="s">
        <v>278</v>
      </c>
      <c r="F56" t="s">
        <v>277</v>
      </c>
      <c r="G56">
        <v>2</v>
      </c>
      <c r="H56" s="2">
        <v>36227</v>
      </c>
      <c r="I56" s="2">
        <v>36227</v>
      </c>
    </row>
    <row r="57" spans="1:9" x14ac:dyDescent="0.25">
      <c r="A57">
        <v>6</v>
      </c>
      <c r="B57" t="s">
        <v>279</v>
      </c>
      <c r="C57">
        <v>1</v>
      </c>
      <c r="D57">
        <v>12</v>
      </c>
      <c r="E57" t="s">
        <v>280</v>
      </c>
      <c r="F57" t="s">
        <v>279</v>
      </c>
      <c r="G57">
        <v>2</v>
      </c>
      <c r="H57" s="2">
        <v>36208</v>
      </c>
      <c r="I57" s="2">
        <v>36208</v>
      </c>
    </row>
    <row r="58" spans="1:9" x14ac:dyDescent="0.25">
      <c r="A58">
        <v>6</v>
      </c>
      <c r="B58" t="s">
        <v>263</v>
      </c>
      <c r="C58">
        <v>1</v>
      </c>
      <c r="D58">
        <v>7</v>
      </c>
      <c r="E58" t="s">
        <v>264</v>
      </c>
      <c r="F58" t="s">
        <v>263</v>
      </c>
      <c r="G58">
        <v>1.5</v>
      </c>
      <c r="H58" s="2">
        <v>36054</v>
      </c>
      <c r="I58" s="2">
        <v>36054</v>
      </c>
    </row>
    <row r="59" spans="1:9" x14ac:dyDescent="0.25">
      <c r="A59">
        <v>6</v>
      </c>
      <c r="B59" t="s">
        <v>281</v>
      </c>
      <c r="C59">
        <v>1</v>
      </c>
      <c r="D59">
        <v>9</v>
      </c>
      <c r="E59" t="s">
        <v>282</v>
      </c>
      <c r="F59" t="s">
        <v>281</v>
      </c>
      <c r="G59">
        <v>3</v>
      </c>
      <c r="H59" s="2">
        <v>35986</v>
      </c>
      <c r="I59" s="2">
        <v>35986</v>
      </c>
    </row>
    <row r="60" spans="1:9" x14ac:dyDescent="0.25">
      <c r="A60">
        <v>6</v>
      </c>
      <c r="B60" t="s">
        <v>265</v>
      </c>
      <c r="C60">
        <v>1</v>
      </c>
      <c r="D60">
        <v>1</v>
      </c>
      <c r="E60" t="s">
        <v>266</v>
      </c>
      <c r="F60" t="s">
        <v>267</v>
      </c>
      <c r="G60">
        <v>2</v>
      </c>
      <c r="H60" s="2">
        <v>35982</v>
      </c>
      <c r="I60" s="2">
        <v>35982</v>
      </c>
    </row>
    <row r="61" spans="1:9" x14ac:dyDescent="0.25">
      <c r="A61">
        <v>6</v>
      </c>
      <c r="B61" t="s">
        <v>254</v>
      </c>
      <c r="C61">
        <v>1</v>
      </c>
      <c r="D61">
        <v>12</v>
      </c>
      <c r="E61" t="s">
        <v>257</v>
      </c>
      <c r="F61" t="s">
        <v>254</v>
      </c>
      <c r="G61">
        <v>2</v>
      </c>
      <c r="H61" s="2">
        <v>35976</v>
      </c>
      <c r="I61" s="2">
        <v>35976</v>
      </c>
    </row>
    <row r="62" spans="1:9" x14ac:dyDescent="0.25">
      <c r="A62">
        <v>6</v>
      </c>
      <c r="B62" t="s">
        <v>229</v>
      </c>
      <c r="C62">
        <v>1</v>
      </c>
      <c r="D62">
        <v>12</v>
      </c>
      <c r="E62" t="s">
        <v>250</v>
      </c>
      <c r="F62" t="s">
        <v>249</v>
      </c>
      <c r="G62">
        <v>2</v>
      </c>
      <c r="H62" s="2">
        <v>35961</v>
      </c>
      <c r="I62" s="2">
        <v>35961</v>
      </c>
    </row>
    <row r="63" spans="1:9" x14ac:dyDescent="0.25">
      <c r="A63">
        <v>6</v>
      </c>
      <c r="B63" t="s">
        <v>210</v>
      </c>
      <c r="C63">
        <v>1</v>
      </c>
      <c r="D63">
        <v>12</v>
      </c>
      <c r="E63" t="s">
        <v>236</v>
      </c>
      <c r="F63" t="s">
        <v>235</v>
      </c>
      <c r="G63">
        <v>2</v>
      </c>
      <c r="H63" s="2">
        <v>35927</v>
      </c>
      <c r="I63" s="2">
        <v>35927</v>
      </c>
    </row>
    <row r="64" spans="1:9" x14ac:dyDescent="0.25">
      <c r="A64">
        <v>6</v>
      </c>
      <c r="B64" t="s">
        <v>239</v>
      </c>
      <c r="C64">
        <v>1</v>
      </c>
      <c r="D64">
        <v>6</v>
      </c>
      <c r="E64" t="s">
        <v>240</v>
      </c>
      <c r="F64" t="s">
        <v>239</v>
      </c>
      <c r="G64">
        <v>2</v>
      </c>
      <c r="H64" s="2">
        <v>35849</v>
      </c>
      <c r="I64" s="2">
        <v>35849</v>
      </c>
    </row>
    <row r="65" spans="1:9" x14ac:dyDescent="0.25">
      <c r="A65">
        <v>6</v>
      </c>
      <c r="B65" t="s">
        <v>263</v>
      </c>
      <c r="C65">
        <v>1</v>
      </c>
      <c r="D65">
        <v>7</v>
      </c>
      <c r="E65" t="s">
        <v>264</v>
      </c>
      <c r="F65" t="s">
        <v>263</v>
      </c>
      <c r="G65">
        <v>1.5</v>
      </c>
      <c r="H65" s="2">
        <v>35781</v>
      </c>
      <c r="I65" s="2">
        <v>35781</v>
      </c>
    </row>
    <row r="66" spans="1:9" x14ac:dyDescent="0.25">
      <c r="A66">
        <v>4</v>
      </c>
      <c r="B66" t="s">
        <v>272</v>
      </c>
      <c r="C66">
        <v>1</v>
      </c>
      <c r="D66">
        <v>12</v>
      </c>
      <c r="E66" t="s">
        <v>272</v>
      </c>
      <c r="F66" t="s">
        <v>272</v>
      </c>
      <c r="G66" t="s">
        <v>273</v>
      </c>
      <c r="I66" s="2">
        <v>35723</v>
      </c>
    </row>
    <row r="67" spans="1:9" x14ac:dyDescent="0.25">
      <c r="A67">
        <v>6</v>
      </c>
      <c r="B67" t="s">
        <v>233</v>
      </c>
      <c r="C67">
        <v>1</v>
      </c>
      <c r="D67">
        <v>6</v>
      </c>
      <c r="E67" t="s">
        <v>234</v>
      </c>
      <c r="F67" t="s">
        <v>233</v>
      </c>
      <c r="G67">
        <v>2</v>
      </c>
      <c r="H67" s="2">
        <v>35695</v>
      </c>
      <c r="I67" s="2">
        <v>35695</v>
      </c>
    </row>
    <row r="68" spans="1:9" x14ac:dyDescent="0.25">
      <c r="A68">
        <v>6</v>
      </c>
      <c r="B68" t="s">
        <v>216</v>
      </c>
      <c r="C68">
        <v>1</v>
      </c>
      <c r="D68">
        <v>12</v>
      </c>
      <c r="E68" t="s">
        <v>217</v>
      </c>
      <c r="F68" t="s">
        <v>218</v>
      </c>
      <c r="G68">
        <v>2</v>
      </c>
      <c r="H68" s="2">
        <v>35625</v>
      </c>
      <c r="I68" s="2">
        <v>35625</v>
      </c>
    </row>
    <row r="69" spans="1:9" x14ac:dyDescent="0.25">
      <c r="A69">
        <v>6</v>
      </c>
      <c r="B69" t="s">
        <v>251</v>
      </c>
      <c r="C69">
        <v>1</v>
      </c>
      <c r="D69">
        <v>12</v>
      </c>
      <c r="E69" t="s">
        <v>252</v>
      </c>
      <c r="F69" t="s">
        <v>253</v>
      </c>
      <c r="G69">
        <v>2</v>
      </c>
      <c r="H69" s="2">
        <v>35625</v>
      </c>
      <c r="I69" s="2">
        <v>35625</v>
      </c>
    </row>
    <row r="70" spans="1:9" x14ac:dyDescent="0.25">
      <c r="A70">
        <v>6</v>
      </c>
      <c r="B70" t="s">
        <v>265</v>
      </c>
      <c r="C70">
        <v>1</v>
      </c>
      <c r="D70">
        <v>1</v>
      </c>
      <c r="E70" t="s">
        <v>266</v>
      </c>
      <c r="F70" t="s">
        <v>267</v>
      </c>
      <c r="G70">
        <v>1.5</v>
      </c>
      <c r="H70" s="2">
        <v>35618</v>
      </c>
      <c r="I70" s="2">
        <v>35618</v>
      </c>
    </row>
    <row r="71" spans="1:9" x14ac:dyDescent="0.25">
      <c r="A71">
        <v>6</v>
      </c>
      <c r="B71" t="s">
        <v>270</v>
      </c>
      <c r="C71">
        <v>1</v>
      </c>
      <c r="D71">
        <v>12</v>
      </c>
      <c r="E71" t="s">
        <v>271</v>
      </c>
      <c r="F71" t="s">
        <v>270</v>
      </c>
      <c r="G71">
        <v>2</v>
      </c>
      <c r="H71" s="2">
        <v>35612</v>
      </c>
      <c r="I71" s="2">
        <v>35612</v>
      </c>
    </row>
    <row r="72" spans="1:9" x14ac:dyDescent="0.25">
      <c r="A72">
        <v>6</v>
      </c>
      <c r="B72" t="s">
        <v>194</v>
      </c>
      <c r="C72">
        <v>1</v>
      </c>
      <c r="D72">
        <v>12</v>
      </c>
      <c r="E72" t="s">
        <v>195</v>
      </c>
      <c r="F72" t="s">
        <v>194</v>
      </c>
      <c r="G72">
        <v>2</v>
      </c>
      <c r="H72" s="2">
        <v>35594</v>
      </c>
      <c r="I72" s="2">
        <v>35594</v>
      </c>
    </row>
    <row r="73" spans="1:9" x14ac:dyDescent="0.25">
      <c r="A73">
        <v>6</v>
      </c>
      <c r="B73" t="s">
        <v>283</v>
      </c>
      <c r="C73">
        <v>1</v>
      </c>
      <c r="D73">
        <v>12</v>
      </c>
      <c r="E73" t="s">
        <v>284</v>
      </c>
      <c r="F73" t="s">
        <v>283</v>
      </c>
      <c r="G73">
        <v>2</v>
      </c>
      <c r="H73" s="2">
        <v>35590</v>
      </c>
      <c r="I73" s="2">
        <v>35590</v>
      </c>
    </row>
    <row r="74" spans="1:9" x14ac:dyDescent="0.25">
      <c r="A74">
        <v>6</v>
      </c>
      <c r="B74" t="s">
        <v>272</v>
      </c>
      <c r="C74">
        <v>1</v>
      </c>
      <c r="D74">
        <v>12</v>
      </c>
      <c r="E74" t="s">
        <v>272</v>
      </c>
      <c r="F74" t="s">
        <v>272</v>
      </c>
      <c r="G74">
        <v>2</v>
      </c>
      <c r="H74" s="2">
        <v>35578</v>
      </c>
      <c r="I74" s="2">
        <v>35578</v>
      </c>
    </row>
    <row r="75" spans="1:9" x14ac:dyDescent="0.25">
      <c r="A75">
        <v>6</v>
      </c>
      <c r="B75" t="s">
        <v>260</v>
      </c>
      <c r="C75">
        <v>1</v>
      </c>
      <c r="D75">
        <v>12</v>
      </c>
      <c r="E75" t="s">
        <v>261</v>
      </c>
      <c r="F75" t="s">
        <v>260</v>
      </c>
      <c r="G75">
        <v>2</v>
      </c>
      <c r="H75" s="2">
        <v>35562</v>
      </c>
      <c r="I75" s="2">
        <v>35562</v>
      </c>
    </row>
    <row r="76" spans="1:9" x14ac:dyDescent="0.25">
      <c r="A76">
        <v>6</v>
      </c>
      <c r="B76" t="s">
        <v>244</v>
      </c>
      <c r="C76">
        <v>1</v>
      </c>
      <c r="D76">
        <v>12</v>
      </c>
      <c r="E76" t="s">
        <v>268</v>
      </c>
      <c r="F76" t="s">
        <v>269</v>
      </c>
      <c r="G76">
        <v>2</v>
      </c>
      <c r="H76" s="2">
        <v>35534</v>
      </c>
      <c r="I76" s="2">
        <v>35534</v>
      </c>
    </row>
    <row r="77" spans="1:9" x14ac:dyDescent="0.25">
      <c r="A77">
        <v>6</v>
      </c>
      <c r="B77" t="s">
        <v>219</v>
      </c>
      <c r="C77">
        <v>1</v>
      </c>
      <c r="D77">
        <v>12</v>
      </c>
      <c r="E77" t="s">
        <v>220</v>
      </c>
      <c r="F77" t="s">
        <v>221</v>
      </c>
      <c r="G77">
        <v>2</v>
      </c>
      <c r="H77" s="2">
        <v>35410</v>
      </c>
      <c r="I77" s="2">
        <v>35410</v>
      </c>
    </row>
    <row r="78" spans="1:9" x14ac:dyDescent="0.25">
      <c r="A78">
        <v>6</v>
      </c>
      <c r="B78" t="s">
        <v>239</v>
      </c>
      <c r="C78">
        <v>1</v>
      </c>
      <c r="D78">
        <v>6</v>
      </c>
      <c r="E78" t="s">
        <v>240</v>
      </c>
      <c r="F78" t="s">
        <v>239</v>
      </c>
      <c r="G78">
        <v>2</v>
      </c>
      <c r="H78" s="2">
        <v>35408</v>
      </c>
      <c r="I78" s="2">
        <v>35408</v>
      </c>
    </row>
    <row r="79" spans="1:9" x14ac:dyDescent="0.25">
      <c r="A79">
        <v>6</v>
      </c>
      <c r="B79" t="s">
        <v>197</v>
      </c>
      <c r="C79">
        <v>1</v>
      </c>
      <c r="D79">
        <v>5</v>
      </c>
      <c r="E79" t="s">
        <v>198</v>
      </c>
      <c r="F79" t="s">
        <v>199</v>
      </c>
      <c r="G79">
        <v>2</v>
      </c>
      <c r="H79" s="2">
        <v>35362</v>
      </c>
      <c r="I79" s="2">
        <v>35362</v>
      </c>
    </row>
    <row r="80" spans="1:9" x14ac:dyDescent="0.25">
      <c r="A80">
        <v>6</v>
      </c>
      <c r="B80" t="s">
        <v>247</v>
      </c>
      <c r="C80">
        <v>1</v>
      </c>
      <c r="D80">
        <v>12</v>
      </c>
      <c r="E80" t="s">
        <v>248</v>
      </c>
      <c r="F80" t="s">
        <v>247</v>
      </c>
      <c r="G80">
        <v>2</v>
      </c>
      <c r="H80" s="2">
        <v>35228</v>
      </c>
      <c r="I80" s="2">
        <v>35228</v>
      </c>
    </row>
    <row r="81" spans="1:9" x14ac:dyDescent="0.25">
      <c r="A81">
        <v>6</v>
      </c>
      <c r="B81" t="s">
        <v>205</v>
      </c>
      <c r="C81">
        <v>1</v>
      </c>
      <c r="D81">
        <v>12</v>
      </c>
      <c r="E81" t="s">
        <v>206</v>
      </c>
      <c r="F81" t="s">
        <v>205</v>
      </c>
      <c r="G81">
        <v>2</v>
      </c>
      <c r="H81" s="2">
        <v>35198</v>
      </c>
      <c r="I81" s="2">
        <v>35198</v>
      </c>
    </row>
    <row r="82" spans="1:9" x14ac:dyDescent="0.25">
      <c r="A82">
        <v>4</v>
      </c>
      <c r="B82" t="s">
        <v>229</v>
      </c>
      <c r="C82">
        <v>1</v>
      </c>
      <c r="D82">
        <v>12</v>
      </c>
      <c r="E82" t="s">
        <v>285</v>
      </c>
      <c r="F82" t="s">
        <v>229</v>
      </c>
      <c r="G82" t="s">
        <v>250</v>
      </c>
      <c r="I82" s="2">
        <v>35156</v>
      </c>
    </row>
    <row r="83" spans="1:9" x14ac:dyDescent="0.25">
      <c r="A83">
        <v>5</v>
      </c>
      <c r="B83" t="s">
        <v>229</v>
      </c>
      <c r="C83">
        <v>1</v>
      </c>
      <c r="D83">
        <v>12</v>
      </c>
      <c r="E83" t="s">
        <v>285</v>
      </c>
      <c r="F83" t="s">
        <v>229</v>
      </c>
      <c r="G83" t="s">
        <v>249</v>
      </c>
      <c r="I83" s="2">
        <v>35156</v>
      </c>
    </row>
    <row r="84" spans="1:9" x14ac:dyDescent="0.25">
      <c r="A84">
        <v>6</v>
      </c>
      <c r="B84" t="s">
        <v>263</v>
      </c>
      <c r="C84">
        <v>1</v>
      </c>
      <c r="D84">
        <v>7</v>
      </c>
      <c r="E84" t="s">
        <v>264</v>
      </c>
      <c r="F84" t="s">
        <v>263</v>
      </c>
      <c r="G84">
        <v>2</v>
      </c>
      <c r="H84" s="2">
        <v>35115</v>
      </c>
      <c r="I84" s="2">
        <v>35115</v>
      </c>
    </row>
    <row r="85" spans="1:9" x14ac:dyDescent="0.25">
      <c r="A85">
        <v>6</v>
      </c>
      <c r="B85" t="s">
        <v>197</v>
      </c>
      <c r="C85">
        <v>1</v>
      </c>
      <c r="D85">
        <v>5</v>
      </c>
      <c r="E85" t="s">
        <v>198</v>
      </c>
      <c r="F85" t="s">
        <v>199</v>
      </c>
      <c r="G85">
        <v>2</v>
      </c>
      <c r="H85" s="2">
        <v>35003</v>
      </c>
      <c r="I85" s="2">
        <v>35003</v>
      </c>
    </row>
    <row r="86" spans="1:9" x14ac:dyDescent="0.25">
      <c r="A86">
        <v>6</v>
      </c>
      <c r="B86" t="s">
        <v>270</v>
      </c>
      <c r="C86">
        <v>1</v>
      </c>
      <c r="D86">
        <v>12</v>
      </c>
      <c r="E86" t="s">
        <v>271</v>
      </c>
      <c r="F86" t="s">
        <v>270</v>
      </c>
      <c r="G86">
        <v>2</v>
      </c>
      <c r="H86" s="2">
        <v>34883</v>
      </c>
      <c r="I86" s="2">
        <v>34883</v>
      </c>
    </row>
    <row r="87" spans="1:9" x14ac:dyDescent="0.25">
      <c r="A87">
        <v>6</v>
      </c>
      <c r="B87" t="s">
        <v>251</v>
      </c>
      <c r="C87">
        <v>1</v>
      </c>
      <c r="D87">
        <v>12</v>
      </c>
      <c r="E87" t="s">
        <v>252</v>
      </c>
      <c r="F87" t="s">
        <v>253</v>
      </c>
      <c r="G87">
        <v>2</v>
      </c>
      <c r="H87" s="2">
        <v>34869</v>
      </c>
      <c r="I87" s="2">
        <v>34869</v>
      </c>
    </row>
    <row r="88" spans="1:9" x14ac:dyDescent="0.25">
      <c r="A88">
        <v>4</v>
      </c>
      <c r="B88" t="s">
        <v>219</v>
      </c>
      <c r="C88">
        <v>1</v>
      </c>
      <c r="D88">
        <v>12</v>
      </c>
      <c r="E88" t="s">
        <v>286</v>
      </c>
      <c r="F88" t="s">
        <v>221</v>
      </c>
      <c r="G88" t="s">
        <v>220</v>
      </c>
      <c r="I88" s="2">
        <v>34670</v>
      </c>
    </row>
    <row r="89" spans="1:9" x14ac:dyDescent="0.25">
      <c r="A89">
        <v>4</v>
      </c>
      <c r="B89" t="s">
        <v>194</v>
      </c>
      <c r="C89">
        <v>1</v>
      </c>
      <c r="D89">
        <v>12</v>
      </c>
      <c r="E89" t="s">
        <v>287</v>
      </c>
      <c r="F89" t="s">
        <v>194</v>
      </c>
      <c r="G89" t="s">
        <v>195</v>
      </c>
      <c r="I89" s="2">
        <v>34605</v>
      </c>
    </row>
    <row r="90" spans="1:9" x14ac:dyDescent="0.25">
      <c r="A90">
        <v>6</v>
      </c>
      <c r="B90" t="s">
        <v>216</v>
      </c>
      <c r="C90">
        <v>1</v>
      </c>
      <c r="D90">
        <v>12</v>
      </c>
      <c r="E90" t="s">
        <v>217</v>
      </c>
      <c r="F90" t="s">
        <v>218</v>
      </c>
      <c r="G90">
        <v>2</v>
      </c>
      <c r="H90" s="2">
        <v>34583</v>
      </c>
      <c r="I90" s="2">
        <v>34583</v>
      </c>
    </row>
    <row r="91" spans="1:9" x14ac:dyDescent="0.25">
      <c r="A91">
        <v>6</v>
      </c>
      <c r="B91" t="s">
        <v>277</v>
      </c>
      <c r="C91">
        <v>1</v>
      </c>
      <c r="D91">
        <v>12</v>
      </c>
      <c r="E91" t="s">
        <v>278</v>
      </c>
      <c r="F91" t="s">
        <v>277</v>
      </c>
      <c r="G91">
        <v>2</v>
      </c>
      <c r="H91" s="2">
        <v>34512</v>
      </c>
      <c r="I91" s="2">
        <v>34512</v>
      </c>
    </row>
    <row r="92" spans="1:9" x14ac:dyDescent="0.25">
      <c r="A92">
        <v>6</v>
      </c>
      <c r="B92" t="s">
        <v>225</v>
      </c>
      <c r="C92">
        <v>1</v>
      </c>
      <c r="D92">
        <v>12</v>
      </c>
      <c r="E92" t="s">
        <v>242</v>
      </c>
      <c r="F92" t="s">
        <v>243</v>
      </c>
      <c r="G92">
        <v>2</v>
      </c>
      <c r="H92" s="2">
        <v>34498</v>
      </c>
      <c r="I92" s="2">
        <v>34498</v>
      </c>
    </row>
    <row r="93" spans="1:9" x14ac:dyDescent="0.25">
      <c r="A93">
        <v>6</v>
      </c>
      <c r="B93" t="s">
        <v>210</v>
      </c>
      <c r="C93">
        <v>1</v>
      </c>
      <c r="D93">
        <v>12</v>
      </c>
      <c r="E93" t="s">
        <v>236</v>
      </c>
      <c r="F93" t="s">
        <v>235</v>
      </c>
      <c r="G93">
        <v>2</v>
      </c>
      <c r="H93" s="2">
        <v>34492</v>
      </c>
      <c r="I93" s="2">
        <v>34492</v>
      </c>
    </row>
    <row r="94" spans="1:9" x14ac:dyDescent="0.25">
      <c r="A94">
        <v>4</v>
      </c>
      <c r="B94" t="s">
        <v>258</v>
      </c>
      <c r="C94">
        <v>1</v>
      </c>
      <c r="D94">
        <v>12</v>
      </c>
      <c r="E94" t="s">
        <v>288</v>
      </c>
      <c r="F94" t="s">
        <v>258</v>
      </c>
      <c r="G94" t="s">
        <v>259</v>
      </c>
      <c r="I94" s="2">
        <v>34485</v>
      </c>
    </row>
    <row r="95" spans="1:9" x14ac:dyDescent="0.25">
      <c r="A95">
        <v>6</v>
      </c>
      <c r="B95" t="s">
        <v>239</v>
      </c>
      <c r="C95">
        <v>1</v>
      </c>
      <c r="D95">
        <v>6</v>
      </c>
      <c r="E95" t="s">
        <v>240</v>
      </c>
      <c r="F95" t="s">
        <v>239</v>
      </c>
      <c r="G95">
        <v>2</v>
      </c>
      <c r="H95" s="2">
        <v>34477</v>
      </c>
      <c r="I95" s="2">
        <v>34477</v>
      </c>
    </row>
    <row r="96" spans="1:9" x14ac:dyDescent="0.25">
      <c r="A96">
        <v>6</v>
      </c>
      <c r="B96" t="s">
        <v>260</v>
      </c>
      <c r="C96">
        <v>1</v>
      </c>
      <c r="D96">
        <v>12</v>
      </c>
      <c r="E96" t="s">
        <v>261</v>
      </c>
      <c r="F96" t="s">
        <v>260</v>
      </c>
      <c r="G96">
        <v>2</v>
      </c>
      <c r="H96" s="2">
        <v>34470</v>
      </c>
      <c r="I96" s="2">
        <v>34470</v>
      </c>
    </row>
    <row r="97" spans="1:9" x14ac:dyDescent="0.25">
      <c r="A97">
        <v>6</v>
      </c>
      <c r="B97" t="s">
        <v>237</v>
      </c>
      <c r="C97">
        <v>1</v>
      </c>
      <c r="D97">
        <v>12</v>
      </c>
      <c r="E97" t="s">
        <v>241</v>
      </c>
      <c r="F97" t="s">
        <v>237</v>
      </c>
      <c r="G97">
        <v>2</v>
      </c>
      <c r="H97" s="2">
        <v>34435</v>
      </c>
      <c r="I97" s="2">
        <v>34435</v>
      </c>
    </row>
    <row r="98" spans="1:9" x14ac:dyDescent="0.25">
      <c r="A98">
        <v>6</v>
      </c>
      <c r="B98" t="s">
        <v>263</v>
      </c>
      <c r="C98">
        <v>1</v>
      </c>
      <c r="D98">
        <v>7</v>
      </c>
      <c r="E98" t="s">
        <v>264</v>
      </c>
      <c r="F98" t="s">
        <v>263</v>
      </c>
      <c r="G98">
        <v>2</v>
      </c>
      <c r="H98" s="2">
        <v>34414</v>
      </c>
      <c r="I98" s="2">
        <v>34414</v>
      </c>
    </row>
    <row r="99" spans="1:9" x14ac:dyDescent="0.25">
      <c r="A99">
        <v>6</v>
      </c>
      <c r="B99" t="s">
        <v>222</v>
      </c>
      <c r="C99">
        <v>1</v>
      </c>
      <c r="D99">
        <v>12</v>
      </c>
      <c r="E99" t="s">
        <v>262</v>
      </c>
      <c r="F99" t="s">
        <v>224</v>
      </c>
      <c r="G99">
        <v>2</v>
      </c>
      <c r="H99" s="2">
        <v>34404</v>
      </c>
      <c r="I99" s="2">
        <v>34404</v>
      </c>
    </row>
    <row r="100" spans="1:9" x14ac:dyDescent="0.25">
      <c r="A100">
        <v>6</v>
      </c>
      <c r="B100" t="s">
        <v>251</v>
      </c>
      <c r="C100">
        <v>1</v>
      </c>
      <c r="D100">
        <v>12</v>
      </c>
      <c r="E100" t="s">
        <v>252</v>
      </c>
      <c r="F100" t="s">
        <v>253</v>
      </c>
      <c r="G100">
        <v>2</v>
      </c>
      <c r="H100" s="2">
        <v>34127</v>
      </c>
      <c r="I100" s="2">
        <v>34127</v>
      </c>
    </row>
    <row r="101" spans="1:9" x14ac:dyDescent="0.25">
      <c r="A101">
        <v>6</v>
      </c>
      <c r="B101" t="s">
        <v>265</v>
      </c>
      <c r="C101">
        <v>1</v>
      </c>
      <c r="D101">
        <v>1</v>
      </c>
      <c r="E101" t="s">
        <v>266</v>
      </c>
      <c r="F101" t="s">
        <v>267</v>
      </c>
      <c r="G101">
        <v>1.3332999999999999</v>
      </c>
      <c r="H101" s="2">
        <v>34073</v>
      </c>
      <c r="I101" s="2">
        <v>34073</v>
      </c>
    </row>
    <row r="102" spans="1:9" x14ac:dyDescent="0.25">
      <c r="A102">
        <v>6</v>
      </c>
      <c r="B102" t="s">
        <v>263</v>
      </c>
      <c r="C102">
        <v>1</v>
      </c>
      <c r="D102">
        <v>7</v>
      </c>
      <c r="E102" t="s">
        <v>264</v>
      </c>
      <c r="F102" t="s">
        <v>263</v>
      </c>
      <c r="G102">
        <v>2</v>
      </c>
      <c r="H102" s="2">
        <v>34050</v>
      </c>
      <c r="I102" s="2">
        <v>34050</v>
      </c>
    </row>
    <row r="103" spans="1:9" x14ac:dyDescent="0.25">
      <c r="A103">
        <v>6</v>
      </c>
      <c r="B103" t="s">
        <v>274</v>
      </c>
      <c r="C103">
        <v>1</v>
      </c>
      <c r="D103">
        <v>1</v>
      </c>
      <c r="E103" t="s">
        <v>275</v>
      </c>
      <c r="F103" t="s">
        <v>276</v>
      </c>
      <c r="G103">
        <v>2</v>
      </c>
      <c r="H103" s="2">
        <v>34026</v>
      </c>
      <c r="I103" s="2">
        <v>34026</v>
      </c>
    </row>
    <row r="104" spans="1:9" x14ac:dyDescent="0.25">
      <c r="A104">
        <v>6</v>
      </c>
      <c r="B104" t="s">
        <v>222</v>
      </c>
      <c r="C104">
        <v>1</v>
      </c>
      <c r="D104">
        <v>12</v>
      </c>
      <c r="E104" t="s">
        <v>262</v>
      </c>
      <c r="F104" t="s">
        <v>224</v>
      </c>
      <c r="G104">
        <v>2</v>
      </c>
      <c r="H104" s="2">
        <v>33863</v>
      </c>
      <c r="I104" s="2">
        <v>33863</v>
      </c>
    </row>
    <row r="105" spans="1:9" x14ac:dyDescent="0.25">
      <c r="A105">
        <v>6</v>
      </c>
      <c r="B105" t="s">
        <v>265</v>
      </c>
      <c r="C105">
        <v>1</v>
      </c>
      <c r="D105">
        <v>1</v>
      </c>
      <c r="E105" t="s">
        <v>266</v>
      </c>
      <c r="F105" t="s">
        <v>267</v>
      </c>
      <c r="G105">
        <v>1.5</v>
      </c>
      <c r="H105" s="2">
        <v>33787</v>
      </c>
      <c r="I105" s="2">
        <v>33787</v>
      </c>
    </row>
    <row r="106" spans="1:9" x14ac:dyDescent="0.25">
      <c r="A106">
        <v>6</v>
      </c>
      <c r="B106" t="s">
        <v>239</v>
      </c>
      <c r="C106">
        <v>1</v>
      </c>
      <c r="D106">
        <v>6</v>
      </c>
      <c r="E106" t="s">
        <v>240</v>
      </c>
      <c r="F106" t="s">
        <v>239</v>
      </c>
      <c r="G106">
        <v>1.5</v>
      </c>
      <c r="H106" s="2">
        <v>33770</v>
      </c>
      <c r="I106" s="2">
        <v>33770</v>
      </c>
    </row>
    <row r="107" spans="1:9" x14ac:dyDescent="0.25">
      <c r="A107">
        <v>6</v>
      </c>
      <c r="B107" t="s">
        <v>233</v>
      </c>
      <c r="C107">
        <v>1</v>
      </c>
      <c r="D107">
        <v>6</v>
      </c>
      <c r="E107" t="s">
        <v>234</v>
      </c>
      <c r="F107" t="s">
        <v>233</v>
      </c>
      <c r="G107">
        <v>2</v>
      </c>
      <c r="H107" s="2">
        <v>33770</v>
      </c>
      <c r="I107" s="2">
        <v>33770</v>
      </c>
    </row>
    <row r="108" spans="1:9" x14ac:dyDescent="0.25">
      <c r="A108">
        <v>6</v>
      </c>
      <c r="B108" t="s">
        <v>247</v>
      </c>
      <c r="C108">
        <v>1</v>
      </c>
      <c r="D108">
        <v>12</v>
      </c>
      <c r="E108" t="s">
        <v>248</v>
      </c>
      <c r="F108" t="s">
        <v>247</v>
      </c>
      <c r="G108">
        <v>2</v>
      </c>
      <c r="H108" s="2">
        <v>33765</v>
      </c>
      <c r="I108" s="2">
        <v>33765</v>
      </c>
    </row>
    <row r="109" spans="1:9" x14ac:dyDescent="0.25">
      <c r="A109">
        <v>6</v>
      </c>
      <c r="B109" t="s">
        <v>279</v>
      </c>
      <c r="C109">
        <v>1</v>
      </c>
      <c r="D109">
        <v>12</v>
      </c>
      <c r="E109" t="s">
        <v>280</v>
      </c>
      <c r="F109" t="s">
        <v>279</v>
      </c>
      <c r="G109">
        <v>3</v>
      </c>
      <c r="H109" s="2">
        <v>33750</v>
      </c>
      <c r="I109" s="2">
        <v>33750</v>
      </c>
    </row>
    <row r="110" spans="1:9" x14ac:dyDescent="0.25">
      <c r="A110">
        <v>6</v>
      </c>
      <c r="B110" t="s">
        <v>281</v>
      </c>
      <c r="C110">
        <v>1</v>
      </c>
      <c r="D110">
        <v>9</v>
      </c>
      <c r="E110" t="s">
        <v>282</v>
      </c>
      <c r="F110" t="s">
        <v>281</v>
      </c>
      <c r="G110">
        <v>4</v>
      </c>
      <c r="H110" s="2">
        <v>33742</v>
      </c>
      <c r="I110" s="2">
        <v>33742</v>
      </c>
    </row>
    <row r="111" spans="1:9" x14ac:dyDescent="0.25">
      <c r="A111">
        <v>6</v>
      </c>
      <c r="B111" t="s">
        <v>205</v>
      </c>
      <c r="C111">
        <v>1</v>
      </c>
      <c r="D111">
        <v>12</v>
      </c>
      <c r="E111" t="s">
        <v>206</v>
      </c>
      <c r="F111" t="s">
        <v>205</v>
      </c>
      <c r="G111">
        <v>2</v>
      </c>
      <c r="H111" s="2">
        <v>33736</v>
      </c>
      <c r="I111" s="2">
        <v>33736</v>
      </c>
    </row>
    <row r="112" spans="1:9" x14ac:dyDescent="0.25">
      <c r="A112">
        <v>5</v>
      </c>
      <c r="B112" t="s">
        <v>210</v>
      </c>
      <c r="C112">
        <v>1</v>
      </c>
      <c r="D112">
        <v>12</v>
      </c>
      <c r="E112" t="s">
        <v>236</v>
      </c>
      <c r="F112" t="s">
        <v>289</v>
      </c>
      <c r="G112" t="s">
        <v>235</v>
      </c>
      <c r="I112" s="2">
        <v>33731</v>
      </c>
    </row>
    <row r="113" spans="1:9" x14ac:dyDescent="0.25">
      <c r="A113">
        <v>6</v>
      </c>
      <c r="B113" t="s">
        <v>263</v>
      </c>
      <c r="C113">
        <v>1</v>
      </c>
      <c r="D113">
        <v>7</v>
      </c>
      <c r="E113" t="s">
        <v>264</v>
      </c>
      <c r="F113" t="s">
        <v>263</v>
      </c>
      <c r="G113">
        <v>2</v>
      </c>
      <c r="H113" s="2">
        <v>33686</v>
      </c>
      <c r="I113" s="2">
        <v>33686</v>
      </c>
    </row>
    <row r="114" spans="1:9" x14ac:dyDescent="0.25">
      <c r="A114">
        <v>5</v>
      </c>
      <c r="B114" t="s">
        <v>210</v>
      </c>
      <c r="C114">
        <v>1</v>
      </c>
      <c r="D114">
        <v>12</v>
      </c>
      <c r="E114" t="s">
        <v>236</v>
      </c>
      <c r="F114" t="s">
        <v>290</v>
      </c>
      <c r="G114" t="s">
        <v>289</v>
      </c>
      <c r="I114" s="2">
        <v>33550</v>
      </c>
    </row>
    <row r="115" spans="1:9" x14ac:dyDescent="0.25">
      <c r="A115">
        <v>5</v>
      </c>
      <c r="B115" t="s">
        <v>222</v>
      </c>
      <c r="C115">
        <v>1</v>
      </c>
      <c r="D115">
        <v>12</v>
      </c>
      <c r="E115" t="s">
        <v>262</v>
      </c>
      <c r="F115" t="s">
        <v>222</v>
      </c>
      <c r="G115" t="s">
        <v>224</v>
      </c>
      <c r="I115" s="2">
        <v>33521</v>
      </c>
    </row>
    <row r="116" spans="1:9" x14ac:dyDescent="0.25">
      <c r="A116">
        <v>6</v>
      </c>
      <c r="B116" t="s">
        <v>239</v>
      </c>
      <c r="C116">
        <v>1</v>
      </c>
      <c r="D116">
        <v>6</v>
      </c>
      <c r="E116" t="s">
        <v>240</v>
      </c>
      <c r="F116" t="s">
        <v>239</v>
      </c>
      <c r="G116">
        <v>1.5</v>
      </c>
      <c r="H116" s="2">
        <v>33416</v>
      </c>
      <c r="I116" s="2">
        <v>33416</v>
      </c>
    </row>
    <row r="117" spans="1:9" x14ac:dyDescent="0.25">
      <c r="A117">
        <v>6</v>
      </c>
      <c r="B117" t="s">
        <v>265</v>
      </c>
      <c r="C117">
        <v>1</v>
      </c>
      <c r="D117">
        <v>1</v>
      </c>
      <c r="E117" t="s">
        <v>266</v>
      </c>
      <c r="F117" t="s">
        <v>267</v>
      </c>
      <c r="G117">
        <v>1.5</v>
      </c>
      <c r="H117" s="2">
        <v>33415</v>
      </c>
      <c r="I117" s="2">
        <v>33415</v>
      </c>
    </row>
    <row r="118" spans="1:9" x14ac:dyDescent="0.25">
      <c r="A118">
        <v>6</v>
      </c>
      <c r="B118" t="s">
        <v>270</v>
      </c>
      <c r="C118">
        <v>1</v>
      </c>
      <c r="D118">
        <v>12</v>
      </c>
      <c r="E118" t="s">
        <v>271</v>
      </c>
      <c r="F118" t="s">
        <v>270</v>
      </c>
      <c r="G118">
        <v>2</v>
      </c>
      <c r="H118" s="2">
        <v>33329</v>
      </c>
      <c r="I118" s="2">
        <v>33329</v>
      </c>
    </row>
    <row r="119" spans="1:9" x14ac:dyDescent="0.25">
      <c r="A119">
        <v>6</v>
      </c>
      <c r="B119" t="s">
        <v>263</v>
      </c>
      <c r="C119">
        <v>1</v>
      </c>
      <c r="D119">
        <v>7</v>
      </c>
      <c r="E119" t="s">
        <v>264</v>
      </c>
      <c r="F119" t="s">
        <v>263</v>
      </c>
      <c r="G119">
        <v>2</v>
      </c>
      <c r="H119" s="2">
        <v>33315</v>
      </c>
      <c r="I119" s="2">
        <v>33315</v>
      </c>
    </row>
    <row r="120" spans="1:9" x14ac:dyDescent="0.25">
      <c r="A120">
        <v>5</v>
      </c>
      <c r="B120" t="s">
        <v>197</v>
      </c>
      <c r="C120">
        <v>1</v>
      </c>
      <c r="D120">
        <v>5</v>
      </c>
      <c r="E120" t="s">
        <v>198</v>
      </c>
      <c r="F120" t="s">
        <v>197</v>
      </c>
      <c r="G120" t="s">
        <v>199</v>
      </c>
      <c r="I120" s="2">
        <v>33164</v>
      </c>
    </row>
    <row r="121" spans="1:9" x14ac:dyDescent="0.25">
      <c r="A121">
        <v>6</v>
      </c>
      <c r="B121" t="s">
        <v>197</v>
      </c>
      <c r="C121">
        <v>1</v>
      </c>
      <c r="D121">
        <v>5</v>
      </c>
      <c r="E121" t="s">
        <v>198</v>
      </c>
      <c r="F121" t="s">
        <v>197</v>
      </c>
      <c r="G121">
        <v>2</v>
      </c>
      <c r="H121" s="2">
        <v>33155</v>
      </c>
      <c r="I121" s="2">
        <v>33155</v>
      </c>
    </row>
    <row r="122" spans="1:9" x14ac:dyDescent="0.25">
      <c r="A122">
        <v>6</v>
      </c>
      <c r="B122" t="s">
        <v>274</v>
      </c>
      <c r="C122">
        <v>1</v>
      </c>
      <c r="D122">
        <v>1</v>
      </c>
      <c r="E122" t="s">
        <v>275</v>
      </c>
      <c r="F122" t="s">
        <v>276</v>
      </c>
      <c r="G122">
        <v>2</v>
      </c>
      <c r="H122" s="2">
        <v>33063</v>
      </c>
      <c r="I122" s="2">
        <v>33063</v>
      </c>
    </row>
    <row r="123" spans="1:9" x14ac:dyDescent="0.25">
      <c r="A123">
        <v>6</v>
      </c>
      <c r="B123" t="s">
        <v>265</v>
      </c>
      <c r="C123">
        <v>1</v>
      </c>
      <c r="D123">
        <v>1</v>
      </c>
      <c r="E123" t="s">
        <v>266</v>
      </c>
      <c r="F123" t="s">
        <v>267</v>
      </c>
      <c r="G123">
        <v>1.5</v>
      </c>
      <c r="H123" s="2">
        <v>33060</v>
      </c>
      <c r="I123" s="2">
        <v>33060</v>
      </c>
    </row>
    <row r="124" spans="1:9" x14ac:dyDescent="0.25">
      <c r="A124">
        <v>6</v>
      </c>
      <c r="B124" t="s">
        <v>283</v>
      </c>
      <c r="C124">
        <v>1</v>
      </c>
      <c r="D124">
        <v>12</v>
      </c>
      <c r="E124" t="s">
        <v>284</v>
      </c>
      <c r="F124" t="s">
        <v>283</v>
      </c>
      <c r="G124">
        <v>1.5</v>
      </c>
      <c r="H124" s="2">
        <v>33035</v>
      </c>
      <c r="I124" s="2">
        <v>33035</v>
      </c>
    </row>
    <row r="125" spans="1:9" x14ac:dyDescent="0.25">
      <c r="A125">
        <v>6</v>
      </c>
      <c r="B125" t="s">
        <v>205</v>
      </c>
      <c r="C125">
        <v>1</v>
      </c>
      <c r="D125">
        <v>12</v>
      </c>
      <c r="E125" t="s">
        <v>206</v>
      </c>
      <c r="F125" t="s">
        <v>205</v>
      </c>
      <c r="G125">
        <v>2</v>
      </c>
      <c r="H125" s="2">
        <v>33007</v>
      </c>
      <c r="I125" s="2">
        <v>33007</v>
      </c>
    </row>
    <row r="126" spans="1:9" x14ac:dyDescent="0.25">
      <c r="A126">
        <v>6</v>
      </c>
      <c r="B126" t="s">
        <v>254</v>
      </c>
      <c r="C126">
        <v>1</v>
      </c>
      <c r="D126">
        <v>12</v>
      </c>
      <c r="E126" t="s">
        <v>257</v>
      </c>
      <c r="F126" t="s">
        <v>254</v>
      </c>
      <c r="G126">
        <v>2</v>
      </c>
      <c r="H126" s="2">
        <v>32995</v>
      </c>
      <c r="I126" s="2">
        <v>32995</v>
      </c>
    </row>
    <row r="127" spans="1:9" x14ac:dyDescent="0.25">
      <c r="A127">
        <v>3</v>
      </c>
      <c r="B127" t="s">
        <v>263</v>
      </c>
      <c r="C127">
        <v>1</v>
      </c>
      <c r="D127">
        <v>12</v>
      </c>
      <c r="E127" t="s">
        <v>264</v>
      </c>
      <c r="F127" t="s">
        <v>263</v>
      </c>
      <c r="G127">
        <v>7</v>
      </c>
      <c r="I127" s="2">
        <v>32982</v>
      </c>
    </row>
    <row r="128" spans="1:9" x14ac:dyDescent="0.25">
      <c r="A128">
        <v>6</v>
      </c>
      <c r="B128" t="s">
        <v>239</v>
      </c>
      <c r="C128">
        <v>1</v>
      </c>
      <c r="D128">
        <v>6</v>
      </c>
      <c r="E128" t="s">
        <v>240</v>
      </c>
      <c r="F128" t="s">
        <v>239</v>
      </c>
      <c r="G128">
        <v>2</v>
      </c>
      <c r="H128" s="2">
        <v>32979</v>
      </c>
      <c r="I128" s="2">
        <v>32979</v>
      </c>
    </row>
    <row r="129" spans="1:9" x14ac:dyDescent="0.25">
      <c r="A129">
        <v>1</v>
      </c>
      <c r="B129" t="s">
        <v>263</v>
      </c>
      <c r="C129">
        <v>1</v>
      </c>
      <c r="D129">
        <v>12</v>
      </c>
      <c r="E129" t="s">
        <v>264</v>
      </c>
      <c r="F129" t="s">
        <v>263</v>
      </c>
      <c r="I129" s="2">
        <v>32960</v>
      </c>
    </row>
    <row r="130" spans="1:9" x14ac:dyDescent="0.25">
      <c r="A130">
        <v>6</v>
      </c>
      <c r="B130" t="s">
        <v>194</v>
      </c>
      <c r="C130">
        <v>1</v>
      </c>
      <c r="D130">
        <v>12</v>
      </c>
      <c r="E130" t="s">
        <v>287</v>
      </c>
      <c r="F130" t="s">
        <v>194</v>
      </c>
      <c r="G130">
        <v>3</v>
      </c>
      <c r="H130" s="2">
        <v>32895</v>
      </c>
      <c r="I130" s="2">
        <v>32895</v>
      </c>
    </row>
    <row r="131" spans="1:9" x14ac:dyDescent="0.25">
      <c r="A131">
        <v>6</v>
      </c>
      <c r="B131" t="s">
        <v>233</v>
      </c>
      <c r="C131">
        <v>1</v>
      </c>
      <c r="D131">
        <v>6</v>
      </c>
      <c r="E131" t="s">
        <v>234</v>
      </c>
      <c r="F131" t="s">
        <v>233</v>
      </c>
      <c r="G131">
        <v>2</v>
      </c>
      <c r="H131" s="2">
        <v>32832</v>
      </c>
      <c r="I131" s="2">
        <v>32832</v>
      </c>
    </row>
    <row r="132" spans="1:9" x14ac:dyDescent="0.25">
      <c r="A132">
        <v>6</v>
      </c>
      <c r="B132" t="s">
        <v>265</v>
      </c>
      <c r="C132">
        <v>1</v>
      </c>
      <c r="D132">
        <v>1</v>
      </c>
      <c r="E132" t="s">
        <v>266</v>
      </c>
      <c r="F132" t="s">
        <v>267</v>
      </c>
      <c r="G132">
        <v>1.5</v>
      </c>
      <c r="H132" s="2">
        <v>32692</v>
      </c>
      <c r="I132" s="2">
        <v>32694</v>
      </c>
    </row>
    <row r="133" spans="1:9" x14ac:dyDescent="0.25">
      <c r="A133">
        <v>6</v>
      </c>
      <c r="B133" t="s">
        <v>277</v>
      </c>
      <c r="C133">
        <v>1</v>
      </c>
      <c r="D133">
        <v>12</v>
      </c>
      <c r="E133" t="s">
        <v>278</v>
      </c>
      <c r="F133" t="s">
        <v>277</v>
      </c>
      <c r="G133">
        <v>2</v>
      </c>
      <c r="H133" s="2">
        <v>32678</v>
      </c>
      <c r="I133" s="2">
        <v>32678</v>
      </c>
    </row>
    <row r="134" spans="1:9" x14ac:dyDescent="0.25">
      <c r="A134">
        <v>6</v>
      </c>
      <c r="B134" t="s">
        <v>283</v>
      </c>
      <c r="C134">
        <v>1</v>
      </c>
      <c r="D134">
        <v>12</v>
      </c>
      <c r="E134" t="s">
        <v>284</v>
      </c>
      <c r="F134" t="s">
        <v>283</v>
      </c>
      <c r="G134">
        <v>1.5</v>
      </c>
      <c r="H134" s="2">
        <v>32671</v>
      </c>
      <c r="I134" s="2">
        <v>32671</v>
      </c>
    </row>
    <row r="135" spans="1:9" x14ac:dyDescent="0.25">
      <c r="A135">
        <v>6</v>
      </c>
      <c r="B135" t="s">
        <v>247</v>
      </c>
      <c r="C135">
        <v>1</v>
      </c>
      <c r="D135">
        <v>12</v>
      </c>
      <c r="E135" t="s">
        <v>248</v>
      </c>
      <c r="F135" t="s">
        <v>247</v>
      </c>
      <c r="G135">
        <v>2</v>
      </c>
      <c r="H135" s="2">
        <v>32639</v>
      </c>
      <c r="I135" s="2">
        <v>32639</v>
      </c>
    </row>
    <row r="136" spans="1:9" x14ac:dyDescent="0.25">
      <c r="A136">
        <v>6</v>
      </c>
      <c r="B136" t="s">
        <v>279</v>
      </c>
      <c r="C136">
        <v>1</v>
      </c>
      <c r="E136" t="s">
        <v>291</v>
      </c>
      <c r="F136" t="s">
        <v>279</v>
      </c>
      <c r="G136">
        <v>3</v>
      </c>
      <c r="H136" s="2">
        <v>32289</v>
      </c>
      <c r="I136" s="2">
        <v>32290</v>
      </c>
    </row>
    <row r="137" spans="1:9" x14ac:dyDescent="0.25">
      <c r="A137">
        <v>4</v>
      </c>
      <c r="B137" t="s">
        <v>229</v>
      </c>
      <c r="C137">
        <v>1</v>
      </c>
      <c r="E137" t="s">
        <v>292</v>
      </c>
      <c r="F137" t="s">
        <v>229</v>
      </c>
      <c r="G137" t="s">
        <v>285</v>
      </c>
      <c r="I137" s="2">
        <v>32268</v>
      </c>
    </row>
    <row r="138" spans="1:9" x14ac:dyDescent="0.25">
      <c r="A138">
        <v>6</v>
      </c>
      <c r="B138" t="s">
        <v>251</v>
      </c>
      <c r="C138">
        <v>1</v>
      </c>
      <c r="E138" t="s">
        <v>252</v>
      </c>
      <c r="F138" t="s">
        <v>253</v>
      </c>
      <c r="G138">
        <v>1.5</v>
      </c>
      <c r="H138" s="2">
        <v>32079</v>
      </c>
      <c r="I138" s="2">
        <v>32080</v>
      </c>
    </row>
    <row r="139" spans="1:9" x14ac:dyDescent="0.25">
      <c r="A139">
        <v>6</v>
      </c>
      <c r="B139" t="s">
        <v>265</v>
      </c>
      <c r="C139">
        <v>1</v>
      </c>
      <c r="E139" t="s">
        <v>266</v>
      </c>
      <c r="F139" t="s">
        <v>267</v>
      </c>
      <c r="G139">
        <v>1.5</v>
      </c>
      <c r="H139" s="2">
        <v>32042</v>
      </c>
      <c r="I139" s="2">
        <v>32045</v>
      </c>
    </row>
    <row r="140" spans="1:9" x14ac:dyDescent="0.25">
      <c r="A140">
        <v>6</v>
      </c>
      <c r="B140" t="s">
        <v>239</v>
      </c>
      <c r="C140">
        <v>1</v>
      </c>
      <c r="E140" t="s">
        <v>293</v>
      </c>
      <c r="F140" t="s">
        <v>239</v>
      </c>
      <c r="G140">
        <v>2</v>
      </c>
      <c r="H140" s="2">
        <v>32041</v>
      </c>
      <c r="I140" s="2">
        <v>32045</v>
      </c>
    </row>
    <row r="141" spans="1:9" x14ac:dyDescent="0.25">
      <c r="A141">
        <v>6</v>
      </c>
      <c r="B141" t="s">
        <v>244</v>
      </c>
      <c r="C141">
        <v>1</v>
      </c>
      <c r="E141" t="s">
        <v>268</v>
      </c>
      <c r="F141" t="s">
        <v>269</v>
      </c>
      <c r="G141">
        <v>2</v>
      </c>
      <c r="H141" s="2">
        <v>32035</v>
      </c>
      <c r="I141" s="2">
        <v>32038</v>
      </c>
    </row>
    <row r="142" spans="1:9" x14ac:dyDescent="0.25">
      <c r="A142">
        <v>6</v>
      </c>
      <c r="B142" t="s">
        <v>274</v>
      </c>
      <c r="C142">
        <v>1</v>
      </c>
      <c r="E142" t="s">
        <v>275</v>
      </c>
      <c r="F142" t="s">
        <v>276</v>
      </c>
      <c r="G142">
        <v>2</v>
      </c>
      <c r="H142" s="2">
        <v>31971</v>
      </c>
      <c r="I142" s="2">
        <v>31975</v>
      </c>
    </row>
    <row r="143" spans="1:9" x14ac:dyDescent="0.25">
      <c r="A143">
        <v>6</v>
      </c>
      <c r="B143" t="s">
        <v>277</v>
      </c>
      <c r="C143">
        <v>1</v>
      </c>
      <c r="E143" t="s">
        <v>294</v>
      </c>
      <c r="F143" t="s">
        <v>277</v>
      </c>
      <c r="G143">
        <v>1.5</v>
      </c>
      <c r="H143" s="2">
        <v>31951</v>
      </c>
      <c r="I143" s="2">
        <v>31954</v>
      </c>
    </row>
    <row r="144" spans="1:9" x14ac:dyDescent="0.25">
      <c r="A144">
        <v>6</v>
      </c>
      <c r="B144" t="s">
        <v>203</v>
      </c>
      <c r="C144">
        <v>1</v>
      </c>
      <c r="D144">
        <v>9</v>
      </c>
      <c r="E144" t="s">
        <v>215</v>
      </c>
      <c r="F144" t="s">
        <v>203</v>
      </c>
      <c r="G144">
        <v>2</v>
      </c>
      <c r="H144" s="2">
        <v>31944</v>
      </c>
      <c r="I144" s="2">
        <v>31947</v>
      </c>
    </row>
    <row r="145" spans="1:9" x14ac:dyDescent="0.25">
      <c r="A145">
        <v>6</v>
      </c>
      <c r="B145" t="s">
        <v>237</v>
      </c>
      <c r="C145">
        <v>1</v>
      </c>
      <c r="E145" t="s">
        <v>295</v>
      </c>
      <c r="F145" t="s">
        <v>237</v>
      </c>
      <c r="G145">
        <v>2</v>
      </c>
      <c r="H145" s="2">
        <v>31944</v>
      </c>
      <c r="I145" s="2">
        <v>31947</v>
      </c>
    </row>
    <row r="146" spans="1:9" x14ac:dyDescent="0.25">
      <c r="A146">
        <v>6</v>
      </c>
      <c r="B146" t="s">
        <v>260</v>
      </c>
      <c r="C146">
        <v>1</v>
      </c>
      <c r="E146" t="s">
        <v>296</v>
      </c>
      <c r="F146" t="s">
        <v>260</v>
      </c>
      <c r="G146">
        <v>2</v>
      </c>
      <c r="H146" s="2">
        <v>31923</v>
      </c>
      <c r="I146" s="2">
        <v>31926</v>
      </c>
    </row>
    <row r="147" spans="1:9" x14ac:dyDescent="0.25">
      <c r="A147">
        <v>6</v>
      </c>
      <c r="B147" t="s">
        <v>258</v>
      </c>
      <c r="C147">
        <v>1</v>
      </c>
      <c r="E147" t="s">
        <v>297</v>
      </c>
      <c r="F147" t="s">
        <v>258</v>
      </c>
      <c r="G147">
        <v>2</v>
      </c>
      <c r="H147" s="2">
        <v>31908</v>
      </c>
      <c r="I147" s="2">
        <v>31912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2"/>
  <sheetViews>
    <sheetView topLeftCell="B1" workbookViewId="0">
      <selection activeCell="J18" sqref="J18"/>
    </sheetView>
  </sheetViews>
  <sheetFormatPr defaultRowHeight="15" x14ac:dyDescent="0.25"/>
  <cols>
    <col min="1" max="1" width="26.7109375" bestFit="1" customWidth="1"/>
    <col min="2" max="2" width="26.7109375" customWidth="1"/>
    <col min="3" max="3" width="30.28515625" bestFit="1" customWidth="1"/>
    <col min="4" max="4" width="10.5703125" bestFit="1" customWidth="1"/>
    <col min="5" max="5" width="28.5703125" bestFit="1" customWidth="1"/>
    <col min="10" max="10" width="26.5703125" bestFit="1" customWidth="1"/>
    <col min="11" max="11" width="18.7109375" bestFit="1" customWidth="1"/>
    <col min="13" max="13" width="30.28515625" bestFit="1" customWidth="1"/>
  </cols>
  <sheetData>
    <row r="1" spans="1:14" x14ac:dyDescent="0.25">
      <c r="A1" s="1" t="s">
        <v>0</v>
      </c>
      <c r="B1" s="1" t="s">
        <v>4</v>
      </c>
      <c r="C1" s="1" t="s">
        <v>81</v>
      </c>
      <c r="D1" s="1" t="s">
        <v>82</v>
      </c>
      <c r="E1" s="1" t="s">
        <v>83</v>
      </c>
      <c r="M1" t="s">
        <v>19</v>
      </c>
      <c r="N1" t="s">
        <v>84</v>
      </c>
    </row>
    <row r="2" spans="1:14" x14ac:dyDescent="0.25">
      <c r="A2" t="s">
        <v>18</v>
      </c>
      <c r="B2" t="s">
        <v>8</v>
      </c>
      <c r="C2" t="s">
        <v>19</v>
      </c>
      <c r="D2" t="str">
        <f>VLOOKUP(C2,M:N,2,FALSE)</f>
        <v>l</v>
      </c>
      <c r="E2" t="str">
        <f>D2&amp;"."&amp;B2&amp;","</f>
        <v>l.SourceSystemKey,</v>
      </c>
      <c r="M2" t="s">
        <v>10</v>
      </c>
      <c r="N2" t="s">
        <v>85</v>
      </c>
    </row>
    <row r="3" spans="1:14" x14ac:dyDescent="0.25">
      <c r="A3" t="s">
        <v>22</v>
      </c>
      <c r="B3" t="s">
        <v>76</v>
      </c>
      <c r="C3" t="s">
        <v>19</v>
      </c>
      <c r="D3" t="str">
        <f t="shared" ref="D3:D42" si="0">VLOOKUP(C3,M:N,2,FALSE)</f>
        <v>l</v>
      </c>
      <c r="E3" t="str">
        <f t="shared" ref="E3:E42" si="1">D3&amp;"."&amp;B3&amp;","</f>
        <v>l.ShortName,</v>
      </c>
      <c r="M3" t="s">
        <v>17</v>
      </c>
      <c r="N3" t="s">
        <v>86</v>
      </c>
    </row>
    <row r="4" spans="1:14" x14ac:dyDescent="0.25">
      <c r="A4" t="s">
        <v>13</v>
      </c>
      <c r="B4" t="s">
        <v>14</v>
      </c>
      <c r="C4" t="s">
        <v>10</v>
      </c>
      <c r="D4" t="str">
        <f t="shared" si="0"/>
        <v>c</v>
      </c>
      <c r="E4" t="str">
        <f t="shared" si="1"/>
        <v>c.ContractNumber,</v>
      </c>
      <c r="M4" t="s">
        <v>7</v>
      </c>
      <c r="N4" t="s">
        <v>87</v>
      </c>
    </row>
    <row r="5" spans="1:14" x14ac:dyDescent="0.25">
      <c r="A5" t="s">
        <v>15</v>
      </c>
      <c r="B5" t="s">
        <v>16</v>
      </c>
      <c r="C5" t="s">
        <v>10</v>
      </c>
      <c r="D5" t="str">
        <f t="shared" si="0"/>
        <v>c</v>
      </c>
      <c r="E5" t="str">
        <f t="shared" si="1"/>
        <v>c.PricingTypeCode,</v>
      </c>
      <c r="M5" t="s">
        <v>88</v>
      </c>
      <c r="N5" t="s">
        <v>89</v>
      </c>
    </row>
    <row r="6" spans="1:14" x14ac:dyDescent="0.25">
      <c r="A6" t="s">
        <v>90</v>
      </c>
      <c r="B6" t="s">
        <v>71</v>
      </c>
      <c r="C6" t="s">
        <v>10</v>
      </c>
      <c r="D6" t="str">
        <f t="shared" si="0"/>
        <v>c</v>
      </c>
      <c r="E6" t="str">
        <f t="shared" si="1"/>
        <v>c.OpenClosedCancelled,</v>
      </c>
      <c r="M6" t="s">
        <v>51</v>
      </c>
      <c r="N6" t="s">
        <v>91</v>
      </c>
    </row>
    <row r="7" spans="1:14" x14ac:dyDescent="0.25">
      <c r="A7" t="s">
        <v>92</v>
      </c>
      <c r="B7" t="s">
        <v>73</v>
      </c>
      <c r="C7" t="s">
        <v>10</v>
      </c>
      <c r="D7" t="str">
        <f t="shared" si="0"/>
        <v>c</v>
      </c>
      <c r="E7" t="str">
        <f t="shared" si="1"/>
        <v>c.PricingStatusCode,</v>
      </c>
      <c r="M7" t="s">
        <v>53</v>
      </c>
      <c r="N7" t="s">
        <v>93</v>
      </c>
    </row>
    <row r="8" spans="1:14" x14ac:dyDescent="0.25">
      <c r="A8" t="s">
        <v>94</v>
      </c>
      <c r="B8" t="s">
        <v>67</v>
      </c>
      <c r="C8" t="s">
        <v>10</v>
      </c>
      <c r="D8" t="str">
        <f t="shared" si="0"/>
        <v>c</v>
      </c>
      <c r="E8" t="str">
        <f t="shared" si="1"/>
        <v>c.ContractType,</v>
      </c>
      <c r="M8" t="s">
        <v>95</v>
      </c>
      <c r="N8" t="s">
        <v>96</v>
      </c>
    </row>
    <row r="9" spans="1:14" x14ac:dyDescent="0.25">
      <c r="A9" t="s">
        <v>97</v>
      </c>
      <c r="B9" t="s">
        <v>8</v>
      </c>
      <c r="C9" t="s">
        <v>17</v>
      </c>
      <c r="D9" t="str">
        <f t="shared" si="0"/>
        <v>gcv</v>
      </c>
      <c r="E9" t="str">
        <f t="shared" si="1"/>
        <v>gcv.SourceSystemKey,</v>
      </c>
      <c r="M9" t="s">
        <v>43</v>
      </c>
      <c r="N9" t="s">
        <v>98</v>
      </c>
    </row>
    <row r="10" spans="1:14" x14ac:dyDescent="0.25">
      <c r="A10" t="s">
        <v>6</v>
      </c>
      <c r="B10" t="s">
        <v>8</v>
      </c>
      <c r="C10" t="s">
        <v>7</v>
      </c>
      <c r="D10" t="str">
        <f t="shared" si="0"/>
        <v>cmdty</v>
      </c>
      <c r="E10" t="str">
        <f t="shared" si="1"/>
        <v>cmdty.SourceSystemKey,</v>
      </c>
      <c r="M10" t="s">
        <v>44</v>
      </c>
      <c r="N10" t="s">
        <v>99</v>
      </c>
    </row>
    <row r="11" spans="1:14" x14ac:dyDescent="0.25">
      <c r="A11" t="s">
        <v>100</v>
      </c>
      <c r="B11" t="s">
        <v>21</v>
      </c>
      <c r="C11" t="s">
        <v>7</v>
      </c>
      <c r="D11" t="str">
        <f t="shared" si="0"/>
        <v>cmdty</v>
      </c>
      <c r="E11" t="str">
        <f t="shared" si="1"/>
        <v>cmdty.CommodityDescription,</v>
      </c>
      <c r="M11" t="s">
        <v>45</v>
      </c>
      <c r="N11" t="s">
        <v>101</v>
      </c>
    </row>
    <row r="12" spans="1:14" x14ac:dyDescent="0.25">
      <c r="A12" t="s">
        <v>102</v>
      </c>
      <c r="B12" t="s">
        <v>20</v>
      </c>
      <c r="C12" t="s">
        <v>88</v>
      </c>
      <c r="D12" t="str">
        <f t="shared" si="0"/>
        <v>cad</v>
      </c>
      <c r="E12" t="str">
        <f t="shared" si="1"/>
        <v>cad.Date,</v>
      </c>
      <c r="M12" t="s">
        <v>41</v>
      </c>
      <c r="N12" t="s">
        <v>103</v>
      </c>
    </row>
    <row r="13" spans="1:14" x14ac:dyDescent="0.25">
      <c r="A13" t="s">
        <v>104</v>
      </c>
      <c r="B13" t="s">
        <v>68</v>
      </c>
      <c r="C13" t="s">
        <v>10</v>
      </c>
      <c r="D13" t="str">
        <f t="shared" si="0"/>
        <v>c</v>
      </c>
      <c r="E13" t="str">
        <f t="shared" si="1"/>
        <v>c.DeliveryBasis,</v>
      </c>
      <c r="M13" t="s">
        <v>42</v>
      </c>
      <c r="N13" t="s">
        <v>105</v>
      </c>
    </row>
    <row r="14" spans="1:14" x14ac:dyDescent="0.25">
      <c r="A14" t="s">
        <v>106</v>
      </c>
      <c r="B14" t="s">
        <v>77</v>
      </c>
      <c r="C14" t="s">
        <v>51</v>
      </c>
      <c r="D14" t="str">
        <f t="shared" si="0"/>
        <v>om</v>
      </c>
      <c r="E14" t="str">
        <f t="shared" si="1"/>
        <v>om.OptionMonthCode,</v>
      </c>
      <c r="M14" t="s">
        <v>46</v>
      </c>
      <c r="N14" t="s">
        <v>107</v>
      </c>
    </row>
    <row r="15" spans="1:14" x14ac:dyDescent="0.25">
      <c r="A15" t="s">
        <v>108</v>
      </c>
      <c r="B15" t="s">
        <v>109</v>
      </c>
      <c r="C15" t="s">
        <v>53</v>
      </c>
      <c r="D15" t="str">
        <f t="shared" si="0"/>
        <v>t</v>
      </c>
      <c r="E15" t="str">
        <f t="shared" si="1"/>
        <v>t.intials,</v>
      </c>
      <c r="M15" t="s">
        <v>40</v>
      </c>
      <c r="N15" t="s">
        <v>110</v>
      </c>
    </row>
    <row r="16" spans="1:14" x14ac:dyDescent="0.25">
      <c r="A16" t="s">
        <v>111</v>
      </c>
      <c r="B16" t="s">
        <v>111</v>
      </c>
      <c r="C16" t="s">
        <v>53</v>
      </c>
      <c r="D16" t="str">
        <f t="shared" si="0"/>
        <v>t</v>
      </c>
      <c r="E16" t="str">
        <f t="shared" si="1"/>
        <v>t.name,</v>
      </c>
      <c r="M16" t="s">
        <v>49</v>
      </c>
      <c r="N16" t="s">
        <v>112</v>
      </c>
    </row>
    <row r="17" spans="1:14" x14ac:dyDescent="0.25">
      <c r="A17" t="s">
        <v>113</v>
      </c>
      <c r="B17" t="s">
        <v>8</v>
      </c>
      <c r="C17" t="s">
        <v>10</v>
      </c>
      <c r="D17" t="str">
        <f t="shared" si="0"/>
        <v>c</v>
      </c>
      <c r="E17" t="str">
        <f t="shared" si="1"/>
        <v>c.SourceSystemKey,</v>
      </c>
      <c r="M17" t="s">
        <v>50</v>
      </c>
      <c r="N17" t="s">
        <v>114</v>
      </c>
    </row>
    <row r="18" spans="1:14" x14ac:dyDescent="0.25">
      <c r="A18" t="s">
        <v>115</v>
      </c>
      <c r="B18" t="s">
        <v>116</v>
      </c>
      <c r="C18" t="s">
        <v>95</v>
      </c>
      <c r="D18" t="str">
        <f t="shared" si="0"/>
        <v>cr</v>
      </c>
      <c r="E18" t="str">
        <f t="shared" si="1"/>
        <v>cr.PricingOrder,</v>
      </c>
      <c r="M18" t="s">
        <v>47</v>
      </c>
      <c r="N18" t="s">
        <v>117</v>
      </c>
    </row>
    <row r="19" spans="1:14" x14ac:dyDescent="0.25">
      <c r="A19" t="s">
        <v>118</v>
      </c>
      <c r="B19" t="s">
        <v>80</v>
      </c>
      <c r="C19" t="s">
        <v>95</v>
      </c>
      <c r="D19" t="str">
        <f t="shared" si="0"/>
        <v>cr</v>
      </c>
      <c r="E19" t="str">
        <f t="shared" si="1"/>
        <v>cr.ReleaseNumber,</v>
      </c>
      <c r="M19" t="s">
        <v>48</v>
      </c>
      <c r="N19" t="s">
        <v>119</v>
      </c>
    </row>
    <row r="20" spans="1:14" x14ac:dyDescent="0.25">
      <c r="A20" t="s">
        <v>102</v>
      </c>
      <c r="B20" t="s">
        <v>20</v>
      </c>
      <c r="C20" t="s">
        <v>43</v>
      </c>
      <c r="D20" t="str">
        <f t="shared" si="0"/>
        <v>cpad</v>
      </c>
      <c r="E20" t="str">
        <f t="shared" si="1"/>
        <v>cpad.Date,</v>
      </c>
    </row>
    <row r="21" spans="1:14" x14ac:dyDescent="0.25">
      <c r="A21" t="s">
        <v>120</v>
      </c>
      <c r="B21" t="s">
        <v>65</v>
      </c>
      <c r="C21" t="s">
        <v>95</v>
      </c>
      <c r="D21" t="str">
        <f t="shared" si="0"/>
        <v>cr</v>
      </c>
      <c r="E21" t="str">
        <f t="shared" si="1"/>
        <v>cr.AmendmentNumber,</v>
      </c>
    </row>
    <row r="22" spans="1:14" x14ac:dyDescent="0.25">
      <c r="A22" t="s">
        <v>121</v>
      </c>
      <c r="B22" t="s">
        <v>23</v>
      </c>
      <c r="C22" t="s">
        <v>95</v>
      </c>
      <c r="D22" t="str">
        <f t="shared" si="0"/>
        <v>cr</v>
      </c>
      <c r="E22" t="str">
        <f t="shared" si="1"/>
        <v>cr.Basis,</v>
      </c>
    </row>
    <row r="23" spans="1:14" x14ac:dyDescent="0.25">
      <c r="A23" t="s">
        <v>122</v>
      </c>
      <c r="B23" t="s">
        <v>20</v>
      </c>
      <c r="C23" t="s">
        <v>44</v>
      </c>
      <c r="D23" t="str">
        <f t="shared" si="0"/>
        <v>bd</v>
      </c>
      <c r="E23" t="str">
        <f t="shared" si="1"/>
        <v>bd.Date,</v>
      </c>
    </row>
    <row r="24" spans="1:14" x14ac:dyDescent="0.25">
      <c r="A24" t="s">
        <v>123</v>
      </c>
      <c r="B24" t="s">
        <v>20</v>
      </c>
      <c r="C24" t="s">
        <v>45</v>
      </c>
      <c r="D24" t="str">
        <f t="shared" si="0"/>
        <v>cd</v>
      </c>
      <c r="E24" t="str">
        <f t="shared" si="1"/>
        <v>cd.Date,</v>
      </c>
    </row>
    <row r="25" spans="1:14" x14ac:dyDescent="0.25">
      <c r="A25" t="s">
        <v>124</v>
      </c>
      <c r="B25" t="s">
        <v>125</v>
      </c>
      <c r="C25" t="s">
        <v>41</v>
      </c>
      <c r="D25" t="str">
        <f t="shared" si="0"/>
        <v>cri</v>
      </c>
      <c r="E25" t="str">
        <f t="shared" si="1"/>
        <v>cri.Deleted,</v>
      </c>
    </row>
    <row r="26" spans="1:14" x14ac:dyDescent="0.25">
      <c r="A26" t="s">
        <v>126</v>
      </c>
      <c r="B26" t="s">
        <v>69</v>
      </c>
      <c r="C26" t="s">
        <v>95</v>
      </c>
      <c r="D26" t="str">
        <f t="shared" si="0"/>
        <v>cr</v>
      </c>
      <c r="E26" t="str">
        <f t="shared" si="1"/>
        <v>cr.Futures,</v>
      </c>
    </row>
    <row r="27" spans="1:14" x14ac:dyDescent="0.25">
      <c r="A27" t="s">
        <v>127</v>
      </c>
      <c r="B27" t="s">
        <v>5</v>
      </c>
      <c r="C27" t="s">
        <v>42</v>
      </c>
      <c r="D27" t="str">
        <f t="shared" si="0"/>
        <v>crn</v>
      </c>
      <c r="E27" t="str">
        <f t="shared" si="1"/>
        <v>crn.Notes,</v>
      </c>
      <c r="J27" t="s">
        <v>88</v>
      </c>
      <c r="K27" t="str">
        <f>SUBSTITUTE(J27,"Dim","")&amp;"CK"</f>
        <v>ContractAddDateCK</v>
      </c>
    </row>
    <row r="28" spans="1:14" x14ac:dyDescent="0.25">
      <c r="A28" t="s">
        <v>128</v>
      </c>
      <c r="B28" t="s">
        <v>72</v>
      </c>
      <c r="C28" t="s">
        <v>95</v>
      </c>
      <c r="D28" t="str">
        <f t="shared" si="0"/>
        <v>cr</v>
      </c>
      <c r="E28" t="str">
        <f t="shared" si="1"/>
        <v>cr.Price,</v>
      </c>
      <c r="J28" t="s">
        <v>43</v>
      </c>
      <c r="K28" t="str">
        <f t="shared" ref="K28:K33" si="2">SUBSTITUTE(J28,"Dim","")&amp;"CK"</f>
        <v>ContractPricingAddDateCK</v>
      </c>
    </row>
    <row r="29" spans="1:14" x14ac:dyDescent="0.25">
      <c r="A29" t="s">
        <v>129</v>
      </c>
      <c r="B29" t="s">
        <v>20</v>
      </c>
      <c r="C29" t="s">
        <v>46</v>
      </c>
      <c r="D29" t="str">
        <f t="shared" si="0"/>
        <v>pd</v>
      </c>
      <c r="E29" t="str">
        <f t="shared" si="1"/>
        <v>pd.Date,</v>
      </c>
      <c r="J29" t="s">
        <v>44</v>
      </c>
      <c r="K29" t="str">
        <f t="shared" si="2"/>
        <v>BasisDateCK</v>
      </c>
    </row>
    <row r="30" spans="1:14" x14ac:dyDescent="0.25">
      <c r="A30" t="s">
        <v>11</v>
      </c>
      <c r="B30" t="s">
        <v>12</v>
      </c>
      <c r="C30" t="s">
        <v>95</v>
      </c>
      <c r="D30" t="str">
        <f t="shared" si="0"/>
        <v>cr</v>
      </c>
      <c r="E30" t="str">
        <f t="shared" si="1"/>
        <v>cr.Quantity,</v>
      </c>
      <c r="J30" t="s">
        <v>45</v>
      </c>
      <c r="K30" t="str">
        <f t="shared" si="2"/>
        <v>ChangeDateCK</v>
      </c>
    </row>
    <row r="31" spans="1:14" x14ac:dyDescent="0.25">
      <c r="A31" t="s">
        <v>130</v>
      </c>
      <c r="B31" t="s">
        <v>66</v>
      </c>
      <c r="C31" t="s">
        <v>41</v>
      </c>
      <c r="D31" t="str">
        <f t="shared" si="0"/>
        <v>cri</v>
      </c>
      <c r="E31" t="str">
        <f t="shared" si="1"/>
        <v>cri.Signed,</v>
      </c>
      <c r="J31" t="s">
        <v>46</v>
      </c>
      <c r="K31" t="str">
        <f t="shared" si="2"/>
        <v>PriceDateCK</v>
      </c>
    </row>
    <row r="32" spans="1:14" x14ac:dyDescent="0.25">
      <c r="A32" t="s">
        <v>131</v>
      </c>
      <c r="B32" t="s">
        <v>8</v>
      </c>
      <c r="C32" t="s">
        <v>40</v>
      </c>
      <c r="D32" t="str">
        <f t="shared" si="0"/>
        <v>pc</v>
      </c>
      <c r="E32" t="str">
        <f t="shared" si="1"/>
        <v>pc.SourceSystemKey,</v>
      </c>
      <c r="J32" t="s">
        <v>47</v>
      </c>
      <c r="K32" t="str">
        <f t="shared" si="2"/>
        <v>ScheduledShipStartDateCK</v>
      </c>
    </row>
    <row r="33" spans="1:11" x14ac:dyDescent="0.25">
      <c r="A33" t="s">
        <v>132</v>
      </c>
      <c r="B33" t="s">
        <v>8</v>
      </c>
      <c r="C33" t="s">
        <v>49</v>
      </c>
      <c r="D33" t="str">
        <f t="shared" si="0"/>
        <v>sl</v>
      </c>
      <c r="E33" t="str">
        <f t="shared" si="1"/>
        <v>sl.SourceSystemKey,</v>
      </c>
      <c r="J33" t="s">
        <v>48</v>
      </c>
      <c r="K33" t="str">
        <f t="shared" si="2"/>
        <v>ScheduledShipEndDateCK</v>
      </c>
    </row>
    <row r="34" spans="1:11" x14ac:dyDescent="0.25">
      <c r="A34" t="s">
        <v>133</v>
      </c>
      <c r="B34" t="s">
        <v>8</v>
      </c>
      <c r="C34" t="s">
        <v>50</v>
      </c>
      <c r="D34" t="str">
        <f t="shared" si="0"/>
        <v>st</v>
      </c>
      <c r="E34" t="str">
        <f t="shared" si="1"/>
        <v>st.SourceSystemKey,</v>
      </c>
    </row>
    <row r="35" spans="1:11" x14ac:dyDescent="0.25">
      <c r="A35" t="s">
        <v>134</v>
      </c>
      <c r="B35" t="s">
        <v>78</v>
      </c>
      <c r="C35" t="s">
        <v>95</v>
      </c>
      <c r="D35" t="str">
        <f t="shared" si="0"/>
        <v>cr</v>
      </c>
      <c r="E35" t="str">
        <f t="shared" si="1"/>
        <v>cr.EstimatedAppliedQuantity,</v>
      </c>
    </row>
    <row r="36" spans="1:11" x14ac:dyDescent="0.25">
      <c r="A36" t="s">
        <v>135</v>
      </c>
      <c r="B36" t="s">
        <v>20</v>
      </c>
      <c r="C36" t="s">
        <v>47</v>
      </c>
      <c r="D36" t="str">
        <f t="shared" si="0"/>
        <v>sssd</v>
      </c>
      <c r="E36" t="str">
        <f t="shared" si="1"/>
        <v>sssd.Date,</v>
      </c>
    </row>
    <row r="37" spans="1:11" x14ac:dyDescent="0.25">
      <c r="A37" t="s">
        <v>136</v>
      </c>
      <c r="B37" t="s">
        <v>20</v>
      </c>
      <c r="C37" t="s">
        <v>48</v>
      </c>
      <c r="D37" t="str">
        <f t="shared" si="0"/>
        <v>ssed</v>
      </c>
      <c r="E37" t="str">
        <f t="shared" si="1"/>
        <v>ssed.Date,</v>
      </c>
    </row>
    <row r="38" spans="1:11" x14ac:dyDescent="0.25">
      <c r="A38" t="s">
        <v>137</v>
      </c>
      <c r="B38" t="s">
        <v>70</v>
      </c>
      <c r="C38" t="s">
        <v>10</v>
      </c>
      <c r="D38" t="str">
        <f t="shared" si="0"/>
        <v>c</v>
      </c>
      <c r="E38" t="str">
        <f t="shared" si="1"/>
        <v>c.MarketZoneName,</v>
      </c>
    </row>
    <row r="39" spans="1:11" x14ac:dyDescent="0.25">
      <c r="A39" t="s">
        <v>138</v>
      </c>
      <c r="B39" t="s">
        <v>79</v>
      </c>
      <c r="C39" t="s">
        <v>10</v>
      </c>
      <c r="D39" t="str">
        <f t="shared" si="0"/>
        <v>c</v>
      </c>
      <c r="E39" t="str">
        <f t="shared" si="1"/>
        <v>c.MarketZoneAdjustment,</v>
      </c>
    </row>
    <row r="40" spans="1:11" x14ac:dyDescent="0.25">
      <c r="A40" t="s">
        <v>139</v>
      </c>
      <c r="B40" t="s">
        <v>140</v>
      </c>
      <c r="C40" t="s">
        <v>95</v>
      </c>
      <c r="D40" t="str">
        <f t="shared" si="0"/>
        <v>cr</v>
      </c>
      <c r="E40" t="str">
        <f t="shared" si="1"/>
        <v>cr.FreightAdjustment,</v>
      </c>
    </row>
    <row r="41" spans="1:11" x14ac:dyDescent="0.25">
      <c r="A41" t="s">
        <v>141</v>
      </c>
      <c r="B41" t="s">
        <v>142</v>
      </c>
      <c r="C41" t="s">
        <v>95</v>
      </c>
      <c r="D41" t="str">
        <f t="shared" si="0"/>
        <v>cr</v>
      </c>
      <c r="E41" t="str">
        <f t="shared" si="1"/>
        <v>cr.MTMBasis,</v>
      </c>
    </row>
    <row r="42" spans="1:11" x14ac:dyDescent="0.25">
      <c r="A42" t="s">
        <v>143</v>
      </c>
      <c r="B42" t="s">
        <v>144</v>
      </c>
      <c r="C42" t="s">
        <v>95</v>
      </c>
      <c r="D42" t="str">
        <f t="shared" si="0"/>
        <v>cr</v>
      </c>
      <c r="E42" t="str">
        <f t="shared" si="1"/>
        <v>cr.MTMPrice,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F15" sqref="F15"/>
    </sheetView>
  </sheetViews>
  <sheetFormatPr defaultRowHeight="15" x14ac:dyDescent="0.25"/>
  <cols>
    <col min="1" max="1" width="25.85546875" bestFit="1" customWidth="1"/>
    <col min="2" max="2" width="11.5703125" bestFit="1" customWidth="1"/>
    <col min="3" max="3" width="12.28515625" bestFit="1" customWidth="1"/>
    <col min="4" max="4" width="20.85546875" bestFit="1" customWidth="1"/>
    <col min="5" max="5" width="31.7109375" bestFit="1" customWidth="1"/>
    <col min="6" max="6" width="64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81</v>
      </c>
      <c r="F1" s="1" t="s">
        <v>5</v>
      </c>
    </row>
    <row r="2" spans="1:6" x14ac:dyDescent="0.25">
      <c r="A2" t="s">
        <v>166</v>
      </c>
      <c r="B2" t="s">
        <v>180</v>
      </c>
      <c r="C2" t="s">
        <v>181</v>
      </c>
      <c r="E2" t="s">
        <v>183</v>
      </c>
    </row>
    <row r="3" spans="1:6" x14ac:dyDescent="0.25">
      <c r="A3" t="s">
        <v>167</v>
      </c>
      <c r="B3" t="s">
        <v>180</v>
      </c>
      <c r="C3" t="s">
        <v>181</v>
      </c>
      <c r="E3" t="s">
        <v>183</v>
      </c>
    </row>
    <row r="4" spans="1:6" x14ac:dyDescent="0.25">
      <c r="A4" t="s">
        <v>168</v>
      </c>
      <c r="B4" t="s">
        <v>180</v>
      </c>
      <c r="C4" t="s">
        <v>181</v>
      </c>
      <c r="E4" t="s">
        <v>183</v>
      </c>
    </row>
    <row r="5" spans="1:6" x14ac:dyDescent="0.25">
      <c r="A5" t="s">
        <v>169</v>
      </c>
      <c r="B5" t="s">
        <v>180</v>
      </c>
      <c r="C5" t="s">
        <v>181</v>
      </c>
      <c r="E5" t="s">
        <v>183</v>
      </c>
    </row>
    <row r="6" spans="1:6" x14ac:dyDescent="0.25">
      <c r="A6" t="s">
        <v>170</v>
      </c>
      <c r="B6" t="s">
        <v>180</v>
      </c>
      <c r="C6" t="s">
        <v>181</v>
      </c>
      <c r="E6" t="s">
        <v>183</v>
      </c>
    </row>
    <row r="7" spans="1:6" x14ac:dyDescent="0.25">
      <c r="A7" t="s">
        <v>171</v>
      </c>
      <c r="B7" t="s">
        <v>180</v>
      </c>
      <c r="C7" t="s">
        <v>181</v>
      </c>
      <c r="E7" t="s">
        <v>183</v>
      </c>
    </row>
    <row r="8" spans="1:6" x14ac:dyDescent="0.25">
      <c r="A8" t="s">
        <v>172</v>
      </c>
      <c r="B8" t="s">
        <v>180</v>
      </c>
      <c r="C8" t="s">
        <v>181</v>
      </c>
      <c r="E8" t="s">
        <v>183</v>
      </c>
    </row>
    <row r="9" spans="1:6" x14ac:dyDescent="0.25">
      <c r="A9" t="s">
        <v>173</v>
      </c>
      <c r="B9" t="s">
        <v>180</v>
      </c>
      <c r="C9" t="s">
        <v>181</v>
      </c>
      <c r="E9" t="s">
        <v>183</v>
      </c>
    </row>
    <row r="10" spans="1:6" x14ac:dyDescent="0.25">
      <c r="A10" t="s">
        <v>174</v>
      </c>
      <c r="B10" t="s">
        <v>180</v>
      </c>
      <c r="C10" t="s">
        <v>181</v>
      </c>
      <c r="E10" t="s">
        <v>183</v>
      </c>
    </row>
    <row r="11" spans="1:6" x14ac:dyDescent="0.25">
      <c r="A11" t="s">
        <v>175</v>
      </c>
      <c r="B11" t="s">
        <v>180</v>
      </c>
      <c r="C11" t="s">
        <v>181</v>
      </c>
      <c r="E11" t="s">
        <v>183</v>
      </c>
    </row>
    <row r="12" spans="1:6" x14ac:dyDescent="0.25">
      <c r="A12" t="s">
        <v>176</v>
      </c>
      <c r="B12" t="s">
        <v>180</v>
      </c>
      <c r="C12" t="s">
        <v>181</v>
      </c>
      <c r="E12" t="s">
        <v>183</v>
      </c>
    </row>
    <row r="13" spans="1:6" x14ac:dyDescent="0.25">
      <c r="A13" t="s">
        <v>177</v>
      </c>
      <c r="B13" t="s">
        <v>180</v>
      </c>
      <c r="C13" t="s">
        <v>181</v>
      </c>
      <c r="E13" t="s">
        <v>183</v>
      </c>
    </row>
    <row r="14" spans="1:6" x14ac:dyDescent="0.25">
      <c r="A14" t="s">
        <v>178</v>
      </c>
      <c r="B14" t="s">
        <v>158</v>
      </c>
      <c r="E14" t="s">
        <v>183</v>
      </c>
    </row>
    <row r="15" spans="1:6" x14ac:dyDescent="0.25">
      <c r="A15" t="s">
        <v>179</v>
      </c>
      <c r="B15" t="s">
        <v>159</v>
      </c>
      <c r="C15" t="s">
        <v>181</v>
      </c>
      <c r="D15" t="s">
        <v>182</v>
      </c>
      <c r="E15" t="s">
        <v>183</v>
      </c>
      <c r="F15" t="s">
        <v>184</v>
      </c>
    </row>
  </sheetData>
  <autoFilter ref="A1:F11" xr:uid="{00000000-0009-0000-0000-000001000000}"/>
  <dataValidations disablePrompts="1" count="2">
    <dataValidation type="list" allowBlank="1" showInputMessage="1" showErrorMessage="1" sqref="C1" xr:uid="{00000000-0002-0000-0100-000000000000}">
      <formula1>"Dimension, Fact"</formula1>
    </dataValidation>
    <dataValidation type="list" allowBlank="1" showInputMessage="1" showErrorMessage="1" sqref="D1" xr:uid="{00000000-0002-0000-0100-000001000000}">
      <formula1>"Junk, Role Play, Junk, Degenerate"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8"/>
  <sheetViews>
    <sheetView tabSelected="1" workbookViewId="0">
      <selection activeCell="J14" sqref="J14"/>
    </sheetView>
  </sheetViews>
  <sheetFormatPr defaultRowHeight="15" x14ac:dyDescent="0.25"/>
  <cols>
    <col min="1" max="1" width="26.42578125" bestFit="1" customWidth="1"/>
    <col min="2" max="2" width="21.140625" bestFit="1" customWidth="1"/>
    <col min="3" max="3" width="44.85546875" bestFit="1" customWidth="1"/>
  </cols>
  <sheetData>
    <row r="1" spans="1:7" x14ac:dyDescent="0.25">
      <c r="A1" t="s">
        <v>185</v>
      </c>
      <c r="B1" t="s">
        <v>148</v>
      </c>
      <c r="C1" t="str">
        <f>A1&amp;" "&amp;B1</f>
        <v>action_type NVARCHAR(255) NULL,</v>
      </c>
      <c r="G1" t="s">
        <v>24</v>
      </c>
    </row>
    <row r="2" spans="1:7" x14ac:dyDescent="0.25">
      <c r="A2" t="s">
        <v>186</v>
      </c>
      <c r="B2" t="s">
        <v>148</v>
      </c>
      <c r="C2" t="str">
        <f t="shared" ref="C2:C48" si="0">A2&amp;" "&amp;B2</f>
        <v>m_ticker NVARCHAR(255) NULL,</v>
      </c>
    </row>
    <row r="3" spans="1:7" x14ac:dyDescent="0.25">
      <c r="A3" t="s">
        <v>187</v>
      </c>
      <c r="B3" t="s">
        <v>148</v>
      </c>
      <c r="C3" t="str">
        <f t="shared" si="0"/>
        <v>status NVARCHAR(255) NULL,</v>
      </c>
    </row>
    <row r="4" spans="1:7" x14ac:dyDescent="0.25">
      <c r="A4" t="s">
        <v>188</v>
      </c>
      <c r="B4" t="s">
        <v>148</v>
      </c>
      <c r="C4" t="str">
        <f t="shared" si="0"/>
        <v>per_end_month_nbr NVARCHAR(255) NULL,</v>
      </c>
    </row>
    <row r="5" spans="1:7" x14ac:dyDescent="0.25">
      <c r="A5" t="s">
        <v>189</v>
      </c>
      <c r="B5" t="s">
        <v>148</v>
      </c>
      <c r="C5" t="str">
        <f t="shared" si="0"/>
        <v>comp_name NVARCHAR(255) NULL,</v>
      </c>
    </row>
    <row r="6" spans="1:7" x14ac:dyDescent="0.25">
      <c r="A6" t="s">
        <v>190</v>
      </c>
      <c r="B6" t="s">
        <v>148</v>
      </c>
      <c r="C6" t="str">
        <f t="shared" si="0"/>
        <v>ticker NVARCHAR(255) NULL,</v>
      </c>
    </row>
    <row r="7" spans="1:7" x14ac:dyDescent="0.25">
      <c r="A7" t="s">
        <v>191</v>
      </c>
      <c r="B7" t="s">
        <v>148</v>
      </c>
      <c r="C7" t="str">
        <f t="shared" si="0"/>
        <v>change_txt NVARCHAR(255) NULL,</v>
      </c>
    </row>
    <row r="8" spans="1:7" x14ac:dyDescent="0.25">
      <c r="A8" t="s">
        <v>192</v>
      </c>
      <c r="B8" t="s">
        <v>148</v>
      </c>
      <c r="C8" t="str">
        <f t="shared" si="0"/>
        <v>ex_date NVARCHAR(255) NULL,</v>
      </c>
    </row>
    <row r="9" spans="1:7" x14ac:dyDescent="0.25">
      <c r="A9" t="s">
        <v>193</v>
      </c>
      <c r="B9" t="s">
        <v>148</v>
      </c>
      <c r="C9" t="str">
        <f t="shared" si="0"/>
        <v>proc_date NVARCHAR(255) NULL,</v>
      </c>
    </row>
    <row r="10" spans="1:7" x14ac:dyDescent="0.25">
      <c r="B10" t="s">
        <v>148</v>
      </c>
      <c r="C10" t="str">
        <f t="shared" si="0"/>
        <v xml:space="preserve"> NVARCHAR(255) NULL,</v>
      </c>
    </row>
    <row r="11" spans="1:7" x14ac:dyDescent="0.25">
      <c r="B11" t="s">
        <v>148</v>
      </c>
      <c r="C11" t="str">
        <f t="shared" si="0"/>
        <v xml:space="preserve"> NVARCHAR(255) NULL,</v>
      </c>
    </row>
    <row r="12" spans="1:7" x14ac:dyDescent="0.25">
      <c r="B12" t="s">
        <v>148</v>
      </c>
      <c r="C12" t="str">
        <f t="shared" si="0"/>
        <v xml:space="preserve"> NVARCHAR(255) NULL,</v>
      </c>
    </row>
    <row r="13" spans="1:7" x14ac:dyDescent="0.25">
      <c r="B13" t="s">
        <v>148</v>
      </c>
      <c r="C13" t="str">
        <f t="shared" si="0"/>
        <v xml:space="preserve"> NVARCHAR(255) NULL,</v>
      </c>
    </row>
    <row r="14" spans="1:7" x14ac:dyDescent="0.25">
      <c r="B14" t="s">
        <v>148</v>
      </c>
      <c r="C14" t="str">
        <f t="shared" si="0"/>
        <v xml:space="preserve"> NVARCHAR(255) NULL,</v>
      </c>
    </row>
    <row r="15" spans="1:7" x14ac:dyDescent="0.25">
      <c r="B15" t="s">
        <v>148</v>
      </c>
      <c r="C15" t="str">
        <f t="shared" si="0"/>
        <v xml:space="preserve"> NVARCHAR(255) NULL,</v>
      </c>
    </row>
    <row r="16" spans="1:7" x14ac:dyDescent="0.25">
      <c r="B16" t="s">
        <v>148</v>
      </c>
      <c r="C16" t="str">
        <f t="shared" si="0"/>
        <v xml:space="preserve"> NVARCHAR(255) NULL,</v>
      </c>
    </row>
    <row r="17" spans="2:3" x14ac:dyDescent="0.25">
      <c r="B17" t="s">
        <v>148</v>
      </c>
      <c r="C17" t="str">
        <f t="shared" si="0"/>
        <v xml:space="preserve"> NVARCHAR(255) NULL,</v>
      </c>
    </row>
    <row r="18" spans="2:3" x14ac:dyDescent="0.25">
      <c r="B18" t="s">
        <v>148</v>
      </c>
      <c r="C18" t="str">
        <f t="shared" si="0"/>
        <v xml:space="preserve"> NVARCHAR(255) NULL,</v>
      </c>
    </row>
    <row r="19" spans="2:3" x14ac:dyDescent="0.25">
      <c r="B19" t="s">
        <v>148</v>
      </c>
      <c r="C19" t="str">
        <f t="shared" si="0"/>
        <v xml:space="preserve"> NVARCHAR(255) NULL,</v>
      </c>
    </row>
    <row r="20" spans="2:3" x14ac:dyDescent="0.25">
      <c r="B20" t="s">
        <v>148</v>
      </c>
      <c r="C20" t="str">
        <f t="shared" si="0"/>
        <v xml:space="preserve"> NVARCHAR(255) NULL,</v>
      </c>
    </row>
    <row r="21" spans="2:3" x14ac:dyDescent="0.25">
      <c r="B21" t="s">
        <v>148</v>
      </c>
      <c r="C21" t="str">
        <f t="shared" si="0"/>
        <v xml:space="preserve"> NVARCHAR(255) NULL,</v>
      </c>
    </row>
    <row r="22" spans="2:3" x14ac:dyDescent="0.25">
      <c r="B22" t="s">
        <v>148</v>
      </c>
      <c r="C22" t="str">
        <f t="shared" si="0"/>
        <v xml:space="preserve"> NVARCHAR(255) NULL,</v>
      </c>
    </row>
    <row r="23" spans="2:3" x14ac:dyDescent="0.25">
      <c r="B23" t="s">
        <v>148</v>
      </c>
      <c r="C23" t="str">
        <f t="shared" si="0"/>
        <v xml:space="preserve"> NVARCHAR(255) NULL,</v>
      </c>
    </row>
    <row r="24" spans="2:3" x14ac:dyDescent="0.25">
      <c r="B24" t="s">
        <v>148</v>
      </c>
      <c r="C24" t="str">
        <f t="shared" si="0"/>
        <v xml:space="preserve"> NVARCHAR(255) NULL,</v>
      </c>
    </row>
    <row r="25" spans="2:3" x14ac:dyDescent="0.25">
      <c r="B25" t="s">
        <v>148</v>
      </c>
      <c r="C25" t="str">
        <f t="shared" si="0"/>
        <v xml:space="preserve"> NVARCHAR(255) NULL,</v>
      </c>
    </row>
    <row r="26" spans="2:3" x14ac:dyDescent="0.25">
      <c r="B26" t="s">
        <v>148</v>
      </c>
      <c r="C26" t="str">
        <f t="shared" si="0"/>
        <v xml:space="preserve"> NVARCHAR(255) NULL,</v>
      </c>
    </row>
    <row r="27" spans="2:3" x14ac:dyDescent="0.25">
      <c r="B27" t="s">
        <v>148</v>
      </c>
      <c r="C27" t="str">
        <f t="shared" si="0"/>
        <v xml:space="preserve"> NVARCHAR(255) NULL,</v>
      </c>
    </row>
    <row r="28" spans="2:3" x14ac:dyDescent="0.25">
      <c r="B28" t="s">
        <v>148</v>
      </c>
      <c r="C28" t="str">
        <f t="shared" si="0"/>
        <v xml:space="preserve"> NVARCHAR(255) NULL,</v>
      </c>
    </row>
    <row r="29" spans="2:3" x14ac:dyDescent="0.25">
      <c r="B29" t="s">
        <v>148</v>
      </c>
      <c r="C29" t="str">
        <f t="shared" si="0"/>
        <v xml:space="preserve"> NVARCHAR(255) NULL,</v>
      </c>
    </row>
    <row r="30" spans="2:3" x14ac:dyDescent="0.25">
      <c r="B30" t="s">
        <v>148</v>
      </c>
      <c r="C30" t="str">
        <f t="shared" si="0"/>
        <v xml:space="preserve"> NVARCHAR(255) NULL,</v>
      </c>
    </row>
    <row r="31" spans="2:3" x14ac:dyDescent="0.25">
      <c r="B31" t="s">
        <v>148</v>
      </c>
      <c r="C31" t="str">
        <f t="shared" si="0"/>
        <v xml:space="preserve"> NVARCHAR(255) NULL,</v>
      </c>
    </row>
    <row r="32" spans="2:3" x14ac:dyDescent="0.25">
      <c r="B32" t="s">
        <v>148</v>
      </c>
      <c r="C32" t="str">
        <f t="shared" si="0"/>
        <v xml:space="preserve"> NVARCHAR(255) NULL,</v>
      </c>
    </row>
    <row r="33" spans="2:3" x14ac:dyDescent="0.25">
      <c r="B33" t="s">
        <v>148</v>
      </c>
      <c r="C33" t="str">
        <f t="shared" si="0"/>
        <v xml:space="preserve"> NVARCHAR(255) NULL,</v>
      </c>
    </row>
    <row r="34" spans="2:3" x14ac:dyDescent="0.25">
      <c r="B34" t="s">
        <v>148</v>
      </c>
      <c r="C34" t="str">
        <f t="shared" si="0"/>
        <v xml:space="preserve"> NVARCHAR(255) NULL,</v>
      </c>
    </row>
    <row r="35" spans="2:3" x14ac:dyDescent="0.25">
      <c r="B35" t="s">
        <v>148</v>
      </c>
      <c r="C35" t="str">
        <f t="shared" si="0"/>
        <v xml:space="preserve"> NVARCHAR(255) NULL,</v>
      </c>
    </row>
    <row r="36" spans="2:3" x14ac:dyDescent="0.25">
      <c r="B36" t="s">
        <v>148</v>
      </c>
      <c r="C36" t="str">
        <f t="shared" si="0"/>
        <v xml:space="preserve"> NVARCHAR(255) NULL,</v>
      </c>
    </row>
    <row r="37" spans="2:3" x14ac:dyDescent="0.25">
      <c r="B37" t="s">
        <v>148</v>
      </c>
      <c r="C37" t="str">
        <f t="shared" si="0"/>
        <v xml:space="preserve"> NVARCHAR(255) NULL,</v>
      </c>
    </row>
    <row r="38" spans="2:3" x14ac:dyDescent="0.25">
      <c r="B38" t="s">
        <v>148</v>
      </c>
      <c r="C38" t="str">
        <f t="shared" si="0"/>
        <v xml:space="preserve"> NVARCHAR(255) NULL,</v>
      </c>
    </row>
    <row r="39" spans="2:3" x14ac:dyDescent="0.25">
      <c r="B39" t="s">
        <v>148</v>
      </c>
      <c r="C39" t="str">
        <f t="shared" si="0"/>
        <v xml:space="preserve"> NVARCHAR(255) NULL,</v>
      </c>
    </row>
    <row r="40" spans="2:3" x14ac:dyDescent="0.25">
      <c r="B40" t="s">
        <v>148</v>
      </c>
      <c r="C40" t="str">
        <f t="shared" si="0"/>
        <v xml:space="preserve"> NVARCHAR(255) NULL,</v>
      </c>
    </row>
    <row r="41" spans="2:3" x14ac:dyDescent="0.25">
      <c r="B41" t="s">
        <v>148</v>
      </c>
      <c r="C41" t="str">
        <f t="shared" si="0"/>
        <v xml:space="preserve"> NVARCHAR(255) NULL,</v>
      </c>
    </row>
    <row r="42" spans="2:3" x14ac:dyDescent="0.25">
      <c r="B42" t="s">
        <v>148</v>
      </c>
      <c r="C42" t="str">
        <f t="shared" si="0"/>
        <v xml:space="preserve"> NVARCHAR(255) NULL,</v>
      </c>
    </row>
    <row r="43" spans="2:3" x14ac:dyDescent="0.25">
      <c r="B43" t="s">
        <v>148</v>
      </c>
      <c r="C43" t="str">
        <f t="shared" si="0"/>
        <v xml:space="preserve"> NVARCHAR(255) NULL,</v>
      </c>
    </row>
    <row r="44" spans="2:3" x14ac:dyDescent="0.25">
      <c r="B44" t="s">
        <v>148</v>
      </c>
      <c r="C44" t="str">
        <f t="shared" si="0"/>
        <v xml:space="preserve"> NVARCHAR(255) NULL,</v>
      </c>
    </row>
    <row r="45" spans="2:3" x14ac:dyDescent="0.25">
      <c r="B45" t="s">
        <v>148</v>
      </c>
      <c r="C45" t="str">
        <f t="shared" si="0"/>
        <v xml:space="preserve"> NVARCHAR(255) NULL,</v>
      </c>
    </row>
    <row r="46" spans="2:3" x14ac:dyDescent="0.25">
      <c r="B46" t="s">
        <v>148</v>
      </c>
      <c r="C46" t="str">
        <f t="shared" si="0"/>
        <v xml:space="preserve"> NVARCHAR(255) NULL,</v>
      </c>
    </row>
    <row r="47" spans="2:3" x14ac:dyDescent="0.25">
      <c r="B47" t="s">
        <v>148</v>
      </c>
      <c r="C47" t="str">
        <f t="shared" si="0"/>
        <v xml:space="preserve"> NVARCHAR(255) NULL,</v>
      </c>
    </row>
    <row r="48" spans="2:3" x14ac:dyDescent="0.25">
      <c r="B48" t="s">
        <v>148</v>
      </c>
      <c r="C48" t="str">
        <f t="shared" si="0"/>
        <v xml:space="preserve"> NVARCHAR(255) NULL,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M12" sqref="M12"/>
    </sheetView>
  </sheetViews>
  <sheetFormatPr defaultRowHeight="15" x14ac:dyDescent="0.25"/>
  <cols>
    <col min="1" max="1" width="23.85546875" bestFit="1" customWidth="1"/>
    <col min="2" max="2" width="41.7109375" bestFit="1" customWidth="1"/>
  </cols>
  <sheetData>
    <row r="1" spans="1:2" x14ac:dyDescent="0.25">
      <c r="A1" s="1" t="s">
        <v>4</v>
      </c>
      <c r="B1" s="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C3" sqref="C3"/>
    </sheetView>
  </sheetViews>
  <sheetFormatPr defaultRowHeight="15" x14ac:dyDescent="0.25"/>
  <cols>
    <col min="1" max="1" width="29.42578125" bestFit="1" customWidth="1"/>
    <col min="2" max="2" width="16.85546875" bestFit="1" customWidth="1"/>
    <col min="3" max="3" width="28.140625" bestFit="1" customWidth="1"/>
  </cols>
  <sheetData>
    <row r="1" spans="1:5" x14ac:dyDescent="0.25">
      <c r="A1" s="1" t="s">
        <v>9</v>
      </c>
      <c r="B1" s="1" t="s">
        <v>26</v>
      </c>
      <c r="C1" s="1" t="s">
        <v>27</v>
      </c>
      <c r="E1" s="1"/>
    </row>
    <row r="2" spans="1:5" x14ac:dyDescent="0.25">
      <c r="A2" t="s">
        <v>164</v>
      </c>
      <c r="B2" t="s">
        <v>8</v>
      </c>
      <c r="C2" t="s"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E12"/>
  <sheetViews>
    <sheetView workbookViewId="0">
      <selection activeCell="D13" sqref="D13"/>
    </sheetView>
  </sheetViews>
  <sheetFormatPr defaultRowHeight="15" x14ac:dyDescent="0.25"/>
  <cols>
    <col min="1" max="1" width="14.5703125" bestFit="1" customWidth="1"/>
    <col min="2" max="2" width="18.28515625" bestFit="1" customWidth="1"/>
    <col min="3" max="3" width="22.140625" bestFit="1" customWidth="1"/>
    <col min="4" max="4" width="21.140625" bestFit="1" customWidth="1"/>
    <col min="5" max="5" width="8.5703125" bestFit="1" customWidth="1"/>
  </cols>
  <sheetData>
    <row r="1" spans="1:5" s="1" customFormat="1" x14ac:dyDescent="0.25">
      <c r="A1" s="1" t="s">
        <v>29</v>
      </c>
      <c r="B1" s="1" t="s">
        <v>30</v>
      </c>
      <c r="C1" s="1" t="s">
        <v>31</v>
      </c>
      <c r="D1" s="1" t="s">
        <v>32</v>
      </c>
      <c r="E1" s="1" t="s">
        <v>5</v>
      </c>
    </row>
    <row r="2" spans="1:5" x14ac:dyDescent="0.25">
      <c r="A2" t="s">
        <v>162</v>
      </c>
      <c r="B2" t="s">
        <v>150</v>
      </c>
      <c r="C2" t="s">
        <v>160</v>
      </c>
      <c r="D2" t="s">
        <v>150</v>
      </c>
    </row>
    <row r="3" spans="1:5" x14ac:dyDescent="0.25">
      <c r="A3" t="s">
        <v>162</v>
      </c>
      <c r="B3" t="s">
        <v>151</v>
      </c>
      <c r="C3" t="s">
        <v>160</v>
      </c>
      <c r="D3" t="s">
        <v>151</v>
      </c>
    </row>
    <row r="4" spans="1:5" x14ac:dyDescent="0.25">
      <c r="A4" t="s">
        <v>162</v>
      </c>
      <c r="B4" t="s">
        <v>152</v>
      </c>
      <c r="C4" t="s">
        <v>160</v>
      </c>
      <c r="D4" t="s">
        <v>152</v>
      </c>
    </row>
    <row r="5" spans="1:5" hidden="1" x14ac:dyDescent="0.25">
      <c r="A5" t="s">
        <v>162</v>
      </c>
      <c r="B5" t="s">
        <v>153</v>
      </c>
      <c r="C5" t="s">
        <v>161</v>
      </c>
      <c r="D5" t="s">
        <v>153</v>
      </c>
    </row>
    <row r="6" spans="1:5" hidden="1" x14ac:dyDescent="0.25">
      <c r="A6" t="s">
        <v>162</v>
      </c>
      <c r="B6" t="s">
        <v>154</v>
      </c>
      <c r="C6" t="s">
        <v>161</v>
      </c>
      <c r="D6" t="s">
        <v>154</v>
      </c>
    </row>
    <row r="7" spans="1:5" x14ac:dyDescent="0.25">
      <c r="A7" t="s">
        <v>162</v>
      </c>
      <c r="B7" t="s">
        <v>75</v>
      </c>
      <c r="C7" t="s">
        <v>160</v>
      </c>
      <c r="D7" t="s">
        <v>75</v>
      </c>
    </row>
    <row r="8" spans="1:5" x14ac:dyDescent="0.25">
      <c r="A8" t="s">
        <v>162</v>
      </c>
      <c r="B8" t="s">
        <v>155</v>
      </c>
      <c r="C8" t="s">
        <v>160</v>
      </c>
      <c r="D8" t="s">
        <v>155</v>
      </c>
    </row>
    <row r="9" spans="1:5" hidden="1" x14ac:dyDescent="0.25">
      <c r="A9" t="s">
        <v>162</v>
      </c>
      <c r="B9" t="s">
        <v>156</v>
      </c>
      <c r="C9" t="s">
        <v>161</v>
      </c>
      <c r="D9" t="s">
        <v>156</v>
      </c>
    </row>
    <row r="10" spans="1:5" x14ac:dyDescent="0.25">
      <c r="A10" t="s">
        <v>162</v>
      </c>
      <c r="B10" t="s">
        <v>74</v>
      </c>
      <c r="C10" t="s">
        <v>160</v>
      </c>
      <c r="D10" t="s">
        <v>74</v>
      </c>
    </row>
    <row r="11" spans="1:5" x14ac:dyDescent="0.25">
      <c r="A11" t="s">
        <v>162</v>
      </c>
      <c r="B11" t="s">
        <v>157</v>
      </c>
      <c r="C11" t="s">
        <v>160</v>
      </c>
      <c r="D11" t="s">
        <v>157</v>
      </c>
    </row>
    <row r="12" spans="1:5" x14ac:dyDescent="0.25">
      <c r="A12" t="s">
        <v>162</v>
      </c>
      <c r="B12" t="s">
        <v>157</v>
      </c>
      <c r="C12" t="s">
        <v>160</v>
      </c>
      <c r="D12" t="s">
        <v>8</v>
      </c>
    </row>
  </sheetData>
  <autoFilter ref="A1:E11" xr:uid="{4963E330-6EE6-4F8F-9C1A-E547D41598CF}">
    <filterColumn colId="2">
      <filters>
        <filter val="DimExchanges"/>
      </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"/>
  <sheetViews>
    <sheetView workbookViewId="0">
      <selection activeCell="I2" sqref="I2:I3"/>
    </sheetView>
  </sheetViews>
  <sheetFormatPr defaultRowHeight="15" x14ac:dyDescent="0.25"/>
  <cols>
    <col min="1" max="1" width="30.28515625" bestFit="1" customWidth="1"/>
    <col min="2" max="2" width="28.85546875" bestFit="1" customWidth="1"/>
    <col min="4" max="4" width="10.28515625" bestFit="1" customWidth="1"/>
    <col min="5" max="5" width="45.5703125" bestFit="1" customWidth="1"/>
    <col min="6" max="6" width="23.5703125" bestFit="1" customWidth="1"/>
    <col min="7" max="7" width="28.85546875" bestFit="1" customWidth="1"/>
    <col min="8" max="8" width="2.28515625" bestFit="1" customWidth="1"/>
    <col min="9" max="9" width="35" bestFit="1" customWidth="1"/>
  </cols>
  <sheetData>
    <row r="1" spans="1:9" x14ac:dyDescent="0.25">
      <c r="A1" s="1" t="s">
        <v>56</v>
      </c>
      <c r="B1" s="1" t="s">
        <v>57</v>
      </c>
      <c r="E1" s="1" t="s">
        <v>64</v>
      </c>
      <c r="I1" t="s">
        <v>63</v>
      </c>
    </row>
    <row r="2" spans="1:9" x14ac:dyDescent="0.25">
      <c r="A2" t="s">
        <v>160</v>
      </c>
      <c r="B2" t="str">
        <f>SUBSTITUTE(A2,"Dim","")&amp;"CK"</f>
        <v>ExchangesCK</v>
      </c>
      <c r="C2" t="s">
        <v>58</v>
      </c>
      <c r="D2" t="s">
        <v>59</v>
      </c>
      <c r="E2" t="str">
        <f>B2&amp;" "&amp;C2&amp;" "&amp;D2</f>
        <v>ExchangesCK BIGINT NOT NULL,</v>
      </c>
      <c r="F2" t="s">
        <v>60</v>
      </c>
      <c r="G2" t="str">
        <f>B2</f>
        <v>ExchangesCK</v>
      </c>
      <c r="H2" t="s">
        <v>61</v>
      </c>
      <c r="I2" t="str">
        <f>F2&amp;G2&amp;H2</f>
        <v>CONVERT([nvarchar](35),ExchangesCK),</v>
      </c>
    </row>
    <row r="3" spans="1:9" x14ac:dyDescent="0.25">
      <c r="A3" t="s">
        <v>163</v>
      </c>
      <c r="B3" t="str">
        <f>SUBSTITUTE(A3,"Dim","")&amp;"CK"</f>
        <v>LastTradeDateTimeCK</v>
      </c>
      <c r="C3" t="s">
        <v>58</v>
      </c>
      <c r="D3" t="s">
        <v>59</v>
      </c>
      <c r="E3" t="str">
        <f>B3&amp;" "&amp;C3&amp;" "&amp;D3</f>
        <v>LastTradeDateTimeCK BIGINT NOT NULL,</v>
      </c>
      <c r="F3" t="s">
        <v>60</v>
      </c>
      <c r="G3" t="str">
        <f>B3</f>
        <v>LastTradeDateTimeCK</v>
      </c>
      <c r="H3" t="s">
        <v>61</v>
      </c>
      <c r="I3" t="str">
        <f>F3&amp;G3&amp;H3</f>
        <v>CONVERT([nvarchar](35),LastTradeDateTimeCK),</v>
      </c>
    </row>
    <row r="27" spans="1:1" x14ac:dyDescent="0.25">
      <c r="A27" s="1" t="s">
        <v>62</v>
      </c>
    </row>
    <row r="28" spans="1:1" x14ac:dyDescent="0.25">
      <c r="A28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4"/>
  <sheetViews>
    <sheetView topLeftCell="G1" workbookViewId="0">
      <selection activeCell="H2" sqref="H2:H3"/>
    </sheetView>
  </sheetViews>
  <sheetFormatPr defaultRowHeight="15" x14ac:dyDescent="0.25"/>
  <cols>
    <col min="1" max="1" width="24.7109375" customWidth="1"/>
    <col min="2" max="4" width="33.5703125" bestFit="1" customWidth="1"/>
    <col min="5" max="5" width="33.5703125" customWidth="1"/>
    <col min="6" max="6" width="156.28515625" bestFit="1" customWidth="1"/>
    <col min="7" max="7" width="87.42578125" bestFit="1" customWidth="1"/>
    <col min="8" max="8" width="155.85546875" bestFit="1" customWidth="1"/>
  </cols>
  <sheetData>
    <row r="1" spans="1:8" x14ac:dyDescent="0.25">
      <c r="A1" s="1" t="s">
        <v>149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  <row r="2" spans="1:8" ht="12" customHeight="1" x14ac:dyDescent="0.25">
      <c r="A2" t="s">
        <v>161</v>
      </c>
      <c r="B2" t="s">
        <v>160</v>
      </c>
      <c r="C2" t="s">
        <v>160</v>
      </c>
      <c r="D2" t="e">
        <f>VLOOKUP(B2,'Dimension List'!A:C,3,FALSE)</f>
        <v>#N/A</v>
      </c>
      <c r="E2" t="e">
        <f>D2</f>
        <v>#N/A</v>
      </c>
      <c r="F2" t="e">
        <f>"ALTER TABLE [dbo].["&amp;A2&amp;"]  WITH CHECK ADD CONSTRAINT [FK_"&amp;A2&amp;"_"&amp;B2&amp;"] FOREIGN KEY(["&amp;D2&amp;"])"</f>
        <v>#N/A</v>
      </c>
      <c r="G2" t="e">
        <f t="shared" ref="G2" si="0">"REFERENCES [dbo].["&amp;C2&amp;"] (["&amp;E2&amp;"])"</f>
        <v>#N/A</v>
      </c>
      <c r="H2" t="e">
        <f t="shared" ref="H2" si="1">F2&amp;" "&amp;G2</f>
        <v>#N/A</v>
      </c>
    </row>
    <row r="3" spans="1:8" x14ac:dyDescent="0.25">
      <c r="A3" t="s">
        <v>161</v>
      </c>
      <c r="B3" t="s">
        <v>163</v>
      </c>
      <c r="C3" t="s">
        <v>164</v>
      </c>
      <c r="D3" t="e">
        <f>VLOOKUP(B3,'Dimension List'!A:C,3,FALSE)</f>
        <v>#N/A</v>
      </c>
      <c r="E3" t="s">
        <v>165</v>
      </c>
      <c r="F3" t="e">
        <f>"ALTER TABLE [dbo].["&amp;A3&amp;"]  WITH CHECK ADD CONSTRAINT [FK_"&amp;A3&amp;"_"&amp;B3&amp;"] FOREIGN KEY(["&amp;D3&amp;"])"</f>
        <v>#N/A</v>
      </c>
      <c r="G3" t="str">
        <f t="shared" ref="G3" si="2">"REFERENCES [dbo].["&amp;C3&amp;"] (["&amp;E3&amp;"])"</f>
        <v>REFERENCES [dbo].[DimDate] ([DateCK])</v>
      </c>
      <c r="H3" t="e">
        <f t="shared" ref="H3" si="3">F3&amp;" "&amp;G3</f>
        <v>#N/A</v>
      </c>
    </row>
    <row r="22" spans="1:6" x14ac:dyDescent="0.25">
      <c r="F22" t="s">
        <v>54</v>
      </c>
    </row>
    <row r="24" spans="1:6" x14ac:dyDescent="0.25">
      <c r="A24" s="1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1"/>
  <sheetViews>
    <sheetView workbookViewId="0">
      <selection activeCell="C8" sqref="C8"/>
    </sheetView>
  </sheetViews>
  <sheetFormatPr defaultRowHeight="15" x14ac:dyDescent="0.25"/>
  <cols>
    <col min="1" max="1" width="33.5703125" bestFit="1" customWidth="1"/>
    <col min="2" max="2" width="114.7109375" bestFit="1" customWidth="1"/>
    <col min="3" max="3" width="81.28515625" customWidth="1"/>
    <col min="4" max="4" width="112.5703125" bestFit="1" customWidth="1"/>
  </cols>
  <sheetData>
    <row r="1" spans="1:4" x14ac:dyDescent="0.25">
      <c r="A1" t="s">
        <v>7</v>
      </c>
      <c r="B1" t="str">
        <f>"IF OBJECT_ID('tempdb..#"&amp;A1&amp;"') IS NOT NULL DROP TABLE #"&amp;A1</f>
        <v>IF OBJECT_ID('tempdb..#DimCommodity') IS NOT NULL DROP TABLE #DimCommodity</v>
      </c>
    </row>
    <row r="2" spans="1:4" x14ac:dyDescent="0.25">
      <c r="A2" t="s">
        <v>40</v>
      </c>
      <c r="B2" t="str">
        <f t="shared" ref="B2:B12" si="0">"IF OBJECT_ID('tempdb..#"&amp;A2&amp;"') IS NOT NULL DROP TABLE #"&amp;A2</f>
        <v>IF OBJECT_ID('tempdb..#DimProductCommodity') IS NOT NULL DROP TABLE #DimProductCommodity</v>
      </c>
    </row>
    <row r="3" spans="1:4" x14ac:dyDescent="0.25">
      <c r="A3" t="s">
        <v>41</v>
      </c>
      <c r="B3" t="str">
        <f t="shared" si="0"/>
        <v>IF OBJECT_ID('tempdb..#DimContractReleaseInformation') IS NOT NULL DROP TABLE #DimContractReleaseInformation</v>
      </c>
    </row>
    <row r="4" spans="1:4" x14ac:dyDescent="0.25">
      <c r="A4" t="s">
        <v>42</v>
      </c>
      <c r="B4" t="str">
        <f t="shared" si="0"/>
        <v>IF OBJECT_ID('tempdb..#DimContractReleaseNotes') IS NOT NULL DROP TABLE #DimContractReleaseNotes</v>
      </c>
    </row>
    <row r="5" spans="1:4" x14ac:dyDescent="0.25">
      <c r="A5" t="s">
        <v>10</v>
      </c>
      <c r="B5" t="str">
        <f t="shared" si="0"/>
        <v>IF OBJECT_ID('tempdb..#DimContracts') IS NOT NULL DROP TABLE #DimContracts</v>
      </c>
    </row>
    <row r="6" spans="1:4" x14ac:dyDescent="0.25">
      <c r="A6" t="s">
        <v>17</v>
      </c>
      <c r="B6" t="str">
        <f t="shared" si="0"/>
        <v>IF OBJECT_ID('tempdb..#DimGrainCustomerVendor') IS NOT NULL DROP TABLE #DimGrainCustomerVendor</v>
      </c>
    </row>
    <row r="7" spans="1:4" x14ac:dyDescent="0.25">
      <c r="A7" t="s">
        <v>19</v>
      </c>
      <c r="B7" t="str">
        <f t="shared" si="0"/>
        <v>IF OBJECT_ID('tempdb..#DimLocation') IS NOT NULL DROP TABLE #DimLocation</v>
      </c>
    </row>
    <row r="8" spans="1:4" x14ac:dyDescent="0.25">
      <c r="A8" t="s">
        <v>49</v>
      </c>
      <c r="B8" t="str">
        <f t="shared" si="0"/>
        <v>IF OBJECT_ID('tempdb..#DimSourceLocation') IS NOT NULL DROP TABLE #DimSourceLocation</v>
      </c>
    </row>
    <row r="9" spans="1:4" x14ac:dyDescent="0.25">
      <c r="A9" t="s">
        <v>50</v>
      </c>
      <c r="B9" t="str">
        <f t="shared" si="0"/>
        <v>IF OBJECT_ID('tempdb..#DimShipTo') IS NOT NULL DROP TABLE #DimShipTo</v>
      </c>
    </row>
    <row r="10" spans="1:4" x14ac:dyDescent="0.25">
      <c r="A10" t="s">
        <v>51</v>
      </c>
      <c r="B10" t="str">
        <f t="shared" si="0"/>
        <v>IF OBJECT_ID('tempdb..#DimOptionMonth') IS NOT NULL DROP TABLE #DimOptionMonth</v>
      </c>
    </row>
    <row r="11" spans="1:4" x14ac:dyDescent="0.25">
      <c r="A11" t="s">
        <v>52</v>
      </c>
      <c r="B11" t="str">
        <f t="shared" si="0"/>
        <v>IF OBJECT_ID('tempdb..#DimTicketSettlementRates') IS NOT NULL DROP TABLE #DimTicketSettlementRates</v>
      </c>
    </row>
    <row r="12" spans="1:4" x14ac:dyDescent="0.25">
      <c r="A12" t="s">
        <v>53</v>
      </c>
      <c r="B12" t="str">
        <f t="shared" si="0"/>
        <v>IF OBJECT_ID('tempdb..#DimTrader') IS NOT NULL DROP TABLE #DimTrader</v>
      </c>
    </row>
    <row r="15" spans="1:4" x14ac:dyDescent="0.25">
      <c r="A15" t="s">
        <v>7</v>
      </c>
      <c r="B15" t="s">
        <v>8</v>
      </c>
      <c r="C15" t="s">
        <v>145</v>
      </c>
      <c r="D15" t="str">
        <f>"CREATE TABLE #"&amp;A15&amp;"(DimCK BIGINT, "&amp;B15&amp;" "&amp;C15&amp;", ETLKey UNIQUEIDENTIFIER)"</f>
        <v>CREATE TABLE #DimCommodity(DimCK BIGINT, SourceSystemKey NVARCHAR(50), ETLKey UNIQUEIDENTIFIER)</v>
      </c>
    </row>
    <row r="16" spans="1:4" x14ac:dyDescent="0.25">
      <c r="A16" t="s">
        <v>40</v>
      </c>
      <c r="B16" t="s">
        <v>8</v>
      </c>
      <c r="C16" t="s">
        <v>145</v>
      </c>
      <c r="D16" t="str">
        <f t="shared" ref="D16:D26" si="1">"CREATE TABLE #"&amp;A16&amp;"(DimCK BIGINT, "&amp;B16&amp;" "&amp;C16&amp;", ETLKey UNIQUEIDENTIFIER)"</f>
        <v>CREATE TABLE #DimProductCommodity(DimCK BIGINT, SourceSystemKey NVARCHAR(50), ETLKey UNIQUEIDENTIFIER)</v>
      </c>
    </row>
    <row r="17" spans="1:4" x14ac:dyDescent="0.25">
      <c r="A17" t="s">
        <v>41</v>
      </c>
      <c r="B17" t="s">
        <v>28</v>
      </c>
      <c r="C17" t="s">
        <v>146</v>
      </c>
      <c r="D17" t="str">
        <f t="shared" si="1"/>
        <v>CREATE TABLE #DimContractReleaseInformation(DimCK BIGINT, RowHash BINARY(16), ETLKey UNIQUEIDENTIFIER)</v>
      </c>
    </row>
    <row r="18" spans="1:4" x14ac:dyDescent="0.25">
      <c r="A18" t="s">
        <v>42</v>
      </c>
      <c r="B18" t="s">
        <v>28</v>
      </c>
      <c r="C18" t="s">
        <v>146</v>
      </c>
      <c r="D18" t="str">
        <f t="shared" si="1"/>
        <v>CREATE TABLE #DimContractReleaseNotes(DimCK BIGINT, RowHash BINARY(16), ETLKey UNIQUEIDENTIFIER)</v>
      </c>
    </row>
    <row r="19" spans="1:4" x14ac:dyDescent="0.25">
      <c r="A19" t="s">
        <v>10</v>
      </c>
      <c r="B19" t="s">
        <v>8</v>
      </c>
      <c r="C19" t="s">
        <v>145</v>
      </c>
      <c r="D19" t="str">
        <f t="shared" si="1"/>
        <v>CREATE TABLE #DimContracts(DimCK BIGINT, SourceSystemKey NVARCHAR(50), ETLKey UNIQUEIDENTIFIER)</v>
      </c>
    </row>
    <row r="20" spans="1:4" x14ac:dyDescent="0.25">
      <c r="A20" t="s">
        <v>17</v>
      </c>
      <c r="B20" t="s">
        <v>8</v>
      </c>
      <c r="C20" t="s">
        <v>145</v>
      </c>
      <c r="D20" t="str">
        <f t="shared" si="1"/>
        <v>CREATE TABLE #DimGrainCustomerVendor(DimCK BIGINT, SourceSystemKey NVARCHAR(50), ETLKey UNIQUEIDENTIFIER)</v>
      </c>
    </row>
    <row r="21" spans="1:4" x14ac:dyDescent="0.25">
      <c r="A21" t="s">
        <v>19</v>
      </c>
      <c r="B21" t="s">
        <v>8</v>
      </c>
      <c r="C21" t="s">
        <v>145</v>
      </c>
      <c r="D21" t="str">
        <f t="shared" si="1"/>
        <v>CREATE TABLE #DimLocation(DimCK BIGINT, SourceSystemKey NVARCHAR(50), ETLKey UNIQUEIDENTIFIER)</v>
      </c>
    </row>
    <row r="22" spans="1:4" x14ac:dyDescent="0.25">
      <c r="A22" t="s">
        <v>49</v>
      </c>
      <c r="B22" t="s">
        <v>8</v>
      </c>
      <c r="C22" t="s">
        <v>145</v>
      </c>
      <c r="D22" t="str">
        <f t="shared" si="1"/>
        <v>CREATE TABLE #DimSourceLocation(DimCK BIGINT, SourceSystemKey NVARCHAR(50), ETLKey UNIQUEIDENTIFIER)</v>
      </c>
    </row>
    <row r="23" spans="1:4" x14ac:dyDescent="0.25">
      <c r="A23" t="s">
        <v>50</v>
      </c>
      <c r="B23" t="s">
        <v>8</v>
      </c>
      <c r="C23" t="s">
        <v>145</v>
      </c>
      <c r="D23" t="str">
        <f t="shared" si="1"/>
        <v>CREATE TABLE #DimShipTo(DimCK BIGINT, SourceSystemKey NVARCHAR(50), ETLKey UNIQUEIDENTIFIER)</v>
      </c>
    </row>
    <row r="24" spans="1:4" x14ac:dyDescent="0.25">
      <c r="A24" t="s">
        <v>51</v>
      </c>
      <c r="B24" t="s">
        <v>8</v>
      </c>
      <c r="C24" t="s">
        <v>145</v>
      </c>
      <c r="D24" t="str">
        <f>"CREATE TABLE #"&amp;A24&amp;"(DimCK BIGINT, "&amp;B24&amp;" "&amp;C24&amp;", ETLKey UNIQUEIDENTIFIER)"</f>
        <v>CREATE TABLE #DimOptionMonth(DimCK BIGINT, SourceSystemKey NVARCHAR(50), ETLKey UNIQUEIDENTIFIER)</v>
      </c>
    </row>
    <row r="25" spans="1:4" x14ac:dyDescent="0.25">
      <c r="A25" t="s">
        <v>52</v>
      </c>
      <c r="B25" t="s">
        <v>28</v>
      </c>
      <c r="C25" t="s">
        <v>146</v>
      </c>
      <c r="D25" t="str">
        <f t="shared" si="1"/>
        <v>CREATE TABLE #DimTicketSettlementRates(DimCK BIGINT, RowHash BINARY(16), ETLKey UNIQUEIDENTIFIER)</v>
      </c>
    </row>
    <row r="26" spans="1:4" x14ac:dyDescent="0.25">
      <c r="A26" t="s">
        <v>53</v>
      </c>
      <c r="B26" t="s">
        <v>8</v>
      </c>
      <c r="C26" t="s">
        <v>145</v>
      </c>
      <c r="D26" t="str">
        <f t="shared" si="1"/>
        <v>CREATE TABLE #DimTrader(DimCK BIGINT, SourceSystemKey NVARCHAR(50), ETLKey UNIQUEIDENTIFIER)</v>
      </c>
    </row>
    <row r="30" spans="1:4" x14ac:dyDescent="0.25">
      <c r="A30" t="s">
        <v>7</v>
      </c>
      <c r="B30">
        <v>1</v>
      </c>
      <c r="C30" t="str">
        <f t="shared" ref="C30:C41" si="2">"CREATE CLUSTERED INDEX CIDX_"&amp;B30&amp;"_ETLKey ON #"&amp;A30&amp;"(ETLKey)"</f>
        <v>CREATE CLUSTERED INDEX CIDX_1_ETLKey ON #DimCommodity(ETLKey)</v>
      </c>
    </row>
    <row r="31" spans="1:4" x14ac:dyDescent="0.25">
      <c r="A31" t="s">
        <v>40</v>
      </c>
      <c r="B31">
        <v>2</v>
      </c>
      <c r="C31" t="str">
        <f t="shared" si="2"/>
        <v>CREATE CLUSTERED INDEX CIDX_2_ETLKey ON #DimProductCommodity(ETLKey)</v>
      </c>
    </row>
    <row r="32" spans="1:4" x14ac:dyDescent="0.25">
      <c r="A32" t="s">
        <v>41</v>
      </c>
      <c r="B32">
        <v>3</v>
      </c>
      <c r="C32" t="str">
        <f t="shared" si="2"/>
        <v>CREATE CLUSTERED INDEX CIDX_3_ETLKey ON #DimContractReleaseInformation(ETLKey)</v>
      </c>
    </row>
    <row r="33" spans="1:4" x14ac:dyDescent="0.25">
      <c r="A33" t="s">
        <v>42</v>
      </c>
      <c r="B33">
        <v>4</v>
      </c>
      <c r="C33" t="str">
        <f t="shared" si="2"/>
        <v>CREATE CLUSTERED INDEX CIDX_4_ETLKey ON #DimContractReleaseNotes(ETLKey)</v>
      </c>
    </row>
    <row r="34" spans="1:4" x14ac:dyDescent="0.25">
      <c r="A34" t="s">
        <v>10</v>
      </c>
      <c r="B34">
        <v>5</v>
      </c>
      <c r="C34" t="str">
        <f t="shared" si="2"/>
        <v>CREATE CLUSTERED INDEX CIDX_5_ETLKey ON #DimContracts(ETLKey)</v>
      </c>
    </row>
    <row r="35" spans="1:4" x14ac:dyDescent="0.25">
      <c r="A35" t="s">
        <v>17</v>
      </c>
      <c r="B35">
        <v>6</v>
      </c>
      <c r="C35" t="str">
        <f t="shared" si="2"/>
        <v>CREATE CLUSTERED INDEX CIDX_6_ETLKey ON #DimGrainCustomerVendor(ETLKey)</v>
      </c>
    </row>
    <row r="36" spans="1:4" x14ac:dyDescent="0.25">
      <c r="A36" t="s">
        <v>19</v>
      </c>
      <c r="B36">
        <v>7</v>
      </c>
      <c r="C36" t="str">
        <f t="shared" si="2"/>
        <v>CREATE CLUSTERED INDEX CIDX_7_ETLKey ON #DimLocation(ETLKey)</v>
      </c>
    </row>
    <row r="37" spans="1:4" x14ac:dyDescent="0.25">
      <c r="A37" t="s">
        <v>49</v>
      </c>
      <c r="B37">
        <v>8</v>
      </c>
      <c r="C37" t="str">
        <f t="shared" si="2"/>
        <v>CREATE CLUSTERED INDEX CIDX_8_ETLKey ON #DimSourceLocation(ETLKey)</v>
      </c>
    </row>
    <row r="38" spans="1:4" x14ac:dyDescent="0.25">
      <c r="A38" t="s">
        <v>50</v>
      </c>
      <c r="B38">
        <v>9</v>
      </c>
      <c r="C38" t="str">
        <f t="shared" si="2"/>
        <v>CREATE CLUSTERED INDEX CIDX_9_ETLKey ON #DimShipTo(ETLKey)</v>
      </c>
    </row>
    <row r="39" spans="1:4" x14ac:dyDescent="0.25">
      <c r="A39" t="s">
        <v>51</v>
      </c>
      <c r="B39">
        <v>10</v>
      </c>
      <c r="C39" t="str">
        <f t="shared" si="2"/>
        <v>CREATE CLUSTERED INDEX CIDX_10_ETLKey ON #DimOptionMonth(ETLKey)</v>
      </c>
    </row>
    <row r="40" spans="1:4" x14ac:dyDescent="0.25">
      <c r="A40" t="s">
        <v>52</v>
      </c>
      <c r="B40">
        <v>11</v>
      </c>
      <c r="C40" t="str">
        <f t="shared" si="2"/>
        <v>CREATE CLUSTERED INDEX CIDX_11_ETLKey ON #DimTicketSettlementRates(ETLKey)</v>
      </c>
    </row>
    <row r="41" spans="1:4" x14ac:dyDescent="0.25">
      <c r="A41" t="s">
        <v>53</v>
      </c>
      <c r="B41">
        <v>12</v>
      </c>
      <c r="C41" t="str">
        <f t="shared" si="2"/>
        <v>CREATE CLUSTERED INDEX CIDX_12_ETLKey ON #DimTrader(ETLKey)</v>
      </c>
    </row>
    <row r="44" spans="1:4" x14ac:dyDescent="0.25">
      <c r="A44" t="s">
        <v>7</v>
      </c>
      <c r="B44">
        <v>1</v>
      </c>
      <c r="C44" t="s">
        <v>8</v>
      </c>
      <c r="D44" t="str">
        <f t="shared" ref="D44:D55" si="3">"CREATE NONCLUSTERED INDEX NCIDX_DIM"&amp;B44&amp;"_ETLKey ON #"&amp;A44&amp;"("&amp;C44&amp;")"</f>
        <v>CREATE NONCLUSTERED INDEX NCIDX_DIM1_ETLKey ON #DimCommodity(SourceSystemKey)</v>
      </c>
    </row>
    <row r="45" spans="1:4" x14ac:dyDescent="0.25">
      <c r="A45" t="s">
        <v>40</v>
      </c>
      <c r="B45">
        <v>2</v>
      </c>
      <c r="C45" t="s">
        <v>8</v>
      </c>
      <c r="D45" t="str">
        <f t="shared" si="3"/>
        <v>CREATE NONCLUSTERED INDEX NCIDX_DIM2_ETLKey ON #DimProductCommodity(SourceSystemKey)</v>
      </c>
    </row>
    <row r="46" spans="1:4" x14ac:dyDescent="0.25">
      <c r="A46" t="s">
        <v>41</v>
      </c>
      <c r="B46">
        <v>3</v>
      </c>
      <c r="C46" t="s">
        <v>28</v>
      </c>
      <c r="D46" t="str">
        <f t="shared" si="3"/>
        <v>CREATE NONCLUSTERED INDEX NCIDX_DIM3_ETLKey ON #DimContractReleaseInformation(RowHash)</v>
      </c>
    </row>
    <row r="47" spans="1:4" x14ac:dyDescent="0.25">
      <c r="A47" t="s">
        <v>42</v>
      </c>
      <c r="B47">
        <v>4</v>
      </c>
      <c r="C47" t="s">
        <v>28</v>
      </c>
      <c r="D47" t="str">
        <f t="shared" si="3"/>
        <v>CREATE NONCLUSTERED INDEX NCIDX_DIM4_ETLKey ON #DimContractReleaseNotes(RowHash)</v>
      </c>
    </row>
    <row r="48" spans="1:4" x14ac:dyDescent="0.25">
      <c r="A48" t="s">
        <v>10</v>
      </c>
      <c r="B48">
        <v>5</v>
      </c>
      <c r="C48" t="s">
        <v>8</v>
      </c>
      <c r="D48" t="str">
        <f t="shared" si="3"/>
        <v>CREATE NONCLUSTERED INDEX NCIDX_DIM5_ETLKey ON #DimContracts(SourceSystemKey)</v>
      </c>
    </row>
    <row r="49" spans="1:4" x14ac:dyDescent="0.25">
      <c r="A49" t="s">
        <v>17</v>
      </c>
      <c r="B49">
        <v>6</v>
      </c>
      <c r="C49" t="s">
        <v>8</v>
      </c>
      <c r="D49" t="str">
        <f t="shared" si="3"/>
        <v>CREATE NONCLUSTERED INDEX NCIDX_DIM6_ETLKey ON #DimGrainCustomerVendor(SourceSystemKey)</v>
      </c>
    </row>
    <row r="50" spans="1:4" x14ac:dyDescent="0.25">
      <c r="A50" t="s">
        <v>19</v>
      </c>
      <c r="B50">
        <v>7</v>
      </c>
      <c r="C50" t="s">
        <v>8</v>
      </c>
      <c r="D50" t="str">
        <f t="shared" si="3"/>
        <v>CREATE NONCLUSTERED INDEX NCIDX_DIM7_ETLKey ON #DimLocation(SourceSystemKey)</v>
      </c>
    </row>
    <row r="51" spans="1:4" x14ac:dyDescent="0.25">
      <c r="A51" t="s">
        <v>49</v>
      </c>
      <c r="B51">
        <v>8</v>
      </c>
      <c r="C51" t="s">
        <v>8</v>
      </c>
      <c r="D51" t="str">
        <f t="shared" si="3"/>
        <v>CREATE NONCLUSTERED INDEX NCIDX_DIM8_ETLKey ON #DimSourceLocation(SourceSystemKey)</v>
      </c>
    </row>
    <row r="52" spans="1:4" x14ac:dyDescent="0.25">
      <c r="A52" t="s">
        <v>50</v>
      </c>
      <c r="B52">
        <v>9</v>
      </c>
      <c r="C52" t="s">
        <v>8</v>
      </c>
      <c r="D52" t="str">
        <f t="shared" si="3"/>
        <v>CREATE NONCLUSTERED INDEX NCIDX_DIM9_ETLKey ON #DimShipTo(SourceSystemKey)</v>
      </c>
    </row>
    <row r="53" spans="1:4" x14ac:dyDescent="0.25">
      <c r="A53" t="s">
        <v>51</v>
      </c>
      <c r="B53">
        <v>10</v>
      </c>
      <c r="C53" t="s">
        <v>8</v>
      </c>
      <c r="D53" t="str">
        <f t="shared" si="3"/>
        <v>CREATE NONCLUSTERED INDEX NCIDX_DIM10_ETLKey ON #DimOptionMonth(SourceSystemKey)</v>
      </c>
    </row>
    <row r="54" spans="1:4" x14ac:dyDescent="0.25">
      <c r="A54" t="s">
        <v>52</v>
      </c>
      <c r="B54">
        <v>11</v>
      </c>
      <c r="C54" t="s">
        <v>28</v>
      </c>
      <c r="D54" t="str">
        <f t="shared" si="3"/>
        <v>CREATE NONCLUSTERED INDEX NCIDX_DIM11_ETLKey ON #DimTicketSettlementRates(RowHash)</v>
      </c>
    </row>
    <row r="55" spans="1:4" x14ac:dyDescent="0.25">
      <c r="A55" t="s">
        <v>53</v>
      </c>
      <c r="B55">
        <v>12</v>
      </c>
      <c r="C55" t="s">
        <v>8</v>
      </c>
      <c r="D55" t="str">
        <f t="shared" si="3"/>
        <v>CREATE NONCLUSTERED INDEX NCIDX_DIM12_ETLKey ON #DimTrader(SourceSystemKey)</v>
      </c>
    </row>
    <row r="60" spans="1:4" x14ac:dyDescent="0.25">
      <c r="A60" t="s">
        <v>7</v>
      </c>
      <c r="B60" t="s">
        <v>147</v>
      </c>
      <c r="C60" t="str">
        <f>"#"&amp;A60</f>
        <v>#DimCommodity</v>
      </c>
      <c r="D60" t="str">
        <f>"DROP TABLE "&amp;C60</f>
        <v>DROP TABLE #DimCommodity</v>
      </c>
    </row>
    <row r="61" spans="1:4" x14ac:dyDescent="0.25">
      <c r="A61" t="s">
        <v>40</v>
      </c>
      <c r="B61" t="s">
        <v>147</v>
      </c>
      <c r="C61" t="str">
        <f t="shared" ref="C61:C71" si="4">"#"&amp;A61</f>
        <v>#DimProductCommodity</v>
      </c>
      <c r="D61" t="str">
        <f t="shared" ref="D61:D71" si="5">"DROP TABLE "&amp;C61</f>
        <v>DROP TABLE #DimProductCommodity</v>
      </c>
    </row>
    <row r="62" spans="1:4" x14ac:dyDescent="0.25">
      <c r="A62" t="s">
        <v>41</v>
      </c>
      <c r="B62" t="s">
        <v>147</v>
      </c>
      <c r="C62" t="str">
        <f t="shared" si="4"/>
        <v>#DimContractReleaseInformation</v>
      </c>
      <c r="D62" t="str">
        <f t="shared" si="5"/>
        <v>DROP TABLE #DimContractReleaseInformation</v>
      </c>
    </row>
    <row r="63" spans="1:4" x14ac:dyDescent="0.25">
      <c r="A63" t="s">
        <v>42</v>
      </c>
      <c r="B63" t="s">
        <v>147</v>
      </c>
      <c r="C63" t="str">
        <f t="shared" si="4"/>
        <v>#DimContractReleaseNotes</v>
      </c>
      <c r="D63" t="str">
        <f t="shared" si="5"/>
        <v>DROP TABLE #DimContractReleaseNotes</v>
      </c>
    </row>
    <row r="64" spans="1:4" x14ac:dyDescent="0.25">
      <c r="A64" t="s">
        <v>10</v>
      </c>
      <c r="B64" t="s">
        <v>147</v>
      </c>
      <c r="C64" t="str">
        <f t="shared" si="4"/>
        <v>#DimContracts</v>
      </c>
      <c r="D64" t="str">
        <f t="shared" si="5"/>
        <v>DROP TABLE #DimContracts</v>
      </c>
    </row>
    <row r="65" spans="1:4" x14ac:dyDescent="0.25">
      <c r="A65" t="s">
        <v>17</v>
      </c>
      <c r="B65" t="s">
        <v>147</v>
      </c>
      <c r="C65" t="str">
        <f t="shared" si="4"/>
        <v>#DimGrainCustomerVendor</v>
      </c>
      <c r="D65" t="str">
        <f t="shared" si="5"/>
        <v>DROP TABLE #DimGrainCustomerVendor</v>
      </c>
    </row>
    <row r="66" spans="1:4" x14ac:dyDescent="0.25">
      <c r="A66" t="s">
        <v>19</v>
      </c>
      <c r="B66" t="s">
        <v>147</v>
      </c>
      <c r="C66" t="str">
        <f t="shared" si="4"/>
        <v>#DimLocation</v>
      </c>
      <c r="D66" t="str">
        <f t="shared" si="5"/>
        <v>DROP TABLE #DimLocation</v>
      </c>
    </row>
    <row r="67" spans="1:4" x14ac:dyDescent="0.25">
      <c r="A67" t="s">
        <v>49</v>
      </c>
      <c r="B67" t="s">
        <v>147</v>
      </c>
      <c r="C67" t="str">
        <f t="shared" si="4"/>
        <v>#DimSourceLocation</v>
      </c>
      <c r="D67" t="str">
        <f t="shared" si="5"/>
        <v>DROP TABLE #DimSourceLocation</v>
      </c>
    </row>
    <row r="68" spans="1:4" x14ac:dyDescent="0.25">
      <c r="A68" t="s">
        <v>50</v>
      </c>
      <c r="B68" t="s">
        <v>147</v>
      </c>
      <c r="C68" t="str">
        <f t="shared" si="4"/>
        <v>#DimShipTo</v>
      </c>
      <c r="D68" t="str">
        <f t="shared" si="5"/>
        <v>DROP TABLE #DimShipTo</v>
      </c>
    </row>
    <row r="69" spans="1:4" x14ac:dyDescent="0.25">
      <c r="A69" t="s">
        <v>51</v>
      </c>
      <c r="B69" t="s">
        <v>147</v>
      </c>
      <c r="C69" t="str">
        <f t="shared" si="4"/>
        <v>#DimOptionMonth</v>
      </c>
      <c r="D69" t="str">
        <f t="shared" si="5"/>
        <v>DROP TABLE #DimOptionMonth</v>
      </c>
    </row>
    <row r="70" spans="1:4" x14ac:dyDescent="0.25">
      <c r="A70" t="s">
        <v>52</v>
      </c>
      <c r="B70" t="s">
        <v>147</v>
      </c>
      <c r="C70" t="str">
        <f t="shared" si="4"/>
        <v>#DimTicketSettlementRates</v>
      </c>
      <c r="D70" t="str">
        <f t="shared" si="5"/>
        <v>DROP TABLE #DimTicketSettlementRates</v>
      </c>
    </row>
    <row r="71" spans="1:4" x14ac:dyDescent="0.25">
      <c r="A71" t="s">
        <v>53</v>
      </c>
      <c r="B71" t="s">
        <v>147</v>
      </c>
      <c r="C71" t="str">
        <f t="shared" si="4"/>
        <v>#DimTrader</v>
      </c>
      <c r="D71" t="str">
        <f t="shared" si="5"/>
        <v>DROP TABLE #DimTrader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Sample Data</vt:lpstr>
      <vt:lpstr>Column Notes</vt:lpstr>
      <vt:lpstr>Create Stage Table</vt:lpstr>
      <vt:lpstr>Column Cleansing Notes</vt:lpstr>
      <vt:lpstr>Dimension List</vt:lpstr>
      <vt:lpstr>Source To Target Mapping</vt:lpstr>
      <vt:lpstr>Fact Table Creation Helper</vt:lpstr>
      <vt:lpstr>Foreign Key Creation</vt:lpstr>
      <vt:lpstr>Process Fact Script Helper</vt:lpstr>
      <vt:lpstr>View Creation 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2018-02-05T03:11:06Z</dcterms:modified>
</cp:coreProperties>
</file>