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3220" yWindow="630" windowWidth="26820" windowHeight="8805"/>
  </bookViews>
  <sheets>
    <sheet name="Identification projet" sheetId="12" r:id="rId1"/>
    <sheet name="Notation Sit1 candidat" sheetId="2" r:id="rId2"/>
    <sheet name="Notation Sit2 candidat" sheetId="13" r:id="rId3"/>
  </sheets>
  <definedNames>
    <definedName name="_xlnm.Print_Area" localSheetId="1">'Notation Sit1 candidat'!$A$1:$J$33</definedName>
    <definedName name="_xlnm.Print_Area" localSheetId="2">'Notation Sit2 candidat'!$A$1:$J$41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3" i="12" l="1"/>
  <c r="C10" i="12"/>
  <c r="C16" i="12"/>
  <c r="L27" i="13" l="1"/>
  <c r="L26" i="13"/>
  <c r="L24" i="13"/>
  <c r="K24" i="13"/>
  <c r="L23" i="13"/>
  <c r="L22" i="13"/>
  <c r="L21" i="13"/>
  <c r="L19" i="13"/>
  <c r="K19" i="13"/>
  <c r="L18" i="13"/>
  <c r="L17" i="13"/>
  <c r="L16" i="13"/>
  <c r="M14" i="13"/>
  <c r="L14" i="13"/>
  <c r="K14" i="13"/>
  <c r="M13" i="13"/>
  <c r="L13" i="13"/>
  <c r="M12" i="13"/>
  <c r="L12" i="13"/>
  <c r="L11" i="13"/>
  <c r="M9" i="13"/>
  <c r="L9" i="13"/>
  <c r="K9" i="13"/>
  <c r="M8" i="13"/>
  <c r="L8" i="13"/>
  <c r="M7" i="13"/>
  <c r="L7" i="13"/>
  <c r="L6" i="13"/>
  <c r="D3" i="13"/>
  <c r="D2" i="13"/>
  <c r="B2" i="13"/>
  <c r="F1" i="13"/>
  <c r="A1" i="13"/>
  <c r="F1" i="2"/>
  <c r="A1" i="2"/>
  <c r="D3" i="2"/>
  <c r="B2" i="2"/>
  <c r="D2" i="2"/>
  <c r="L5" i="13" l="1"/>
  <c r="I6" i="13" s="1"/>
  <c r="M6" i="13" s="1"/>
  <c r="M5" i="13" s="1"/>
  <c r="J5" i="13" s="1"/>
  <c r="L20" i="13"/>
  <c r="I21" i="13" s="1"/>
  <c r="M23" i="13" s="1"/>
  <c r="L25" i="13"/>
  <c r="I26" i="13" s="1"/>
  <c r="M26" i="13" s="1"/>
  <c r="L10" i="13"/>
  <c r="I11" i="13" s="1"/>
  <c r="M11" i="13" s="1"/>
  <c r="M10" i="13" s="1"/>
  <c r="J10" i="13" s="1"/>
  <c r="L15" i="13"/>
  <c r="I16" i="13" s="1"/>
  <c r="M18" i="13" s="1"/>
  <c r="E21" i="2"/>
  <c r="L19" i="2"/>
  <c r="L18" i="2"/>
  <c r="L17" i="2"/>
  <c r="L16" i="2"/>
  <c r="K19" i="2"/>
  <c r="L13" i="2"/>
  <c r="L12" i="2"/>
  <c r="L11" i="2"/>
  <c r="M12" i="2"/>
  <c r="M13" i="2"/>
  <c r="M14" i="2"/>
  <c r="L14" i="2"/>
  <c r="K14" i="2"/>
  <c r="K9" i="2"/>
  <c r="L9" i="2"/>
  <c r="M9" i="2" s="1"/>
  <c r="L8" i="2"/>
  <c r="L7" i="2"/>
  <c r="M7" i="2" s="1"/>
  <c r="L6" i="2"/>
  <c r="M16" i="13" l="1"/>
  <c r="M15" i="13" s="1"/>
  <c r="M17" i="13"/>
  <c r="M19" i="13"/>
  <c r="M27" i="13"/>
  <c r="M25" i="13" s="1"/>
  <c r="M22" i="13"/>
  <c r="M24" i="13"/>
  <c r="M21" i="13"/>
  <c r="M8" i="2"/>
  <c r="J25" i="13" l="1"/>
  <c r="M20" i="13"/>
  <c r="J20" i="13" s="1"/>
  <c r="J15" i="13"/>
  <c r="L10" i="2"/>
  <c r="I11" i="2" s="1"/>
  <c r="M11" i="2" s="1"/>
  <c r="L15" i="2"/>
  <c r="I16" i="2" s="1"/>
  <c r="L5" i="2"/>
  <c r="M28" i="13" l="1"/>
  <c r="E29" i="13" s="1"/>
  <c r="M16" i="2"/>
  <c r="M19" i="2"/>
  <c r="M18" i="2"/>
  <c r="M17" i="2"/>
  <c r="I6" i="2"/>
  <c r="M6" i="2" s="1"/>
  <c r="M10" i="2"/>
  <c r="M15" i="2" l="1"/>
  <c r="J15" i="2" s="1"/>
  <c r="J10" i="2"/>
  <c r="M5" i="2"/>
  <c r="J5" i="2" s="1"/>
  <c r="M20" i="2" l="1"/>
</calcChain>
</file>

<file path=xl/sharedStrings.xml><?xml version="1.0" encoding="utf-8"?>
<sst xmlns="http://schemas.openxmlformats.org/spreadsheetml/2006/main" count="120" uniqueCount="87">
  <si>
    <t xml:space="preserve">Nom : </t>
  </si>
  <si>
    <t xml:space="preserve">Prénom : </t>
  </si>
  <si>
    <t>/20</t>
  </si>
  <si>
    <t>Compétences évaluées</t>
  </si>
  <si>
    <r>
      <t xml:space="preserve">Indicateurs d'évaluation                                                                                   </t>
    </r>
    <r>
      <rPr>
        <b/>
        <sz val="9"/>
        <rFont val="Arial"/>
        <family val="2"/>
      </rPr>
      <t xml:space="preserve"> Évaluation     </t>
    </r>
  </si>
  <si>
    <t>Note</t>
  </si>
  <si>
    <t>Eval</t>
  </si>
  <si>
    <t>Err</t>
  </si>
  <si>
    <t xml:space="preserve"> /20</t>
  </si>
  <si>
    <t>Note sur 20 proposée au jury* :</t>
  </si>
  <si>
    <t>* La note proposée, arrondie au demi point, est décidée par les évaluateurs à partir de la note brute qui peut être modulée de + 0 à + 1 point en fonction de la réactivité du candidat.</t>
  </si>
  <si>
    <t>Appréciation globale</t>
  </si>
  <si>
    <t>Noms des Évaluateurs</t>
  </si>
  <si>
    <t>Signatures</t>
  </si>
  <si>
    <t>Date</t>
  </si>
  <si>
    <t>CO5.1</t>
  </si>
  <si>
    <t>CO5.2</t>
  </si>
  <si>
    <t>Electronique et communication</t>
  </si>
  <si>
    <t xml:space="preserve"> </t>
  </si>
  <si>
    <t>Préparer la solution et le plan d’action</t>
  </si>
  <si>
    <t>Effectuer la recette d’un produit avec le client</t>
  </si>
  <si>
    <t>Mettre en oeuvre une solution matérielle/logicielle en situation</t>
  </si>
  <si>
    <t>C05.3</t>
  </si>
  <si>
    <t>Les contraintes liées au client (horaires, nuisances sonores, qualité de la relation …) sont respectées.</t>
  </si>
  <si>
    <t>Les normes métier et les procédures sont respectées.</t>
  </si>
  <si>
    <t>Les résultats de test sont conformes aux spécifications des procédures d'installation.</t>
  </si>
  <si>
    <t>Le système ou le service est conforme aux spécifications du cahier des charges.</t>
  </si>
  <si>
    <t>La fiche recette est conforme aux spécifications du cahier des charges.</t>
  </si>
  <si>
    <t>La fiche de recette est suivie, les remarques éventuelles sont prises en compte.</t>
  </si>
  <si>
    <t>Les documents (mise en route, exploitation et maintenance) sont remis au client.</t>
  </si>
  <si>
    <t>Le système ou le service fonctionne.</t>
  </si>
  <si>
    <t>La procédure d’installation sur site est rédigée.</t>
  </si>
  <si>
    <t>L'équipe est constituée et les tâches professionnelles sont attribuées.</t>
  </si>
  <si>
    <t>Le plan d'action est traduit dans un diagramme de Gantt et indique les jalons.</t>
  </si>
  <si>
    <t>Le matériel est préparé pour mettre en œuvre la solution.</t>
  </si>
  <si>
    <t>1</t>
  </si>
  <si>
    <t>2</t>
  </si>
  <si>
    <t>3</t>
  </si>
  <si>
    <t>4</t>
  </si>
  <si>
    <t>◄</t>
  </si>
  <si>
    <t>** Le calcul de la note ne peut pas s'effectuer tant qu'il y a "◄" dans la colonne I</t>
  </si>
  <si>
    <t>BTS Systèmes Numériques</t>
  </si>
  <si>
    <t>Option Electronique et Communication</t>
  </si>
  <si>
    <t>Etablissement</t>
  </si>
  <si>
    <t>Candidat</t>
  </si>
  <si>
    <t>Session</t>
  </si>
  <si>
    <t>20xx</t>
  </si>
  <si>
    <t>Prénom :</t>
  </si>
  <si>
    <t>Epreuve E5</t>
  </si>
  <si>
    <t>Evaluateurs</t>
  </si>
  <si>
    <t>Note sur 20</t>
  </si>
  <si>
    <t>Nom</t>
  </si>
  <si>
    <t>Prénom</t>
  </si>
  <si>
    <t>Fonction</t>
  </si>
  <si>
    <t>Première situation</t>
  </si>
  <si>
    <t>Situations
d'évaluation</t>
  </si>
  <si>
    <t>Seconde situation</t>
  </si>
  <si>
    <t>Note de l'épreuve E5</t>
  </si>
  <si>
    <t>Superviser le fonctionnement d’un produit matériel/logiciel</t>
  </si>
  <si>
    <t>Les informations à enregistrer et les alertes à générer sont identifiées et pertinentes.</t>
  </si>
  <si>
    <t>L’outil de supervision est configuré pour générer les fichiers de journalisation, de supervision et les alertes.</t>
  </si>
  <si>
    <t>Les informations ciblées sont localisées dans les enregistrements des fichiers de supervision.</t>
  </si>
  <si>
    <t>Le mécanisme producteur communique avec le système récepteur.</t>
  </si>
  <si>
    <t>CO6.1</t>
  </si>
  <si>
    <t>Analyser les comptes rendus d’exploitation</t>
  </si>
  <si>
    <t>Les informations utiles à l’exploitation sont accessibles dans le système récepteur.  Les informations issues de l’outil de supervision sont synthétisées et analysées.</t>
  </si>
  <si>
    <t>CO6.2</t>
  </si>
  <si>
    <t>Les informations issues de l’outil de supervision relatives aux défauts sont identifiées.</t>
  </si>
  <si>
    <t>Les causes des défauts sont identifiées et une proposition de solution est avancée.</t>
  </si>
  <si>
    <t>Le document produit permet une maintenance préventive et curative du système.</t>
  </si>
  <si>
    <t>Diagnostiquer les causes d’un dysfonctionnement</t>
  </si>
  <si>
    <t>Les paramètres sont identifiés.</t>
  </si>
  <si>
    <t>L’état de fonctionnement de l’appareil est identifié.</t>
  </si>
  <si>
    <t>Un diagnostic est établi.</t>
  </si>
  <si>
    <t>Les composants défectueux sont identifiés et localisés.</t>
  </si>
  <si>
    <t>C07.1</t>
  </si>
  <si>
    <t>C07.3</t>
  </si>
  <si>
    <t>Dépanner une installation matérielle/logicielle</t>
  </si>
  <si>
    <t>La zone d’intervention est consignée. Les personnes concernées sont averties.</t>
  </si>
  <si>
    <t>Les composants défectueux sont remplacés et testés.</t>
  </si>
  <si>
    <t>L’installation est prête à fonctionner normalement.</t>
  </si>
  <si>
    <t>Les services concernés sont avertis du bon fonctionnement de l’installation.</t>
  </si>
  <si>
    <t>Assurer la traçabilité</t>
  </si>
  <si>
    <t>C07.4</t>
  </si>
  <si>
    <t>Le rapport d’intervention est rédigé.</t>
  </si>
  <si>
    <t>La base de données est mise à jour.</t>
  </si>
  <si>
    <r>
      <rPr>
        <b/>
        <sz val="10"/>
        <rFont val="Arial"/>
        <family val="2"/>
      </rPr>
      <t>Détermination de la note</t>
    </r>
    <r>
      <rPr>
        <sz val="10"/>
        <rFont val="Arial"/>
        <family val="2"/>
      </rPr>
      <t xml:space="preserve">
• pour la première situation d’évaluation : [(Note_C5.1 + Note _C5.2 + Note _C5.3) /12]*20
• pour la seconde situation d’évaluation : [(Note _C6.1 + Note _C6.2 + Note _C7.1+ Note _C7.3+ Note _C7.4) /18]*20
• pour l’épreuve E5 : ( Note_première_situation + Note_seconde_situation) /2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</si>
</sst>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1" x14ac:knownFonts="1"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sz val="9"/>
      <name val="Arial"/>
      <family val="2"/>
    </font>
    <font>
      <sz val="10"/>
      <color indexed="16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b/>
      <u/>
      <sz val="12"/>
      <color indexed="12"/>
      <name val="Arial"/>
      <family val="2"/>
    </font>
    <font>
      <b/>
      <sz val="12"/>
      <color indexed="12"/>
      <name val="Arial"/>
      <family val="2"/>
    </font>
    <font>
      <b/>
      <sz val="9"/>
      <name val="Arial"/>
      <family val="2"/>
    </font>
    <font>
      <b/>
      <i/>
      <sz val="10"/>
      <name val="Arial"/>
      <family val="2"/>
    </font>
    <font>
      <sz val="9"/>
      <color indexed="12"/>
      <name val="Arial"/>
      <family val="2"/>
    </font>
    <font>
      <sz val="12"/>
      <name val="Arial"/>
      <family val="2"/>
    </font>
    <font>
      <sz val="10"/>
      <color indexed="10"/>
      <name val="Arial"/>
      <family val="2"/>
    </font>
    <font>
      <b/>
      <sz val="9"/>
      <color indexed="12"/>
      <name val="Wingdings"/>
      <charset val="2"/>
    </font>
    <font>
      <i/>
      <sz val="9"/>
      <color indexed="12"/>
      <name val="Arial"/>
      <family val="2"/>
    </font>
    <font>
      <sz val="9"/>
      <name val="Arial Narrow"/>
      <family val="2"/>
    </font>
    <font>
      <sz val="8"/>
      <name val="Arial"/>
      <family val="2"/>
    </font>
    <font>
      <sz val="1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8"/>
      <name val="Arial"/>
      <family val="2"/>
    </font>
    <font>
      <sz val="20"/>
      <name val="Arial"/>
      <family val="2"/>
    </font>
    <font>
      <sz val="26"/>
      <name val="Arial"/>
      <family val="2"/>
    </font>
    <font>
      <b/>
      <sz val="16"/>
      <name val="Arial"/>
      <family val="2"/>
    </font>
    <font>
      <b/>
      <sz val="1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/>
        <bgColor indexed="31"/>
      </patternFill>
    </fill>
    <fill>
      <patternFill patternType="solid">
        <fgColor theme="0"/>
        <bgColor indexed="27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42"/>
      </patternFill>
    </fill>
    <fill>
      <patternFill patternType="solid">
        <fgColor theme="4" tint="0.79998168889431442"/>
        <bgColor indexed="26"/>
      </patternFill>
    </fill>
  </fills>
  <borders count="68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8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8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8"/>
      </top>
      <bottom/>
      <diagonal/>
    </border>
    <border>
      <left/>
      <right style="hair">
        <color indexed="8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8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9">
    <xf numFmtId="0" fontId="0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203">
    <xf numFmtId="0" fontId="0" fillId="0" borderId="0" xfId="0"/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Border="1" applyAlignment="1" applyProtection="1">
      <alignment vertical="center" wrapText="1"/>
    </xf>
    <xf numFmtId="0" fontId="0" fillId="0" borderId="0" xfId="0" applyFont="1" applyBorder="1" applyAlignment="1" applyProtection="1">
      <alignment vertical="center"/>
    </xf>
    <xf numFmtId="0" fontId="5" fillId="0" borderId="0" xfId="0" applyFont="1" applyBorder="1" applyAlignment="1" applyProtection="1">
      <alignment horizontal="center" vertical="center"/>
    </xf>
    <xf numFmtId="0" fontId="0" fillId="0" borderId="0" xfId="0" applyFont="1" applyBorder="1" applyAlignment="1" applyProtection="1">
      <alignment horizontal="center" vertical="center"/>
    </xf>
    <xf numFmtId="0" fontId="0" fillId="0" borderId="0" xfId="0" applyFont="1" applyFill="1" applyBorder="1" applyAlignment="1" applyProtection="1">
      <alignment horizontal="center" vertical="center"/>
    </xf>
    <xf numFmtId="9" fontId="3" fillId="0" borderId="0" xfId="0" applyNumberFormat="1" applyFont="1" applyBorder="1" applyAlignment="1" applyProtection="1">
      <alignment vertical="center"/>
    </xf>
    <xf numFmtId="0" fontId="6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7" fillId="0" borderId="0" xfId="0" applyFont="1" applyFill="1" applyBorder="1" applyAlignment="1" applyProtection="1">
      <alignment horizontal="left" vertical="center" indent="1"/>
    </xf>
    <xf numFmtId="0" fontId="7" fillId="0" borderId="0" xfId="0" applyFont="1" applyBorder="1" applyAlignment="1" applyProtection="1">
      <alignment horizontal="right" vertical="center"/>
    </xf>
    <xf numFmtId="0" fontId="0" fillId="0" borderId="0" xfId="0" applyFont="1" applyBorder="1" applyAlignment="1" applyProtection="1">
      <alignment horizontal="left" vertical="center"/>
    </xf>
    <xf numFmtId="0" fontId="8" fillId="0" borderId="0" xfId="0" applyFont="1" applyBorder="1" applyAlignment="1" applyProtection="1">
      <alignment horizontal="left" vertical="center"/>
    </xf>
    <xf numFmtId="0" fontId="9" fillId="0" borderId="0" xfId="0" applyFont="1" applyBorder="1" applyAlignment="1" applyProtection="1">
      <alignment horizontal="right" vertical="center" wrapText="1"/>
    </xf>
    <xf numFmtId="0" fontId="4" fillId="0" borderId="0" xfId="0" applyFont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horizontal="left" vertical="center"/>
    </xf>
    <xf numFmtId="0" fontId="0" fillId="0" borderId="0" xfId="0" applyFont="1" applyBorder="1" applyAlignment="1" applyProtection="1">
      <alignment horizontal="right" vertical="center"/>
    </xf>
    <xf numFmtId="0" fontId="14" fillId="0" borderId="0" xfId="0" applyFont="1" applyBorder="1" applyAlignment="1" applyProtection="1">
      <alignment horizontal="center" vertical="center"/>
    </xf>
    <xf numFmtId="0" fontId="15" fillId="0" borderId="0" xfId="0" applyFont="1" applyFill="1" applyBorder="1" applyAlignment="1" applyProtection="1">
      <alignment horizontal="left" vertical="center"/>
    </xf>
    <xf numFmtId="0" fontId="16" fillId="0" borderId="0" xfId="0" applyFont="1" applyFill="1" applyBorder="1" applyAlignment="1" applyProtection="1">
      <alignment horizontal="center" vertical="center"/>
    </xf>
    <xf numFmtId="0" fontId="15" fillId="0" borderId="0" xfId="0" applyFont="1" applyFill="1" applyBorder="1" applyAlignment="1" applyProtection="1">
      <alignment vertical="center"/>
    </xf>
    <xf numFmtId="9" fontId="17" fillId="0" borderId="0" xfId="0" applyNumberFormat="1" applyFont="1" applyBorder="1" applyAlignment="1" applyProtection="1">
      <alignment vertical="center"/>
    </xf>
    <xf numFmtId="0" fontId="2" fillId="0" borderId="0" xfId="0" applyFont="1" applyFill="1" applyBorder="1" applyAlignment="1" applyProtection="1">
      <alignment horizontal="center" vertical="center"/>
    </xf>
    <xf numFmtId="0" fontId="18" fillId="0" borderId="0" xfId="0" applyFont="1" applyFill="1" applyBorder="1" applyAlignment="1" applyProtection="1">
      <alignment vertical="top" wrapText="1"/>
    </xf>
    <xf numFmtId="0" fontId="18" fillId="0" borderId="0" xfId="0" applyFont="1" applyBorder="1" applyAlignment="1" applyProtection="1">
      <alignment vertical="top" wrapText="1"/>
    </xf>
    <xf numFmtId="0" fontId="18" fillId="0" borderId="0" xfId="0" applyFont="1" applyBorder="1" applyAlignment="1" applyProtection="1">
      <alignment horizontal="center" vertical="top" wrapText="1"/>
    </xf>
    <xf numFmtId="0" fontId="18" fillId="0" borderId="0" xfId="0" applyFont="1" applyFill="1" applyBorder="1" applyAlignment="1" applyProtection="1">
      <alignment horizontal="center" vertical="top" wrapText="1"/>
    </xf>
    <xf numFmtId="0" fontId="1" fillId="0" borderId="11" xfId="0" applyFont="1" applyBorder="1" applyAlignment="1" applyProtection="1">
      <alignment horizontal="center" vertical="center"/>
    </xf>
    <xf numFmtId="0" fontId="11" fillId="0" borderId="0" xfId="0" applyFont="1" applyBorder="1" applyAlignment="1" applyProtection="1">
      <alignment horizontal="center" vertical="center"/>
    </xf>
    <xf numFmtId="0" fontId="1" fillId="0" borderId="1" xfId="0" applyFont="1" applyFill="1" applyBorder="1" applyAlignment="1" applyProtection="1">
      <alignment horizontal="center" vertical="center"/>
    </xf>
    <xf numFmtId="0" fontId="0" fillId="0" borderId="3" xfId="0" applyFont="1" applyBorder="1" applyAlignment="1" applyProtection="1">
      <alignment horizontal="center" vertical="center"/>
      <protection locked="0"/>
    </xf>
    <xf numFmtId="14" fontId="3" fillId="0" borderId="1" xfId="0" applyNumberFormat="1" applyFont="1" applyFill="1" applyBorder="1" applyAlignment="1" applyProtection="1">
      <alignment horizontal="center" vertical="center"/>
    </xf>
    <xf numFmtId="0" fontId="0" fillId="0" borderId="4" xfId="0" applyFont="1" applyBorder="1" applyAlignment="1" applyProtection="1">
      <alignment horizontal="center" vertical="center"/>
      <protection locked="0"/>
    </xf>
    <xf numFmtId="0" fontId="19" fillId="0" borderId="0" xfId="0" applyFont="1" applyFill="1" applyBorder="1" applyAlignment="1" applyProtection="1">
      <alignment horizontal="center" vertical="center"/>
    </xf>
    <xf numFmtId="49" fontId="11" fillId="0" borderId="0" xfId="0" applyNumberFormat="1" applyFont="1" applyFill="1" applyBorder="1" applyAlignment="1" applyProtection="1">
      <alignment horizontal="center" vertical="center"/>
    </xf>
    <xf numFmtId="2" fontId="6" fillId="0" borderId="0" xfId="0" applyNumberFormat="1" applyFont="1" applyBorder="1" applyAlignment="1">
      <alignment horizontal="center" vertical="center"/>
    </xf>
    <xf numFmtId="9" fontId="3" fillId="0" borderId="0" xfId="0" applyNumberFormat="1" applyFont="1" applyBorder="1" applyAlignment="1">
      <alignment vertical="center"/>
    </xf>
    <xf numFmtId="9" fontId="0" fillId="0" borderId="0" xfId="0" applyNumberFormat="1" applyFont="1" applyBorder="1" applyAlignment="1">
      <alignment vertical="center"/>
    </xf>
    <xf numFmtId="0" fontId="11" fillId="0" borderId="21" xfId="0" applyFont="1" applyBorder="1" applyAlignment="1" applyProtection="1">
      <alignment horizontal="center" vertical="center"/>
    </xf>
    <xf numFmtId="49" fontId="11" fillId="0" borderId="22" xfId="0" applyNumberFormat="1" applyFont="1" applyBorder="1" applyAlignment="1" applyProtection="1">
      <alignment horizontal="center" vertical="center"/>
    </xf>
    <xf numFmtId="49" fontId="11" fillId="0" borderId="23" xfId="0" applyNumberFormat="1" applyFont="1" applyBorder="1" applyAlignment="1" applyProtection="1">
      <alignment horizontal="center" vertical="center"/>
    </xf>
    <xf numFmtId="0" fontId="20" fillId="0" borderId="0" xfId="0" applyFont="1" applyBorder="1" applyAlignment="1" applyProtection="1">
      <alignment horizontal="right" vertical="center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1" fillId="0" borderId="34" xfId="0" applyFont="1" applyFill="1" applyBorder="1" applyAlignment="1" applyProtection="1">
      <alignment horizontal="center" vertical="center"/>
      <protection locked="0"/>
    </xf>
    <xf numFmtId="0" fontId="1" fillId="0" borderId="36" xfId="0" applyFont="1" applyFill="1" applyBorder="1" applyAlignment="1" applyProtection="1">
      <alignment horizontal="center" vertical="center"/>
      <protection locked="0"/>
    </xf>
    <xf numFmtId="0" fontId="23" fillId="0" borderId="0" xfId="0" applyFont="1" applyFill="1" applyBorder="1" applyAlignment="1" applyProtection="1">
      <alignment horizontal="center" vertical="center"/>
    </xf>
    <xf numFmtId="2" fontId="23" fillId="0" borderId="0" xfId="0" applyNumberFormat="1" applyFont="1" applyFill="1" applyBorder="1" applyAlignment="1" applyProtection="1">
      <alignment horizontal="center" vertical="center"/>
    </xf>
    <xf numFmtId="0" fontId="23" fillId="0" borderId="0" xfId="0" applyFont="1" applyFill="1" applyAlignment="1" applyProtection="1">
      <alignment horizontal="center"/>
    </xf>
    <xf numFmtId="0" fontId="23" fillId="0" borderId="0" xfId="0" applyFont="1" applyBorder="1" applyAlignment="1">
      <alignment horizontal="center" vertical="center"/>
    </xf>
    <xf numFmtId="0" fontId="23" fillId="0" borderId="0" xfId="0" applyFont="1" applyBorder="1" applyAlignment="1" applyProtection="1">
      <alignment horizontal="center" vertical="center"/>
    </xf>
    <xf numFmtId="2" fontId="23" fillId="0" borderId="0" xfId="0" applyNumberFormat="1" applyFont="1" applyBorder="1" applyAlignment="1" applyProtection="1">
      <alignment horizontal="center" vertical="center"/>
    </xf>
    <xf numFmtId="10" fontId="23" fillId="0" borderId="0" xfId="0" applyNumberFormat="1" applyFont="1" applyBorder="1" applyAlignment="1" applyProtection="1">
      <alignment horizontal="center" vertical="center"/>
    </xf>
    <xf numFmtId="0" fontId="23" fillId="0" borderId="0" xfId="0" applyFont="1" applyAlignment="1" applyProtection="1">
      <alignment horizontal="center"/>
    </xf>
    <xf numFmtId="0" fontId="23" fillId="0" borderId="0" xfId="0" applyFont="1" applyAlignment="1">
      <alignment horizontal="center"/>
    </xf>
    <xf numFmtId="0" fontId="1" fillId="0" borderId="44" xfId="0" applyFont="1" applyBorder="1" applyAlignment="1" applyProtection="1">
      <alignment horizontal="right" vertical="center"/>
    </xf>
    <xf numFmtId="0" fontId="5" fillId="5" borderId="0" xfId="0" applyFont="1" applyFill="1" applyBorder="1" applyAlignment="1" applyProtection="1">
      <alignment vertical="center" wrapText="1"/>
    </xf>
    <xf numFmtId="0" fontId="12" fillId="0" borderId="46" xfId="0" applyFont="1" applyFill="1" applyBorder="1" applyAlignment="1" applyProtection="1">
      <alignment horizontal="center" vertical="center"/>
      <protection locked="0"/>
    </xf>
    <xf numFmtId="0" fontId="1" fillId="2" borderId="0" xfId="0" applyFont="1" applyFill="1" applyBorder="1" applyAlignment="1" applyProtection="1">
      <alignment horizontal="center" vertical="center"/>
      <protection locked="0"/>
    </xf>
    <xf numFmtId="0" fontId="12" fillId="2" borderId="1" xfId="0" applyFont="1" applyFill="1" applyBorder="1" applyAlignment="1" applyProtection="1">
      <alignment horizontal="center" vertical="center"/>
      <protection locked="0"/>
    </xf>
    <xf numFmtId="0" fontId="1" fillId="2" borderId="34" xfId="0" applyFont="1" applyFill="1" applyBorder="1" applyAlignment="1" applyProtection="1">
      <alignment horizontal="center" vertical="center"/>
      <protection locked="0"/>
    </xf>
    <xf numFmtId="0" fontId="1" fillId="9" borderId="0" xfId="0" applyFont="1" applyFill="1" applyBorder="1" applyAlignment="1" applyProtection="1">
      <alignment horizontal="center" vertical="center"/>
      <protection locked="0"/>
    </xf>
    <xf numFmtId="0" fontId="1" fillId="9" borderId="34" xfId="0" applyFont="1" applyFill="1" applyBorder="1" applyAlignment="1" applyProtection="1">
      <alignment horizontal="center" vertical="center"/>
      <protection locked="0"/>
    </xf>
    <xf numFmtId="0" fontId="24" fillId="6" borderId="37" xfId="0" applyFont="1" applyFill="1" applyBorder="1" applyAlignment="1" applyProtection="1">
      <alignment horizontal="left" vertical="center"/>
    </xf>
    <xf numFmtId="0" fontId="1" fillId="3" borderId="0" xfId="0" applyFont="1" applyFill="1" applyBorder="1" applyAlignment="1" applyProtection="1">
      <alignment horizontal="center" vertical="center" wrapText="1"/>
      <protection locked="0"/>
    </xf>
    <xf numFmtId="0" fontId="12" fillId="3" borderId="32" xfId="0" applyFont="1" applyFill="1" applyBorder="1" applyAlignment="1" applyProtection="1">
      <alignment horizontal="center" vertical="center" wrapText="1"/>
      <protection locked="0"/>
    </xf>
    <xf numFmtId="0" fontId="1" fillId="3" borderId="34" xfId="0" applyFont="1" applyFill="1" applyBorder="1" applyAlignment="1" applyProtection="1">
      <alignment horizontal="center" vertical="center" wrapText="1"/>
      <protection locked="0"/>
    </xf>
    <xf numFmtId="0" fontId="1" fillId="4" borderId="34" xfId="0" applyFont="1" applyFill="1" applyBorder="1" applyAlignment="1" applyProtection="1">
      <alignment horizontal="center" vertical="center" wrapText="1"/>
      <protection locked="0"/>
    </xf>
    <xf numFmtId="0" fontId="1" fillId="0" borderId="54" xfId="0" applyFont="1" applyBorder="1" applyAlignment="1" applyProtection="1">
      <alignment horizontal="right" vertical="center"/>
    </xf>
    <xf numFmtId="0" fontId="24" fillId="6" borderId="55" xfId="0" applyFont="1" applyFill="1" applyBorder="1" applyAlignment="1" applyProtection="1">
      <alignment horizontal="left" vertical="center"/>
    </xf>
    <xf numFmtId="0" fontId="5" fillId="5" borderId="25" xfId="0" applyFont="1" applyFill="1" applyBorder="1" applyAlignment="1" applyProtection="1">
      <alignment vertical="center" wrapText="1"/>
    </xf>
    <xf numFmtId="0" fontId="1" fillId="0" borderId="33" xfId="0" applyFont="1" applyFill="1" applyBorder="1" applyAlignment="1" applyProtection="1">
      <alignment horizontal="center" vertical="center"/>
      <protection locked="0"/>
    </xf>
    <xf numFmtId="0" fontId="1" fillId="0" borderId="57" xfId="0" applyFont="1" applyFill="1" applyBorder="1" applyAlignment="1" applyProtection="1">
      <alignment horizontal="center" vertical="center"/>
      <protection locked="0"/>
    </xf>
    <xf numFmtId="0" fontId="1" fillId="2" borderId="33" xfId="0" applyFont="1" applyFill="1" applyBorder="1" applyAlignment="1" applyProtection="1">
      <alignment horizontal="center" vertical="center"/>
      <protection locked="0"/>
    </xf>
    <xf numFmtId="0" fontId="1" fillId="9" borderId="33" xfId="0" applyFont="1" applyFill="1" applyBorder="1" applyAlignment="1" applyProtection="1">
      <alignment horizontal="center" vertical="center"/>
      <protection locked="0"/>
    </xf>
    <xf numFmtId="0" fontId="1" fillId="9" borderId="58" xfId="0" applyFont="1" applyFill="1" applyBorder="1" applyAlignment="1" applyProtection="1">
      <alignment horizontal="center" vertical="center"/>
      <protection locked="0"/>
    </xf>
    <xf numFmtId="0" fontId="1" fillId="3" borderId="33" xfId="0" applyFont="1" applyFill="1" applyBorder="1" applyAlignment="1" applyProtection="1">
      <alignment horizontal="center" vertical="center" wrapText="1"/>
      <protection locked="0"/>
    </xf>
    <xf numFmtId="0" fontId="1" fillId="4" borderId="33" xfId="0" applyFont="1" applyFill="1" applyBorder="1" applyAlignment="1" applyProtection="1">
      <alignment horizontal="center" vertical="center" wrapText="1"/>
      <protection locked="0"/>
    </xf>
    <xf numFmtId="0" fontId="1" fillId="9" borderId="50" xfId="0" applyFont="1" applyFill="1" applyBorder="1" applyAlignment="1" applyProtection="1">
      <alignment horizontal="center" vertical="center"/>
      <protection locked="0"/>
    </xf>
    <xf numFmtId="0" fontId="1" fillId="9" borderId="61" xfId="0" applyFont="1" applyFill="1" applyBorder="1" applyAlignment="1" applyProtection="1">
      <alignment horizontal="center" vertical="center"/>
      <protection locked="0"/>
    </xf>
    <xf numFmtId="2" fontId="25" fillId="0" borderId="0" xfId="0" applyNumberFormat="1" applyFont="1" applyFill="1" applyBorder="1" applyAlignment="1" applyProtection="1">
      <alignment horizontal="center" vertical="center"/>
    </xf>
    <xf numFmtId="0" fontId="25" fillId="0" borderId="0" xfId="0" applyFont="1" applyFill="1" applyBorder="1" applyAlignment="1" applyProtection="1">
      <alignment horizontal="center" vertical="center"/>
    </xf>
    <xf numFmtId="0" fontId="25" fillId="0" borderId="0" xfId="0" applyFont="1" applyFill="1" applyAlignment="1" applyProtection="1">
      <alignment horizontal="center"/>
    </xf>
    <xf numFmtId="0" fontId="25" fillId="0" borderId="0" xfId="0" applyFont="1" applyBorder="1" applyAlignment="1">
      <alignment horizontal="center" vertical="center"/>
    </xf>
    <xf numFmtId="0" fontId="25" fillId="0" borderId="0" xfId="0" applyNumberFormat="1" applyFont="1" applyFill="1" applyBorder="1" applyAlignment="1" applyProtection="1">
      <alignment horizontal="center" vertical="center"/>
    </xf>
    <xf numFmtId="2" fontId="24" fillId="0" borderId="0" xfId="0" applyNumberFormat="1" applyFont="1" applyFill="1" applyBorder="1" applyAlignment="1" applyProtection="1">
      <alignment horizontal="center" vertical="center"/>
    </xf>
    <xf numFmtId="0" fontId="24" fillId="0" borderId="0" xfId="0" applyFont="1" applyFill="1" applyAlignment="1" applyProtection="1">
      <alignment horizontal="center"/>
    </xf>
    <xf numFmtId="0" fontId="25" fillId="0" borderId="0" xfId="0" applyFont="1" applyFill="1" applyProtection="1"/>
    <xf numFmtId="0" fontId="0" fillId="0" borderId="0" xfId="0" applyFont="1" applyBorder="1" applyAlignment="1">
      <alignment horizontal="center" vertical="center"/>
    </xf>
    <xf numFmtId="0" fontId="7" fillId="0" borderId="47" xfId="0" applyFont="1" applyBorder="1" applyAlignment="1"/>
    <xf numFmtId="49" fontId="11" fillId="0" borderId="42" xfId="0" applyNumberFormat="1" applyFont="1" applyFill="1" applyBorder="1" applyAlignment="1" applyProtection="1">
      <alignment horizontal="center" vertical="center"/>
    </xf>
    <xf numFmtId="9" fontId="3" fillId="0" borderId="62" xfId="0" applyNumberFormat="1" applyFont="1" applyBorder="1" applyAlignment="1" applyProtection="1">
      <alignment vertical="center"/>
    </xf>
    <xf numFmtId="0" fontId="1" fillId="9" borderId="63" xfId="0" applyFont="1" applyFill="1" applyBorder="1" applyAlignment="1" applyProtection="1">
      <alignment horizontal="center" vertical="center"/>
      <protection locked="0"/>
    </xf>
    <xf numFmtId="0" fontId="1" fillId="9" borderId="41" xfId="0" applyFont="1" applyFill="1" applyBorder="1" applyAlignment="1" applyProtection="1">
      <alignment horizontal="center" vertical="center"/>
      <protection locked="0"/>
    </xf>
    <xf numFmtId="0" fontId="28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6" fillId="0" borderId="48" xfId="0" applyFont="1" applyBorder="1" applyAlignment="1">
      <alignment horizontal="center"/>
    </xf>
    <xf numFmtId="0" fontId="26" fillId="0" borderId="49" xfId="0" applyFont="1" applyBorder="1" applyAlignment="1">
      <alignment horizontal="center"/>
    </xf>
    <xf numFmtId="0" fontId="26" fillId="0" borderId="30" xfId="0" applyFont="1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5" xfId="0" applyBorder="1" applyAlignment="1">
      <alignment horizontal="center"/>
    </xf>
    <xf numFmtId="0" fontId="27" fillId="0" borderId="47" xfId="0" applyFont="1" applyBorder="1" applyAlignment="1">
      <alignment horizontal="center"/>
    </xf>
    <xf numFmtId="0" fontId="27" fillId="0" borderId="37" xfId="0" applyFont="1" applyBorder="1" applyAlignment="1">
      <alignment horizontal="center"/>
    </xf>
    <xf numFmtId="0" fontId="27" fillId="0" borderId="35" xfId="0" applyFont="1" applyBorder="1" applyAlignment="1">
      <alignment horizontal="center"/>
    </xf>
    <xf numFmtId="0" fontId="7" fillId="0" borderId="34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/>
    </xf>
    <xf numFmtId="0" fontId="29" fillId="0" borderId="0" xfId="0" applyFont="1" applyAlignment="1">
      <alignment horizontal="left"/>
    </xf>
    <xf numFmtId="0" fontId="30" fillId="0" borderId="0" xfId="0" applyFont="1" applyAlignment="1">
      <alignment horizontal="left"/>
    </xf>
    <xf numFmtId="0" fontId="7" fillId="0" borderId="37" xfId="0" applyFont="1" applyBorder="1" applyAlignment="1">
      <alignment horizontal="center"/>
    </xf>
    <xf numFmtId="0" fontId="7" fillId="0" borderId="35" xfId="0" applyFont="1" applyBorder="1" applyAlignment="1">
      <alignment horizontal="center"/>
    </xf>
    <xf numFmtId="0" fontId="7" fillId="0" borderId="36" xfId="0" applyFont="1" applyBorder="1" applyAlignment="1">
      <alignment horizontal="center" vertical="center"/>
    </xf>
    <xf numFmtId="0" fontId="7" fillId="0" borderId="46" xfId="0" applyFont="1" applyBorder="1" applyAlignment="1">
      <alignment horizontal="center" vertical="center"/>
    </xf>
    <xf numFmtId="0" fontId="7" fillId="0" borderId="45" xfId="0" applyFont="1" applyBorder="1" applyAlignment="1">
      <alignment horizontal="center" vertical="center"/>
    </xf>
    <xf numFmtId="0" fontId="0" fillId="0" borderId="34" xfId="0" applyBorder="1" applyAlignment="1">
      <alignment horizontal="center"/>
    </xf>
    <xf numFmtId="0" fontId="0" fillId="0" borderId="36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29" fillId="0" borderId="34" xfId="0" applyFont="1" applyBorder="1" applyAlignment="1">
      <alignment horizontal="center"/>
    </xf>
    <xf numFmtId="164" fontId="0" fillId="0" borderId="34" xfId="0" applyNumberFormat="1" applyBorder="1" applyAlignment="1">
      <alignment horizontal="center"/>
    </xf>
    <xf numFmtId="0" fontId="0" fillId="0" borderId="34" xfId="0" applyBorder="1" applyAlignment="1">
      <alignment horizontal="left" wrapText="1"/>
    </xf>
    <xf numFmtId="0" fontId="0" fillId="0" borderId="34" xfId="0" applyBorder="1" applyAlignment="1">
      <alignment horizontal="left"/>
    </xf>
    <xf numFmtId="0" fontId="1" fillId="0" borderId="24" xfId="0" applyFont="1" applyFill="1" applyBorder="1" applyAlignment="1" applyProtection="1">
      <alignment horizontal="center" vertical="center" wrapText="1"/>
    </xf>
    <xf numFmtId="0" fontId="1" fillId="0" borderId="43" xfId="0" applyFont="1" applyFill="1" applyBorder="1" applyAlignment="1" applyProtection="1">
      <alignment horizontal="center" vertical="center" wrapText="1"/>
    </xf>
    <xf numFmtId="0" fontId="1" fillId="0" borderId="25" xfId="0" applyFont="1" applyFill="1" applyBorder="1" applyAlignment="1" applyProtection="1">
      <alignment horizontal="center" vertical="center" wrapText="1"/>
    </xf>
    <xf numFmtId="0" fontId="1" fillId="0" borderId="0" xfId="0" applyFont="1" applyFill="1" applyBorder="1" applyAlignment="1" applyProtection="1">
      <alignment horizontal="center" vertical="center" wrapText="1"/>
    </xf>
    <xf numFmtId="0" fontId="1" fillId="0" borderId="27" xfId="0" applyFont="1" applyFill="1" applyBorder="1" applyAlignment="1" applyProtection="1">
      <alignment horizontal="center" vertical="center" wrapText="1"/>
    </xf>
    <xf numFmtId="0" fontId="1" fillId="0" borderId="41" xfId="0" applyFont="1" applyFill="1" applyBorder="1" applyAlignment="1" applyProtection="1">
      <alignment horizontal="center" vertical="center" wrapText="1"/>
    </xf>
    <xf numFmtId="0" fontId="11" fillId="6" borderId="37" xfId="0" applyFont="1" applyFill="1" applyBorder="1" applyAlignment="1" applyProtection="1">
      <alignment horizontal="center" vertical="center"/>
    </xf>
    <xf numFmtId="0" fontId="11" fillId="6" borderId="56" xfId="0" applyFont="1" applyFill="1" applyBorder="1" applyAlignment="1" applyProtection="1">
      <alignment horizontal="center" vertical="center"/>
    </xf>
    <xf numFmtId="0" fontId="3" fillId="0" borderId="38" xfId="0" applyNumberFormat="1" applyFont="1" applyBorder="1" applyAlignment="1" applyProtection="1">
      <alignment horizontal="center" vertical="center"/>
    </xf>
    <xf numFmtId="0" fontId="3" fillId="0" borderId="39" xfId="0" applyNumberFormat="1" applyFont="1" applyBorder="1" applyAlignment="1" applyProtection="1">
      <alignment horizontal="center" vertical="center"/>
    </xf>
    <xf numFmtId="0" fontId="3" fillId="0" borderId="40" xfId="0" applyNumberFormat="1" applyFont="1" applyBorder="1" applyAlignment="1" applyProtection="1">
      <alignment horizontal="center" vertical="center"/>
    </xf>
    <xf numFmtId="0" fontId="3" fillId="0" borderId="38" xfId="0" applyFont="1" applyBorder="1" applyAlignment="1" applyProtection="1">
      <alignment horizontal="center" vertical="center"/>
    </xf>
    <xf numFmtId="0" fontId="3" fillId="0" borderId="39" xfId="0" applyFont="1" applyBorder="1" applyAlignment="1" applyProtection="1">
      <alignment horizontal="center" vertical="center"/>
    </xf>
    <xf numFmtId="0" fontId="3" fillId="0" borderId="40" xfId="0" applyFont="1" applyBorder="1" applyAlignment="1" applyProtection="1">
      <alignment horizontal="center" vertical="center"/>
    </xf>
    <xf numFmtId="0" fontId="10" fillId="0" borderId="0" xfId="0" applyFont="1" applyBorder="1" applyAlignment="1" applyProtection="1">
      <alignment horizontal="left" vertical="center" indent="1"/>
    </xf>
    <xf numFmtId="0" fontId="1" fillId="0" borderId="20" xfId="0" applyFont="1" applyBorder="1" applyAlignment="1" applyProtection="1">
      <alignment horizontal="center" vertical="center"/>
    </xf>
    <xf numFmtId="0" fontId="1" fillId="0" borderId="52" xfId="0" applyFont="1" applyBorder="1" applyAlignment="1" applyProtection="1">
      <alignment horizontal="center" vertical="center"/>
    </xf>
    <xf numFmtId="0" fontId="1" fillId="0" borderId="29" xfId="0" applyFont="1" applyFill="1" applyBorder="1" applyAlignment="1" applyProtection="1">
      <alignment horizontal="center" vertical="center" wrapText="1"/>
    </xf>
    <xf numFmtId="0" fontId="1" fillId="0" borderId="49" xfId="0" applyFont="1" applyFill="1" applyBorder="1" applyAlignment="1" applyProtection="1">
      <alignment horizontal="center" vertical="center" wrapText="1"/>
    </xf>
    <xf numFmtId="0" fontId="1" fillId="0" borderId="26" xfId="0" applyFont="1" applyFill="1" applyBorder="1" applyAlignment="1" applyProtection="1">
      <alignment horizontal="center" vertical="center" wrapText="1"/>
    </xf>
    <xf numFmtId="0" fontId="1" fillId="0" borderId="15" xfId="0" applyFont="1" applyFill="1" applyBorder="1" applyAlignment="1" applyProtection="1">
      <alignment horizontal="center" vertical="center" wrapText="1"/>
    </xf>
    <xf numFmtId="0" fontId="1" fillId="0" borderId="31" xfId="0" applyFont="1" applyFill="1" applyBorder="1" applyAlignment="1" applyProtection="1">
      <alignment horizontal="center" vertical="center" wrapText="1"/>
    </xf>
    <xf numFmtId="0" fontId="1" fillId="0" borderId="53" xfId="0" applyFont="1" applyFill="1" applyBorder="1" applyAlignment="1" applyProtection="1">
      <alignment horizontal="center" vertical="center" wrapText="1"/>
    </xf>
    <xf numFmtId="0" fontId="1" fillId="0" borderId="10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/>
    </xf>
    <xf numFmtId="164" fontId="7" fillId="0" borderId="5" xfId="0" applyNumberFormat="1" applyFont="1" applyFill="1" applyBorder="1" applyAlignment="1" applyProtection="1">
      <alignment horizontal="center" vertical="center"/>
    </xf>
    <xf numFmtId="0" fontId="14" fillId="0" borderId="5" xfId="0" applyFont="1" applyBorder="1" applyAlignment="1" applyProtection="1">
      <alignment horizontal="center" vertical="center"/>
    </xf>
    <xf numFmtId="164" fontId="7" fillId="8" borderId="6" xfId="0" applyNumberFormat="1" applyFont="1" applyFill="1" applyBorder="1" applyAlignment="1" applyProtection="1">
      <alignment horizontal="center" vertical="center"/>
      <protection locked="0"/>
    </xf>
    <xf numFmtId="164" fontId="7" fillId="8" borderId="19" xfId="0" applyNumberFormat="1" applyFont="1" applyFill="1" applyBorder="1" applyAlignment="1" applyProtection="1">
      <alignment horizontal="center" vertical="center"/>
      <protection locked="0"/>
    </xf>
    <xf numFmtId="0" fontId="7" fillId="8" borderId="19" xfId="0" applyFont="1" applyFill="1" applyBorder="1" applyAlignment="1" applyProtection="1">
      <alignment horizontal="center" vertical="center"/>
    </xf>
    <xf numFmtId="0" fontId="7" fillId="8" borderId="7" xfId="0" applyFont="1" applyFill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horizontal="left" vertical="center"/>
    </xf>
    <xf numFmtId="0" fontId="1" fillId="10" borderId="8" xfId="0" applyFont="1" applyFill="1" applyBorder="1" applyAlignment="1" applyProtection="1">
      <alignment horizontal="center" vertical="center"/>
    </xf>
    <xf numFmtId="0" fontId="1" fillId="10" borderId="18" xfId="0" applyFont="1" applyFill="1" applyBorder="1" applyAlignment="1" applyProtection="1">
      <alignment horizontal="center" vertical="center"/>
    </xf>
    <xf numFmtId="0" fontId="2" fillId="10" borderId="18" xfId="0" applyFont="1" applyFill="1" applyBorder="1" applyAlignment="1" applyProtection="1">
      <alignment horizontal="center" vertical="center"/>
    </xf>
    <xf numFmtId="0" fontId="2" fillId="10" borderId="9" xfId="0" applyFont="1" applyFill="1" applyBorder="1" applyAlignment="1" applyProtection="1">
      <alignment horizontal="center" vertical="center"/>
    </xf>
    <xf numFmtId="0" fontId="18" fillId="0" borderId="16" xfId="0" applyFont="1" applyBorder="1" applyAlignment="1" applyProtection="1">
      <alignment vertical="top" wrapText="1"/>
      <protection locked="0"/>
    </xf>
    <xf numFmtId="0" fontId="18" fillId="0" borderId="5" xfId="0" applyFont="1" applyBorder="1" applyAlignment="1" applyProtection="1">
      <alignment vertical="top" wrapText="1"/>
      <protection locked="0"/>
    </xf>
    <xf numFmtId="0" fontId="18" fillId="0" borderId="17" xfId="0" applyFont="1" applyBorder="1" applyAlignment="1" applyProtection="1">
      <alignment vertical="top" wrapText="1"/>
      <protection locked="0"/>
    </xf>
    <xf numFmtId="0" fontId="2" fillId="0" borderId="5" xfId="0" applyFont="1" applyBorder="1" applyAlignment="1" applyProtection="1">
      <alignment horizontal="left" vertical="center"/>
    </xf>
    <xf numFmtId="0" fontId="0" fillId="0" borderId="14" xfId="0" applyFont="1" applyBorder="1" applyAlignment="1" applyProtection="1">
      <alignment horizontal="center" vertical="center" wrapText="1"/>
      <protection locked="0"/>
    </xf>
    <xf numFmtId="14" fontId="19" fillId="0" borderId="0" xfId="0" applyNumberFormat="1" applyFont="1" applyBorder="1" applyAlignment="1" applyProtection="1">
      <alignment horizontal="center" vertical="center"/>
    </xf>
    <xf numFmtId="0" fontId="0" fillId="0" borderId="12" xfId="0" applyFont="1" applyBorder="1" applyAlignment="1" applyProtection="1">
      <alignment horizontal="center" vertical="center" wrapText="1"/>
      <protection locked="0"/>
    </xf>
    <xf numFmtId="14" fontId="3" fillId="0" borderId="13" xfId="0" applyNumberFormat="1" applyFont="1" applyBorder="1" applyAlignment="1" applyProtection="1">
      <alignment horizontal="center" vertical="center"/>
      <protection locked="0"/>
    </xf>
    <xf numFmtId="0" fontId="0" fillId="0" borderId="12" xfId="0" applyFont="1" applyFill="1" applyBorder="1" applyAlignment="1" applyProtection="1">
      <alignment horizontal="center" vertical="center" wrapText="1"/>
      <protection locked="0"/>
    </xf>
    <xf numFmtId="9" fontId="13" fillId="0" borderId="0" xfId="0" applyNumberFormat="1" applyFont="1" applyBorder="1" applyAlignment="1" applyProtection="1">
      <alignment horizontal="center" vertical="center"/>
    </xf>
    <xf numFmtId="0" fontId="5" fillId="7" borderId="55" xfId="0" applyFont="1" applyFill="1" applyBorder="1" applyAlignment="1" applyProtection="1">
      <alignment horizontal="left" vertical="center" wrapText="1"/>
    </xf>
    <xf numFmtId="0" fontId="5" fillId="7" borderId="37" xfId="0" applyFont="1" applyFill="1" applyBorder="1" applyAlignment="1" applyProtection="1">
      <alignment horizontal="left" vertical="center" wrapText="1"/>
    </xf>
    <xf numFmtId="0" fontId="5" fillId="7" borderId="35" xfId="0" applyFont="1" applyFill="1" applyBorder="1" applyAlignment="1" applyProtection="1">
      <alignment horizontal="left" vertical="center" wrapText="1"/>
    </xf>
    <xf numFmtId="0" fontId="5" fillId="8" borderId="55" xfId="0" applyFont="1" applyFill="1" applyBorder="1" applyAlignment="1" applyProtection="1">
      <alignment horizontal="left" vertical="center" wrapText="1"/>
    </xf>
    <xf numFmtId="0" fontId="5" fillId="8" borderId="37" xfId="0" applyFont="1" applyFill="1" applyBorder="1" applyAlignment="1" applyProtection="1">
      <alignment horizontal="left" vertical="center" wrapText="1"/>
    </xf>
    <xf numFmtId="0" fontId="5" fillId="8" borderId="35" xfId="0" applyFont="1" applyFill="1" applyBorder="1" applyAlignment="1" applyProtection="1">
      <alignment horizontal="left" vertical="center" wrapText="1"/>
    </xf>
    <xf numFmtId="0" fontId="5" fillId="0" borderId="59" xfId="0" applyFont="1" applyFill="1" applyBorder="1" applyAlignment="1" applyProtection="1">
      <alignment horizontal="left" vertical="center" wrapText="1"/>
    </xf>
    <xf numFmtId="0" fontId="5" fillId="0" borderId="51" xfId="0" applyFont="1" applyFill="1" applyBorder="1" applyAlignment="1" applyProtection="1">
      <alignment horizontal="left" vertical="center" wrapText="1"/>
    </xf>
    <xf numFmtId="0" fontId="5" fillId="0" borderId="60" xfId="0" applyFont="1" applyFill="1" applyBorder="1" applyAlignment="1" applyProtection="1">
      <alignment horizontal="left" vertical="center" wrapText="1"/>
    </xf>
    <xf numFmtId="0" fontId="2" fillId="0" borderId="39" xfId="0" applyFont="1" applyFill="1" applyBorder="1" applyAlignment="1" applyProtection="1">
      <alignment horizontal="center" vertical="center"/>
    </xf>
    <xf numFmtId="0" fontId="5" fillId="8" borderId="25" xfId="0" applyFont="1" applyFill="1" applyBorder="1" applyAlignment="1" applyProtection="1">
      <alignment horizontal="left" vertical="center" wrapText="1"/>
    </xf>
    <xf numFmtId="0" fontId="5" fillId="8" borderId="0" xfId="0" applyFont="1" applyFill="1" applyBorder="1" applyAlignment="1" applyProtection="1">
      <alignment horizontal="left" vertical="center" wrapText="1"/>
    </xf>
    <xf numFmtId="0" fontId="5" fillId="8" borderId="28" xfId="0" applyFont="1" applyFill="1" applyBorder="1" applyAlignment="1" applyProtection="1">
      <alignment horizontal="left" vertical="center" wrapText="1"/>
    </xf>
    <xf numFmtId="0" fontId="5" fillId="0" borderId="55" xfId="0" applyFont="1" applyFill="1" applyBorder="1" applyAlignment="1" applyProtection="1">
      <alignment horizontal="left" vertical="center" wrapText="1"/>
    </xf>
    <xf numFmtId="0" fontId="5" fillId="0" borderId="37" xfId="0" applyFont="1" applyFill="1" applyBorder="1" applyAlignment="1" applyProtection="1">
      <alignment horizontal="left" vertical="center" wrapText="1"/>
    </xf>
    <xf numFmtId="0" fontId="5" fillId="0" borderId="35" xfId="0" applyFont="1" applyFill="1" applyBorder="1" applyAlignment="1" applyProtection="1">
      <alignment horizontal="left" vertical="center" wrapText="1"/>
    </xf>
    <xf numFmtId="0" fontId="24" fillId="6" borderId="55" xfId="0" applyFont="1" applyFill="1" applyBorder="1" applyAlignment="1" applyProtection="1">
      <alignment horizontal="left" vertical="center"/>
    </xf>
    <xf numFmtId="0" fontId="24" fillId="6" borderId="37" xfId="0" applyFont="1" applyFill="1" applyBorder="1" applyAlignment="1" applyProtection="1">
      <alignment horizontal="left" vertical="center"/>
    </xf>
    <xf numFmtId="0" fontId="24" fillId="6" borderId="56" xfId="0" applyFont="1" applyFill="1" applyBorder="1" applyAlignment="1" applyProtection="1">
      <alignment horizontal="left" vertical="center"/>
    </xf>
    <xf numFmtId="2" fontId="25" fillId="0" borderId="0" xfId="0" applyNumberFormat="1" applyFont="1" applyBorder="1" applyAlignment="1">
      <alignment horizontal="center" vertical="center"/>
    </xf>
    <xf numFmtId="0" fontId="2" fillId="0" borderId="33" xfId="0" applyFont="1" applyFill="1" applyBorder="1" applyAlignment="1" applyProtection="1">
      <alignment horizontal="center" vertical="center"/>
    </xf>
    <xf numFmtId="0" fontId="5" fillId="0" borderId="29" xfId="0" applyFont="1" applyFill="1" applyBorder="1" applyAlignment="1" applyProtection="1">
      <alignment horizontal="left" vertical="center" wrapText="1"/>
    </xf>
    <xf numFmtId="0" fontId="5" fillId="0" borderId="49" xfId="0" applyFont="1" applyFill="1" applyBorder="1" applyAlignment="1" applyProtection="1">
      <alignment horizontal="left" vertical="center" wrapText="1"/>
    </xf>
    <xf numFmtId="0" fontId="5" fillId="0" borderId="30" xfId="0" applyFont="1" applyFill="1" applyBorder="1" applyAlignment="1" applyProtection="1">
      <alignment horizontal="left" vertical="center" wrapText="1"/>
    </xf>
    <xf numFmtId="0" fontId="1" fillId="0" borderId="64" xfId="0" applyFont="1" applyBorder="1" applyAlignment="1" applyProtection="1">
      <alignment horizontal="center" vertical="center"/>
    </xf>
    <xf numFmtId="0" fontId="1" fillId="0" borderId="65" xfId="0" applyFont="1" applyBorder="1" applyAlignment="1" applyProtection="1">
      <alignment horizontal="center" vertical="center"/>
    </xf>
    <xf numFmtId="0" fontId="1" fillId="0" borderId="66" xfId="0" applyFont="1" applyFill="1" applyBorder="1" applyAlignment="1" applyProtection="1">
      <alignment horizontal="center" vertical="center" wrapText="1"/>
    </xf>
    <xf numFmtId="0" fontId="1" fillId="0" borderId="57" xfId="0" applyFont="1" applyFill="1" applyBorder="1" applyAlignment="1" applyProtection="1">
      <alignment horizontal="center" vertical="center" wrapText="1"/>
    </xf>
    <xf numFmtId="0" fontId="5" fillId="7" borderId="51" xfId="0" applyFont="1" applyFill="1" applyBorder="1" applyAlignment="1" applyProtection="1">
      <alignment horizontal="left" vertical="center" wrapText="1"/>
    </xf>
    <xf numFmtId="0" fontId="5" fillId="7" borderId="60" xfId="0" applyFont="1" applyFill="1" applyBorder="1" applyAlignment="1" applyProtection="1">
      <alignment horizontal="left" vertical="center" wrapText="1"/>
    </xf>
    <xf numFmtId="0" fontId="1" fillId="0" borderId="67" xfId="0" applyFont="1" applyFill="1" applyBorder="1" applyAlignment="1" applyProtection="1">
      <alignment horizontal="center" vertical="center" wrapText="1"/>
    </xf>
    <xf numFmtId="0" fontId="1" fillId="0" borderId="61" xfId="0" applyFont="1" applyFill="1" applyBorder="1" applyAlignment="1" applyProtection="1">
      <alignment horizontal="center" vertical="center" wrapText="1"/>
    </xf>
    <xf numFmtId="0" fontId="2" fillId="0" borderId="40" xfId="0" applyFont="1" applyFill="1" applyBorder="1" applyAlignment="1" applyProtection="1">
      <alignment horizontal="center" vertical="center"/>
    </xf>
  </cellXfs>
  <cellStyles count="4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FFCD1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K2" sqref="K2"/>
    </sheetView>
  </sheetViews>
  <sheetFormatPr baseColWidth="10" defaultRowHeight="12.75" x14ac:dyDescent="0.2"/>
  <cols>
    <col min="1" max="1" width="26.42578125" bestFit="1" customWidth="1"/>
    <col min="3" max="3" width="13.7109375" customWidth="1"/>
  </cols>
  <sheetData>
    <row r="1" spans="1:10" ht="33" x14ac:dyDescent="0.45">
      <c r="A1" s="95" t="s">
        <v>41</v>
      </c>
      <c r="B1" s="95"/>
      <c r="C1" s="95"/>
      <c r="D1" s="95"/>
      <c r="E1" s="95"/>
      <c r="F1" s="95"/>
      <c r="G1" s="95"/>
      <c r="H1" s="95"/>
      <c r="I1" s="95"/>
      <c r="J1" s="95"/>
    </row>
    <row r="2" spans="1:10" ht="23.25" x14ac:dyDescent="0.35">
      <c r="A2" s="96" t="s">
        <v>42</v>
      </c>
      <c r="B2" s="96"/>
      <c r="C2" s="96"/>
      <c r="D2" s="96"/>
      <c r="E2" s="96"/>
      <c r="F2" s="96"/>
      <c r="G2" s="96"/>
      <c r="H2" s="96"/>
      <c r="I2" s="96"/>
      <c r="J2" s="96"/>
    </row>
    <row r="3" spans="1:10" ht="23.25" x14ac:dyDescent="0.35">
      <c r="C3" s="97" t="s">
        <v>45</v>
      </c>
      <c r="D3" s="98"/>
      <c r="E3" s="99"/>
      <c r="F3" s="97" t="s">
        <v>46</v>
      </c>
      <c r="G3" s="98"/>
      <c r="H3" s="99"/>
    </row>
    <row r="4" spans="1:10" ht="20.25" x14ac:dyDescent="0.3">
      <c r="A4" s="109" t="s">
        <v>43</v>
      </c>
      <c r="B4" s="109"/>
      <c r="C4" s="100"/>
      <c r="D4" s="101"/>
      <c r="E4" s="101"/>
      <c r="F4" s="101"/>
      <c r="G4" s="101"/>
      <c r="H4" s="101"/>
      <c r="I4" s="101"/>
      <c r="J4" s="102"/>
    </row>
    <row r="5" spans="1:10" ht="23.25" x14ac:dyDescent="0.35">
      <c r="A5" s="110" t="s">
        <v>44</v>
      </c>
      <c r="B5" s="110"/>
      <c r="C5" s="90" t="s">
        <v>0</v>
      </c>
      <c r="D5" s="111"/>
      <c r="E5" s="111"/>
      <c r="F5" s="112"/>
      <c r="G5" s="90" t="s">
        <v>47</v>
      </c>
      <c r="H5" s="111"/>
      <c r="I5" s="111"/>
      <c r="J5" s="112"/>
    </row>
    <row r="7" spans="1:10" ht="25.5" x14ac:dyDescent="0.35">
      <c r="A7" s="103" t="s">
        <v>48</v>
      </c>
      <c r="B7" s="104"/>
      <c r="C7" s="104"/>
      <c r="D7" s="104"/>
      <c r="E7" s="104"/>
      <c r="F7" s="104"/>
      <c r="G7" s="104"/>
      <c r="H7" s="104"/>
      <c r="I7" s="104"/>
      <c r="J7" s="105"/>
    </row>
    <row r="8" spans="1:10" ht="21" customHeight="1" x14ac:dyDescent="0.25">
      <c r="A8" s="106" t="s">
        <v>55</v>
      </c>
      <c r="B8" s="107" t="s">
        <v>14</v>
      </c>
      <c r="C8" s="107" t="s">
        <v>50</v>
      </c>
      <c r="D8" s="108" t="s">
        <v>49</v>
      </c>
      <c r="E8" s="108"/>
      <c r="F8" s="108"/>
      <c r="G8" s="108"/>
      <c r="H8" s="108"/>
      <c r="I8" s="108"/>
      <c r="J8" s="108"/>
    </row>
    <row r="9" spans="1:10" ht="18" customHeight="1" x14ac:dyDescent="0.2">
      <c r="A9" s="106"/>
      <c r="B9" s="107"/>
      <c r="C9" s="107"/>
      <c r="D9" s="107" t="s">
        <v>51</v>
      </c>
      <c r="E9" s="107"/>
      <c r="F9" s="107" t="s">
        <v>52</v>
      </c>
      <c r="G9" s="107"/>
      <c r="H9" s="107" t="s">
        <v>53</v>
      </c>
      <c r="I9" s="107"/>
      <c r="J9" s="107"/>
    </row>
    <row r="10" spans="1:10" ht="20.25" x14ac:dyDescent="0.3">
      <c r="A10" s="113" t="s">
        <v>54</v>
      </c>
      <c r="B10" s="116"/>
      <c r="C10" s="117" t="e">
        <f>'Notation Sit1 candidat'!E22:F22</f>
        <v>#VALUE!</v>
      </c>
      <c r="D10" s="120"/>
      <c r="E10" s="120"/>
      <c r="F10" s="120"/>
      <c r="G10" s="120"/>
      <c r="H10" s="120"/>
      <c r="I10" s="120"/>
      <c r="J10" s="120"/>
    </row>
    <row r="11" spans="1:10" ht="20.25" x14ac:dyDescent="0.3">
      <c r="A11" s="114"/>
      <c r="B11" s="116"/>
      <c r="C11" s="118"/>
      <c r="D11" s="120"/>
      <c r="E11" s="120"/>
      <c r="F11" s="120"/>
      <c r="G11" s="120"/>
      <c r="H11" s="120"/>
      <c r="I11" s="120"/>
      <c r="J11" s="120"/>
    </row>
    <row r="12" spans="1:10" ht="20.25" x14ac:dyDescent="0.3">
      <c r="A12" s="115"/>
      <c r="B12" s="116"/>
      <c r="C12" s="119"/>
      <c r="D12" s="120"/>
      <c r="E12" s="120"/>
      <c r="F12" s="120"/>
      <c r="G12" s="120"/>
      <c r="H12" s="120"/>
      <c r="I12" s="120"/>
      <c r="J12" s="120"/>
    </row>
    <row r="13" spans="1:10" ht="20.25" x14ac:dyDescent="0.3">
      <c r="A13" s="113" t="s">
        <v>56</v>
      </c>
      <c r="B13" s="116"/>
      <c r="C13" s="117" t="e">
        <f>'Notation Sit2 candidat'!E30:F30</f>
        <v>#VALUE!</v>
      </c>
      <c r="D13" s="120"/>
      <c r="E13" s="120"/>
      <c r="F13" s="120"/>
      <c r="G13" s="120"/>
      <c r="H13" s="120"/>
      <c r="I13" s="120"/>
      <c r="J13" s="120"/>
    </row>
    <row r="14" spans="1:10" ht="20.25" x14ac:dyDescent="0.3">
      <c r="A14" s="114"/>
      <c r="B14" s="116"/>
      <c r="C14" s="118"/>
      <c r="D14" s="120"/>
      <c r="E14" s="120"/>
      <c r="F14" s="120"/>
      <c r="G14" s="120"/>
      <c r="H14" s="120"/>
      <c r="I14" s="120"/>
      <c r="J14" s="120"/>
    </row>
    <row r="15" spans="1:10" ht="20.25" x14ac:dyDescent="0.3">
      <c r="A15" s="115"/>
      <c r="B15" s="116"/>
      <c r="C15" s="119"/>
      <c r="D15" s="120"/>
      <c r="E15" s="120"/>
      <c r="F15" s="120"/>
      <c r="G15" s="120"/>
      <c r="H15" s="120"/>
      <c r="I15" s="120"/>
      <c r="J15" s="120"/>
    </row>
    <row r="16" spans="1:10" ht="24" customHeight="1" x14ac:dyDescent="0.3">
      <c r="A16" s="120" t="s">
        <v>57</v>
      </c>
      <c r="B16" s="120"/>
      <c r="C16" s="121">
        <f>SUM('Notation Sit1 candidat'!E22:F22,'Notation Sit2 candidat'!E30:F30)/2</f>
        <v>0</v>
      </c>
      <c r="D16" s="121"/>
      <c r="E16" s="121"/>
      <c r="F16" s="121"/>
      <c r="G16" s="121"/>
      <c r="H16" s="121"/>
      <c r="I16" s="121"/>
      <c r="J16" s="121"/>
    </row>
    <row r="17" spans="1:10" ht="66.75" customHeight="1" x14ac:dyDescent="0.2">
      <c r="A17" s="122" t="s">
        <v>86</v>
      </c>
      <c r="B17" s="123"/>
      <c r="C17" s="123"/>
      <c r="D17" s="123"/>
      <c r="E17" s="123"/>
      <c r="F17" s="123"/>
      <c r="G17" s="123"/>
      <c r="H17" s="123"/>
      <c r="I17" s="123"/>
      <c r="J17" s="123"/>
    </row>
  </sheetData>
  <mergeCells count="44">
    <mergeCell ref="F15:G15"/>
    <mergeCell ref="H15:J15"/>
    <mergeCell ref="A16:B16"/>
    <mergeCell ref="C16:J16"/>
    <mergeCell ref="A17:J17"/>
    <mergeCell ref="A13:A15"/>
    <mergeCell ref="B13:B15"/>
    <mergeCell ref="C13:C15"/>
    <mergeCell ref="D13:E13"/>
    <mergeCell ref="F13:G13"/>
    <mergeCell ref="H13:J13"/>
    <mergeCell ref="D14:E14"/>
    <mergeCell ref="F14:G14"/>
    <mergeCell ref="H14:J14"/>
    <mergeCell ref="D15:E15"/>
    <mergeCell ref="F10:G10"/>
    <mergeCell ref="F11:G11"/>
    <mergeCell ref="F12:G12"/>
    <mergeCell ref="H10:J10"/>
    <mergeCell ref="H11:J11"/>
    <mergeCell ref="H12:J12"/>
    <mergeCell ref="A10:A12"/>
    <mergeCell ref="B10:B12"/>
    <mergeCell ref="C10:C12"/>
    <mergeCell ref="D10:E10"/>
    <mergeCell ref="D11:E11"/>
    <mergeCell ref="D12:E12"/>
    <mergeCell ref="A5:B5"/>
    <mergeCell ref="F9:G9"/>
    <mergeCell ref="H9:J9"/>
    <mergeCell ref="D5:F5"/>
    <mergeCell ref="H5:J5"/>
    <mergeCell ref="A7:J7"/>
    <mergeCell ref="A8:A9"/>
    <mergeCell ref="B8:B9"/>
    <mergeCell ref="C8:C9"/>
    <mergeCell ref="D8:J8"/>
    <mergeCell ref="D9:E9"/>
    <mergeCell ref="A1:J1"/>
    <mergeCell ref="A2:J2"/>
    <mergeCell ref="C3:E3"/>
    <mergeCell ref="F3:H3"/>
    <mergeCell ref="C4:J4"/>
    <mergeCell ref="A4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S33"/>
  <sheetViews>
    <sheetView showGridLines="0" workbookViewId="0">
      <selection activeCell="E22" sqref="E22:F22"/>
    </sheetView>
  </sheetViews>
  <sheetFormatPr baseColWidth="10" defaultColWidth="11.42578125" defaultRowHeight="12.75" x14ac:dyDescent="0.2"/>
  <cols>
    <col min="1" max="1" width="21.28515625" style="1" customWidth="1"/>
    <col min="2" max="2" width="13" style="2" bestFit="1" customWidth="1"/>
    <col min="3" max="3" width="99.140625" style="3" customWidth="1"/>
    <col min="4" max="4" width="4.28515625" style="4" customWidth="1"/>
    <col min="5" max="8" width="4.28515625" style="5" customWidth="1"/>
    <col min="9" max="9" width="3.140625" style="6" customWidth="1"/>
    <col min="10" max="10" width="9.28515625" style="7" customWidth="1"/>
    <col min="11" max="11" width="6.42578125" style="48" customWidth="1"/>
    <col min="12" max="12" width="6.42578125" style="47" customWidth="1"/>
    <col min="13" max="13" width="3.85546875" style="49" customWidth="1"/>
    <col min="14" max="14" width="11.42578125" style="50"/>
    <col min="15" max="16" width="11.42578125" style="8"/>
    <col min="17" max="17" width="11.42578125" style="9"/>
    <col min="18" max="16384" width="11.42578125" style="10"/>
  </cols>
  <sheetData>
    <row r="1" spans="1:18" ht="15.75" x14ac:dyDescent="0.2">
      <c r="A1" s="11" t="str">
        <f>'Identification projet'!A1:J1</f>
        <v>BTS Systèmes Numériques</v>
      </c>
      <c r="C1" s="3" t="s">
        <v>17</v>
      </c>
      <c r="D1" s="12"/>
      <c r="E1" s="13"/>
      <c r="F1" s="14" t="str">
        <f>'Identification projet'!F3:H3</f>
        <v>20xx</v>
      </c>
      <c r="N1" s="84" t="s">
        <v>39</v>
      </c>
    </row>
    <row r="2" spans="1:18" ht="12.75" customHeight="1" x14ac:dyDescent="0.2">
      <c r="A2" s="11"/>
      <c r="B2" s="15" t="str">
        <f>'Identification projet'!A5</f>
        <v>Candidat</v>
      </c>
      <c r="C2" s="12" t="s">
        <v>0</v>
      </c>
      <c r="D2" s="138" t="str">
        <f>IF('Identification projet'!D5="","Renseigner feuille Identification projet",'Identification projet'!D5)</f>
        <v>Renseigner feuille Identification projet</v>
      </c>
      <c r="E2" s="138"/>
      <c r="F2" s="138"/>
      <c r="G2" s="138"/>
      <c r="H2" s="138"/>
      <c r="I2" s="138"/>
      <c r="J2" s="138"/>
      <c r="K2" s="51"/>
      <c r="L2" s="52"/>
      <c r="M2" s="53"/>
      <c r="N2" s="55"/>
      <c r="Q2" s="8"/>
      <c r="R2" s="9"/>
    </row>
    <row r="3" spans="1:18" ht="12.75" customHeight="1" thickBot="1" x14ac:dyDescent="0.25">
      <c r="A3" s="3"/>
      <c r="B3" s="16"/>
      <c r="C3" s="12" t="s">
        <v>1</v>
      </c>
      <c r="D3" s="138" t="str">
        <f>IF('Identification projet'!H5="","Renseigner feuille Identification projet",'Identification projet'!H5)</f>
        <v>Renseigner feuille Identification projet</v>
      </c>
      <c r="E3" s="138"/>
      <c r="F3" s="138"/>
      <c r="G3" s="138"/>
      <c r="H3" s="138"/>
      <c r="I3" s="138"/>
      <c r="J3" s="138"/>
      <c r="K3" s="52"/>
      <c r="L3" s="51"/>
      <c r="M3" s="54"/>
    </row>
    <row r="4" spans="1:18" ht="13.5" customHeight="1" thickBot="1" x14ac:dyDescent="0.25">
      <c r="A4" s="139" t="s">
        <v>3</v>
      </c>
      <c r="B4" s="140"/>
      <c r="C4" s="69" t="s">
        <v>4</v>
      </c>
      <c r="D4" s="40">
        <v>0</v>
      </c>
      <c r="E4" s="41" t="s">
        <v>35</v>
      </c>
      <c r="F4" s="41" t="s">
        <v>36</v>
      </c>
      <c r="G4" s="41" t="s">
        <v>37</v>
      </c>
      <c r="H4" s="42" t="s">
        <v>38</v>
      </c>
      <c r="I4" s="36"/>
      <c r="K4" s="81" t="s">
        <v>5</v>
      </c>
      <c r="L4" s="82" t="s">
        <v>6</v>
      </c>
      <c r="M4" s="83" t="s">
        <v>7</v>
      </c>
      <c r="N4" s="84"/>
      <c r="O4" s="89"/>
    </row>
    <row r="5" spans="1:18" ht="13.5" customHeight="1" x14ac:dyDescent="0.2">
      <c r="A5" s="124" t="s">
        <v>15</v>
      </c>
      <c r="B5" s="125"/>
      <c r="C5" s="70" t="s">
        <v>19</v>
      </c>
      <c r="D5" s="130"/>
      <c r="E5" s="130"/>
      <c r="F5" s="130"/>
      <c r="G5" s="130"/>
      <c r="H5" s="131"/>
      <c r="I5" s="36"/>
      <c r="J5" s="132" t="str">
        <f>IF(M5&lt;&gt;0,"",(IF(E6&lt;&gt;"",1/4,0)+IF(F7&lt;&gt;"",1/4,0)+IF(G8&lt;&gt;"",1/4,0)+IF(H9&lt;&gt;"",1/4,0))*4)</f>
        <v/>
      </c>
      <c r="K5" s="85"/>
      <c r="L5" s="82">
        <f>SUM(L6:L9)</f>
        <v>1</v>
      </c>
      <c r="M5" s="83">
        <f>SUM(M6:M9)</f>
        <v>1</v>
      </c>
      <c r="N5" s="84"/>
      <c r="O5" s="89"/>
    </row>
    <row r="6" spans="1:18" ht="12.75" customHeight="1" x14ac:dyDescent="0.2">
      <c r="A6" s="126"/>
      <c r="B6" s="127"/>
      <c r="C6" s="71" t="s">
        <v>32</v>
      </c>
      <c r="D6" s="58"/>
      <c r="E6" s="46"/>
      <c r="F6" s="44"/>
      <c r="G6" s="44"/>
      <c r="H6" s="72"/>
      <c r="I6" s="190" t="str">
        <f>IF(L5&gt;0,"◄","")</f>
        <v>◄</v>
      </c>
      <c r="J6" s="133"/>
      <c r="K6" s="85"/>
      <c r="L6" s="82">
        <f>IF(OR(AND(D6="",E6=""),AND(D6&lt;&gt;"",E6&lt;&gt;"")),1,0)</f>
        <v>1</v>
      </c>
      <c r="M6" s="83">
        <f t="shared" ref="M6:M8" si="0">IF(I6="◄",1,0)</f>
        <v>1</v>
      </c>
      <c r="N6" s="189"/>
      <c r="O6" s="89"/>
    </row>
    <row r="7" spans="1:18" x14ac:dyDescent="0.2">
      <c r="A7" s="126"/>
      <c r="B7" s="127"/>
      <c r="C7" s="170" t="s">
        <v>33</v>
      </c>
      <c r="D7" s="171"/>
      <c r="E7" s="172"/>
      <c r="F7" s="45"/>
      <c r="G7" s="44"/>
      <c r="H7" s="72"/>
      <c r="I7" s="190"/>
      <c r="J7" s="133"/>
      <c r="K7" s="85"/>
      <c r="L7" s="82">
        <f>IF(OR(AND(E6="",F7&lt;&gt;""),AND(D6="",E6="",F7&lt;&gt;"")),1,0)</f>
        <v>0</v>
      </c>
      <c r="M7" s="83">
        <f t="shared" si="0"/>
        <v>0</v>
      </c>
      <c r="N7" s="189"/>
      <c r="O7" s="89"/>
    </row>
    <row r="8" spans="1:18" x14ac:dyDescent="0.2">
      <c r="A8" s="126"/>
      <c r="B8" s="127"/>
      <c r="C8" s="180" t="s">
        <v>34</v>
      </c>
      <c r="D8" s="181"/>
      <c r="E8" s="181"/>
      <c r="F8" s="182"/>
      <c r="G8" s="46"/>
      <c r="H8" s="72"/>
      <c r="I8" s="190"/>
      <c r="J8" s="133"/>
      <c r="K8" s="85"/>
      <c r="L8" s="82">
        <f>IF(OR(AND(E6="",G8&lt;&gt;""),AND(E6&lt;&gt;"",F7="",G8&lt;&gt;"")),1,0)</f>
        <v>0</v>
      </c>
      <c r="M8" s="83">
        <f t="shared" si="0"/>
        <v>0</v>
      </c>
      <c r="N8" s="189"/>
      <c r="O8" s="89"/>
    </row>
    <row r="9" spans="1:18" ht="13.5" thickBot="1" x14ac:dyDescent="0.25">
      <c r="A9" s="145"/>
      <c r="B9" s="146"/>
      <c r="C9" s="183" t="s">
        <v>31</v>
      </c>
      <c r="D9" s="184"/>
      <c r="E9" s="184"/>
      <c r="F9" s="184"/>
      <c r="G9" s="185"/>
      <c r="H9" s="73"/>
      <c r="I9" s="190"/>
      <c r="J9" s="134"/>
      <c r="K9" s="85">
        <f>(IF(E6&lt;&gt;"",1/4,0)+IF(F7&lt;&gt;"",1/4,0)+IF(G8&lt;&gt;"",1/4,0)+IF(H9&lt;&gt;"",1/4,0))*4</f>
        <v>0</v>
      </c>
      <c r="L9" s="82">
        <f>IF(OR(AND(E6="",H9&lt;&gt;""),    AND(E6&lt;&gt;"",F7="",H9&lt;&gt;""),    AND(D6&lt;&gt;"",E6&lt;&gt;"",F7&lt;&gt;"",H9&lt;&gt;""),    AND(D6="",E6&lt;&gt;"",F7&lt;&gt;"",G8="",H9&lt;&gt;"")),1,0)</f>
        <v>0</v>
      </c>
      <c r="M9" s="83">
        <f>IF(I9="◄",1,0)</f>
        <v>0</v>
      </c>
      <c r="N9" s="189"/>
      <c r="O9" s="89"/>
    </row>
    <row r="10" spans="1:18" x14ac:dyDescent="0.2">
      <c r="A10" s="141" t="s">
        <v>16</v>
      </c>
      <c r="B10" s="142"/>
      <c r="C10" s="186" t="s">
        <v>21</v>
      </c>
      <c r="D10" s="187"/>
      <c r="E10" s="187"/>
      <c r="F10" s="187"/>
      <c r="G10" s="187"/>
      <c r="H10" s="188"/>
      <c r="I10" s="17" t="s">
        <v>18</v>
      </c>
      <c r="J10" s="135" t="str">
        <f>IF(M10&lt;&gt;0,"",(IF(E11&lt;&gt;"",1/4,0)+IF(F12&lt;&gt;"",1/4,0)+IF(G13&lt;&gt;"",1/4,0)+IF(H14&lt;&gt;"",1/4,0))*4)</f>
        <v/>
      </c>
      <c r="K10" s="85"/>
      <c r="L10" s="85">
        <f>SUM(L11:L14)</f>
        <v>1</v>
      </c>
      <c r="M10" s="83">
        <f>SUM(M11:M14)</f>
        <v>1</v>
      </c>
      <c r="N10" s="84"/>
      <c r="O10" s="89"/>
    </row>
    <row r="11" spans="1:18" ht="12.75" customHeight="1" x14ac:dyDescent="0.2">
      <c r="A11" s="126"/>
      <c r="B11" s="127"/>
      <c r="C11" s="71" t="s">
        <v>23</v>
      </c>
      <c r="D11" s="60"/>
      <c r="E11" s="61"/>
      <c r="F11" s="59"/>
      <c r="G11" s="59"/>
      <c r="H11" s="74"/>
      <c r="I11" s="190" t="str">
        <f>IF(L10&gt;0,"◄","")</f>
        <v>◄</v>
      </c>
      <c r="J11" s="136"/>
      <c r="K11" s="85"/>
      <c r="L11" s="82">
        <f>IF(OR(AND(D11="",E11=""),AND(D11&lt;&gt;"",E11&lt;&gt;"")),1,0)</f>
        <v>1</v>
      </c>
      <c r="M11" s="83">
        <f>IF(I11="◄",1,0)</f>
        <v>1</v>
      </c>
      <c r="N11" s="84"/>
      <c r="O11" s="89"/>
    </row>
    <row r="12" spans="1:18" x14ac:dyDescent="0.2">
      <c r="A12" s="126"/>
      <c r="B12" s="127"/>
      <c r="C12" s="170" t="s">
        <v>24</v>
      </c>
      <c r="D12" s="171"/>
      <c r="E12" s="172"/>
      <c r="F12" s="63"/>
      <c r="G12" s="62"/>
      <c r="H12" s="75"/>
      <c r="I12" s="190"/>
      <c r="J12" s="136"/>
      <c r="K12" s="85"/>
      <c r="L12" s="82">
        <f>IF(OR(AND(E11="",F12&lt;&gt;""),AND(D11="",E11="",F12&lt;&gt;"")),1,0)</f>
        <v>0</v>
      </c>
      <c r="M12" s="83">
        <f t="shared" ref="M12:M14" si="1">IF(I12="◄",1,0)</f>
        <v>0</v>
      </c>
      <c r="N12" s="84"/>
      <c r="O12" s="89"/>
    </row>
    <row r="13" spans="1:18" ht="13.5" customHeight="1" x14ac:dyDescent="0.2">
      <c r="A13" s="126"/>
      <c r="B13" s="127"/>
      <c r="C13" s="173" t="s">
        <v>25</v>
      </c>
      <c r="D13" s="174"/>
      <c r="E13" s="174"/>
      <c r="F13" s="175"/>
      <c r="G13" s="61"/>
      <c r="H13" s="74"/>
      <c r="I13" s="190"/>
      <c r="J13" s="136"/>
      <c r="K13" s="85"/>
      <c r="L13" s="82">
        <f>IF(OR(AND(E11="",G13&lt;&gt;""),AND(E11&lt;&gt;"",F12="",G13&lt;&gt;"")),1,0)</f>
        <v>0</v>
      </c>
      <c r="M13" s="83">
        <f t="shared" si="1"/>
        <v>0</v>
      </c>
      <c r="N13" s="84"/>
      <c r="O13" s="89"/>
    </row>
    <row r="14" spans="1:18" ht="12.75" customHeight="1" thickBot="1" x14ac:dyDescent="0.25">
      <c r="A14" s="143"/>
      <c r="B14" s="144"/>
      <c r="C14" s="191" t="s">
        <v>26</v>
      </c>
      <c r="D14" s="192"/>
      <c r="E14" s="192"/>
      <c r="F14" s="192"/>
      <c r="G14" s="193"/>
      <c r="H14" s="76"/>
      <c r="I14" s="190"/>
      <c r="J14" s="137"/>
      <c r="K14" s="85">
        <f>(IF(E11&lt;&gt;"",1/4,0)+IF(F12&lt;&gt;"",1/4,0)+IF(G13&lt;&gt;"",1/4,0)+IF(H14&lt;&gt;"",1/4,0))*4</f>
        <v>0</v>
      </c>
      <c r="L14" s="82">
        <f>IF(OR(AND(E11="",H14&lt;&gt;""),    AND(E11&lt;&gt;"",F12="",H14&lt;&gt;""),    AND(D11&lt;&gt;"",E11&lt;&gt;"",F12&lt;&gt;"",H14&lt;&gt;""),    AND(D11="",E11&lt;&gt;"",F12&lt;&gt;"",G13="",H14&lt;&gt;"")),1,0)</f>
        <v>0</v>
      </c>
      <c r="M14" s="83">
        <f t="shared" si="1"/>
        <v>0</v>
      </c>
      <c r="N14" s="84"/>
      <c r="O14" s="89" t="s">
        <v>18</v>
      </c>
    </row>
    <row r="15" spans="1:18" x14ac:dyDescent="0.2">
      <c r="A15" s="124" t="s">
        <v>22</v>
      </c>
      <c r="B15" s="125"/>
      <c r="C15" s="186" t="s">
        <v>20</v>
      </c>
      <c r="D15" s="187"/>
      <c r="E15" s="187"/>
      <c r="F15" s="187"/>
      <c r="G15" s="187"/>
      <c r="H15" s="188"/>
      <c r="I15" s="17" t="s">
        <v>18</v>
      </c>
      <c r="J15" s="135" t="str">
        <f>IF(M15&lt;&gt;0,"",(IF(E16&lt;&gt;"",1/4,0)+IF(F17&lt;&gt;"",1/4,0)+IF(G18&lt;&gt;"",1/4,0)+IF(H19&lt;&gt;"",1/4,0))*4)</f>
        <v/>
      </c>
      <c r="K15" s="85"/>
      <c r="L15" s="85">
        <f>SUM(L16:L19)</f>
        <v>1</v>
      </c>
      <c r="M15" s="83">
        <f>SUM(M16:M19)</f>
        <v>4</v>
      </c>
      <c r="N15" s="84"/>
      <c r="O15" s="89"/>
    </row>
    <row r="16" spans="1:18" ht="13.5" customHeight="1" x14ac:dyDescent="0.2">
      <c r="A16" s="126"/>
      <c r="B16" s="127"/>
      <c r="C16" s="71" t="s">
        <v>27</v>
      </c>
      <c r="D16" s="66"/>
      <c r="E16" s="67"/>
      <c r="F16" s="65"/>
      <c r="G16" s="65"/>
      <c r="H16" s="77"/>
      <c r="I16" s="179" t="str">
        <f>IF(L15&gt;0,"◄","")</f>
        <v>◄</v>
      </c>
      <c r="J16" s="136"/>
      <c r="K16" s="85"/>
      <c r="L16" s="82">
        <f>IF(OR(AND(D16="",E16=""),AND(D16&lt;&gt;"",E16&lt;&gt;"")),1,0)</f>
        <v>1</v>
      </c>
      <c r="M16" s="83">
        <f>IF(I16="◄",1,0)</f>
        <v>1</v>
      </c>
      <c r="N16" s="84"/>
      <c r="O16" s="89"/>
    </row>
    <row r="17" spans="1:19" ht="13.5" customHeight="1" x14ac:dyDescent="0.2">
      <c r="A17" s="126"/>
      <c r="B17" s="127"/>
      <c r="C17" s="170" t="s">
        <v>28</v>
      </c>
      <c r="D17" s="171"/>
      <c r="E17" s="172"/>
      <c r="F17" s="63"/>
      <c r="G17" s="62"/>
      <c r="H17" s="75"/>
      <c r="I17" s="179"/>
      <c r="J17" s="136"/>
      <c r="K17" s="85"/>
      <c r="L17" s="82">
        <f>IF(OR(AND(E16="",F17&lt;&gt;""),AND(D16="",E16="",F17&lt;&gt;"")),1,0)</f>
        <v>0</v>
      </c>
      <c r="M17" s="83">
        <f>IF(I16="◄",1,0)</f>
        <v>1</v>
      </c>
      <c r="N17" s="84"/>
      <c r="O17" s="89"/>
    </row>
    <row r="18" spans="1:19" ht="13.5" customHeight="1" x14ac:dyDescent="0.2">
      <c r="A18" s="126"/>
      <c r="B18" s="127"/>
      <c r="C18" s="173" t="s">
        <v>29</v>
      </c>
      <c r="D18" s="174"/>
      <c r="E18" s="174"/>
      <c r="F18" s="175"/>
      <c r="G18" s="68"/>
      <c r="H18" s="78"/>
      <c r="I18" s="179"/>
      <c r="J18" s="136"/>
      <c r="K18" s="85"/>
      <c r="L18" s="82">
        <f>IF(OR(AND(E16="",G18&lt;&gt;""),AND(E16&lt;&gt;"",F17="",G18&lt;&gt;"")),1,0)</f>
        <v>0</v>
      </c>
      <c r="M18" s="83">
        <f>IF(I16="◄",1,0)</f>
        <v>1</v>
      </c>
      <c r="N18" s="84"/>
      <c r="O18" s="89"/>
    </row>
    <row r="19" spans="1:19" ht="13.5" customHeight="1" thickBot="1" x14ac:dyDescent="0.25">
      <c r="A19" s="128"/>
      <c r="B19" s="129"/>
      <c r="C19" s="176" t="s">
        <v>30</v>
      </c>
      <c r="D19" s="177"/>
      <c r="E19" s="177"/>
      <c r="F19" s="177"/>
      <c r="G19" s="178"/>
      <c r="H19" s="80"/>
      <c r="I19" s="179"/>
      <c r="J19" s="137"/>
      <c r="K19" s="85">
        <f>(IF(E16&lt;&gt;"",1/4,0)+IF(F17&lt;&gt;"",1/4,0)+IF(G18&lt;&gt;"",1/4,0)+IF(H19&lt;&gt;"",1/4,0))*4</f>
        <v>0</v>
      </c>
      <c r="L19" s="82">
        <f>IF(OR(AND(E16="",H19&lt;&gt;""),    AND(E16&lt;&gt;"",F17="",H19&lt;&gt;""),    AND(D16&lt;&gt;"",E16&lt;&gt;"",F17&lt;&gt;"",H19&lt;&gt;""),    AND(D16="",E16&lt;&gt;"",F17&lt;&gt;"",G18="",H19&lt;&gt;"")),1,0)</f>
        <v>0</v>
      </c>
      <c r="M19" s="83">
        <f>IF(I16="◄",1,0)</f>
        <v>1</v>
      </c>
      <c r="N19" s="84"/>
      <c r="O19" s="89"/>
    </row>
    <row r="20" spans="1:19" ht="17.850000000000001" customHeight="1" x14ac:dyDescent="0.2">
      <c r="C20" s="18"/>
      <c r="E20" s="169"/>
      <c r="F20" s="169"/>
      <c r="G20" s="169"/>
      <c r="H20" s="169"/>
      <c r="I20" s="17"/>
      <c r="K20" s="81"/>
      <c r="L20" s="86"/>
      <c r="M20" s="87">
        <f>M5+M10+M15</f>
        <v>6</v>
      </c>
      <c r="N20" s="84"/>
      <c r="O20" s="89"/>
    </row>
    <row r="21" spans="1:19" ht="20.25" customHeight="1" thickBot="1" x14ac:dyDescent="0.25">
      <c r="C21" s="43"/>
      <c r="D21" s="19"/>
      <c r="E21" s="149" t="str">
        <f>IF(M20&lt;&gt;0,"Erreur**",SUM(J5,J10,J15)/12*20)</f>
        <v>Erreur**</v>
      </c>
      <c r="F21" s="149"/>
      <c r="G21" s="150" t="s">
        <v>8</v>
      </c>
      <c r="H21" s="150"/>
      <c r="I21" s="20"/>
      <c r="K21" s="81"/>
      <c r="L21" s="88"/>
      <c r="M21" s="83"/>
      <c r="N21" s="84"/>
      <c r="P21" s="37"/>
      <c r="Q21" s="38"/>
      <c r="S21" s="39"/>
    </row>
    <row r="22" spans="1:19" ht="20.25" customHeight="1" thickBot="1" x14ac:dyDescent="0.25">
      <c r="C22" s="12" t="s">
        <v>9</v>
      </c>
      <c r="D22" s="19"/>
      <c r="E22" s="151"/>
      <c r="F22" s="152"/>
      <c r="G22" s="153" t="s">
        <v>2</v>
      </c>
      <c r="H22" s="154"/>
      <c r="I22" s="22"/>
      <c r="K22" s="81"/>
      <c r="L22" s="82"/>
      <c r="M22" s="83"/>
      <c r="N22" s="84"/>
      <c r="P22" s="8" t="s">
        <v>18</v>
      </c>
    </row>
    <row r="23" spans="1:19" ht="14.1" customHeight="1" x14ac:dyDescent="0.2">
      <c r="A23" s="155" t="s">
        <v>10</v>
      </c>
      <c r="B23" s="155"/>
      <c r="C23" s="155"/>
      <c r="D23" s="155"/>
      <c r="E23" s="155"/>
      <c r="F23" s="155"/>
      <c r="G23" s="155"/>
      <c r="H23" s="155"/>
      <c r="I23" s="22"/>
      <c r="J23" s="23"/>
    </row>
    <row r="24" spans="1:19" ht="14.1" customHeight="1" thickBot="1" x14ac:dyDescent="0.25">
      <c r="A24" s="163" t="s">
        <v>40</v>
      </c>
      <c r="B24" s="163"/>
      <c r="C24" s="163"/>
      <c r="D24" s="163"/>
      <c r="E24" s="163"/>
      <c r="F24" s="163"/>
      <c r="G24" s="163"/>
      <c r="H24" s="163"/>
      <c r="I24" s="21"/>
    </row>
    <row r="25" spans="1:19" ht="15" customHeight="1" x14ac:dyDescent="0.2">
      <c r="A25" s="156" t="s">
        <v>11</v>
      </c>
      <c r="B25" s="157"/>
      <c r="C25" s="158"/>
      <c r="D25" s="158"/>
      <c r="E25" s="158"/>
      <c r="F25" s="158"/>
      <c r="G25" s="158"/>
      <c r="H25" s="159"/>
      <c r="I25" s="24"/>
    </row>
    <row r="26" spans="1:19" ht="45.75" customHeight="1" thickBot="1" x14ac:dyDescent="0.25">
      <c r="A26" s="160"/>
      <c r="B26" s="161"/>
      <c r="C26" s="161"/>
      <c r="D26" s="161"/>
      <c r="E26" s="161"/>
      <c r="F26" s="161"/>
      <c r="G26" s="161"/>
      <c r="H26" s="162"/>
      <c r="I26" s="25"/>
    </row>
    <row r="27" spans="1:19" ht="7.5" customHeight="1" thickBot="1" x14ac:dyDescent="0.25">
      <c r="A27" s="25"/>
      <c r="B27" s="26"/>
      <c r="C27" s="26"/>
      <c r="D27" s="27"/>
      <c r="E27" s="27"/>
      <c r="F27" s="27"/>
      <c r="G27" s="27"/>
      <c r="H27" s="27"/>
      <c r="I27" s="28"/>
    </row>
    <row r="28" spans="1:19" ht="12.75" customHeight="1" x14ac:dyDescent="0.2">
      <c r="A28" s="147" t="s">
        <v>12</v>
      </c>
      <c r="B28" s="147"/>
      <c r="C28" s="29" t="s">
        <v>13</v>
      </c>
      <c r="D28" s="30"/>
      <c r="E28" s="148" t="s">
        <v>14</v>
      </c>
      <c r="F28" s="148"/>
      <c r="G28" s="148"/>
      <c r="H28" s="148"/>
      <c r="I28" s="31"/>
    </row>
    <row r="29" spans="1:19" ht="30.75" customHeight="1" thickBot="1" x14ac:dyDescent="0.25">
      <c r="A29" s="166"/>
      <c r="B29" s="166"/>
      <c r="C29" s="32"/>
      <c r="E29" s="167"/>
      <c r="F29" s="167"/>
      <c r="G29" s="167"/>
      <c r="H29" s="167"/>
      <c r="I29" s="33"/>
    </row>
    <row r="30" spans="1:19" ht="30.75" customHeight="1" x14ac:dyDescent="0.2">
      <c r="A30" s="166"/>
      <c r="B30" s="166"/>
      <c r="C30" s="32"/>
    </row>
    <row r="31" spans="1:19" ht="30.75" customHeight="1" x14ac:dyDescent="0.2">
      <c r="A31" s="168"/>
      <c r="B31" s="168"/>
      <c r="C31" s="32"/>
    </row>
    <row r="32" spans="1:19" ht="30.75" customHeight="1" x14ac:dyDescent="0.2">
      <c r="A32" s="166"/>
      <c r="B32" s="166"/>
      <c r="C32" s="32"/>
    </row>
    <row r="33" spans="1:9" ht="30.75" customHeight="1" thickBot="1" x14ac:dyDescent="0.25">
      <c r="A33" s="164"/>
      <c r="B33" s="164"/>
      <c r="C33" s="34"/>
      <c r="E33" s="165"/>
      <c r="F33" s="165"/>
      <c r="G33" s="165"/>
      <c r="H33" s="165"/>
      <c r="I33" s="35"/>
    </row>
  </sheetData>
  <mergeCells count="44">
    <mergeCell ref="N6:N9"/>
    <mergeCell ref="I6:I9"/>
    <mergeCell ref="C12:E12"/>
    <mergeCell ref="C13:F13"/>
    <mergeCell ref="C14:G14"/>
    <mergeCell ref="I11:I14"/>
    <mergeCell ref="E20:H20"/>
    <mergeCell ref="C17:E17"/>
    <mergeCell ref="C18:F18"/>
    <mergeCell ref="C19:G19"/>
    <mergeCell ref="I16:I19"/>
    <mergeCell ref="A33:B33"/>
    <mergeCell ref="E33:H33"/>
    <mergeCell ref="A29:B29"/>
    <mergeCell ref="E29:H29"/>
    <mergeCell ref="A30:B30"/>
    <mergeCell ref="A31:B31"/>
    <mergeCell ref="A32:B32"/>
    <mergeCell ref="A28:B28"/>
    <mergeCell ref="E28:H28"/>
    <mergeCell ref="E21:F21"/>
    <mergeCell ref="G21:H21"/>
    <mergeCell ref="E22:F22"/>
    <mergeCell ref="G22:H22"/>
    <mergeCell ref="A23:H23"/>
    <mergeCell ref="A25:B25"/>
    <mergeCell ref="C25:H25"/>
    <mergeCell ref="A26:H26"/>
    <mergeCell ref="A24:H24"/>
    <mergeCell ref="A15:B19"/>
    <mergeCell ref="D5:H5"/>
    <mergeCell ref="J5:J9"/>
    <mergeCell ref="J10:J14"/>
    <mergeCell ref="D2:J2"/>
    <mergeCell ref="D3:J3"/>
    <mergeCell ref="A4:B4"/>
    <mergeCell ref="A10:B14"/>
    <mergeCell ref="A5:B9"/>
    <mergeCell ref="J15:J19"/>
    <mergeCell ref="C7:E7"/>
    <mergeCell ref="C8:F8"/>
    <mergeCell ref="C9:G9"/>
    <mergeCell ref="C10:H10"/>
    <mergeCell ref="C15:H15"/>
  </mergeCells>
  <conditionalFormatting sqref="I6 I11 I16">
    <cfRule type="cellIs" dxfId="3" priority="1" operator="equal">
      <formula>$N$1</formula>
    </cfRule>
  </conditionalFormatting>
  <printOptions horizontalCentered="1" verticalCentered="1"/>
  <pageMargins left="0.27569444444444446" right="0.19652777777777777" top="0.12986111111111112" bottom="0.15763888888888888" header="0.51180555555555551" footer="0.15763888888888888"/>
  <pageSetup paperSize="9" firstPageNumber="0" orientation="landscape" horizontalDpi="300" verticalDpi="300" r:id="rId1"/>
  <headerFooter>
    <oddFooter>&amp;RPage 2</oddFooter>
  </headerFooter>
  <ignoredErrors>
    <ignoredError sqref="M15 M10" formula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1"/>
  <sheetViews>
    <sheetView showGridLines="0" zoomScale="90" zoomScaleNormal="90" workbookViewId="0">
      <selection activeCell="C27" sqref="C27:E27"/>
    </sheetView>
  </sheetViews>
  <sheetFormatPr baseColWidth="10" defaultColWidth="11.42578125" defaultRowHeight="12.75" x14ac:dyDescent="0.2"/>
  <cols>
    <col min="1" max="1" width="21.28515625" style="1" customWidth="1"/>
    <col min="2" max="2" width="13" style="2" bestFit="1" customWidth="1"/>
    <col min="3" max="3" width="99.140625" style="3" customWidth="1"/>
    <col min="4" max="4" width="4.28515625" style="4" customWidth="1"/>
    <col min="5" max="8" width="4.28515625" style="5" customWidth="1"/>
    <col min="9" max="9" width="3.140625" style="6" customWidth="1"/>
    <col min="10" max="10" width="9.28515625" style="7" customWidth="1"/>
    <col min="11" max="11" width="6.42578125" style="48" customWidth="1"/>
    <col min="12" max="12" width="6.42578125" style="47" customWidth="1"/>
    <col min="13" max="13" width="3.85546875" style="49" customWidth="1"/>
    <col min="14" max="14" width="11.42578125" style="50"/>
    <col min="15" max="16" width="11.42578125" style="8"/>
    <col min="17" max="17" width="11.42578125" style="9"/>
    <col min="18" max="16384" width="11.42578125" style="10"/>
  </cols>
  <sheetData>
    <row r="1" spans="1:18" ht="15.75" x14ac:dyDescent="0.2">
      <c r="A1" s="11" t="str">
        <f>'Identification projet'!A1:J1</f>
        <v>BTS Systèmes Numériques</v>
      </c>
      <c r="C1" s="3" t="s">
        <v>17</v>
      </c>
      <c r="D1" s="12"/>
      <c r="E1" s="13"/>
      <c r="F1" s="14" t="str">
        <f>'Identification projet'!F3:H3</f>
        <v>20xx</v>
      </c>
      <c r="N1" s="84" t="s">
        <v>39</v>
      </c>
    </row>
    <row r="2" spans="1:18" ht="12.75" customHeight="1" x14ac:dyDescent="0.2">
      <c r="A2" s="11"/>
      <c r="B2" s="15" t="str">
        <f>'Identification projet'!A5</f>
        <v>Candidat</v>
      </c>
      <c r="C2" s="12" t="s">
        <v>0</v>
      </c>
      <c r="D2" s="138" t="str">
        <f>IF('Identification projet'!D5="","Renseigner feuille Identification projet",'Identification projet'!D5)</f>
        <v>Renseigner feuille Identification projet</v>
      </c>
      <c r="E2" s="138"/>
      <c r="F2" s="138"/>
      <c r="G2" s="138"/>
      <c r="H2" s="138"/>
      <c r="I2" s="138"/>
      <c r="J2" s="138"/>
      <c r="K2" s="51"/>
      <c r="L2" s="52"/>
      <c r="M2" s="53"/>
      <c r="N2" s="55"/>
      <c r="Q2" s="8"/>
      <c r="R2" s="9"/>
    </row>
    <row r="3" spans="1:18" ht="12.75" customHeight="1" thickBot="1" x14ac:dyDescent="0.25">
      <c r="A3" s="3"/>
      <c r="B3" s="16"/>
      <c r="C3" s="12" t="s">
        <v>1</v>
      </c>
      <c r="D3" s="138" t="str">
        <f>IF('Identification projet'!H5="","Renseigner feuille Identification projet",'Identification projet'!H5)</f>
        <v>Renseigner feuille Identification projet</v>
      </c>
      <c r="E3" s="138"/>
      <c r="F3" s="138"/>
      <c r="G3" s="138"/>
      <c r="H3" s="138"/>
      <c r="I3" s="138"/>
      <c r="J3" s="138"/>
      <c r="K3" s="52"/>
      <c r="L3" s="51"/>
      <c r="M3" s="54"/>
    </row>
    <row r="4" spans="1:18" ht="13.5" customHeight="1" thickBot="1" x14ac:dyDescent="0.25">
      <c r="A4" s="194" t="s">
        <v>3</v>
      </c>
      <c r="B4" s="195"/>
      <c r="C4" s="56" t="s">
        <v>4</v>
      </c>
      <c r="D4" s="40">
        <v>0</v>
      </c>
      <c r="E4" s="41" t="s">
        <v>35</v>
      </c>
      <c r="F4" s="41" t="s">
        <v>36</v>
      </c>
      <c r="G4" s="41" t="s">
        <v>37</v>
      </c>
      <c r="H4" s="42" t="s">
        <v>38</v>
      </c>
      <c r="I4" s="91"/>
      <c r="J4" s="92"/>
      <c r="K4" s="81" t="s">
        <v>5</v>
      </c>
      <c r="L4" s="82" t="s">
        <v>6</v>
      </c>
      <c r="M4" s="83" t="s">
        <v>7</v>
      </c>
      <c r="N4" s="84"/>
      <c r="O4" s="89"/>
    </row>
    <row r="5" spans="1:18" ht="13.5" customHeight="1" x14ac:dyDescent="0.2">
      <c r="A5" s="196" t="s">
        <v>63</v>
      </c>
      <c r="B5" s="197"/>
      <c r="C5" s="64" t="s">
        <v>58</v>
      </c>
      <c r="D5" s="130"/>
      <c r="E5" s="130"/>
      <c r="F5" s="130"/>
      <c r="G5" s="130"/>
      <c r="H5" s="131"/>
      <c r="I5" s="36"/>
      <c r="J5" s="132" t="str">
        <f>IF(M5&lt;&gt;0,"",(IF(E6&lt;&gt;"",1/4,0)+IF(F7&lt;&gt;"",1/4,0)+IF(G8&lt;&gt;"",1/4,0)+IF(H9&lt;&gt;"",1/4,0))*4)</f>
        <v/>
      </c>
      <c r="K5" s="85"/>
      <c r="L5" s="82">
        <f>SUM(L6:L9)</f>
        <v>1</v>
      </c>
      <c r="M5" s="83">
        <f>SUM(M6:M9)</f>
        <v>1</v>
      </c>
      <c r="N5" s="84"/>
      <c r="O5" s="89"/>
    </row>
    <row r="6" spans="1:18" ht="12.75" customHeight="1" x14ac:dyDescent="0.2">
      <c r="A6" s="196"/>
      <c r="B6" s="197"/>
      <c r="C6" s="57" t="s">
        <v>59</v>
      </c>
      <c r="D6" s="58"/>
      <c r="E6" s="46"/>
      <c r="F6" s="44"/>
      <c r="G6" s="44"/>
      <c r="H6" s="72"/>
      <c r="I6" s="190" t="str">
        <f>IF(L5&gt;0,"◄","")</f>
        <v>◄</v>
      </c>
      <c r="J6" s="133"/>
      <c r="K6" s="85"/>
      <c r="L6" s="82">
        <f>IF(OR(AND(D6="",E6=""),AND(D6&lt;&gt;"",E6&lt;&gt;"")),1,0)</f>
        <v>1</v>
      </c>
      <c r="M6" s="83">
        <f t="shared" ref="M6:M8" si="0">IF(I6="◄",1,0)</f>
        <v>1</v>
      </c>
      <c r="N6" s="189"/>
      <c r="O6" s="89"/>
    </row>
    <row r="7" spans="1:18" x14ac:dyDescent="0.2">
      <c r="A7" s="196"/>
      <c r="B7" s="197"/>
      <c r="C7" s="171" t="s">
        <v>60</v>
      </c>
      <c r="D7" s="171"/>
      <c r="E7" s="172"/>
      <c r="F7" s="45"/>
      <c r="G7" s="44"/>
      <c r="H7" s="72"/>
      <c r="I7" s="190"/>
      <c r="J7" s="133"/>
      <c r="K7" s="85"/>
      <c r="L7" s="82">
        <f>IF(OR(AND(E6="",F7&lt;&gt;""),AND(D6="",E6="",F7&lt;&gt;"")),1,0)</f>
        <v>0</v>
      </c>
      <c r="M7" s="83">
        <f t="shared" si="0"/>
        <v>0</v>
      </c>
      <c r="N7" s="189"/>
      <c r="O7" s="89"/>
    </row>
    <row r="8" spans="1:18" x14ac:dyDescent="0.2">
      <c r="A8" s="196"/>
      <c r="B8" s="197"/>
      <c r="C8" s="181" t="s">
        <v>61</v>
      </c>
      <c r="D8" s="181"/>
      <c r="E8" s="181"/>
      <c r="F8" s="182"/>
      <c r="G8" s="46"/>
      <c r="H8" s="72"/>
      <c r="I8" s="190"/>
      <c r="J8" s="133"/>
      <c r="K8" s="85"/>
      <c r="L8" s="82">
        <f>IF(OR(AND(E6="",G8&lt;&gt;""),AND(E6&lt;&gt;"",F7="",G8&lt;&gt;"")),1,0)</f>
        <v>0</v>
      </c>
      <c r="M8" s="83">
        <f t="shared" si="0"/>
        <v>0</v>
      </c>
      <c r="N8" s="189"/>
      <c r="O8" s="89"/>
    </row>
    <row r="9" spans="1:18" ht="13.5" thickBot="1" x14ac:dyDescent="0.25">
      <c r="A9" s="196"/>
      <c r="B9" s="197"/>
      <c r="C9" s="184" t="s">
        <v>62</v>
      </c>
      <c r="D9" s="184"/>
      <c r="E9" s="184"/>
      <c r="F9" s="184"/>
      <c r="G9" s="185"/>
      <c r="H9" s="73"/>
      <c r="I9" s="190"/>
      <c r="J9" s="134"/>
      <c r="K9" s="85">
        <f>(IF(E6&lt;&gt;"",1/4,0)+IF(F7&lt;&gt;"",1/4,0)+IF(G8&lt;&gt;"",1/4,0)+IF(H9&lt;&gt;"",1/4,0))*4</f>
        <v>0</v>
      </c>
      <c r="L9" s="82">
        <f>IF(OR(AND(E6="",H9&lt;&gt;""),    AND(E6&lt;&gt;"",F7="",H9&lt;&gt;""),    AND(D6&lt;&gt;"",E6&lt;&gt;"",F7&lt;&gt;"",H9&lt;&gt;""),    AND(D6="",E6&lt;&gt;"",F7&lt;&gt;"",G8="",H9&lt;&gt;"")),1,0)</f>
        <v>0</v>
      </c>
      <c r="M9" s="83">
        <f>IF(I9="◄",1,0)</f>
        <v>0</v>
      </c>
      <c r="N9" s="189"/>
      <c r="O9" s="89"/>
    </row>
    <row r="10" spans="1:18" x14ac:dyDescent="0.2">
      <c r="A10" s="196" t="s">
        <v>66</v>
      </c>
      <c r="B10" s="197"/>
      <c r="C10" s="187" t="s">
        <v>64</v>
      </c>
      <c r="D10" s="187"/>
      <c r="E10" s="187"/>
      <c r="F10" s="187"/>
      <c r="G10" s="187"/>
      <c r="H10" s="188"/>
      <c r="I10" s="17" t="s">
        <v>18</v>
      </c>
      <c r="J10" s="135" t="str">
        <f>IF(M10&lt;&gt;0,"",(IF(E11&lt;&gt;"",1/4,0)+IF(F12&lt;&gt;"",1/4,0)+IF(G13&lt;&gt;"",1/4,0)+IF(H14&lt;&gt;"",1/4,0))*4)</f>
        <v/>
      </c>
      <c r="K10" s="85"/>
      <c r="L10" s="85">
        <f>SUM(L11:L14)</f>
        <v>1</v>
      </c>
      <c r="M10" s="83">
        <f>SUM(M11:M14)</f>
        <v>1</v>
      </c>
      <c r="N10" s="84"/>
      <c r="O10" s="89"/>
    </row>
    <row r="11" spans="1:18" ht="24" customHeight="1" x14ac:dyDescent="0.2">
      <c r="A11" s="196"/>
      <c r="B11" s="197"/>
      <c r="C11" s="57" t="s">
        <v>65</v>
      </c>
      <c r="D11" s="60"/>
      <c r="E11" s="61"/>
      <c r="F11" s="59"/>
      <c r="G11" s="59"/>
      <c r="H11" s="74"/>
      <c r="I11" s="190" t="str">
        <f>IF(L10&gt;0,"◄","")</f>
        <v>◄</v>
      </c>
      <c r="J11" s="136"/>
      <c r="K11" s="85"/>
      <c r="L11" s="82">
        <f>IF(OR(AND(D11="",E11=""),AND(D11&lt;&gt;"",E11&lt;&gt;"")),1,0)</f>
        <v>1</v>
      </c>
      <c r="M11" s="83">
        <f>IF(I11="◄",1,0)</f>
        <v>1</v>
      </c>
      <c r="N11" s="84"/>
      <c r="O11" s="89"/>
    </row>
    <row r="12" spans="1:18" x14ac:dyDescent="0.2">
      <c r="A12" s="196"/>
      <c r="B12" s="197"/>
      <c r="C12" s="171" t="s">
        <v>67</v>
      </c>
      <c r="D12" s="171"/>
      <c r="E12" s="172"/>
      <c r="F12" s="63"/>
      <c r="G12" s="62"/>
      <c r="H12" s="75"/>
      <c r="I12" s="190"/>
      <c r="J12" s="136"/>
      <c r="K12" s="85"/>
      <c r="L12" s="82">
        <f>IF(OR(AND(E11="",F12&lt;&gt;""),AND(D11="",E11="",F12&lt;&gt;"")),1,0)</f>
        <v>0</v>
      </c>
      <c r="M12" s="83">
        <f t="shared" ref="M12:M14" si="1">IF(I12="◄",1,0)</f>
        <v>0</v>
      </c>
      <c r="N12" s="84"/>
      <c r="O12" s="89"/>
    </row>
    <row r="13" spans="1:18" ht="13.5" customHeight="1" x14ac:dyDescent="0.2">
      <c r="A13" s="196"/>
      <c r="B13" s="197"/>
      <c r="C13" s="174" t="s">
        <v>68</v>
      </c>
      <c r="D13" s="174"/>
      <c r="E13" s="174"/>
      <c r="F13" s="175"/>
      <c r="G13" s="61"/>
      <c r="H13" s="74"/>
      <c r="I13" s="190"/>
      <c r="J13" s="136"/>
      <c r="K13" s="85"/>
      <c r="L13" s="82">
        <f>IF(OR(AND(E11="",G13&lt;&gt;""),AND(E11&lt;&gt;"",F12="",G13&lt;&gt;"")),1,0)</f>
        <v>0</v>
      </c>
      <c r="M13" s="83">
        <f t="shared" si="1"/>
        <v>0</v>
      </c>
      <c r="N13" s="84"/>
      <c r="O13" s="89"/>
    </row>
    <row r="14" spans="1:18" ht="12.75" customHeight="1" thickBot="1" x14ac:dyDescent="0.25">
      <c r="A14" s="196"/>
      <c r="B14" s="197"/>
      <c r="C14" s="192" t="s">
        <v>69</v>
      </c>
      <c r="D14" s="192"/>
      <c r="E14" s="192"/>
      <c r="F14" s="192"/>
      <c r="G14" s="193"/>
      <c r="H14" s="76"/>
      <c r="I14" s="190"/>
      <c r="J14" s="137"/>
      <c r="K14" s="85">
        <f>(IF(E11&lt;&gt;"",1/4,0)+IF(F12&lt;&gt;"",1/4,0)+IF(G13&lt;&gt;"",1/4,0)+IF(H14&lt;&gt;"",1/4,0))*4</f>
        <v>0</v>
      </c>
      <c r="L14" s="82">
        <f>IF(OR(AND(E11="",H14&lt;&gt;""),    AND(E11&lt;&gt;"",F12="",H14&lt;&gt;""),    AND(D11&lt;&gt;"",E11&lt;&gt;"",F12&lt;&gt;"",H14&lt;&gt;""),    AND(D11="",E11&lt;&gt;"",F12&lt;&gt;"",G13="",H14&lt;&gt;"")),1,0)</f>
        <v>0</v>
      </c>
      <c r="M14" s="83">
        <f t="shared" si="1"/>
        <v>0</v>
      </c>
      <c r="N14" s="84"/>
      <c r="O14" s="89" t="s">
        <v>18</v>
      </c>
    </row>
    <row r="15" spans="1:18" x14ac:dyDescent="0.2">
      <c r="A15" s="196" t="s">
        <v>75</v>
      </c>
      <c r="B15" s="197"/>
      <c r="C15" s="187" t="s">
        <v>70</v>
      </c>
      <c r="D15" s="187"/>
      <c r="E15" s="187"/>
      <c r="F15" s="187"/>
      <c r="G15" s="187"/>
      <c r="H15" s="188"/>
      <c r="I15" s="17" t="s">
        <v>18</v>
      </c>
      <c r="J15" s="135" t="str">
        <f>IF(M15&lt;&gt;0,"",(IF(E16&lt;&gt;"",1/4,0)+IF(F17&lt;&gt;"",1/4,0)+IF(G18&lt;&gt;"",1/4,0)+IF(H19&lt;&gt;"",1/4,0))*4)</f>
        <v/>
      </c>
      <c r="K15" s="85"/>
      <c r="L15" s="85">
        <f>SUM(L16:L19)</f>
        <v>1</v>
      </c>
      <c r="M15" s="83">
        <f>SUM(M16:M19)</f>
        <v>4</v>
      </c>
      <c r="N15" s="84"/>
      <c r="O15" s="89"/>
    </row>
    <row r="16" spans="1:18" ht="13.5" customHeight="1" x14ac:dyDescent="0.2">
      <c r="A16" s="196"/>
      <c r="B16" s="197"/>
      <c r="C16" s="57" t="s">
        <v>71</v>
      </c>
      <c r="D16" s="66"/>
      <c r="E16" s="67"/>
      <c r="F16" s="65"/>
      <c r="G16" s="65"/>
      <c r="H16" s="77"/>
      <c r="I16" s="179" t="str">
        <f>IF(L15&gt;0,"◄","")</f>
        <v>◄</v>
      </c>
      <c r="J16" s="136"/>
      <c r="K16" s="85"/>
      <c r="L16" s="82">
        <f>IF(OR(AND(D16="",E16=""),AND(D16&lt;&gt;"",E16&lt;&gt;"")),1,0)</f>
        <v>1</v>
      </c>
      <c r="M16" s="83">
        <f>IF(I16="◄",1,0)</f>
        <v>1</v>
      </c>
      <c r="N16" s="84"/>
      <c r="O16" s="89"/>
    </row>
    <row r="17" spans="1:19" ht="13.5" customHeight="1" x14ac:dyDescent="0.2">
      <c r="A17" s="196"/>
      <c r="B17" s="197"/>
      <c r="C17" s="171" t="s">
        <v>72</v>
      </c>
      <c r="D17" s="171"/>
      <c r="E17" s="172"/>
      <c r="F17" s="63"/>
      <c r="G17" s="62"/>
      <c r="H17" s="75"/>
      <c r="I17" s="179"/>
      <c r="J17" s="136"/>
      <c r="K17" s="85"/>
      <c r="L17" s="82">
        <f>IF(OR(AND(E16="",F17&lt;&gt;""),AND(D16="",E16="",F17&lt;&gt;"")),1,0)</f>
        <v>0</v>
      </c>
      <c r="M17" s="83">
        <f>IF(I16="◄",1,0)</f>
        <v>1</v>
      </c>
      <c r="N17" s="84"/>
      <c r="O17" s="89"/>
    </row>
    <row r="18" spans="1:19" ht="13.5" customHeight="1" x14ac:dyDescent="0.2">
      <c r="A18" s="196"/>
      <c r="B18" s="197"/>
      <c r="C18" s="174" t="s">
        <v>73</v>
      </c>
      <c r="D18" s="174"/>
      <c r="E18" s="174"/>
      <c r="F18" s="175"/>
      <c r="G18" s="68"/>
      <c r="H18" s="78"/>
      <c r="I18" s="179"/>
      <c r="J18" s="136"/>
      <c r="K18" s="85"/>
      <c r="L18" s="82">
        <f>IF(OR(AND(E16="",G18&lt;&gt;""),AND(E16&lt;&gt;"",F17="",G18&lt;&gt;"")),1,0)</f>
        <v>0</v>
      </c>
      <c r="M18" s="83">
        <f>IF(I16="◄",1,0)</f>
        <v>1</v>
      </c>
      <c r="N18" s="84"/>
      <c r="O18" s="89"/>
    </row>
    <row r="19" spans="1:19" ht="13.5" customHeight="1" thickBot="1" x14ac:dyDescent="0.25">
      <c r="A19" s="196"/>
      <c r="B19" s="197"/>
      <c r="C19" s="177" t="s">
        <v>74</v>
      </c>
      <c r="D19" s="177"/>
      <c r="E19" s="177"/>
      <c r="F19" s="177"/>
      <c r="G19" s="178"/>
      <c r="H19" s="80"/>
      <c r="I19" s="179"/>
      <c r="J19" s="137"/>
      <c r="K19" s="85">
        <f>(IF(E16&lt;&gt;"",1/4,0)+IF(F17&lt;&gt;"",1/4,0)+IF(G18&lt;&gt;"",1/4,0)+IF(H19&lt;&gt;"",1/4,0))*4</f>
        <v>0</v>
      </c>
      <c r="L19" s="82">
        <f>IF(OR(AND(E16="",H19&lt;&gt;""),    AND(E16&lt;&gt;"",F17="",H19&lt;&gt;""),    AND(D16&lt;&gt;"",E16&lt;&gt;"",F17&lt;&gt;"",H19&lt;&gt;""),    AND(D16="",E16&lt;&gt;"",F17&lt;&gt;"",G18="",H19&lt;&gt;"")),1,0)</f>
        <v>0</v>
      </c>
      <c r="M19" s="83">
        <f>IF(I16="◄",1,0)</f>
        <v>1</v>
      </c>
      <c r="N19" s="84"/>
      <c r="O19" s="89"/>
    </row>
    <row r="20" spans="1:19" x14ac:dyDescent="0.2">
      <c r="A20" s="196" t="s">
        <v>76</v>
      </c>
      <c r="B20" s="197"/>
      <c r="C20" s="187" t="s">
        <v>77</v>
      </c>
      <c r="D20" s="187"/>
      <c r="E20" s="187"/>
      <c r="F20" s="187"/>
      <c r="G20" s="187"/>
      <c r="H20" s="188"/>
      <c r="I20" s="17" t="s">
        <v>18</v>
      </c>
      <c r="J20" s="135" t="str">
        <f>IF(M20&lt;&gt;0,"",(IF(E21&lt;&gt;"",1/4,0)+IF(F22&lt;&gt;"",1/4,0)+IF(G23&lt;&gt;"",1/4,0)+IF(H24&lt;&gt;"",1/4,0))*4)</f>
        <v/>
      </c>
      <c r="K20" s="85"/>
      <c r="L20" s="85">
        <f>SUM(L21:L24)</f>
        <v>1</v>
      </c>
      <c r="M20" s="83">
        <f>SUM(M21:M24)</f>
        <v>4</v>
      </c>
      <c r="N20" s="84"/>
      <c r="O20" s="89"/>
    </row>
    <row r="21" spans="1:19" ht="13.5" customHeight="1" x14ac:dyDescent="0.2">
      <c r="A21" s="196"/>
      <c r="B21" s="197"/>
      <c r="C21" s="57" t="s">
        <v>78</v>
      </c>
      <c r="D21" s="66"/>
      <c r="E21" s="67"/>
      <c r="F21" s="65"/>
      <c r="G21" s="65"/>
      <c r="H21" s="77"/>
      <c r="I21" s="179" t="str">
        <f>IF(L20&gt;0,"◄","")</f>
        <v>◄</v>
      </c>
      <c r="J21" s="136"/>
      <c r="K21" s="85"/>
      <c r="L21" s="82">
        <f>IF(OR(AND(D21="",E21=""),AND(D21&lt;&gt;"",E21&lt;&gt;"")),1,0)</f>
        <v>1</v>
      </c>
      <c r="M21" s="83">
        <f>IF(I21="◄",1,0)</f>
        <v>1</v>
      </c>
      <c r="N21" s="84"/>
      <c r="O21" s="89"/>
    </row>
    <row r="22" spans="1:19" ht="13.5" customHeight="1" x14ac:dyDescent="0.2">
      <c r="A22" s="196"/>
      <c r="B22" s="197"/>
      <c r="C22" s="171" t="s">
        <v>79</v>
      </c>
      <c r="D22" s="171"/>
      <c r="E22" s="172"/>
      <c r="F22" s="63"/>
      <c r="G22" s="62"/>
      <c r="H22" s="75"/>
      <c r="I22" s="179"/>
      <c r="J22" s="136"/>
      <c r="K22" s="85"/>
      <c r="L22" s="82">
        <f>IF(OR(AND(E21="",F22&lt;&gt;""),AND(D21="",E21="",F22&lt;&gt;"")),1,0)</f>
        <v>0</v>
      </c>
      <c r="M22" s="83">
        <f>IF(I21="◄",1,0)</f>
        <v>1</v>
      </c>
      <c r="N22" s="84"/>
      <c r="O22" s="89"/>
    </row>
    <row r="23" spans="1:19" ht="13.5" customHeight="1" x14ac:dyDescent="0.2">
      <c r="A23" s="196"/>
      <c r="B23" s="197"/>
      <c r="C23" s="174" t="s">
        <v>80</v>
      </c>
      <c r="D23" s="174"/>
      <c r="E23" s="174"/>
      <c r="F23" s="175"/>
      <c r="G23" s="68"/>
      <c r="H23" s="78"/>
      <c r="I23" s="179"/>
      <c r="J23" s="136"/>
      <c r="K23" s="85"/>
      <c r="L23" s="82">
        <f>IF(OR(AND(E21="",G23&lt;&gt;""),AND(E21&lt;&gt;"",F22="",G23&lt;&gt;"")),1,0)</f>
        <v>0</v>
      </c>
      <c r="M23" s="83">
        <f>IF(I21="◄",1,0)</f>
        <v>1</v>
      </c>
      <c r="N23" s="84"/>
      <c r="O23" s="89"/>
    </row>
    <row r="24" spans="1:19" ht="13.5" customHeight="1" thickBot="1" x14ac:dyDescent="0.25">
      <c r="A24" s="196"/>
      <c r="B24" s="197"/>
      <c r="C24" s="177" t="s">
        <v>81</v>
      </c>
      <c r="D24" s="177"/>
      <c r="E24" s="177"/>
      <c r="F24" s="177"/>
      <c r="G24" s="178"/>
      <c r="H24" s="80"/>
      <c r="I24" s="179"/>
      <c r="J24" s="137"/>
      <c r="K24" s="85">
        <f>(IF(E21&lt;&gt;"",1/4,0)+IF(F22&lt;&gt;"",1/4,0)+IF(G23&lt;&gt;"",1/4,0)+IF(H24&lt;&gt;"",1/4,0))*4</f>
        <v>0</v>
      </c>
      <c r="L24" s="82">
        <f>IF(OR(AND(E21="",H24&lt;&gt;""),    AND(E21&lt;&gt;"",F22="",H24&lt;&gt;""),    AND(D21&lt;&gt;"",E21&lt;&gt;"",F22&lt;&gt;"",H24&lt;&gt;""),    AND(D21="",E21&lt;&gt;"",F22&lt;&gt;"",G23="",H24&lt;&gt;"")),1,0)</f>
        <v>0</v>
      </c>
      <c r="M24" s="83">
        <f>IF(I21="◄",1,0)</f>
        <v>1</v>
      </c>
      <c r="N24" s="84"/>
      <c r="O24" s="89"/>
    </row>
    <row r="25" spans="1:19" x14ac:dyDescent="0.2">
      <c r="A25" s="196" t="s">
        <v>83</v>
      </c>
      <c r="B25" s="197"/>
      <c r="C25" s="187" t="s">
        <v>82</v>
      </c>
      <c r="D25" s="187"/>
      <c r="E25" s="187"/>
      <c r="F25" s="187"/>
      <c r="G25" s="187"/>
      <c r="H25" s="188"/>
      <c r="I25" s="17" t="s">
        <v>18</v>
      </c>
      <c r="J25" s="135" t="str">
        <f>IF(M25&lt;&gt;0,"",(IF(E26&lt;&gt;"",1/2,0)+IF(F27&lt;&gt;"",1/2,0))*2)</f>
        <v/>
      </c>
      <c r="K25" s="85"/>
      <c r="L25" s="85">
        <f>SUM(L26:L27)</f>
        <v>1</v>
      </c>
      <c r="M25" s="83">
        <f>SUM(M26:M27)</f>
        <v>2</v>
      </c>
      <c r="N25" s="84"/>
      <c r="O25" s="89"/>
    </row>
    <row r="26" spans="1:19" ht="13.5" customHeight="1" x14ac:dyDescent="0.2">
      <c r="A26" s="196"/>
      <c r="B26" s="197"/>
      <c r="C26" s="57" t="s">
        <v>84</v>
      </c>
      <c r="D26" s="66"/>
      <c r="E26" s="67"/>
      <c r="F26" s="65"/>
      <c r="G26" s="65"/>
      <c r="H26" s="77"/>
      <c r="I26" s="179" t="str">
        <f>IF(L25&gt;0,"◄","")</f>
        <v>◄</v>
      </c>
      <c r="J26" s="136"/>
      <c r="K26" s="85"/>
      <c r="L26" s="82">
        <f>IF(OR(AND(D26="",E26=""),AND(D26&lt;&gt;"",E26&lt;&gt;"")),1,0)</f>
        <v>1</v>
      </c>
      <c r="M26" s="83">
        <f>IF(I26="◄",1,0)</f>
        <v>1</v>
      </c>
      <c r="N26" s="84"/>
      <c r="O26" s="89"/>
    </row>
    <row r="27" spans="1:19" ht="13.5" customHeight="1" thickBot="1" x14ac:dyDescent="0.25">
      <c r="A27" s="200"/>
      <c r="B27" s="201"/>
      <c r="C27" s="198" t="s">
        <v>85</v>
      </c>
      <c r="D27" s="198"/>
      <c r="E27" s="199"/>
      <c r="F27" s="93"/>
      <c r="G27" s="94"/>
      <c r="H27" s="79"/>
      <c r="I27" s="202"/>
      <c r="J27" s="137"/>
      <c r="K27" s="85"/>
      <c r="L27" s="82">
        <f>IF(OR(AND(E26="",F27&lt;&gt;""),AND(D26="",E26="",F27&lt;&gt;"")),1,0)</f>
        <v>0</v>
      </c>
      <c r="M27" s="83">
        <f>IF(I26="◄",1,0)</f>
        <v>1</v>
      </c>
      <c r="N27" s="84"/>
      <c r="O27" s="89"/>
    </row>
    <row r="28" spans="1:19" ht="17.850000000000001" customHeight="1" x14ac:dyDescent="0.2">
      <c r="C28" s="18"/>
      <c r="E28" s="169"/>
      <c r="F28" s="169"/>
      <c r="G28" s="169"/>
      <c r="H28" s="169"/>
      <c r="I28" s="17"/>
      <c r="K28" s="81"/>
      <c r="L28" s="86"/>
      <c r="M28" s="87">
        <f>M5+M10+M15+M20+M25</f>
        <v>12</v>
      </c>
      <c r="N28" s="84"/>
      <c r="O28" s="89"/>
    </row>
    <row r="29" spans="1:19" ht="20.25" customHeight="1" thickBot="1" x14ac:dyDescent="0.25">
      <c r="C29" s="43"/>
      <c r="D29" s="19"/>
      <c r="E29" s="149" t="str">
        <f>IF(M28&lt;&gt;0,"Erreur**",SUM(J5,J10,J15,J20,J25)/18*20)</f>
        <v>Erreur**</v>
      </c>
      <c r="F29" s="149"/>
      <c r="G29" s="150" t="s">
        <v>8</v>
      </c>
      <c r="H29" s="150"/>
      <c r="I29" s="20"/>
      <c r="K29" s="81"/>
      <c r="L29" s="88"/>
      <c r="M29" s="83"/>
      <c r="N29" s="84"/>
      <c r="P29" s="37"/>
      <c r="Q29" s="38"/>
      <c r="S29" s="39"/>
    </row>
    <row r="30" spans="1:19" ht="20.25" customHeight="1" thickBot="1" x14ac:dyDescent="0.25">
      <c r="C30" s="12" t="s">
        <v>9</v>
      </c>
      <c r="D30" s="19"/>
      <c r="E30" s="151"/>
      <c r="F30" s="152"/>
      <c r="G30" s="153" t="s">
        <v>2</v>
      </c>
      <c r="H30" s="154"/>
      <c r="I30" s="22"/>
      <c r="K30" s="81"/>
      <c r="L30" s="82"/>
      <c r="M30" s="83"/>
      <c r="N30" s="84"/>
      <c r="P30" s="8" t="s">
        <v>18</v>
      </c>
    </row>
    <row r="31" spans="1:19" ht="14.1" customHeight="1" x14ac:dyDescent="0.2">
      <c r="A31" s="155" t="s">
        <v>10</v>
      </c>
      <c r="B31" s="155"/>
      <c r="C31" s="155"/>
      <c r="D31" s="155"/>
      <c r="E31" s="155"/>
      <c r="F31" s="155"/>
      <c r="G31" s="155"/>
      <c r="H31" s="155"/>
      <c r="I31" s="22"/>
      <c r="J31" s="23"/>
    </row>
    <row r="32" spans="1:19" ht="14.1" customHeight="1" thickBot="1" x14ac:dyDescent="0.25">
      <c r="A32" s="163" t="s">
        <v>40</v>
      </c>
      <c r="B32" s="163"/>
      <c r="C32" s="163"/>
      <c r="D32" s="163"/>
      <c r="E32" s="163"/>
      <c r="F32" s="163"/>
      <c r="G32" s="163"/>
      <c r="H32" s="163"/>
      <c r="I32" s="21"/>
    </row>
    <row r="33" spans="1:19" ht="15" customHeight="1" x14ac:dyDescent="0.2">
      <c r="A33" s="156" t="s">
        <v>11</v>
      </c>
      <c r="B33" s="157"/>
      <c r="C33" s="158"/>
      <c r="D33" s="158"/>
      <c r="E33" s="158"/>
      <c r="F33" s="158"/>
      <c r="G33" s="158"/>
      <c r="H33" s="159"/>
      <c r="I33" s="24"/>
    </row>
    <row r="34" spans="1:19" ht="45.75" customHeight="1" thickBot="1" x14ac:dyDescent="0.25">
      <c r="A34" s="160"/>
      <c r="B34" s="161"/>
      <c r="C34" s="161"/>
      <c r="D34" s="161"/>
      <c r="E34" s="161"/>
      <c r="F34" s="161"/>
      <c r="G34" s="161"/>
      <c r="H34" s="162"/>
      <c r="I34" s="25"/>
    </row>
    <row r="35" spans="1:19" ht="7.5" customHeight="1" thickBot="1" x14ac:dyDescent="0.25">
      <c r="A35" s="25"/>
      <c r="B35" s="26"/>
      <c r="C35" s="26"/>
      <c r="D35" s="27"/>
      <c r="E35" s="27"/>
      <c r="F35" s="27"/>
      <c r="G35" s="27"/>
      <c r="H35" s="27"/>
      <c r="I35" s="28"/>
    </row>
    <row r="36" spans="1:19" ht="12.75" customHeight="1" x14ac:dyDescent="0.2">
      <c r="A36" s="147" t="s">
        <v>12</v>
      </c>
      <c r="B36" s="147"/>
      <c r="C36" s="29" t="s">
        <v>13</v>
      </c>
      <c r="D36" s="30"/>
      <c r="E36" s="148" t="s">
        <v>14</v>
      </c>
      <c r="F36" s="148"/>
      <c r="G36" s="148"/>
      <c r="H36" s="148"/>
      <c r="I36" s="31"/>
    </row>
    <row r="37" spans="1:19" ht="30.75" customHeight="1" thickBot="1" x14ac:dyDescent="0.25">
      <c r="A37" s="166"/>
      <c r="B37" s="166"/>
      <c r="C37" s="32"/>
      <c r="E37" s="167"/>
      <c r="F37" s="167"/>
      <c r="G37" s="167"/>
      <c r="H37" s="167"/>
      <c r="I37" s="33"/>
    </row>
    <row r="38" spans="1:19" ht="30.75" customHeight="1" x14ac:dyDescent="0.2">
      <c r="A38" s="166"/>
      <c r="B38" s="166"/>
      <c r="C38" s="32"/>
    </row>
    <row r="39" spans="1:19" ht="30.75" customHeight="1" x14ac:dyDescent="0.2">
      <c r="A39" s="168"/>
      <c r="B39" s="168"/>
      <c r="C39" s="32"/>
    </row>
    <row r="40" spans="1:19" ht="30.75" customHeight="1" x14ac:dyDescent="0.2">
      <c r="A40" s="166"/>
      <c r="B40" s="166"/>
      <c r="C40" s="32"/>
    </row>
    <row r="41" spans="1:19" s="7" customFormat="1" ht="30.75" customHeight="1" thickBot="1" x14ac:dyDescent="0.25">
      <c r="A41" s="164"/>
      <c r="B41" s="164"/>
      <c r="C41" s="34"/>
      <c r="D41" s="4"/>
      <c r="E41" s="165"/>
      <c r="F41" s="165"/>
      <c r="G41" s="165"/>
      <c r="H41" s="165"/>
      <c r="I41" s="35"/>
      <c r="K41" s="48"/>
      <c r="L41" s="47"/>
      <c r="M41" s="49"/>
      <c r="N41" s="50"/>
      <c r="O41" s="8"/>
      <c r="P41" s="8"/>
      <c r="Q41" s="9"/>
      <c r="R41" s="10"/>
      <c r="S41" s="10"/>
    </row>
  </sheetData>
  <mergeCells count="56">
    <mergeCell ref="C25:H25"/>
    <mergeCell ref="C27:E27"/>
    <mergeCell ref="A25:B27"/>
    <mergeCell ref="J25:J27"/>
    <mergeCell ref="I26:I27"/>
    <mergeCell ref="J20:J24"/>
    <mergeCell ref="I21:I24"/>
    <mergeCell ref="C22:E22"/>
    <mergeCell ref="C23:F23"/>
    <mergeCell ref="C24:G24"/>
    <mergeCell ref="A41:B41"/>
    <mergeCell ref="E41:H41"/>
    <mergeCell ref="A32:H32"/>
    <mergeCell ref="A33:B33"/>
    <mergeCell ref="C33:H33"/>
    <mergeCell ref="A34:H34"/>
    <mergeCell ref="A36:B36"/>
    <mergeCell ref="E36:H36"/>
    <mergeCell ref="A37:B37"/>
    <mergeCell ref="E37:H37"/>
    <mergeCell ref="A38:B38"/>
    <mergeCell ref="A39:B39"/>
    <mergeCell ref="A40:B40"/>
    <mergeCell ref="A31:H31"/>
    <mergeCell ref="C14:G14"/>
    <mergeCell ref="A15:B19"/>
    <mergeCell ref="C15:H15"/>
    <mergeCell ref="J15:J19"/>
    <mergeCell ref="I16:I19"/>
    <mergeCell ref="C17:E17"/>
    <mergeCell ref="C18:F18"/>
    <mergeCell ref="C19:G19"/>
    <mergeCell ref="E28:H28"/>
    <mergeCell ref="E29:F29"/>
    <mergeCell ref="G29:H29"/>
    <mergeCell ref="E30:F30"/>
    <mergeCell ref="G30:H30"/>
    <mergeCell ref="A20:B24"/>
    <mergeCell ref="C20:H20"/>
    <mergeCell ref="N6:N9"/>
    <mergeCell ref="C7:E7"/>
    <mergeCell ref="C8:F8"/>
    <mergeCell ref="C9:G9"/>
    <mergeCell ref="A10:B14"/>
    <mergeCell ref="C10:H10"/>
    <mergeCell ref="J10:J14"/>
    <mergeCell ref="I11:I14"/>
    <mergeCell ref="C12:E12"/>
    <mergeCell ref="C13:F13"/>
    <mergeCell ref="D2:J2"/>
    <mergeCell ref="D3:J3"/>
    <mergeCell ref="A4:B4"/>
    <mergeCell ref="A5:B9"/>
    <mergeCell ref="D5:H5"/>
    <mergeCell ref="J5:J9"/>
    <mergeCell ref="I6:I9"/>
  </mergeCells>
  <conditionalFormatting sqref="I6 I11 I16">
    <cfRule type="cellIs" dxfId="2" priority="3" operator="equal">
      <formula>$N$1</formula>
    </cfRule>
  </conditionalFormatting>
  <conditionalFormatting sqref="I21">
    <cfRule type="cellIs" dxfId="1" priority="2" operator="equal">
      <formula>$N$1</formula>
    </cfRule>
  </conditionalFormatting>
  <conditionalFormatting sqref="I26">
    <cfRule type="cellIs" dxfId="0" priority="1" operator="equal">
      <formula>$N$1</formula>
    </cfRule>
  </conditionalFormatting>
  <printOptions horizontalCentered="1" verticalCentered="1"/>
  <pageMargins left="0.27569444444444446" right="0.19652777777777777" top="0.12986111111111112" bottom="0.15763888888888888" header="0.51180555555555551" footer="0.15763888888888888"/>
  <pageSetup paperSize="9" firstPageNumber="0" orientation="landscape" horizontalDpi="300" verticalDpi="300" r:id="rId1"/>
  <headerFooter>
    <oddFooter>&amp;RPage 2</oddFooter>
  </headerFooter>
  <ignoredErrors>
    <ignoredError sqref="M10 M15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2</vt:i4>
      </vt:variant>
    </vt:vector>
  </HeadingPairs>
  <TitlesOfParts>
    <vt:vector size="5" baseType="lpstr">
      <vt:lpstr>Identification projet</vt:lpstr>
      <vt:lpstr>Notation Sit1 candidat</vt:lpstr>
      <vt:lpstr>Notation Sit2 candidat</vt:lpstr>
      <vt:lpstr>'Notation Sit1 candidat'!Zone_d_impression</vt:lpstr>
      <vt:lpstr>'Notation Sit2 candidat'!Zone_d_impression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Jean-Claude FRICOU</dc:creator>
  <cp:lastModifiedBy>Jean-Claude FRICOU</cp:lastModifiedBy>
  <dcterms:created xsi:type="dcterms:W3CDTF">2014-04-10T14:21:14Z</dcterms:created>
  <dcterms:modified xsi:type="dcterms:W3CDTF">2015-10-23T00:46:41Z</dcterms:modified>
</cp:coreProperties>
</file>