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435" yWindow="2145" windowWidth="26115" windowHeight="11760"/>
  </bookViews>
  <sheets>
    <sheet name="Identification projet" sheetId="10" r:id="rId1"/>
    <sheet name="Notation Candidat" sheetId="8" r:id="rId2"/>
  </sheets>
  <definedNames>
    <definedName name="Excel_BuiltIn_Print_Area_1" localSheetId="1">#REF!</definedName>
    <definedName name="Excel_BuiltIn_Print_Area_1">#REF!</definedName>
    <definedName name="_xlnm.Print_Area" localSheetId="0">'Identification projet'!$A$1:$B$40</definedName>
    <definedName name="_xlnm.Print_Area" localSheetId="1">'Notation Candidat'!$A$1:$J$60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8"/>
  <c r="E49"/>
  <c r="F1"/>
  <c r="D3"/>
  <c r="D2"/>
  <c r="A1"/>
  <c r="D1"/>
  <c r="O6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O40"/>
  <c r="O41"/>
  <c r="O42"/>
  <c r="O43"/>
  <c r="O44"/>
  <c r="C51"/>
  <c r="L42"/>
  <c r="L30"/>
  <c r="L31"/>
  <c r="L32"/>
  <c r="L33"/>
  <c r="L34"/>
  <c r="L35"/>
  <c r="L36"/>
  <c r="L37"/>
  <c r="L38"/>
  <c r="L39"/>
  <c r="L40"/>
  <c r="L41"/>
  <c r="L43"/>
  <c r="M42"/>
  <c r="M41"/>
  <c r="M43"/>
  <c r="K41"/>
  <c r="M30"/>
  <c r="M31"/>
  <c r="M32"/>
  <c r="K30"/>
  <c r="M33"/>
  <c r="M34"/>
  <c r="M35"/>
  <c r="M36"/>
  <c r="M37"/>
  <c r="K33"/>
  <c r="M38"/>
  <c r="M39"/>
  <c r="M40"/>
  <c r="K38"/>
  <c r="K29"/>
  <c r="L11"/>
  <c r="L12"/>
  <c r="L15"/>
  <c r="L6"/>
  <c r="L7"/>
  <c r="L8"/>
  <c r="L9"/>
  <c r="L10"/>
  <c r="L13"/>
  <c r="L14"/>
  <c r="L5"/>
  <c r="E44"/>
  <c r="L19"/>
  <c r="L20"/>
  <c r="L23"/>
  <c r="L25"/>
  <c r="L17"/>
  <c r="L18"/>
  <c r="L21"/>
  <c r="L22"/>
  <c r="L24"/>
  <c r="L26"/>
  <c r="L27"/>
  <c r="L28"/>
  <c r="L16"/>
  <c r="E45"/>
  <c r="L29"/>
  <c r="E46"/>
  <c r="E47"/>
  <c r="I31"/>
  <c r="I32"/>
  <c r="I33"/>
  <c r="I34"/>
  <c r="I35"/>
  <c r="I36"/>
  <c r="I37"/>
  <c r="I38"/>
  <c r="I39"/>
  <c r="I40"/>
  <c r="I41"/>
  <c r="I42"/>
  <c r="I43"/>
  <c r="I18"/>
  <c r="I19"/>
  <c r="I20"/>
  <c r="I21"/>
  <c r="I22"/>
  <c r="I23"/>
  <c r="I24"/>
  <c r="I25"/>
  <c r="I26"/>
  <c r="I27"/>
  <c r="I28"/>
  <c r="I7"/>
  <c r="I8"/>
  <c r="I9"/>
  <c r="I10"/>
  <c r="I11"/>
  <c r="I12"/>
  <c r="I13"/>
  <c r="I14"/>
  <c r="I15"/>
  <c r="M8"/>
  <c r="M27"/>
  <c r="M18"/>
  <c r="M29"/>
  <c r="M22"/>
  <c r="M20"/>
  <c r="M21"/>
  <c r="K20"/>
  <c r="M17"/>
  <c r="M19"/>
  <c r="K17"/>
  <c r="M23"/>
  <c r="M24"/>
  <c r="K23"/>
  <c r="M25"/>
  <c r="M26"/>
  <c r="M28"/>
  <c r="K25"/>
  <c r="K16"/>
  <c r="M6"/>
  <c r="M7"/>
  <c r="M9"/>
  <c r="K6"/>
  <c r="M10"/>
  <c r="M11"/>
  <c r="M12"/>
  <c r="K10"/>
  <c r="M13"/>
  <c r="M14"/>
  <c r="M15"/>
  <c r="K13"/>
  <c r="K5"/>
  <c r="I17"/>
  <c r="I30"/>
  <c r="I6"/>
  <c r="I46"/>
  <c r="I45"/>
  <c r="J44"/>
  <c r="I44"/>
  <c r="M16"/>
  <c r="M5"/>
</calcChain>
</file>

<file path=xl/sharedStrings.xml><?xml version="1.0" encoding="utf-8"?>
<sst xmlns="http://schemas.openxmlformats.org/spreadsheetml/2006/main" count="108" uniqueCount="106">
  <si>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</si>
  <si>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</si>
  <si>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</si>
  <si>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</si>
  <si>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</si>
  <si>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</si>
  <si>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</si>
  <si>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</si>
  <si>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Nom du candidat :</t>
  </si>
  <si>
    <t>Prénom du candidat :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</si>
  <si>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</si>
  <si>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</si>
  <si>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</si>
  <si>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</si>
  <si>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</si>
  <si>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</si>
  <si>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</si>
  <si>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</si>
  <si>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</si>
  <si>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</si>
  <si>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</si>
  <si>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</si>
  <si>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</si>
  <si>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</si>
  <si>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</si>
  <si>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CO7.2</t>
  </si>
  <si>
    <t>CO7.3</t>
  </si>
  <si>
    <t>O8 – Valider des solutions techniques</t>
  </si>
  <si>
    <t>C08.1</t>
  </si>
  <si>
    <t>CO8.2</t>
  </si>
  <si>
    <t>C08.3</t>
  </si>
  <si>
    <t>CO8.4</t>
  </si>
  <si>
    <t>O9 – Gérer la vie du produit</t>
  </si>
  <si>
    <t>CO9.1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</si>
  <si>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</si>
  <si>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</si>
  <si>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</si>
  <si>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</si>
  <si>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</si>
  <si>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</si>
  <si>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</si>
  <si>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</si>
  <si>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</si>
  <si>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</si>
  <si>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Appréciation globale</t>
  </si>
  <si>
    <t>Noms des Évaluateurs</t>
  </si>
  <si>
    <t>Signatures</t>
  </si>
  <si>
    <t>Date</t>
  </si>
  <si>
    <t>Notes</t>
  </si>
  <si>
    <t>V11</t>
  </si>
  <si>
    <t xml:space="preserve">Décoder la notice technique d’un système, vérifier la conformité du fonctionnement </t>
  </si>
  <si>
    <t>L'interprétation de la notice du système permet de décrire une procédure</t>
  </si>
  <si>
    <t>Le système est installé et paramétré</t>
  </si>
  <si>
    <t>Les mesures sont effectuées et comparées aux caractéristiques de la notice technique</t>
  </si>
  <si>
    <t>Un rapport de mise en œuvre et d'essais est rédigé</t>
  </si>
  <si>
    <t>Décoder le cahier des charges fonctionnel décrivant le besoin exprimé, identifier la fonction définie par un besoin exprimé, faire des mesures pour caractériser cette fonction et conclure sur sa conformité</t>
  </si>
  <si>
    <t>Une procédure pertinente est proposée et mise en œuvre</t>
  </si>
  <si>
    <t>Un rapport de conformité est rédigé</t>
  </si>
  <si>
    <t>Exprimer le principe de fonctionnement d'un système à partir des diagrammes SysML pertinents. Repérer les constituants de la chaîne d'énergie et d'information</t>
  </si>
  <si>
    <t xml:space="preserve">Le système est modélisé à l'aide de diagrammes conformes </t>
  </si>
  <si>
    <t xml:space="preserve">Les diagrammes comportementaux permettant d'exprimer le principe de fonctionnement sont correctement utilisés </t>
  </si>
  <si>
    <t>Les constituants sont identifiés</t>
  </si>
  <si>
    <t>Rechercher et choisir une solution logicielle ou matérielle au regard de la définition d'un système</t>
  </si>
  <si>
    <t>La définition du système est exprimée correctement</t>
  </si>
  <si>
    <t xml:space="preserve">Une liste non exhaustive de solutions pertinentes est établie </t>
  </si>
  <si>
    <t>Le choix de la solution est argumenté</t>
  </si>
  <si>
    <t xml:space="preserve">Établir pour une fonction précédemment identifiée, un modèle de comportement à partir de mesures faites sur le système </t>
  </si>
  <si>
    <t>Les mesures nécessaires sont effectuées</t>
  </si>
  <si>
    <t>Un modèle de comportement pertinent est établi</t>
  </si>
  <si>
    <t>Les paramètres du  modèle sont renseignés pour limiter les écarts avec les mesures</t>
  </si>
  <si>
    <t>Traduire sous forme graphique l'architecture de la chaîne d'information identifiée pour un système et définir les paramètres d'utilisation du simulateur</t>
  </si>
  <si>
    <t>La chaîne d'information est modélisée par des diagrammes adaptés (SysML)</t>
  </si>
  <si>
    <t>Le diagramme états transitions est programmé</t>
  </si>
  <si>
    <t>Identifier les variables simulées et mesurées sur un système pour valider le choix d'une solution</t>
  </si>
  <si>
    <t>Les variables caractéristiques du système simulé sont identifiées</t>
  </si>
  <si>
    <t>Les variables caractéristiques du système réel sont mesurables</t>
  </si>
  <si>
    <t>Les paramètres du système simulé sont affinés pour réduire les écarts avec le système réel</t>
  </si>
  <si>
    <t>Les conditions de simulation sont argumentées pour valider le choix d'une solution</t>
  </si>
  <si>
    <t>CO9.4</t>
  </si>
  <si>
    <t>Rechercher et choisir de nouveaux constituants d'un système (ou d'un projet finalisé) au regard d'évolutions technologiques, socio-économiques spécifiées dans un cahier des charges. Organiser le projet permettant de " maquetter " la solution choisie</t>
  </si>
  <si>
    <t>Les diagrammes comportementaux sont correctement mis à jour</t>
  </si>
  <si>
    <t>Des constituants sont choisis et justifiés</t>
  </si>
  <si>
    <t>Le prototypage rapide de la solution est organisée</t>
  </si>
  <si>
    <t>Utiliser les outils adaptés pour planifier un projet (diagramme de Gantt, chemin critique, données économiques, réunions de projet)</t>
  </si>
  <si>
    <t>Le cahier des charges fonctionnel est analysé et reformulé</t>
  </si>
  <si>
    <t>Les données économiques sont identifiées</t>
  </si>
  <si>
    <t>Installer, configurer et instrumenter un système réel. Mettre en œuvre la chaîne d'acquisition puis acquérir, traiter, transmettre et restituer l'information</t>
  </si>
  <si>
    <t>La notice du système est correctement interprétée</t>
  </si>
  <si>
    <t>Les grandeurs caractéristiques sont identifiées et les appareils de mesure sont adaptés</t>
  </si>
  <si>
    <t>Les grandeurs sont acquises, traitées et transmises</t>
  </si>
  <si>
    <t>Les contraintes temporelles et fréquentielles sont respectées, l'information est restituée</t>
  </si>
  <si>
    <t>Rechercher des évolutions de constituants dans le cadre d'une démarche de veille technologique, analyser la structure d'un système pour intervenir sur les constituants dans le cadre d'une opération de maintenance</t>
  </si>
  <si>
    <t>Les procédures adaptées d'intervention sur les constituants sont proposées</t>
  </si>
  <si>
    <t>L'intervention de maintenance sur le système est planifiée et la continuité de service assurée</t>
  </si>
  <si>
    <t>Le rapport d'intervention est établi</t>
  </si>
  <si>
    <t>Systèmes d'information et numérique</t>
  </si>
  <si>
    <t xml:space="preserve">* La note proposée, arrondie au demi point ou au point entier supérieur, est décidée par les évaluateurs à partir de la note brute </t>
  </si>
  <si>
    <t>Les diagrammes SysML utilisés sont bien interprétés</t>
  </si>
  <si>
    <t>Les tâches du projet sont planifiées de manière cohérente</t>
  </si>
  <si>
    <t>Baccalauréat technologique "Sciences et Technologie Industrielles du Développement Durable"</t>
  </si>
  <si>
    <t>Conduite de projet</t>
  </si>
  <si>
    <t>Lieu de l'évaluation :</t>
  </si>
  <si>
    <t>Travail demandé au candidat</t>
  </si>
  <si>
    <t>Données fournies au candidat</t>
  </si>
  <si>
    <t>Candidat</t>
  </si>
  <si>
    <t>Titre du projet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</si>
</sst>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indexed="13"/>
        <bgColor indexed="64"/>
      </patternFill>
    </fill>
  </fills>
  <borders count="67">
    <border>
      <left/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7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6" xfId="0" applyFont="1" applyFill="1" applyBorder="1" applyAlignment="1" applyProtection="1">
      <alignment horizontal="left" vertical="center" wrapText="1" indent="1"/>
    </xf>
    <xf numFmtId="0" fontId="1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left" vertical="center" wrapText="1" indent="1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2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6" xfId="0" applyFont="1" applyFill="1" applyBorder="1" applyAlignment="1" applyProtection="1">
      <alignment horizontal="left" vertical="center" wrapText="1" indent="1"/>
    </xf>
    <xf numFmtId="0" fontId="13" fillId="7" borderId="8" xfId="0" applyFont="1" applyFill="1" applyBorder="1" applyAlignment="1" applyProtection="1">
      <alignment horizontal="center" vertical="center"/>
      <protection locked="0"/>
    </xf>
    <xf numFmtId="0" fontId="1" fillId="7" borderId="8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3" fillId="6" borderId="7" xfId="0" applyFont="1" applyFill="1" applyBorder="1" applyAlignment="1" applyProtection="1">
      <alignment horizontal="center" vertical="center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3" fillId="8" borderId="7" xfId="0" applyFont="1" applyFill="1" applyBorder="1" applyAlignment="1" applyProtection="1">
      <alignment horizontal="center" vertical="center"/>
      <protection locked="0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0" fontId="1" fillId="8" borderId="8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26" xfId="0" applyNumberFormat="1" applyFont="1" applyBorder="1" applyAlignment="1" applyProtection="1">
      <alignment horizontal="center" vertical="center"/>
    </xf>
    <xf numFmtId="1" fontId="6" fillId="0" borderId="26" xfId="0" applyNumberFormat="1" applyFont="1" applyBorder="1" applyAlignment="1">
      <alignment horizontal="center" vertical="center"/>
    </xf>
    <xf numFmtId="9" fontId="1" fillId="9" borderId="26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2" fontId="1" fillId="9" borderId="26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6" fillId="10" borderId="6" xfId="0" applyFont="1" applyFill="1" applyBorder="1" applyAlignment="1" applyProtection="1">
      <alignment horizontal="left" vertical="center" wrapText="1" indent="1"/>
    </xf>
    <xf numFmtId="0" fontId="6" fillId="7" borderId="10" xfId="0" applyFont="1" applyFill="1" applyBorder="1" applyAlignment="1" applyProtection="1">
      <alignment horizontal="left" vertical="center" wrapText="1" indent="1"/>
    </xf>
    <xf numFmtId="0" fontId="6" fillId="11" borderId="10" xfId="0" applyFont="1" applyFill="1" applyBorder="1" applyAlignment="1" applyProtection="1">
      <alignment horizontal="left" vertical="center" wrapText="1" indent="1"/>
    </xf>
    <xf numFmtId="0" fontId="6" fillId="11" borderId="6" xfId="0" applyFont="1" applyFill="1" applyBorder="1" applyAlignment="1" applyProtection="1">
      <alignment horizontal="left" vertical="center" wrapText="1" indent="1"/>
    </xf>
    <xf numFmtId="0" fontId="1" fillId="0" borderId="31" xfId="0" applyFont="1" applyBorder="1" applyAlignment="1" applyProtection="1">
      <alignment horizontal="right" vertical="center"/>
    </xf>
    <xf numFmtId="0" fontId="1" fillId="4" borderId="36" xfId="0" applyFont="1" applyFill="1" applyBorder="1" applyAlignment="1" applyProtection="1">
      <alignment horizontal="center" vertical="center"/>
      <protection locked="0"/>
    </xf>
    <xf numFmtId="0" fontId="1" fillId="6" borderId="36" xfId="0" applyFont="1" applyFill="1" applyBorder="1" applyAlignment="1" applyProtection="1">
      <alignment horizontal="center" vertical="center"/>
      <protection locked="0"/>
    </xf>
    <xf numFmtId="0" fontId="6" fillId="3" borderId="36" xfId="0" applyFont="1" applyFill="1" applyBorder="1" applyAlignment="1" applyProtection="1">
      <alignment horizontal="left" vertical="center" wrapText="1" indent="1"/>
    </xf>
    <xf numFmtId="0" fontId="1" fillId="7" borderId="36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0" fontId="1" fillId="0" borderId="42" xfId="0" applyFont="1" applyFill="1" applyBorder="1" applyAlignment="1" applyProtection="1">
      <alignment horizontal="center" vertical="center" wrapText="1"/>
      <protection locked="0"/>
    </xf>
    <xf numFmtId="0" fontId="1" fillId="3" borderId="43" xfId="0" applyFont="1" applyFill="1" applyBorder="1" applyAlignment="1" applyProtection="1">
      <alignment horizontal="center" vertical="center" wrapText="1"/>
      <protection locked="0"/>
    </xf>
    <xf numFmtId="0" fontId="1" fillId="6" borderId="43" xfId="0" applyFont="1" applyFill="1" applyBorder="1" applyAlignment="1" applyProtection="1">
      <alignment horizontal="center" vertical="center" wrapText="1"/>
      <protection locked="0"/>
    </xf>
    <xf numFmtId="0" fontId="1" fillId="8" borderId="43" xfId="0" applyFont="1" applyFill="1" applyBorder="1" applyAlignment="1" applyProtection="1">
      <alignment horizontal="center" vertical="center" wrapText="1"/>
      <protection locked="0"/>
    </xf>
    <xf numFmtId="0" fontId="1" fillId="8" borderId="36" xfId="0" applyFont="1" applyFill="1" applyBorder="1" applyAlignment="1" applyProtection="1">
      <alignment horizontal="center" vertical="center"/>
      <protection locked="0"/>
    </xf>
    <xf numFmtId="0" fontId="1" fillId="0" borderId="41" xfId="0" applyFont="1" applyFill="1" applyBorder="1" applyAlignment="1" applyProtection="1">
      <alignment horizontal="center" vertical="center" wrapText="1"/>
      <protection locked="0"/>
    </xf>
    <xf numFmtId="0" fontId="1" fillId="6" borderId="41" xfId="0" applyFont="1" applyFill="1" applyBorder="1" applyAlignment="1" applyProtection="1">
      <alignment horizontal="center" vertical="center" wrapText="1"/>
      <protection locked="0"/>
    </xf>
    <xf numFmtId="0" fontId="1" fillId="6" borderId="41" xfId="0" applyFont="1" applyFill="1" applyBorder="1" applyAlignment="1" applyProtection="1">
      <alignment horizontal="center" vertical="center"/>
      <protection locked="0"/>
    </xf>
    <xf numFmtId="0" fontId="6" fillId="10" borderId="48" xfId="0" applyFont="1" applyFill="1" applyBorder="1" applyAlignment="1" applyProtection="1">
      <alignment horizontal="left" vertical="center" wrapText="1" indent="1"/>
    </xf>
    <xf numFmtId="9" fontId="25" fillId="12" borderId="0" xfId="0" applyNumberFormat="1" applyFont="1" applyFill="1" applyBorder="1" applyAlignment="1" applyProtection="1">
      <alignment horizontal="center" vertical="center"/>
    </xf>
    <xf numFmtId="2" fontId="25" fillId="12" borderId="0" xfId="0" applyNumberFormat="1" applyFont="1" applyFill="1" applyBorder="1" applyAlignment="1" applyProtection="1">
      <alignment horizontal="center" vertical="center"/>
    </xf>
    <xf numFmtId="0" fontId="25" fillId="12" borderId="0" xfId="0" applyFont="1" applyFill="1"/>
    <xf numFmtId="0" fontId="25" fillId="12" borderId="0" xfId="0" applyFont="1" applyFill="1" applyBorder="1" applyAlignment="1" applyProtection="1">
      <alignment horizontal="center" vertical="center"/>
    </xf>
    <xf numFmtId="0" fontId="26" fillId="12" borderId="0" xfId="0" applyFont="1" applyFill="1" applyBorder="1" applyAlignment="1" applyProtection="1">
      <alignment horizontal="center" vertical="center"/>
    </xf>
    <xf numFmtId="1" fontId="26" fillId="12" borderId="0" xfId="0" applyNumberFormat="1" applyFont="1" applyFill="1" applyBorder="1" applyAlignment="1" applyProtection="1">
      <alignment horizontal="center" vertical="center"/>
    </xf>
    <xf numFmtId="2" fontId="26" fillId="12" borderId="0" xfId="0" applyNumberFormat="1" applyFont="1" applyFill="1" applyBorder="1" applyAlignment="1" applyProtection="1">
      <alignment horizontal="center" vertical="center"/>
    </xf>
    <xf numFmtId="1" fontId="27" fillId="12" borderId="0" xfId="0" applyNumberFormat="1" applyFont="1" applyFill="1" applyBorder="1" applyAlignment="1" applyProtection="1">
      <alignment horizontal="center" vertical="center"/>
    </xf>
    <xf numFmtId="1" fontId="25" fillId="12" borderId="0" xfId="0" applyNumberFormat="1" applyFont="1" applyFill="1"/>
    <xf numFmtId="9" fontId="26" fillId="12" borderId="0" xfId="0" applyNumberFormat="1" applyFont="1" applyFill="1" applyBorder="1" applyAlignment="1" applyProtection="1">
      <alignment horizontal="center" vertical="center"/>
    </xf>
    <xf numFmtId="0" fontId="13" fillId="13" borderId="3" xfId="0" applyFont="1" applyFill="1" applyBorder="1" applyAlignment="1" applyProtection="1">
      <alignment horizontal="center" vertical="center"/>
      <protection locked="0"/>
    </xf>
    <xf numFmtId="0" fontId="1" fillId="13" borderId="8" xfId="0" applyFont="1" applyFill="1" applyBorder="1" applyAlignment="1" applyProtection="1">
      <alignment horizontal="center" vertical="center"/>
      <protection locked="0"/>
    </xf>
    <xf numFmtId="0" fontId="1" fillId="13" borderId="36" xfId="0" applyFont="1" applyFill="1" applyBorder="1" applyAlignment="1" applyProtection="1">
      <alignment horizontal="center" vertical="center"/>
      <protection locked="0"/>
    </xf>
    <xf numFmtId="0" fontId="13" fillId="14" borderId="8" xfId="0" applyFont="1" applyFill="1" applyBorder="1" applyAlignment="1" applyProtection="1">
      <alignment horizontal="center" vertical="center"/>
      <protection locked="0"/>
    </xf>
    <xf numFmtId="0" fontId="1" fillId="14" borderId="8" xfId="0" applyFont="1" applyFill="1" applyBorder="1" applyAlignment="1" applyProtection="1">
      <alignment horizontal="center" vertical="center"/>
      <protection locked="0"/>
    </xf>
    <xf numFmtId="0" fontId="1" fillId="14" borderId="36" xfId="0" applyFont="1" applyFill="1" applyBorder="1" applyAlignment="1" applyProtection="1">
      <alignment horizontal="center" vertical="center"/>
      <protection locked="0"/>
    </xf>
    <xf numFmtId="0" fontId="13" fillId="13" borderId="7" xfId="0" applyFont="1" applyFill="1" applyBorder="1" applyAlignment="1" applyProtection="1">
      <alignment horizontal="center" vertical="center"/>
      <protection locked="0"/>
    </xf>
    <xf numFmtId="0" fontId="1" fillId="13" borderId="7" xfId="0" applyFont="1" applyFill="1" applyBorder="1" applyAlignment="1" applyProtection="1">
      <alignment horizontal="center" vertical="center" wrapText="1"/>
      <protection locked="0"/>
    </xf>
    <xf numFmtId="0" fontId="1" fillId="13" borderId="43" xfId="0" applyFont="1" applyFill="1" applyBorder="1" applyAlignment="1" applyProtection="1">
      <alignment horizontal="center" vertical="center" wrapText="1"/>
      <protection locked="0"/>
    </xf>
    <xf numFmtId="0" fontId="13" fillId="15" borderId="8" xfId="0" applyFont="1" applyFill="1" applyBorder="1" applyAlignment="1" applyProtection="1">
      <alignment horizontal="center" vertical="center"/>
      <protection locked="0"/>
    </xf>
    <xf numFmtId="0" fontId="1" fillId="15" borderId="8" xfId="0" applyFont="1" applyFill="1" applyBorder="1" applyAlignment="1" applyProtection="1">
      <alignment horizontal="center" vertical="center"/>
      <protection locked="0"/>
    </xf>
    <xf numFmtId="0" fontId="1" fillId="15" borderId="36" xfId="0" applyFont="1" applyFill="1" applyBorder="1" applyAlignment="1" applyProtection="1">
      <alignment horizontal="center" vertical="center"/>
      <protection locked="0"/>
    </xf>
    <xf numFmtId="0" fontId="13" fillId="13" borderId="8" xfId="0" applyFont="1" applyFill="1" applyBorder="1" applyAlignment="1" applyProtection="1">
      <alignment horizontal="center" vertical="center"/>
      <protection locked="0"/>
    </xf>
    <xf numFmtId="0" fontId="1" fillId="13" borderId="41" xfId="0" applyFont="1" applyFill="1" applyBorder="1" applyAlignment="1" applyProtection="1">
      <alignment horizontal="center" vertical="center"/>
      <protection locked="0"/>
    </xf>
    <xf numFmtId="0" fontId="13" fillId="13" borderId="49" xfId="0" applyFont="1" applyFill="1" applyBorder="1" applyAlignment="1" applyProtection="1">
      <alignment horizontal="center" vertical="center"/>
      <protection locked="0"/>
    </xf>
    <xf numFmtId="0" fontId="1" fillId="13" borderId="49" xfId="0" applyFont="1" applyFill="1" applyBorder="1" applyAlignment="1" applyProtection="1">
      <alignment horizontal="center" vertical="center"/>
      <protection locked="0"/>
    </xf>
    <xf numFmtId="0" fontId="1" fillId="13" borderId="50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11" xfId="0" applyFont="1" applyFill="1" applyBorder="1" applyAlignment="1" applyProtection="1">
      <alignment horizontal="center" vertical="center" wrapText="1"/>
      <protection locked="0"/>
    </xf>
    <xf numFmtId="0" fontId="0" fillId="0" borderId="53" xfId="0" applyBorder="1" applyAlignment="1">
      <alignment horizontal="right" vertical="center" wrapText="1"/>
    </xf>
    <xf numFmtId="0" fontId="1" fillId="0" borderId="54" xfId="0" applyFont="1" applyBorder="1" applyAlignment="1">
      <alignment vertical="center" wrapText="1"/>
    </xf>
    <xf numFmtId="0" fontId="1" fillId="0" borderId="56" xfId="0" applyFont="1" applyBorder="1" applyAlignment="1" applyProtection="1">
      <alignment horizontal="left" vertical="center" wrapText="1"/>
    </xf>
    <xf numFmtId="0" fontId="3" fillId="0" borderId="56" xfId="0" applyFont="1" applyBorder="1" applyAlignment="1" applyProtection="1">
      <alignment horizontal="left" vertical="center" wrapText="1"/>
      <protection locked="0"/>
    </xf>
    <xf numFmtId="0" fontId="4" fillId="0" borderId="56" xfId="0" applyFont="1" applyBorder="1" applyAlignment="1" applyProtection="1">
      <alignment horizontal="left" vertical="center" wrapText="1"/>
      <protection locked="0"/>
    </xf>
    <xf numFmtId="15" fontId="3" fillId="0" borderId="56" xfId="0" applyNumberFormat="1" applyFont="1" applyBorder="1" applyAlignment="1" applyProtection="1">
      <alignment horizontal="left" vertical="center" wrapText="1"/>
      <protection locked="0"/>
    </xf>
    <xf numFmtId="0" fontId="3" fillId="0" borderId="58" xfId="0" applyFont="1" applyBorder="1" applyAlignment="1" applyProtection="1">
      <alignment horizontal="left" vertical="center" wrapText="1"/>
      <protection locked="0"/>
    </xf>
    <xf numFmtId="0" fontId="29" fillId="0" borderId="0" xfId="0" applyFont="1" applyAlignment="1">
      <alignment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1" fillId="16" borderId="59" xfId="0" applyFont="1" applyFill="1" applyBorder="1" applyAlignment="1">
      <alignment horizontal="center" vertical="center" wrapText="1"/>
    </xf>
    <xf numFmtId="0" fontId="29" fillId="16" borderId="60" xfId="0" applyFont="1" applyFill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 vertical="center" wrapText="1"/>
    </xf>
    <xf numFmtId="0" fontId="1" fillId="16" borderId="52" xfId="0" applyFont="1" applyFill="1" applyBorder="1" applyAlignment="1">
      <alignment horizontal="center" vertical="center" wrapText="1"/>
    </xf>
    <xf numFmtId="0" fontId="1" fillId="16" borderId="60" xfId="0" applyFont="1" applyFill="1" applyBorder="1" applyAlignment="1">
      <alignment horizontal="center" vertical="center" wrapText="1"/>
    </xf>
    <xf numFmtId="0" fontId="0" fillId="0" borderId="61" xfId="0" applyBorder="1" applyAlignment="1" applyProtection="1">
      <alignment horizontal="center" vertical="center" wrapText="1"/>
      <protection locked="0"/>
    </xf>
    <xf numFmtId="0" fontId="0" fillId="0" borderId="62" xfId="0" applyBorder="1" applyAlignment="1" applyProtection="1">
      <alignment horizontal="center" vertical="center" wrapText="1"/>
      <protection locked="0"/>
    </xf>
    <xf numFmtId="0" fontId="5" fillId="0" borderId="63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2" fontId="6" fillId="0" borderId="26" xfId="0" applyNumberFormat="1" applyFont="1" applyBorder="1" applyAlignment="1">
      <alignment horizontal="center" vertical="center"/>
    </xf>
    <xf numFmtId="0" fontId="0" fillId="0" borderId="25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18" xfId="0" applyFont="1" applyFill="1" applyBorder="1" applyAlignment="1" applyProtection="1">
      <alignment horizontal="center" vertical="center"/>
    </xf>
    <xf numFmtId="0" fontId="2" fillId="5" borderId="19" xfId="0" applyFont="1" applyFill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 wrapText="1"/>
      <protection locked="0"/>
    </xf>
    <xf numFmtId="14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center" vertical="center" wrapText="1"/>
      <protection locked="0"/>
    </xf>
    <xf numFmtId="164" fontId="9" fillId="5" borderId="16" xfId="0" applyNumberFormat="1" applyFont="1" applyFill="1" applyBorder="1" applyAlignment="1" applyProtection="1">
      <alignment horizontal="center" vertical="center"/>
    </xf>
    <xf numFmtId="0" fontId="9" fillId="5" borderId="17" xfId="0" applyFont="1" applyFill="1" applyBorder="1" applyAlignment="1" applyProtection="1">
      <alignment horizontal="center" vertical="center"/>
    </xf>
    <xf numFmtId="0" fontId="1" fillId="0" borderId="44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left" vertical="center" wrapText="1" indent="1"/>
    </xf>
    <xf numFmtId="9" fontId="14" fillId="0" borderId="0" xfId="0" applyNumberFormat="1" applyFont="1" applyBorder="1" applyAlignment="1" applyProtection="1">
      <alignment horizontal="center" vertical="center"/>
    </xf>
    <xf numFmtId="164" fontId="8" fillId="0" borderId="15" xfId="0" applyNumberFormat="1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" vertical="center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</xf>
    <xf numFmtId="0" fontId="1" fillId="0" borderId="45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 indent="1"/>
    </xf>
    <xf numFmtId="0" fontId="0" fillId="0" borderId="47" xfId="0" applyFont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37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left" vertical="center" wrapText="1" indent="1"/>
    </xf>
    <xf numFmtId="0" fontId="1" fillId="2" borderId="39" xfId="0" applyFont="1" applyFill="1" applyBorder="1" applyAlignment="1" applyProtection="1">
      <alignment horizontal="left" vertical="center" wrapText="1" inden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40" xfId="0" applyFont="1" applyFill="1" applyBorder="1" applyAlignment="1" applyProtection="1">
      <alignment horizontal="left" vertical="center" wrapText="1" indent="1"/>
      <protection locked="0"/>
    </xf>
    <xf numFmtId="0" fontId="1" fillId="0" borderId="38" xfId="0" applyFont="1" applyFill="1" applyBorder="1" applyAlignment="1" applyProtection="1">
      <alignment horizontal="center" vertical="center" wrapText="1"/>
    </xf>
    <xf numFmtId="0" fontId="0" fillId="0" borderId="9" xfId="0" applyFont="1" applyFill="1" applyBorder="1" applyAlignment="1" applyProtection="1">
      <alignment horizontal="left" vertical="center" wrapText="1" indent="1"/>
    </xf>
    <xf numFmtId="0" fontId="1" fillId="0" borderId="31" xfId="0" applyFont="1" applyBorder="1" applyAlignment="1" applyProtection="1">
      <alignment horizontal="center" vertical="center"/>
    </xf>
    <xf numFmtId="0" fontId="1" fillId="2" borderId="32" xfId="0" applyFont="1" applyFill="1" applyBorder="1" applyAlignment="1" applyProtection="1">
      <alignment horizontal="left" vertical="center" indent="1"/>
      <protection locked="0"/>
    </xf>
    <xf numFmtId="0" fontId="1" fillId="2" borderId="33" xfId="0" applyFont="1" applyFill="1" applyBorder="1" applyAlignment="1" applyProtection="1">
      <alignment horizontal="left" vertical="center" indent="1"/>
      <protection locked="0"/>
    </xf>
    <xf numFmtId="0" fontId="1" fillId="2" borderId="34" xfId="0" applyFont="1" applyFill="1" applyBorder="1" applyAlignment="1" applyProtection="1">
      <alignment horizontal="left" vertical="center" indent="1"/>
      <protection locked="0"/>
    </xf>
    <xf numFmtId="0" fontId="1" fillId="0" borderId="35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2" fontId="6" fillId="0" borderId="27" xfId="0" applyNumberFormat="1" applyFont="1" applyBorder="1" applyAlignment="1" applyProtection="1">
      <alignment horizontal="center" vertical="center"/>
    </xf>
    <xf numFmtId="2" fontId="6" fillId="0" borderId="28" xfId="0" applyNumberFormat="1" applyFont="1" applyBorder="1" applyAlignment="1" applyProtection="1">
      <alignment horizontal="center" vertical="center"/>
    </xf>
    <xf numFmtId="2" fontId="6" fillId="0" borderId="29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 applyProtection="1">
      <alignment horizontal="center" vertical="center"/>
    </xf>
    <xf numFmtId="0" fontId="0" fillId="0" borderId="55" xfId="0" applyBorder="1" applyAlignment="1">
      <alignment horizontal="right" vertical="center" wrapText="1"/>
    </xf>
    <xf numFmtId="0" fontId="0" fillId="0" borderId="57" xfId="0" applyBorder="1" applyAlignment="1">
      <alignment horizontal="right" vertical="center" wrapText="1"/>
    </xf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4">
    <pageSetUpPr fitToPage="1"/>
  </sheetPr>
  <dimension ref="A1:I41"/>
  <sheetViews>
    <sheetView tabSelected="1" workbookViewId="0">
      <selection activeCell="B5" sqref="B5"/>
    </sheetView>
  </sheetViews>
  <sheetFormatPr baseColWidth="10" defaultRowHeight="12.75"/>
  <cols>
    <col min="1" max="1" width="18.85546875" style="1" bestFit="1" customWidth="1"/>
    <col min="2" max="2" width="110.28515625" style="1" customWidth="1"/>
    <col min="3" max="3" width="4.42578125" style="1" customWidth="1"/>
    <col min="4" max="256" width="11.42578125" style="1"/>
    <col min="257" max="257" width="18.85546875" style="1" bestFit="1" customWidth="1"/>
    <col min="258" max="258" width="110.28515625" style="1" customWidth="1"/>
    <col min="259" max="259" width="4.42578125" style="1" customWidth="1"/>
    <col min="260" max="512" width="11.42578125" style="1"/>
    <col min="513" max="513" width="18.85546875" style="1" bestFit="1" customWidth="1"/>
    <col min="514" max="514" width="110.28515625" style="1" customWidth="1"/>
    <col min="515" max="515" width="4.42578125" style="1" customWidth="1"/>
    <col min="516" max="768" width="11.42578125" style="1"/>
    <col min="769" max="769" width="18.85546875" style="1" bestFit="1" customWidth="1"/>
    <col min="770" max="770" width="110.28515625" style="1" customWidth="1"/>
    <col min="771" max="771" width="4.42578125" style="1" customWidth="1"/>
    <col min="772" max="1024" width="11.42578125" style="1"/>
    <col min="1025" max="1025" width="18.85546875" style="1" bestFit="1" customWidth="1"/>
    <col min="1026" max="1026" width="110.28515625" style="1" customWidth="1"/>
    <col min="1027" max="1027" width="4.42578125" style="1" customWidth="1"/>
    <col min="1028" max="1280" width="11.42578125" style="1"/>
    <col min="1281" max="1281" width="18.85546875" style="1" bestFit="1" customWidth="1"/>
    <col min="1282" max="1282" width="110.28515625" style="1" customWidth="1"/>
    <col min="1283" max="1283" width="4.42578125" style="1" customWidth="1"/>
    <col min="1284" max="1536" width="11.42578125" style="1"/>
    <col min="1537" max="1537" width="18.85546875" style="1" bestFit="1" customWidth="1"/>
    <col min="1538" max="1538" width="110.28515625" style="1" customWidth="1"/>
    <col min="1539" max="1539" width="4.42578125" style="1" customWidth="1"/>
    <col min="1540" max="1792" width="11.42578125" style="1"/>
    <col min="1793" max="1793" width="18.85546875" style="1" bestFit="1" customWidth="1"/>
    <col min="1794" max="1794" width="110.28515625" style="1" customWidth="1"/>
    <col min="1795" max="1795" width="4.42578125" style="1" customWidth="1"/>
    <col min="1796" max="2048" width="11.42578125" style="1"/>
    <col min="2049" max="2049" width="18.85546875" style="1" bestFit="1" customWidth="1"/>
    <col min="2050" max="2050" width="110.28515625" style="1" customWidth="1"/>
    <col min="2051" max="2051" width="4.42578125" style="1" customWidth="1"/>
    <col min="2052" max="2304" width="11.42578125" style="1"/>
    <col min="2305" max="2305" width="18.85546875" style="1" bestFit="1" customWidth="1"/>
    <col min="2306" max="2306" width="110.28515625" style="1" customWidth="1"/>
    <col min="2307" max="2307" width="4.42578125" style="1" customWidth="1"/>
    <col min="2308" max="2560" width="11.42578125" style="1"/>
    <col min="2561" max="2561" width="18.85546875" style="1" bestFit="1" customWidth="1"/>
    <col min="2562" max="2562" width="110.28515625" style="1" customWidth="1"/>
    <col min="2563" max="2563" width="4.42578125" style="1" customWidth="1"/>
    <col min="2564" max="2816" width="11.42578125" style="1"/>
    <col min="2817" max="2817" width="18.85546875" style="1" bestFit="1" customWidth="1"/>
    <col min="2818" max="2818" width="110.28515625" style="1" customWidth="1"/>
    <col min="2819" max="2819" width="4.42578125" style="1" customWidth="1"/>
    <col min="2820" max="3072" width="11.42578125" style="1"/>
    <col min="3073" max="3073" width="18.85546875" style="1" bestFit="1" customWidth="1"/>
    <col min="3074" max="3074" width="110.28515625" style="1" customWidth="1"/>
    <col min="3075" max="3075" width="4.42578125" style="1" customWidth="1"/>
    <col min="3076" max="3328" width="11.42578125" style="1"/>
    <col min="3329" max="3329" width="18.85546875" style="1" bestFit="1" customWidth="1"/>
    <col min="3330" max="3330" width="110.28515625" style="1" customWidth="1"/>
    <col min="3331" max="3331" width="4.42578125" style="1" customWidth="1"/>
    <col min="3332" max="3584" width="11.42578125" style="1"/>
    <col min="3585" max="3585" width="18.85546875" style="1" bestFit="1" customWidth="1"/>
    <col min="3586" max="3586" width="110.28515625" style="1" customWidth="1"/>
    <col min="3587" max="3587" width="4.42578125" style="1" customWidth="1"/>
    <col min="3588" max="3840" width="11.42578125" style="1"/>
    <col min="3841" max="3841" width="18.85546875" style="1" bestFit="1" customWidth="1"/>
    <col min="3842" max="3842" width="110.28515625" style="1" customWidth="1"/>
    <col min="3843" max="3843" width="4.42578125" style="1" customWidth="1"/>
    <col min="3844" max="4096" width="11.42578125" style="1"/>
    <col min="4097" max="4097" width="18.85546875" style="1" bestFit="1" customWidth="1"/>
    <col min="4098" max="4098" width="110.28515625" style="1" customWidth="1"/>
    <col min="4099" max="4099" width="4.42578125" style="1" customWidth="1"/>
    <col min="4100" max="4352" width="11.42578125" style="1"/>
    <col min="4353" max="4353" width="18.85546875" style="1" bestFit="1" customWidth="1"/>
    <col min="4354" max="4354" width="110.28515625" style="1" customWidth="1"/>
    <col min="4355" max="4355" width="4.42578125" style="1" customWidth="1"/>
    <col min="4356" max="4608" width="11.42578125" style="1"/>
    <col min="4609" max="4609" width="18.85546875" style="1" bestFit="1" customWidth="1"/>
    <col min="4610" max="4610" width="110.28515625" style="1" customWidth="1"/>
    <col min="4611" max="4611" width="4.42578125" style="1" customWidth="1"/>
    <col min="4612" max="4864" width="11.42578125" style="1"/>
    <col min="4865" max="4865" width="18.85546875" style="1" bestFit="1" customWidth="1"/>
    <col min="4866" max="4866" width="110.28515625" style="1" customWidth="1"/>
    <col min="4867" max="4867" width="4.42578125" style="1" customWidth="1"/>
    <col min="4868" max="5120" width="11.42578125" style="1"/>
    <col min="5121" max="5121" width="18.85546875" style="1" bestFit="1" customWidth="1"/>
    <col min="5122" max="5122" width="110.28515625" style="1" customWidth="1"/>
    <col min="5123" max="5123" width="4.42578125" style="1" customWidth="1"/>
    <col min="5124" max="5376" width="11.42578125" style="1"/>
    <col min="5377" max="5377" width="18.85546875" style="1" bestFit="1" customWidth="1"/>
    <col min="5378" max="5378" width="110.28515625" style="1" customWidth="1"/>
    <col min="5379" max="5379" width="4.42578125" style="1" customWidth="1"/>
    <col min="5380" max="5632" width="11.42578125" style="1"/>
    <col min="5633" max="5633" width="18.85546875" style="1" bestFit="1" customWidth="1"/>
    <col min="5634" max="5634" width="110.28515625" style="1" customWidth="1"/>
    <col min="5635" max="5635" width="4.42578125" style="1" customWidth="1"/>
    <col min="5636" max="5888" width="11.42578125" style="1"/>
    <col min="5889" max="5889" width="18.85546875" style="1" bestFit="1" customWidth="1"/>
    <col min="5890" max="5890" width="110.28515625" style="1" customWidth="1"/>
    <col min="5891" max="5891" width="4.42578125" style="1" customWidth="1"/>
    <col min="5892" max="6144" width="11.42578125" style="1"/>
    <col min="6145" max="6145" width="18.85546875" style="1" bestFit="1" customWidth="1"/>
    <col min="6146" max="6146" width="110.28515625" style="1" customWidth="1"/>
    <col min="6147" max="6147" width="4.42578125" style="1" customWidth="1"/>
    <col min="6148" max="6400" width="11.42578125" style="1"/>
    <col min="6401" max="6401" width="18.85546875" style="1" bestFit="1" customWidth="1"/>
    <col min="6402" max="6402" width="110.28515625" style="1" customWidth="1"/>
    <col min="6403" max="6403" width="4.42578125" style="1" customWidth="1"/>
    <col min="6404" max="6656" width="11.42578125" style="1"/>
    <col min="6657" max="6657" width="18.85546875" style="1" bestFit="1" customWidth="1"/>
    <col min="6658" max="6658" width="110.28515625" style="1" customWidth="1"/>
    <col min="6659" max="6659" width="4.42578125" style="1" customWidth="1"/>
    <col min="6660" max="6912" width="11.42578125" style="1"/>
    <col min="6913" max="6913" width="18.85546875" style="1" bestFit="1" customWidth="1"/>
    <col min="6914" max="6914" width="110.28515625" style="1" customWidth="1"/>
    <col min="6915" max="6915" width="4.42578125" style="1" customWidth="1"/>
    <col min="6916" max="7168" width="11.42578125" style="1"/>
    <col min="7169" max="7169" width="18.85546875" style="1" bestFit="1" customWidth="1"/>
    <col min="7170" max="7170" width="110.28515625" style="1" customWidth="1"/>
    <col min="7171" max="7171" width="4.42578125" style="1" customWidth="1"/>
    <col min="7172" max="7424" width="11.42578125" style="1"/>
    <col min="7425" max="7425" width="18.85546875" style="1" bestFit="1" customWidth="1"/>
    <col min="7426" max="7426" width="110.28515625" style="1" customWidth="1"/>
    <col min="7427" max="7427" width="4.42578125" style="1" customWidth="1"/>
    <col min="7428" max="7680" width="11.42578125" style="1"/>
    <col min="7681" max="7681" width="18.85546875" style="1" bestFit="1" customWidth="1"/>
    <col min="7682" max="7682" width="110.28515625" style="1" customWidth="1"/>
    <col min="7683" max="7683" width="4.42578125" style="1" customWidth="1"/>
    <col min="7684" max="7936" width="11.42578125" style="1"/>
    <col min="7937" max="7937" width="18.85546875" style="1" bestFit="1" customWidth="1"/>
    <col min="7938" max="7938" width="110.28515625" style="1" customWidth="1"/>
    <col min="7939" max="7939" width="4.42578125" style="1" customWidth="1"/>
    <col min="7940" max="8192" width="11.42578125" style="1"/>
    <col min="8193" max="8193" width="18.85546875" style="1" bestFit="1" customWidth="1"/>
    <col min="8194" max="8194" width="110.28515625" style="1" customWidth="1"/>
    <col min="8195" max="8195" width="4.42578125" style="1" customWidth="1"/>
    <col min="8196" max="8448" width="11.42578125" style="1"/>
    <col min="8449" max="8449" width="18.85546875" style="1" bestFit="1" customWidth="1"/>
    <col min="8450" max="8450" width="110.28515625" style="1" customWidth="1"/>
    <col min="8451" max="8451" width="4.42578125" style="1" customWidth="1"/>
    <col min="8452" max="8704" width="11.42578125" style="1"/>
    <col min="8705" max="8705" width="18.85546875" style="1" bestFit="1" customWidth="1"/>
    <col min="8706" max="8706" width="110.28515625" style="1" customWidth="1"/>
    <col min="8707" max="8707" width="4.42578125" style="1" customWidth="1"/>
    <col min="8708" max="8960" width="11.42578125" style="1"/>
    <col min="8961" max="8961" width="18.85546875" style="1" bestFit="1" customWidth="1"/>
    <col min="8962" max="8962" width="110.28515625" style="1" customWidth="1"/>
    <col min="8963" max="8963" width="4.42578125" style="1" customWidth="1"/>
    <col min="8964" max="9216" width="11.42578125" style="1"/>
    <col min="9217" max="9217" width="18.85546875" style="1" bestFit="1" customWidth="1"/>
    <col min="9218" max="9218" width="110.28515625" style="1" customWidth="1"/>
    <col min="9219" max="9219" width="4.42578125" style="1" customWidth="1"/>
    <col min="9220" max="9472" width="11.42578125" style="1"/>
    <col min="9473" max="9473" width="18.85546875" style="1" bestFit="1" customWidth="1"/>
    <col min="9474" max="9474" width="110.28515625" style="1" customWidth="1"/>
    <col min="9475" max="9475" width="4.42578125" style="1" customWidth="1"/>
    <col min="9476" max="9728" width="11.42578125" style="1"/>
    <col min="9729" max="9729" width="18.85546875" style="1" bestFit="1" customWidth="1"/>
    <col min="9730" max="9730" width="110.28515625" style="1" customWidth="1"/>
    <col min="9731" max="9731" width="4.42578125" style="1" customWidth="1"/>
    <col min="9732" max="9984" width="11.42578125" style="1"/>
    <col min="9985" max="9985" width="18.85546875" style="1" bestFit="1" customWidth="1"/>
    <col min="9986" max="9986" width="110.28515625" style="1" customWidth="1"/>
    <col min="9987" max="9987" width="4.42578125" style="1" customWidth="1"/>
    <col min="9988" max="10240" width="11.42578125" style="1"/>
    <col min="10241" max="10241" width="18.85546875" style="1" bestFit="1" customWidth="1"/>
    <col min="10242" max="10242" width="110.28515625" style="1" customWidth="1"/>
    <col min="10243" max="10243" width="4.42578125" style="1" customWidth="1"/>
    <col min="10244" max="10496" width="11.42578125" style="1"/>
    <col min="10497" max="10497" width="18.85546875" style="1" bestFit="1" customWidth="1"/>
    <col min="10498" max="10498" width="110.28515625" style="1" customWidth="1"/>
    <col min="10499" max="10499" width="4.42578125" style="1" customWidth="1"/>
    <col min="10500" max="10752" width="11.42578125" style="1"/>
    <col min="10753" max="10753" width="18.85546875" style="1" bestFit="1" customWidth="1"/>
    <col min="10754" max="10754" width="110.28515625" style="1" customWidth="1"/>
    <col min="10755" max="10755" width="4.42578125" style="1" customWidth="1"/>
    <col min="10756" max="11008" width="11.42578125" style="1"/>
    <col min="11009" max="11009" width="18.85546875" style="1" bestFit="1" customWidth="1"/>
    <col min="11010" max="11010" width="110.28515625" style="1" customWidth="1"/>
    <col min="11011" max="11011" width="4.42578125" style="1" customWidth="1"/>
    <col min="11012" max="11264" width="11.42578125" style="1"/>
    <col min="11265" max="11265" width="18.85546875" style="1" bestFit="1" customWidth="1"/>
    <col min="11266" max="11266" width="110.28515625" style="1" customWidth="1"/>
    <col min="11267" max="11267" width="4.42578125" style="1" customWidth="1"/>
    <col min="11268" max="11520" width="11.42578125" style="1"/>
    <col min="11521" max="11521" width="18.85546875" style="1" bestFit="1" customWidth="1"/>
    <col min="11522" max="11522" width="110.28515625" style="1" customWidth="1"/>
    <col min="11523" max="11523" width="4.42578125" style="1" customWidth="1"/>
    <col min="11524" max="11776" width="11.42578125" style="1"/>
    <col min="11777" max="11777" width="18.85546875" style="1" bestFit="1" customWidth="1"/>
    <col min="11778" max="11778" width="110.28515625" style="1" customWidth="1"/>
    <col min="11779" max="11779" width="4.42578125" style="1" customWidth="1"/>
    <col min="11780" max="12032" width="11.42578125" style="1"/>
    <col min="12033" max="12033" width="18.85546875" style="1" bestFit="1" customWidth="1"/>
    <col min="12034" max="12034" width="110.28515625" style="1" customWidth="1"/>
    <col min="12035" max="12035" width="4.42578125" style="1" customWidth="1"/>
    <col min="12036" max="12288" width="11.42578125" style="1"/>
    <col min="12289" max="12289" width="18.85546875" style="1" bestFit="1" customWidth="1"/>
    <col min="12290" max="12290" width="110.28515625" style="1" customWidth="1"/>
    <col min="12291" max="12291" width="4.42578125" style="1" customWidth="1"/>
    <col min="12292" max="12544" width="11.42578125" style="1"/>
    <col min="12545" max="12545" width="18.85546875" style="1" bestFit="1" customWidth="1"/>
    <col min="12546" max="12546" width="110.28515625" style="1" customWidth="1"/>
    <col min="12547" max="12547" width="4.42578125" style="1" customWidth="1"/>
    <col min="12548" max="12800" width="11.42578125" style="1"/>
    <col min="12801" max="12801" width="18.85546875" style="1" bestFit="1" customWidth="1"/>
    <col min="12802" max="12802" width="110.28515625" style="1" customWidth="1"/>
    <col min="12803" max="12803" width="4.42578125" style="1" customWidth="1"/>
    <col min="12804" max="13056" width="11.42578125" style="1"/>
    <col min="13057" max="13057" width="18.85546875" style="1" bestFit="1" customWidth="1"/>
    <col min="13058" max="13058" width="110.28515625" style="1" customWidth="1"/>
    <col min="13059" max="13059" width="4.42578125" style="1" customWidth="1"/>
    <col min="13060" max="13312" width="11.42578125" style="1"/>
    <col min="13313" max="13313" width="18.85546875" style="1" bestFit="1" customWidth="1"/>
    <col min="13314" max="13314" width="110.28515625" style="1" customWidth="1"/>
    <col min="13315" max="13315" width="4.42578125" style="1" customWidth="1"/>
    <col min="13316" max="13568" width="11.42578125" style="1"/>
    <col min="13569" max="13569" width="18.85546875" style="1" bestFit="1" customWidth="1"/>
    <col min="13570" max="13570" width="110.28515625" style="1" customWidth="1"/>
    <col min="13571" max="13571" width="4.42578125" style="1" customWidth="1"/>
    <col min="13572" max="13824" width="11.42578125" style="1"/>
    <col min="13825" max="13825" width="18.85546875" style="1" bestFit="1" customWidth="1"/>
    <col min="13826" max="13826" width="110.28515625" style="1" customWidth="1"/>
    <col min="13827" max="13827" width="4.42578125" style="1" customWidth="1"/>
    <col min="13828" max="14080" width="11.42578125" style="1"/>
    <col min="14081" max="14081" width="18.85546875" style="1" bestFit="1" customWidth="1"/>
    <col min="14082" max="14082" width="110.28515625" style="1" customWidth="1"/>
    <col min="14083" max="14083" width="4.42578125" style="1" customWidth="1"/>
    <col min="14084" max="14336" width="11.42578125" style="1"/>
    <col min="14337" max="14337" width="18.85546875" style="1" bestFit="1" customWidth="1"/>
    <col min="14338" max="14338" width="110.28515625" style="1" customWidth="1"/>
    <col min="14339" max="14339" width="4.42578125" style="1" customWidth="1"/>
    <col min="14340" max="14592" width="11.42578125" style="1"/>
    <col min="14593" max="14593" width="18.85546875" style="1" bestFit="1" customWidth="1"/>
    <col min="14594" max="14594" width="110.28515625" style="1" customWidth="1"/>
    <col min="14595" max="14595" width="4.42578125" style="1" customWidth="1"/>
    <col min="14596" max="14848" width="11.42578125" style="1"/>
    <col min="14849" max="14849" width="18.85546875" style="1" bestFit="1" customWidth="1"/>
    <col min="14850" max="14850" width="110.28515625" style="1" customWidth="1"/>
    <col min="14851" max="14851" width="4.42578125" style="1" customWidth="1"/>
    <col min="14852" max="15104" width="11.42578125" style="1"/>
    <col min="15105" max="15105" width="18.85546875" style="1" bestFit="1" customWidth="1"/>
    <col min="15106" max="15106" width="110.28515625" style="1" customWidth="1"/>
    <col min="15107" max="15107" width="4.42578125" style="1" customWidth="1"/>
    <col min="15108" max="15360" width="11.42578125" style="1"/>
    <col min="15361" max="15361" width="18.85546875" style="1" bestFit="1" customWidth="1"/>
    <col min="15362" max="15362" width="110.28515625" style="1" customWidth="1"/>
    <col min="15363" max="15363" width="4.42578125" style="1" customWidth="1"/>
    <col min="15364" max="15616" width="11.42578125" style="1"/>
    <col min="15617" max="15617" width="18.85546875" style="1" bestFit="1" customWidth="1"/>
    <col min="15618" max="15618" width="110.28515625" style="1" customWidth="1"/>
    <col min="15619" max="15619" width="4.42578125" style="1" customWidth="1"/>
    <col min="15620" max="15872" width="11.42578125" style="1"/>
    <col min="15873" max="15873" width="18.85546875" style="1" bestFit="1" customWidth="1"/>
    <col min="15874" max="15874" width="110.28515625" style="1" customWidth="1"/>
    <col min="15875" max="15875" width="4.42578125" style="1" customWidth="1"/>
    <col min="15876" max="16128" width="11.42578125" style="1"/>
    <col min="16129" max="16129" width="18.85546875" style="1" bestFit="1" customWidth="1"/>
    <col min="16130" max="16130" width="110.28515625" style="1" customWidth="1"/>
    <col min="16131" max="16131" width="4.42578125" style="1" customWidth="1"/>
    <col min="16132" max="16384" width="11.42578125" style="1"/>
  </cols>
  <sheetData>
    <row r="1" spans="1:3" ht="13.5" thickTop="1">
      <c r="A1" s="149" t="s">
        <v>0</v>
      </c>
      <c r="B1" s="150"/>
    </row>
    <row r="2" spans="1:3" ht="12.75" customHeight="1">
      <c r="A2" s="133" t="s">
        <v>1</v>
      </c>
      <c r="B2" s="134" t="s">
        <v>99</v>
      </c>
    </row>
    <row r="3" spans="1:3" ht="12.75" customHeight="1">
      <c r="A3" s="133" t="s">
        <v>2</v>
      </c>
      <c r="B3" s="2" t="s">
        <v>95</v>
      </c>
    </row>
    <row r="4" spans="1:3">
      <c r="A4" s="202" t="s">
        <v>3</v>
      </c>
      <c r="B4" s="135" t="s">
        <v>100</v>
      </c>
    </row>
    <row r="5" spans="1:3">
      <c r="A5" s="202" t="s">
        <v>4</v>
      </c>
      <c r="B5" s="135">
        <v>6</v>
      </c>
    </row>
    <row r="6" spans="1:3">
      <c r="A6" s="202" t="s">
        <v>5</v>
      </c>
      <c r="B6" s="136"/>
    </row>
    <row r="7" spans="1:3">
      <c r="A7" s="202" t="s">
        <v>6</v>
      </c>
      <c r="B7" s="136"/>
    </row>
    <row r="8" spans="1:3">
      <c r="A8" s="202" t="s">
        <v>8</v>
      </c>
      <c r="B8" s="137"/>
    </row>
    <row r="9" spans="1:3">
      <c r="A9" s="202" t="s">
        <v>9</v>
      </c>
      <c r="B9" s="137"/>
    </row>
    <row r="10" spans="1:3">
      <c r="A10" s="202" t="s">
        <v>7</v>
      </c>
      <c r="B10" s="138"/>
    </row>
    <row r="11" spans="1:3" ht="13.5" thickBot="1">
      <c r="A11" s="203" t="s">
        <v>101</v>
      </c>
      <c r="B11" s="139"/>
    </row>
    <row r="12" spans="1:3">
      <c r="A12" s="145" t="s">
        <v>105</v>
      </c>
      <c r="B12" s="151"/>
    </row>
    <row r="13" spans="1:3" ht="21.75" customHeight="1" thickBot="1">
      <c r="A13" s="152"/>
      <c r="B13" s="153"/>
    </row>
    <row r="14" spans="1:3">
      <c r="A14" s="145" t="s">
        <v>102</v>
      </c>
      <c r="B14" s="151"/>
      <c r="C14" s="3"/>
    </row>
    <row r="15" spans="1:3">
      <c r="A15" s="154"/>
      <c r="B15" s="155"/>
      <c r="C15" s="3"/>
    </row>
    <row r="16" spans="1:3">
      <c r="A16" s="154"/>
      <c r="B16" s="155"/>
      <c r="C16" s="3"/>
    </row>
    <row r="17" spans="1:9">
      <c r="A17" s="154"/>
      <c r="B17" s="155"/>
      <c r="C17" s="3"/>
    </row>
    <row r="18" spans="1:9">
      <c r="A18" s="154"/>
      <c r="B18" s="155"/>
      <c r="C18" s="3"/>
    </row>
    <row r="19" spans="1:9">
      <c r="A19" s="154"/>
      <c r="B19" s="155"/>
      <c r="C19" s="3"/>
    </row>
    <row r="20" spans="1:9">
      <c r="A20" s="154"/>
      <c r="B20" s="155"/>
      <c r="C20" s="3"/>
    </row>
    <row r="21" spans="1:9">
      <c r="A21" s="154"/>
      <c r="B21" s="155"/>
      <c r="C21" s="3"/>
    </row>
    <row r="22" spans="1:9" ht="13.5" thickBot="1">
      <c r="A22" s="156"/>
      <c r="B22" s="157"/>
      <c r="C22" s="3"/>
    </row>
    <row r="23" spans="1:9" s="140" customFormat="1">
      <c r="A23" s="145" t="s">
        <v>103</v>
      </c>
      <c r="B23" s="151"/>
      <c r="C23" s="3"/>
      <c r="D23" s="3"/>
      <c r="E23" s="3"/>
      <c r="F23" s="3"/>
      <c r="G23" s="3"/>
      <c r="H23" s="3"/>
      <c r="I23" s="3"/>
    </row>
    <row r="24" spans="1:9" s="140" customFormat="1">
      <c r="A24" s="141"/>
      <c r="B24" s="142"/>
      <c r="C24" s="3"/>
      <c r="D24" s="3"/>
      <c r="E24" s="3"/>
      <c r="F24" s="3"/>
      <c r="G24" s="3"/>
      <c r="H24" s="3"/>
      <c r="I24" s="3"/>
    </row>
    <row r="25" spans="1:9" s="140" customFormat="1">
      <c r="A25" s="141"/>
      <c r="B25" s="142"/>
      <c r="C25" s="3"/>
      <c r="D25" s="3"/>
      <c r="E25" s="3"/>
      <c r="F25" s="3"/>
      <c r="G25" s="3"/>
      <c r="H25" s="3"/>
      <c r="I25" s="3"/>
    </row>
    <row r="26" spans="1:9" s="140" customFormat="1">
      <c r="A26" s="141"/>
      <c r="B26" s="142"/>
      <c r="C26" s="3"/>
      <c r="D26" s="3"/>
      <c r="E26" s="3"/>
      <c r="F26" s="3"/>
      <c r="G26" s="3"/>
      <c r="H26" s="3"/>
      <c r="I26" s="3"/>
    </row>
    <row r="27" spans="1:9" s="140" customFormat="1">
      <c r="A27" s="141"/>
      <c r="B27" s="142"/>
      <c r="C27" s="3"/>
      <c r="D27" s="3"/>
      <c r="E27" s="3"/>
      <c r="F27" s="3"/>
      <c r="G27" s="3"/>
      <c r="H27" s="3"/>
      <c r="I27" s="3"/>
    </row>
    <row r="28" spans="1:9" s="140" customFormat="1">
      <c r="A28" s="141"/>
      <c r="B28" s="142"/>
      <c r="D28" s="3"/>
      <c r="E28" s="3"/>
      <c r="F28" s="3"/>
      <c r="G28" s="3"/>
      <c r="H28" s="3"/>
      <c r="I28" s="3"/>
    </row>
    <row r="29" spans="1:9" s="140" customFormat="1">
      <c r="A29" s="141"/>
      <c r="B29" s="142"/>
      <c r="D29" s="3"/>
      <c r="E29" s="3"/>
      <c r="F29" s="3"/>
      <c r="G29" s="3"/>
      <c r="H29" s="3"/>
      <c r="I29" s="3"/>
    </row>
    <row r="30" spans="1:9" s="140" customFormat="1">
      <c r="A30" s="141"/>
      <c r="B30" s="142"/>
      <c r="D30" s="3"/>
      <c r="E30" s="3"/>
      <c r="F30" s="3"/>
      <c r="G30" s="3"/>
      <c r="H30" s="3"/>
      <c r="I30" s="3"/>
    </row>
    <row r="31" spans="1:9" s="140" customFormat="1" ht="13.5" thickBot="1">
      <c r="A31" s="143"/>
      <c r="B31" s="144"/>
      <c r="D31" s="3"/>
      <c r="E31" s="3"/>
      <c r="F31" s="3"/>
      <c r="G31" s="3"/>
      <c r="H31" s="3"/>
      <c r="I31" s="3"/>
    </row>
    <row r="32" spans="1:9" s="140" customFormat="1">
      <c r="A32" s="145" t="s">
        <v>10</v>
      </c>
      <c r="B32" s="146"/>
      <c r="D32" s="3"/>
      <c r="E32" s="3"/>
      <c r="F32" s="3"/>
      <c r="G32" s="3"/>
      <c r="H32" s="3"/>
      <c r="I32" s="3"/>
    </row>
    <row r="33" spans="1:9" s="140" customFormat="1">
      <c r="A33" s="141"/>
      <c r="B33" s="142"/>
      <c r="D33" s="3"/>
      <c r="E33" s="3"/>
      <c r="F33" s="3"/>
      <c r="G33" s="3"/>
      <c r="H33" s="3"/>
      <c r="I33" s="3"/>
    </row>
    <row r="34" spans="1:9" s="140" customFormat="1">
      <c r="A34" s="141"/>
      <c r="B34" s="142"/>
      <c r="D34" s="3"/>
      <c r="E34" s="3"/>
      <c r="F34" s="3"/>
      <c r="G34" s="3"/>
      <c r="H34" s="3"/>
      <c r="I34" s="3"/>
    </row>
    <row r="35" spans="1:9" s="140" customFormat="1">
      <c r="A35" s="141"/>
      <c r="B35" s="142"/>
      <c r="D35" s="3"/>
      <c r="E35" s="3"/>
      <c r="F35" s="3"/>
      <c r="G35" s="3"/>
      <c r="H35" s="3"/>
      <c r="I35" s="3"/>
    </row>
    <row r="36" spans="1:9" s="140" customFormat="1">
      <c r="A36" s="141"/>
      <c r="B36" s="142"/>
      <c r="D36" s="3"/>
      <c r="E36" s="3"/>
      <c r="F36" s="3"/>
      <c r="G36" s="3"/>
      <c r="H36" s="3"/>
      <c r="I36" s="3"/>
    </row>
    <row r="37" spans="1:9" s="140" customFormat="1">
      <c r="A37" s="141"/>
      <c r="B37" s="142"/>
      <c r="D37" s="3"/>
      <c r="E37" s="3"/>
      <c r="F37" s="3"/>
      <c r="G37" s="3"/>
      <c r="H37" s="3"/>
      <c r="I37" s="3"/>
    </row>
    <row r="38" spans="1:9" s="140" customFormat="1">
      <c r="A38" s="141"/>
      <c r="B38" s="142"/>
      <c r="D38" s="3"/>
      <c r="E38" s="3"/>
      <c r="F38" s="3"/>
      <c r="G38" s="3"/>
      <c r="H38" s="3"/>
      <c r="I38" s="3"/>
    </row>
    <row r="39" spans="1:9" s="140" customFormat="1">
      <c r="A39" s="141"/>
      <c r="B39" s="142"/>
      <c r="D39" s="3"/>
      <c r="E39" s="3"/>
      <c r="F39" s="3"/>
      <c r="G39" s="3"/>
      <c r="H39" s="3"/>
      <c r="I39" s="3"/>
    </row>
    <row r="40" spans="1:9" s="140" customFormat="1" ht="13.5" thickBot="1">
      <c r="A40" s="147"/>
      <c r="B40" s="148"/>
      <c r="D40" s="3"/>
      <c r="E40" s="3"/>
      <c r="F40" s="3"/>
      <c r="G40" s="3"/>
      <c r="H40" s="3"/>
      <c r="I40" s="3"/>
    </row>
    <row r="41" spans="1:9" ht="13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rintOptions horizontalCentered="1" verticalCentered="1"/>
  <pageMargins left="0.74" right="0.54" top="0.71" bottom="0.68" header="0.51181102362204722" footer="0.51181102362204722"/>
  <pageSetup paperSize="9" scale="86" orientation="landscape" horizontalDpi="4294967293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 enableFormatConditionsCalculation="0">
    <pageSetUpPr fitToPage="1"/>
  </sheetPr>
  <dimension ref="A1:AA62"/>
  <sheetViews>
    <sheetView zoomScale="90" zoomScaleNormal="90" zoomScalePageLayoutView="125" workbookViewId="0">
      <selection activeCell="C36" sqref="C36"/>
    </sheetView>
  </sheetViews>
  <sheetFormatPr baseColWidth="10" defaultColWidth="11.42578125" defaultRowHeight="12.75"/>
  <cols>
    <col min="1" max="1" width="6.85546875" style="4" customWidth="1"/>
    <col min="2" max="2" width="58.140625" style="5" customWidth="1"/>
    <col min="3" max="3" width="103.42578125" style="6" customWidth="1"/>
    <col min="4" max="4" width="4.28515625" style="7" customWidth="1"/>
    <col min="5" max="8" width="4.28515625" style="8" customWidth="1"/>
    <col min="9" max="9" width="4" style="9" customWidth="1"/>
    <col min="10" max="11" width="7.28515625" style="10" customWidth="1"/>
    <col min="12" max="12" width="5.7109375" style="104" customWidth="1"/>
    <col min="13" max="13" width="7.28515625" style="105" customWidth="1"/>
    <col min="14" max="14" width="3.7109375" style="106" customWidth="1"/>
    <col min="15" max="15" width="4.7109375" style="106" customWidth="1"/>
    <col min="16" max="16" width="9.85546875" style="82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1"/>
    <col min="26" max="26" width="11.42578125" style="12"/>
    <col min="27" max="16384" width="11.42578125" style="13"/>
  </cols>
  <sheetData>
    <row r="1" spans="1:27" ht="15.75">
      <c r="A1" s="14" t="str">
        <f>'Identification projet'!B2</f>
        <v>Baccalauréat technologique "Sciences et Technologie Industrielles du Développement Durable"</v>
      </c>
      <c r="D1" s="15" t="str">
        <f>'Identification projet'!B3</f>
        <v>Systèmes d'information et numérique</v>
      </c>
      <c r="E1" s="16"/>
      <c r="F1" s="17" t="str">
        <f>'Identification projet'!B4</f>
        <v>Conduite de projet</v>
      </c>
    </row>
    <row r="2" spans="1:27" ht="12.75" customHeight="1">
      <c r="A2" s="14"/>
      <c r="B2" s="18" t="s">
        <v>104</v>
      </c>
      <c r="C2" s="15" t="s">
        <v>11</v>
      </c>
      <c r="D2" s="81" t="str">
        <f>IF('Identification projet'!B8="","Renseigner feuille Identification projet",'Identification projet'!B8)</f>
        <v>Renseigner feuille Identification projet</v>
      </c>
      <c r="E2" s="81"/>
      <c r="F2" s="81"/>
      <c r="G2" s="81"/>
      <c r="H2" s="81"/>
      <c r="I2" s="81"/>
      <c r="M2" s="107"/>
      <c r="Z2" s="11"/>
      <c r="AA2" s="12"/>
    </row>
    <row r="3" spans="1:27" ht="12.75" customHeight="1">
      <c r="A3" s="6"/>
      <c r="B3" s="19"/>
      <c r="C3" s="15" t="s">
        <v>12</v>
      </c>
      <c r="D3" s="81" t="str">
        <f>IF('Identification projet'!B9="","Renseigner feuille Identification projet",'Identification projet'!B9)</f>
        <v>Renseigner feuille Identification projet</v>
      </c>
      <c r="E3" s="81"/>
      <c r="F3" s="81"/>
      <c r="G3" s="81"/>
      <c r="H3" s="81"/>
      <c r="I3" s="81"/>
      <c r="J3" s="75"/>
      <c r="K3" s="75"/>
      <c r="L3" s="108" t="s">
        <v>13</v>
      </c>
    </row>
    <row r="4" spans="1:27" ht="13.5" customHeight="1" thickBot="1">
      <c r="A4" s="192" t="s">
        <v>15</v>
      </c>
      <c r="B4" s="192"/>
      <c r="C4" s="89" t="s">
        <v>16</v>
      </c>
      <c r="D4" s="20" t="s">
        <v>17</v>
      </c>
      <c r="E4" s="21">
        <v>0</v>
      </c>
      <c r="F4" s="21" t="s">
        <v>18</v>
      </c>
      <c r="G4" s="21" t="s">
        <v>19</v>
      </c>
      <c r="H4" s="21" t="s">
        <v>20</v>
      </c>
      <c r="I4" s="22"/>
      <c r="J4" s="23" t="s">
        <v>13</v>
      </c>
      <c r="K4" s="23" t="s">
        <v>48</v>
      </c>
      <c r="L4" s="104" t="s">
        <v>21</v>
      </c>
      <c r="M4" s="105" t="s">
        <v>22</v>
      </c>
    </row>
    <row r="5" spans="1:27" ht="12.75" customHeight="1">
      <c r="A5" s="193" t="s">
        <v>23</v>
      </c>
      <c r="B5" s="194"/>
      <c r="C5" s="194"/>
      <c r="D5" s="194"/>
      <c r="E5" s="194"/>
      <c r="F5" s="194"/>
      <c r="G5" s="194"/>
      <c r="H5" s="195"/>
      <c r="I5" s="24"/>
      <c r="J5" s="78">
        <v>0.4</v>
      </c>
      <c r="K5" s="80">
        <f>SUM(K6:K15)</f>
        <v>0</v>
      </c>
      <c r="L5" s="109">
        <f>SUM(L6:L15)</f>
        <v>10</v>
      </c>
      <c r="M5" s="110">
        <f>SUM(M6:M15)</f>
        <v>0</v>
      </c>
    </row>
    <row r="6" spans="1:27" ht="12.75" customHeight="1">
      <c r="A6" s="196" t="s">
        <v>24</v>
      </c>
      <c r="B6" s="197" t="s">
        <v>50</v>
      </c>
      <c r="C6" s="30" t="s">
        <v>51</v>
      </c>
      <c r="D6" s="72"/>
      <c r="E6" s="73"/>
      <c r="F6" s="73"/>
      <c r="G6" s="73"/>
      <c r="H6" s="99"/>
      <c r="I6" s="26" t="str">
        <f>(IF(O6&lt;&gt;1,"◄",""))</f>
        <v>◄</v>
      </c>
      <c r="J6" s="76">
        <v>1</v>
      </c>
      <c r="K6" s="198">
        <f>SUM(M6:M9)</f>
        <v>0</v>
      </c>
      <c r="L6" s="111">
        <f t="shared" ref="L6:L15" si="0">IF(D6&lt;&gt;"",0,J6)</f>
        <v>1</v>
      </c>
      <c r="M6" s="105">
        <f t="shared" ref="M6:M15" si="1">(IF(F6&lt;&gt;"",1/3,0)+IF(G6&lt;&gt;"",2/3,0)+IF(H6&lt;&gt;"",1,0))*J$5*20*L6/SUM(L$6:L$15)</f>
        <v>0</v>
      </c>
      <c r="O6" s="112">
        <f t="shared" ref="O6:O15" si="2">COUNTA(D6:H6)</f>
        <v>0</v>
      </c>
      <c r="Q6" s="79"/>
    </row>
    <row r="7" spans="1:27" ht="12.75" customHeight="1">
      <c r="A7" s="196"/>
      <c r="B7" s="197"/>
      <c r="C7" s="85" t="s">
        <v>52</v>
      </c>
      <c r="D7" s="114"/>
      <c r="E7" s="115"/>
      <c r="F7" s="115"/>
      <c r="G7" s="115"/>
      <c r="H7" s="116"/>
      <c r="I7" s="26" t="str">
        <f t="shared" ref="I7:I15" si="3">(IF(O7&lt;&gt;1,"◄",""))</f>
        <v>◄</v>
      </c>
      <c r="J7" s="76">
        <v>1</v>
      </c>
      <c r="K7" s="199"/>
      <c r="L7" s="111">
        <f t="shared" si="0"/>
        <v>1</v>
      </c>
      <c r="M7" s="105">
        <f t="shared" si="1"/>
        <v>0</v>
      </c>
      <c r="O7" s="112">
        <f t="shared" si="2"/>
        <v>0</v>
      </c>
    </row>
    <row r="8" spans="1:27" ht="12.75" customHeight="1">
      <c r="A8" s="196"/>
      <c r="B8" s="197"/>
      <c r="C8" s="30" t="s">
        <v>53</v>
      </c>
      <c r="D8" s="83"/>
      <c r="E8" s="84"/>
      <c r="F8" s="84"/>
      <c r="G8" s="84"/>
      <c r="H8" s="91"/>
      <c r="I8" s="26" t="str">
        <f t="shared" si="3"/>
        <v>◄</v>
      </c>
      <c r="J8" s="76">
        <v>1</v>
      </c>
      <c r="K8" s="199"/>
      <c r="L8" s="111">
        <f t="shared" si="0"/>
        <v>1</v>
      </c>
      <c r="M8" s="105">
        <f t="shared" si="1"/>
        <v>0</v>
      </c>
      <c r="O8" s="112">
        <f t="shared" si="2"/>
        <v>0</v>
      </c>
    </row>
    <row r="9" spans="1:27" ht="12.75" customHeight="1">
      <c r="A9" s="196"/>
      <c r="B9" s="197"/>
      <c r="C9" s="85" t="s">
        <v>54</v>
      </c>
      <c r="D9" s="27"/>
      <c r="E9" s="27"/>
      <c r="F9" s="27"/>
      <c r="G9" s="27"/>
      <c r="H9" s="92"/>
      <c r="I9" s="26" t="str">
        <f t="shared" si="3"/>
        <v>◄</v>
      </c>
      <c r="J9" s="76">
        <v>1</v>
      </c>
      <c r="K9" s="200"/>
      <c r="L9" s="111">
        <f t="shared" si="0"/>
        <v>1</v>
      </c>
      <c r="M9" s="105">
        <f t="shared" si="1"/>
        <v>0</v>
      </c>
      <c r="O9" s="112">
        <f t="shared" si="2"/>
        <v>0</v>
      </c>
    </row>
    <row r="10" spans="1:27" ht="12.75" customHeight="1">
      <c r="A10" s="185" t="s">
        <v>25</v>
      </c>
      <c r="B10" s="186" t="s">
        <v>55</v>
      </c>
      <c r="C10" s="30" t="s">
        <v>97</v>
      </c>
      <c r="D10" s="63"/>
      <c r="E10" s="64"/>
      <c r="F10" s="64"/>
      <c r="G10" s="64"/>
      <c r="H10" s="93"/>
      <c r="I10" s="26" t="str">
        <f t="shared" si="3"/>
        <v>◄</v>
      </c>
      <c r="J10" s="76">
        <v>1</v>
      </c>
      <c r="K10" s="198">
        <f>SUM(M10:M12)</f>
        <v>0</v>
      </c>
      <c r="L10" s="111">
        <f t="shared" si="0"/>
        <v>1</v>
      </c>
      <c r="M10" s="105">
        <f t="shared" si="1"/>
        <v>0</v>
      </c>
      <c r="O10" s="112">
        <f t="shared" si="2"/>
        <v>0</v>
      </c>
    </row>
    <row r="11" spans="1:27" ht="12.75" customHeight="1">
      <c r="A11" s="185"/>
      <c r="B11" s="186"/>
      <c r="C11" s="85" t="s">
        <v>56</v>
      </c>
      <c r="D11" s="28"/>
      <c r="E11" s="29"/>
      <c r="F11" s="29"/>
      <c r="G11" s="29"/>
      <c r="H11" s="90"/>
      <c r="I11" s="26" t="str">
        <f t="shared" si="3"/>
        <v>◄</v>
      </c>
      <c r="J11" s="76">
        <v>1</v>
      </c>
      <c r="K11" s="199"/>
      <c r="L11" s="111">
        <f t="shared" si="0"/>
        <v>1</v>
      </c>
      <c r="M11" s="105">
        <f t="shared" si="1"/>
        <v>0</v>
      </c>
      <c r="O11" s="112">
        <f t="shared" si="2"/>
        <v>0</v>
      </c>
    </row>
    <row r="12" spans="1:27" ht="12.75" customHeight="1">
      <c r="A12" s="185"/>
      <c r="B12" s="186"/>
      <c r="C12" s="30" t="s">
        <v>57</v>
      </c>
      <c r="D12" s="63"/>
      <c r="E12" s="64"/>
      <c r="F12" s="64"/>
      <c r="G12" s="64"/>
      <c r="H12" s="93"/>
      <c r="I12" s="26" t="str">
        <f t="shared" si="3"/>
        <v>◄</v>
      </c>
      <c r="J12" s="76">
        <v>1</v>
      </c>
      <c r="K12" s="199"/>
      <c r="L12" s="111">
        <f t="shared" si="0"/>
        <v>1</v>
      </c>
      <c r="M12" s="105">
        <f t="shared" si="1"/>
        <v>0</v>
      </c>
      <c r="O12" s="112">
        <f t="shared" si="2"/>
        <v>0</v>
      </c>
    </row>
    <row r="13" spans="1:27" ht="12.75" customHeight="1">
      <c r="A13" s="190" t="s">
        <v>26</v>
      </c>
      <c r="B13" s="186" t="s">
        <v>58</v>
      </c>
      <c r="C13" s="85" t="s">
        <v>59</v>
      </c>
      <c r="D13" s="117"/>
      <c r="E13" s="118"/>
      <c r="F13" s="118"/>
      <c r="G13" s="118"/>
      <c r="H13" s="119"/>
      <c r="I13" s="26" t="str">
        <f t="shared" si="3"/>
        <v>◄</v>
      </c>
      <c r="J13" s="76">
        <v>1</v>
      </c>
      <c r="K13" s="198">
        <f>SUM(M13:M15)</f>
        <v>0</v>
      </c>
      <c r="L13" s="111">
        <f t="shared" si="0"/>
        <v>1</v>
      </c>
      <c r="M13" s="105">
        <f t="shared" si="1"/>
        <v>0</v>
      </c>
      <c r="O13" s="112">
        <f t="shared" si="2"/>
        <v>0</v>
      </c>
    </row>
    <row r="14" spans="1:27" ht="12.75" customHeight="1">
      <c r="A14" s="190"/>
      <c r="B14" s="186"/>
      <c r="C14" s="62" t="s">
        <v>60</v>
      </c>
      <c r="D14" s="72"/>
      <c r="E14" s="73"/>
      <c r="F14" s="73"/>
      <c r="G14" s="73"/>
      <c r="H14" s="99"/>
      <c r="I14" s="26" t="str">
        <f t="shared" si="3"/>
        <v>◄</v>
      </c>
      <c r="J14" s="76">
        <v>1</v>
      </c>
      <c r="K14" s="199"/>
      <c r="L14" s="111">
        <f t="shared" si="0"/>
        <v>1</v>
      </c>
      <c r="M14" s="105">
        <f t="shared" si="1"/>
        <v>0</v>
      </c>
      <c r="O14" s="112">
        <f t="shared" si="2"/>
        <v>0</v>
      </c>
    </row>
    <row r="15" spans="1:27" ht="12.75" customHeight="1" thickBot="1">
      <c r="A15" s="190"/>
      <c r="B15" s="186"/>
      <c r="C15" s="85" t="s">
        <v>61</v>
      </c>
      <c r="D15" s="117"/>
      <c r="E15" s="118"/>
      <c r="F15" s="118"/>
      <c r="G15" s="118"/>
      <c r="H15" s="119"/>
      <c r="I15" s="26" t="str">
        <f t="shared" si="3"/>
        <v>◄</v>
      </c>
      <c r="J15" s="76">
        <v>1</v>
      </c>
      <c r="K15" s="200"/>
      <c r="L15" s="111">
        <f t="shared" si="0"/>
        <v>1</v>
      </c>
      <c r="M15" s="105">
        <f t="shared" si="1"/>
        <v>0</v>
      </c>
      <c r="O15" s="112">
        <f t="shared" si="2"/>
        <v>0</v>
      </c>
    </row>
    <row r="16" spans="1:27" ht="13.5" customHeight="1">
      <c r="A16" s="187" t="s">
        <v>27</v>
      </c>
      <c r="B16" s="188"/>
      <c r="C16" s="188"/>
      <c r="D16" s="188"/>
      <c r="E16" s="188"/>
      <c r="F16" s="188"/>
      <c r="G16" s="188"/>
      <c r="H16" s="189"/>
      <c r="I16" s="26"/>
      <c r="J16" s="78">
        <v>0.4</v>
      </c>
      <c r="K16" s="80">
        <f>SUM(K17:K28)</f>
        <v>0</v>
      </c>
      <c r="L16" s="109">
        <f>SUM(L17:L28)</f>
        <v>12</v>
      </c>
      <c r="M16" s="110">
        <f>SUM(M17:M28)</f>
        <v>0</v>
      </c>
      <c r="O16" s="112"/>
    </row>
    <row r="17" spans="1:15" ht="12.75" customHeight="1">
      <c r="A17" s="185" t="s">
        <v>28</v>
      </c>
      <c r="B17" s="191" t="s">
        <v>62</v>
      </c>
      <c r="C17" s="86" t="s">
        <v>63</v>
      </c>
      <c r="D17" s="131"/>
      <c r="E17" s="67"/>
      <c r="F17" s="67"/>
      <c r="G17" s="132"/>
      <c r="H17" s="101"/>
      <c r="I17" s="26" t="str">
        <f t="shared" ref="I17:I43" si="4">(IF(O17&lt;&gt;1,"◄",""))</f>
        <v>◄</v>
      </c>
      <c r="J17" s="76">
        <v>1</v>
      </c>
      <c r="K17" s="201">
        <f>SUM(M17:M19)</f>
        <v>0</v>
      </c>
      <c r="L17" s="111">
        <f t="shared" ref="L17:L28" si="5">IF(D17&lt;&gt;"",0,J17)</f>
        <v>1</v>
      </c>
      <c r="M17" s="105">
        <f t="shared" ref="M17:M28" si="6">(IF(F17&lt;&gt;"",1/3,0)+IF(G17&lt;&gt;"",2/3,0)+IF(H17&lt;&gt;"",1,0))*J$16*20*L17/SUM(L$17:L$28)</f>
        <v>0</v>
      </c>
      <c r="O17" s="112">
        <f t="shared" ref="O17:O28" si="7">COUNTA(D17:H17)</f>
        <v>0</v>
      </c>
    </row>
    <row r="18" spans="1:15" ht="12.75" customHeight="1">
      <c r="A18" s="185"/>
      <c r="B18" s="191"/>
      <c r="C18" s="85" t="s">
        <v>64</v>
      </c>
      <c r="D18" s="31"/>
      <c r="E18" s="32"/>
      <c r="F18" s="32"/>
      <c r="G18" s="33"/>
      <c r="H18" s="94"/>
      <c r="I18" s="26" t="str">
        <f t="shared" si="4"/>
        <v>◄</v>
      </c>
      <c r="J18" s="76">
        <v>1</v>
      </c>
      <c r="K18" s="201"/>
      <c r="L18" s="111">
        <f t="shared" si="5"/>
        <v>1</v>
      </c>
      <c r="M18" s="105">
        <f t="shared" si="6"/>
        <v>0</v>
      </c>
      <c r="O18" s="112">
        <f t="shared" si="7"/>
        <v>0</v>
      </c>
    </row>
    <row r="19" spans="1:15" ht="12.75" customHeight="1">
      <c r="A19" s="185"/>
      <c r="B19" s="191"/>
      <c r="C19" s="87" t="s">
        <v>65</v>
      </c>
      <c r="D19" s="34"/>
      <c r="E19" s="35"/>
      <c r="F19" s="35"/>
      <c r="G19" s="36"/>
      <c r="H19" s="95"/>
      <c r="I19" s="26" t="str">
        <f t="shared" si="4"/>
        <v>◄</v>
      </c>
      <c r="J19" s="76">
        <v>1</v>
      </c>
      <c r="K19" s="201"/>
      <c r="L19" s="111">
        <f t="shared" si="5"/>
        <v>1</v>
      </c>
      <c r="M19" s="105">
        <f t="shared" si="6"/>
        <v>0</v>
      </c>
      <c r="O19" s="112">
        <f t="shared" si="7"/>
        <v>0</v>
      </c>
    </row>
    <row r="20" spans="1:15" ht="12.75" customHeight="1">
      <c r="A20" s="185" t="s">
        <v>29</v>
      </c>
      <c r="B20" s="186" t="s">
        <v>66</v>
      </c>
      <c r="C20" s="85" t="s">
        <v>67</v>
      </c>
      <c r="D20" s="38"/>
      <c r="E20" s="32"/>
      <c r="F20" s="32"/>
      <c r="G20" s="32"/>
      <c r="H20" s="96"/>
      <c r="I20" s="26" t="str">
        <f t="shared" si="4"/>
        <v>◄</v>
      </c>
      <c r="J20" s="76">
        <v>1</v>
      </c>
      <c r="K20" s="201">
        <f>SUM(M20:M22)</f>
        <v>0</v>
      </c>
      <c r="L20" s="111">
        <f t="shared" si="5"/>
        <v>1</v>
      </c>
      <c r="M20" s="105">
        <f t="shared" si="6"/>
        <v>0</v>
      </c>
      <c r="O20" s="112">
        <f t="shared" si="7"/>
        <v>0</v>
      </c>
    </row>
    <row r="21" spans="1:15" ht="12.75" customHeight="1">
      <c r="A21" s="185"/>
      <c r="B21" s="186"/>
      <c r="C21" s="88" t="s">
        <v>68</v>
      </c>
      <c r="D21" s="66"/>
      <c r="E21" s="67"/>
      <c r="F21" s="67"/>
      <c r="G21" s="67"/>
      <c r="H21" s="97"/>
      <c r="I21" s="26" t="str">
        <f t="shared" si="4"/>
        <v>◄</v>
      </c>
      <c r="J21" s="76">
        <v>1</v>
      </c>
      <c r="K21" s="201"/>
      <c r="L21" s="111">
        <f t="shared" si="5"/>
        <v>1</v>
      </c>
      <c r="M21" s="105">
        <f t="shared" si="6"/>
        <v>0</v>
      </c>
      <c r="O21" s="112">
        <f t="shared" si="7"/>
        <v>0</v>
      </c>
    </row>
    <row r="22" spans="1:15" ht="12.75" customHeight="1">
      <c r="A22" s="185"/>
      <c r="B22" s="186"/>
      <c r="C22" s="85" t="s">
        <v>69</v>
      </c>
      <c r="D22" s="38"/>
      <c r="E22" s="32"/>
      <c r="F22" s="32"/>
      <c r="G22" s="32"/>
      <c r="H22" s="96"/>
      <c r="I22" s="26" t="str">
        <f t="shared" si="4"/>
        <v>◄</v>
      </c>
      <c r="J22" s="76">
        <v>1</v>
      </c>
      <c r="K22" s="201"/>
      <c r="L22" s="111">
        <f t="shared" si="5"/>
        <v>1</v>
      </c>
      <c r="M22" s="105">
        <f t="shared" si="6"/>
        <v>0</v>
      </c>
      <c r="O22" s="112">
        <f t="shared" si="7"/>
        <v>0</v>
      </c>
    </row>
    <row r="23" spans="1:15" ht="21" customHeight="1">
      <c r="A23" s="185" t="s">
        <v>30</v>
      </c>
      <c r="B23" s="186" t="s">
        <v>70</v>
      </c>
      <c r="C23" s="88" t="s">
        <v>71</v>
      </c>
      <c r="D23" s="68"/>
      <c r="E23" s="69"/>
      <c r="F23" s="69"/>
      <c r="G23" s="69"/>
      <c r="H23" s="97"/>
      <c r="I23" s="26" t="str">
        <f t="shared" si="4"/>
        <v>◄</v>
      </c>
      <c r="J23" s="76">
        <v>1</v>
      </c>
      <c r="K23" s="201">
        <f>SUM(M23:M24)</f>
        <v>0</v>
      </c>
      <c r="L23" s="111">
        <f t="shared" si="5"/>
        <v>1</v>
      </c>
      <c r="M23" s="105">
        <f t="shared" si="6"/>
        <v>0</v>
      </c>
      <c r="O23" s="112">
        <f t="shared" si="7"/>
        <v>0</v>
      </c>
    </row>
    <row r="24" spans="1:15" ht="18.95" customHeight="1">
      <c r="A24" s="185"/>
      <c r="B24" s="186"/>
      <c r="C24" s="85" t="s">
        <v>72</v>
      </c>
      <c r="D24" s="120"/>
      <c r="E24" s="121"/>
      <c r="F24" s="121"/>
      <c r="G24" s="121"/>
      <c r="H24" s="122"/>
      <c r="I24" s="26" t="str">
        <f t="shared" si="4"/>
        <v>◄</v>
      </c>
      <c r="J24" s="76">
        <v>1</v>
      </c>
      <c r="K24" s="201"/>
      <c r="L24" s="111">
        <f t="shared" si="5"/>
        <v>1</v>
      </c>
      <c r="M24" s="105">
        <f t="shared" si="6"/>
        <v>0</v>
      </c>
      <c r="O24" s="112">
        <f t="shared" si="7"/>
        <v>0</v>
      </c>
    </row>
    <row r="25" spans="1:15" ht="12.75" customHeight="1">
      <c r="A25" s="185" t="s">
        <v>31</v>
      </c>
      <c r="B25" s="186" t="s">
        <v>73</v>
      </c>
      <c r="C25" s="88" t="s">
        <v>74</v>
      </c>
      <c r="D25" s="70"/>
      <c r="E25" s="71"/>
      <c r="F25" s="71"/>
      <c r="G25" s="71"/>
      <c r="H25" s="98"/>
      <c r="I25" s="26" t="str">
        <f t="shared" si="4"/>
        <v>◄</v>
      </c>
      <c r="J25" s="76">
        <v>1</v>
      </c>
      <c r="K25" s="201">
        <f>SUM(M25:M28)</f>
        <v>0</v>
      </c>
      <c r="L25" s="111">
        <f t="shared" si="5"/>
        <v>1</v>
      </c>
      <c r="M25" s="105">
        <f t="shared" si="6"/>
        <v>0</v>
      </c>
      <c r="O25" s="112">
        <f t="shared" si="7"/>
        <v>0</v>
      </c>
    </row>
    <row r="26" spans="1:15" ht="12.75" customHeight="1">
      <c r="A26" s="185"/>
      <c r="B26" s="186"/>
      <c r="C26" s="85" t="s">
        <v>75</v>
      </c>
      <c r="D26" s="39"/>
      <c r="E26" s="40"/>
      <c r="F26" s="40"/>
      <c r="G26" s="40"/>
      <c r="H26" s="96"/>
      <c r="I26" s="26" t="str">
        <f t="shared" si="4"/>
        <v>◄</v>
      </c>
      <c r="J26" s="76">
        <v>1</v>
      </c>
      <c r="K26" s="201"/>
      <c r="L26" s="111">
        <f t="shared" si="5"/>
        <v>1</v>
      </c>
      <c r="M26" s="105">
        <f t="shared" si="6"/>
        <v>0</v>
      </c>
      <c r="O26" s="112">
        <f t="shared" si="7"/>
        <v>0</v>
      </c>
    </row>
    <row r="27" spans="1:15" ht="12.75" customHeight="1">
      <c r="A27" s="185"/>
      <c r="B27" s="186"/>
      <c r="C27" s="88" t="s">
        <v>76</v>
      </c>
      <c r="D27" s="68"/>
      <c r="E27" s="69"/>
      <c r="F27" s="69"/>
      <c r="G27" s="69"/>
      <c r="H27" s="97"/>
      <c r="I27" s="26" t="str">
        <f t="shared" si="4"/>
        <v>◄</v>
      </c>
      <c r="J27" s="76">
        <v>1</v>
      </c>
      <c r="K27" s="201"/>
      <c r="L27" s="111">
        <f t="shared" si="5"/>
        <v>1</v>
      </c>
      <c r="M27" s="105">
        <f t="shared" si="6"/>
        <v>0</v>
      </c>
      <c r="O27" s="112">
        <f t="shared" si="7"/>
        <v>0</v>
      </c>
    </row>
    <row r="28" spans="1:15" ht="12.75" customHeight="1" thickBot="1">
      <c r="A28" s="185"/>
      <c r="B28" s="186"/>
      <c r="C28" s="85" t="s">
        <v>77</v>
      </c>
      <c r="D28" s="123"/>
      <c r="E28" s="124"/>
      <c r="F28" s="124"/>
      <c r="G28" s="124"/>
      <c r="H28" s="125"/>
      <c r="I28" s="26" t="str">
        <f t="shared" si="4"/>
        <v>◄</v>
      </c>
      <c r="J28" s="76">
        <v>1</v>
      </c>
      <c r="K28" s="201"/>
      <c r="L28" s="111">
        <f t="shared" si="5"/>
        <v>1</v>
      </c>
      <c r="M28" s="105">
        <f t="shared" si="6"/>
        <v>0</v>
      </c>
      <c r="O28" s="112">
        <f t="shared" si="7"/>
        <v>0</v>
      </c>
    </row>
    <row r="29" spans="1:15" ht="13.5" customHeight="1">
      <c r="A29" s="187" t="s">
        <v>32</v>
      </c>
      <c r="B29" s="188"/>
      <c r="C29" s="188"/>
      <c r="D29" s="188"/>
      <c r="E29" s="188"/>
      <c r="F29" s="188"/>
      <c r="G29" s="188"/>
      <c r="H29" s="189"/>
      <c r="I29" s="26"/>
      <c r="J29" s="78">
        <v>0.2</v>
      </c>
      <c r="K29" s="80">
        <f>SUM(K30:K43)</f>
        <v>0</v>
      </c>
      <c r="L29" s="109">
        <f>SUM(L30:L43)</f>
        <v>14</v>
      </c>
      <c r="M29" s="110">
        <f>SUM(M30:M43)</f>
        <v>0</v>
      </c>
      <c r="O29" s="112"/>
    </row>
    <row r="30" spans="1:15" ht="12.75" customHeight="1">
      <c r="A30" s="185" t="s">
        <v>33</v>
      </c>
      <c r="B30" s="186" t="s">
        <v>83</v>
      </c>
      <c r="C30" s="88" t="s">
        <v>84</v>
      </c>
      <c r="D30" s="68"/>
      <c r="E30" s="69"/>
      <c r="F30" s="69"/>
      <c r="G30" s="69"/>
      <c r="H30" s="97"/>
      <c r="I30" s="26" t="str">
        <f t="shared" si="4"/>
        <v>◄</v>
      </c>
      <c r="J30" s="77">
        <v>1</v>
      </c>
      <c r="K30" s="158">
        <f>SUM(M30:M32)</f>
        <v>0</v>
      </c>
      <c r="L30" s="111">
        <f t="shared" ref="L30:L40" si="8">IF(D30&lt;&gt;"",0,J30)</f>
        <v>1</v>
      </c>
      <c r="M30" s="105">
        <f>(IF(F30&lt;&gt;"",1/3,0)+IF(G30&lt;&gt;"",2/3,0)+IF(H30&lt;&gt;"",1,0))*J$29*20*L30/SUM(L$30:L$43)</f>
        <v>0</v>
      </c>
      <c r="O30" s="112">
        <f t="shared" ref="O30:O40" si="9">COUNTA(D30:H30)</f>
        <v>0</v>
      </c>
    </row>
    <row r="31" spans="1:15" ht="12.75" customHeight="1">
      <c r="A31" s="185"/>
      <c r="B31" s="186"/>
      <c r="C31" s="85" t="s">
        <v>85</v>
      </c>
      <c r="D31" s="39"/>
      <c r="E31" s="40"/>
      <c r="F31" s="40"/>
      <c r="G31" s="40"/>
      <c r="H31" s="96"/>
      <c r="I31" s="26" t="str">
        <f t="shared" si="4"/>
        <v>◄</v>
      </c>
      <c r="J31" s="77">
        <v>1</v>
      </c>
      <c r="K31" s="158"/>
      <c r="L31" s="111">
        <f t="shared" si="8"/>
        <v>1</v>
      </c>
      <c r="M31" s="105">
        <f t="shared" ref="M31:M43" si="10">(IF(F31&lt;&gt;"",1/3,0)+IF(G31&lt;&gt;"",2/3,0)+IF(H31&lt;&gt;"",1,0))*J$29*20*L31/SUM(L$30:L$43)</f>
        <v>0</v>
      </c>
      <c r="O31" s="112">
        <f t="shared" si="9"/>
        <v>0</v>
      </c>
    </row>
    <row r="32" spans="1:15" ht="12.75" customHeight="1">
      <c r="A32" s="185"/>
      <c r="B32" s="186"/>
      <c r="C32" s="88" t="s">
        <v>98</v>
      </c>
      <c r="D32" s="37"/>
      <c r="E32" s="35"/>
      <c r="F32" s="35"/>
      <c r="G32" s="35"/>
      <c r="H32" s="100"/>
      <c r="I32" s="26" t="str">
        <f t="shared" si="4"/>
        <v>◄</v>
      </c>
      <c r="J32" s="77">
        <v>1</v>
      </c>
      <c r="K32" s="158"/>
      <c r="L32" s="111">
        <f t="shared" si="8"/>
        <v>1</v>
      </c>
      <c r="M32" s="105">
        <f t="shared" si="10"/>
        <v>0</v>
      </c>
      <c r="O32" s="112">
        <f t="shared" si="9"/>
        <v>0</v>
      </c>
    </row>
    <row r="33" spans="1:15" ht="12.75" customHeight="1">
      <c r="A33" s="190" t="s">
        <v>34</v>
      </c>
      <c r="B33" s="174" t="s">
        <v>86</v>
      </c>
      <c r="C33" s="85" t="s">
        <v>87</v>
      </c>
      <c r="D33" s="39"/>
      <c r="E33" s="40"/>
      <c r="F33" s="40"/>
      <c r="G33" s="40"/>
      <c r="H33" s="96"/>
      <c r="I33" s="26" t="str">
        <f t="shared" si="4"/>
        <v>◄</v>
      </c>
      <c r="J33" s="77">
        <v>1</v>
      </c>
      <c r="K33" s="158">
        <f>SUM(M33:M37)</f>
        <v>0</v>
      </c>
      <c r="L33" s="111">
        <f t="shared" si="8"/>
        <v>1</v>
      </c>
      <c r="M33" s="105">
        <f t="shared" si="10"/>
        <v>0</v>
      </c>
      <c r="O33" s="112">
        <f t="shared" si="9"/>
        <v>0</v>
      </c>
    </row>
    <row r="34" spans="1:15" ht="12.75" customHeight="1">
      <c r="A34" s="190"/>
      <c r="B34" s="174"/>
      <c r="C34" s="88" t="s">
        <v>52</v>
      </c>
      <c r="D34" s="66"/>
      <c r="E34" s="67"/>
      <c r="F34" s="67"/>
      <c r="G34" s="67"/>
      <c r="H34" s="101"/>
      <c r="I34" s="26" t="str">
        <f t="shared" si="4"/>
        <v>◄</v>
      </c>
      <c r="J34" s="77">
        <v>1</v>
      </c>
      <c r="K34" s="158"/>
      <c r="L34" s="111">
        <f t="shared" si="8"/>
        <v>1</v>
      </c>
      <c r="M34" s="105">
        <f t="shared" si="10"/>
        <v>0</v>
      </c>
      <c r="O34" s="112">
        <f t="shared" si="9"/>
        <v>0</v>
      </c>
    </row>
    <row r="35" spans="1:15" ht="12.75" customHeight="1">
      <c r="A35" s="190"/>
      <c r="B35" s="174"/>
      <c r="C35" s="85" t="s">
        <v>88</v>
      </c>
      <c r="D35" s="120"/>
      <c r="E35" s="121"/>
      <c r="F35" s="121"/>
      <c r="G35" s="121"/>
      <c r="H35" s="122"/>
      <c r="I35" s="26" t="str">
        <f t="shared" si="4"/>
        <v>◄</v>
      </c>
      <c r="J35" s="77">
        <v>1</v>
      </c>
      <c r="K35" s="158"/>
      <c r="L35" s="111">
        <f t="shared" si="8"/>
        <v>1</v>
      </c>
      <c r="M35" s="105">
        <f t="shared" si="10"/>
        <v>0</v>
      </c>
      <c r="O35" s="112">
        <f t="shared" si="9"/>
        <v>0</v>
      </c>
    </row>
    <row r="36" spans="1:15" ht="12.75" customHeight="1">
      <c r="A36" s="190"/>
      <c r="B36" s="174"/>
      <c r="C36" s="88" t="s">
        <v>89</v>
      </c>
      <c r="D36" s="68"/>
      <c r="E36" s="69"/>
      <c r="F36" s="69"/>
      <c r="G36" s="69"/>
      <c r="H36" s="97"/>
      <c r="I36" s="26" t="str">
        <f t="shared" si="4"/>
        <v>◄</v>
      </c>
      <c r="J36" s="77">
        <v>1</v>
      </c>
      <c r="K36" s="158"/>
      <c r="L36" s="111">
        <f t="shared" si="8"/>
        <v>1</v>
      </c>
      <c r="M36" s="105">
        <f t="shared" si="10"/>
        <v>0</v>
      </c>
      <c r="O36" s="112">
        <f t="shared" si="9"/>
        <v>0</v>
      </c>
    </row>
    <row r="37" spans="1:15" ht="12.75" customHeight="1">
      <c r="A37" s="190"/>
      <c r="B37" s="174"/>
      <c r="C37" s="85" t="s">
        <v>90</v>
      </c>
      <c r="D37" s="39"/>
      <c r="E37" s="40"/>
      <c r="F37" s="40"/>
      <c r="G37" s="40"/>
      <c r="H37" s="96"/>
      <c r="I37" s="26" t="str">
        <f t="shared" si="4"/>
        <v>◄</v>
      </c>
      <c r="J37" s="77">
        <v>1</v>
      </c>
      <c r="K37" s="158"/>
      <c r="L37" s="111">
        <f t="shared" si="8"/>
        <v>1</v>
      </c>
      <c r="M37" s="105">
        <f t="shared" si="10"/>
        <v>0</v>
      </c>
      <c r="O37" s="112">
        <f t="shared" si="9"/>
        <v>0</v>
      </c>
    </row>
    <row r="38" spans="1:15" ht="12.75" customHeight="1" thickBot="1">
      <c r="A38" s="173" t="s">
        <v>35</v>
      </c>
      <c r="B38" s="174" t="s">
        <v>91</v>
      </c>
      <c r="C38" s="88" t="s">
        <v>92</v>
      </c>
      <c r="D38" s="66"/>
      <c r="E38" s="65"/>
      <c r="F38" s="65"/>
      <c r="G38" s="65"/>
      <c r="H38" s="102"/>
      <c r="I38" s="26" t="str">
        <f t="shared" si="4"/>
        <v>◄</v>
      </c>
      <c r="J38" s="77">
        <v>1</v>
      </c>
      <c r="K38" s="158">
        <f>SUM(M38:M40)</f>
        <v>0</v>
      </c>
      <c r="L38" s="111">
        <f t="shared" si="8"/>
        <v>1</v>
      </c>
      <c r="M38" s="105">
        <f t="shared" si="10"/>
        <v>0</v>
      </c>
      <c r="O38" s="112">
        <f t="shared" si="9"/>
        <v>0</v>
      </c>
    </row>
    <row r="39" spans="1:15" ht="12.75" customHeight="1" thickBot="1">
      <c r="A39" s="173"/>
      <c r="B39" s="174"/>
      <c r="C39" s="85" t="s">
        <v>93</v>
      </c>
      <c r="D39" s="39"/>
      <c r="E39" s="40"/>
      <c r="F39" s="40"/>
      <c r="G39" s="40"/>
      <c r="H39" s="96"/>
      <c r="I39" s="26" t="str">
        <f t="shared" si="4"/>
        <v>◄</v>
      </c>
      <c r="J39" s="77">
        <v>1</v>
      </c>
      <c r="K39" s="158"/>
      <c r="L39" s="111">
        <f t="shared" si="8"/>
        <v>1</v>
      </c>
      <c r="M39" s="105">
        <f t="shared" si="10"/>
        <v>0</v>
      </c>
      <c r="O39" s="112">
        <f t="shared" si="9"/>
        <v>0</v>
      </c>
    </row>
    <row r="40" spans="1:15" ht="12.75" customHeight="1" thickBot="1">
      <c r="A40" s="173"/>
      <c r="B40" s="174"/>
      <c r="C40" s="88" t="s">
        <v>94</v>
      </c>
      <c r="D40" s="66"/>
      <c r="E40" s="65"/>
      <c r="F40" s="65"/>
      <c r="G40" s="65"/>
      <c r="H40" s="102"/>
      <c r="I40" s="26" t="str">
        <f t="shared" si="4"/>
        <v>◄</v>
      </c>
      <c r="J40" s="77">
        <v>1</v>
      </c>
      <c r="K40" s="158"/>
      <c r="L40" s="111">
        <f t="shared" si="8"/>
        <v>1</v>
      </c>
      <c r="M40" s="105">
        <f t="shared" si="10"/>
        <v>0</v>
      </c>
      <c r="O40" s="112">
        <f t="shared" si="9"/>
        <v>0</v>
      </c>
    </row>
    <row r="41" spans="1:15" ht="20.100000000000001" customHeight="1" thickBot="1">
      <c r="A41" s="180" t="s">
        <v>78</v>
      </c>
      <c r="B41" s="182" t="s">
        <v>79</v>
      </c>
      <c r="C41" s="85" t="s">
        <v>80</v>
      </c>
      <c r="D41" s="126"/>
      <c r="E41" s="115"/>
      <c r="F41" s="115"/>
      <c r="G41" s="115"/>
      <c r="H41" s="127"/>
      <c r="I41" s="26" t="str">
        <f t="shared" si="4"/>
        <v>◄</v>
      </c>
      <c r="J41" s="77">
        <v>1</v>
      </c>
      <c r="K41" s="158">
        <f>SUM(M41:M43)</f>
        <v>0</v>
      </c>
      <c r="L41" s="111">
        <f t="shared" ref="L41:L43" si="11">IF(D41&lt;&gt;"",0,J41)</f>
        <v>1</v>
      </c>
      <c r="M41" s="105">
        <f t="shared" si="10"/>
        <v>0</v>
      </c>
      <c r="O41" s="112">
        <f t="shared" ref="O41:O43" si="12">COUNTA(D41:H41)</f>
        <v>0</v>
      </c>
    </row>
    <row r="42" spans="1:15" ht="17.100000000000001" customHeight="1" thickBot="1">
      <c r="A42" s="180"/>
      <c r="B42" s="182"/>
      <c r="C42" s="88" t="s">
        <v>81</v>
      </c>
      <c r="D42" s="68"/>
      <c r="E42" s="69"/>
      <c r="F42" s="69"/>
      <c r="G42" s="69"/>
      <c r="H42" s="97"/>
      <c r="I42" s="26" t="str">
        <f t="shared" si="4"/>
        <v>◄</v>
      </c>
      <c r="J42" s="77">
        <v>1</v>
      </c>
      <c r="K42" s="158"/>
      <c r="L42" s="111">
        <f t="shared" si="11"/>
        <v>1</v>
      </c>
      <c r="M42" s="105">
        <f t="shared" si="10"/>
        <v>0</v>
      </c>
      <c r="O42" s="112">
        <f t="shared" si="12"/>
        <v>0</v>
      </c>
    </row>
    <row r="43" spans="1:15" ht="18.95" customHeight="1" thickBot="1">
      <c r="A43" s="181"/>
      <c r="B43" s="183"/>
      <c r="C43" s="103" t="s">
        <v>82</v>
      </c>
      <c r="D43" s="128"/>
      <c r="E43" s="129"/>
      <c r="F43" s="129"/>
      <c r="G43" s="129"/>
      <c r="H43" s="130"/>
      <c r="I43" s="26" t="str">
        <f t="shared" si="4"/>
        <v>◄</v>
      </c>
      <c r="J43" s="77">
        <v>1</v>
      </c>
      <c r="K43" s="158"/>
      <c r="L43" s="111">
        <f t="shared" si="11"/>
        <v>1</v>
      </c>
      <c r="M43" s="105">
        <f t="shared" si="10"/>
        <v>0</v>
      </c>
      <c r="O43" s="112">
        <f t="shared" si="12"/>
        <v>0</v>
      </c>
    </row>
    <row r="44" spans="1:15" ht="17.850000000000001" customHeight="1">
      <c r="C44" s="41" t="s">
        <v>36</v>
      </c>
      <c r="E44" s="175">
        <f>L5/SUM(J6:J15)</f>
        <v>1</v>
      </c>
      <c r="F44" s="175"/>
      <c r="G44" s="175"/>
      <c r="H44" s="175"/>
      <c r="I44" s="26" t="str">
        <f>(IF(E44&lt;0.5,"◄",""))</f>
        <v/>
      </c>
      <c r="J44" s="25">
        <f>J5+J16+J29</f>
        <v>1</v>
      </c>
      <c r="K44" s="25"/>
      <c r="L44" s="113"/>
      <c r="O44" s="112">
        <f>SUM(O6:O43)</f>
        <v>0</v>
      </c>
    </row>
    <row r="45" spans="1:15" ht="17.850000000000001" customHeight="1">
      <c r="C45" s="41" t="s">
        <v>37</v>
      </c>
      <c r="E45" s="175">
        <f>L16/SUM(J17:J28)</f>
        <v>1</v>
      </c>
      <c r="F45" s="175"/>
      <c r="G45" s="175"/>
      <c r="H45" s="175"/>
      <c r="I45" s="26" t="str">
        <f>(IF(E45&lt;0.5,"◄",""))</f>
        <v/>
      </c>
      <c r="J45" s="184"/>
      <c r="K45" s="74"/>
      <c r="L45" s="113"/>
    </row>
    <row r="46" spans="1:15" ht="17.850000000000001" customHeight="1">
      <c r="C46" s="41" t="s">
        <v>38</v>
      </c>
      <c r="E46" s="175">
        <f>L29/SUM(J30:J43)</f>
        <v>1</v>
      </c>
      <c r="F46" s="175"/>
      <c r="G46" s="175"/>
      <c r="H46" s="175"/>
      <c r="I46" s="26" t="str">
        <f>(IF(E46&lt;0.5,"◄",""))</f>
        <v/>
      </c>
      <c r="J46" s="184"/>
      <c r="K46" s="74"/>
      <c r="L46" s="113"/>
    </row>
    <row r="47" spans="1:15" ht="20.25" customHeight="1" thickBot="1">
      <c r="C47" s="42" t="s">
        <v>39</v>
      </c>
      <c r="D47" s="43"/>
      <c r="E47" s="176" t="str">
        <f>IF(OR(E44&lt;0.5,E45&lt;0.5,E46&lt;0.5),"Tx&lt;50",IF(O44&lt;&gt;36,"Erreur",(K5+K16+K29)))</f>
        <v>Erreur</v>
      </c>
      <c r="F47" s="176"/>
      <c r="G47" s="177" t="s">
        <v>40</v>
      </c>
      <c r="H47" s="177"/>
      <c r="I47" s="44"/>
    </row>
    <row r="48" spans="1:15" ht="20.25" customHeight="1" thickBot="1">
      <c r="C48" s="15" t="s">
        <v>42</v>
      </c>
      <c r="D48" s="43"/>
      <c r="E48" s="178"/>
      <c r="F48" s="178"/>
      <c r="G48" s="179" t="s">
        <v>14</v>
      </c>
      <c r="H48" s="179"/>
      <c r="I48" s="46"/>
    </row>
    <row r="49" spans="1:9" ht="18.75" customHeight="1" thickBot="1">
      <c r="C49" s="47" t="s">
        <v>43</v>
      </c>
      <c r="E49" s="171">
        <f>IF(V44&lt;&gt;0,"",E48*'Identification projet'!B5)</f>
        <v>0</v>
      </c>
      <c r="F49" s="171"/>
      <c r="G49" s="172">
        <f>(20*'Identification projet'!B5)</f>
        <v>120</v>
      </c>
      <c r="H49" s="172"/>
      <c r="I49" s="26"/>
    </row>
    <row r="50" spans="1:9" ht="14.1" customHeight="1">
      <c r="A50" s="161" t="s">
        <v>96</v>
      </c>
      <c r="B50" s="161"/>
      <c r="C50" s="161"/>
      <c r="D50" s="161"/>
      <c r="E50" s="161"/>
      <c r="F50" s="161"/>
      <c r="G50" s="161"/>
      <c r="H50" s="161"/>
      <c r="I50" s="46"/>
    </row>
    <row r="51" spans="1:9" ht="14.1" customHeight="1" thickBot="1">
      <c r="A51" s="48"/>
      <c r="B51" s="48"/>
      <c r="C51" s="162" t="str">
        <f>(IF(O44&gt;36,"ATTENTION. Erreur de saisie : cocher une seule colonne par ligne ! Voir repères ◄ à droite de la grille.",""))</f>
        <v/>
      </c>
      <c r="D51" s="162"/>
      <c r="E51" s="162"/>
      <c r="F51" s="162"/>
      <c r="G51" s="162"/>
      <c r="H51" s="162"/>
      <c r="I51" s="45" t="s">
        <v>41</v>
      </c>
    </row>
    <row r="52" spans="1:9" ht="15" customHeight="1">
      <c r="A52" s="163" t="s">
        <v>44</v>
      </c>
      <c r="B52" s="163"/>
      <c r="C52" s="164"/>
      <c r="D52" s="164"/>
      <c r="E52" s="164"/>
      <c r="F52" s="164"/>
      <c r="G52" s="164"/>
      <c r="H52" s="164"/>
      <c r="I52" s="49"/>
    </row>
    <row r="53" spans="1:9" ht="84.75" customHeight="1" thickBot="1">
      <c r="A53" s="165"/>
      <c r="B53" s="165"/>
      <c r="C53" s="165"/>
      <c r="D53" s="165"/>
      <c r="E53" s="165"/>
      <c r="F53" s="165"/>
      <c r="G53" s="165"/>
      <c r="H53" s="165"/>
      <c r="I53" s="50"/>
    </row>
    <row r="54" spans="1:9" ht="7.5" customHeight="1" thickBot="1">
      <c r="A54" s="50"/>
      <c r="B54" s="51"/>
      <c r="C54" s="51"/>
      <c r="D54" s="52"/>
      <c r="E54" s="52"/>
      <c r="F54" s="52"/>
      <c r="G54" s="52"/>
      <c r="H54" s="52"/>
      <c r="I54" s="53"/>
    </row>
    <row r="55" spans="1:9" ht="12.75" customHeight="1">
      <c r="A55" s="166" t="s">
        <v>45</v>
      </c>
      <c r="B55" s="166"/>
      <c r="C55" s="54" t="s">
        <v>46</v>
      </c>
      <c r="D55" s="55"/>
      <c r="E55" s="167" t="s">
        <v>47</v>
      </c>
      <c r="F55" s="167"/>
      <c r="G55" s="167"/>
      <c r="H55" s="167"/>
      <c r="I55" s="56"/>
    </row>
    <row r="56" spans="1:9" ht="30.75" customHeight="1" thickBot="1">
      <c r="A56" s="168"/>
      <c r="B56" s="168"/>
      <c r="C56" s="57"/>
      <c r="E56" s="169"/>
      <c r="F56" s="169"/>
      <c r="G56" s="169"/>
      <c r="H56" s="169"/>
      <c r="I56" s="58"/>
    </row>
    <row r="57" spans="1:9" ht="30.75" customHeight="1">
      <c r="A57" s="168"/>
      <c r="B57" s="168"/>
      <c r="C57" s="57"/>
    </row>
    <row r="58" spans="1:9" ht="30.75" customHeight="1">
      <c r="A58" s="170"/>
      <c r="B58" s="170"/>
      <c r="C58" s="57"/>
    </row>
    <row r="59" spans="1:9" ht="30.75" customHeight="1">
      <c r="A59" s="168"/>
      <c r="B59" s="168"/>
      <c r="C59" s="57"/>
    </row>
    <row r="60" spans="1:9" ht="30.75" customHeight="1" thickBot="1">
      <c r="A60" s="159"/>
      <c r="B60" s="159"/>
      <c r="C60" s="59"/>
      <c r="E60" s="160">
        <v>41892</v>
      </c>
      <c r="F60" s="160"/>
      <c r="G60" s="160"/>
      <c r="H60" s="160"/>
      <c r="I60" s="61" t="s">
        <v>49</v>
      </c>
    </row>
    <row r="62" spans="1:9" ht="14.25">
      <c r="B62" s="60"/>
    </row>
  </sheetData>
  <mergeCells count="61">
    <mergeCell ref="K10:K12"/>
    <mergeCell ref="K13:K15"/>
    <mergeCell ref="K17:K19"/>
    <mergeCell ref="K38:K40"/>
    <mergeCell ref="K20:K22"/>
    <mergeCell ref="K23:K24"/>
    <mergeCell ref="K25:K28"/>
    <mergeCell ref="K30:K32"/>
    <mergeCell ref="K33:K37"/>
    <mergeCell ref="A4:B4"/>
    <mergeCell ref="A5:H5"/>
    <mergeCell ref="A6:A9"/>
    <mergeCell ref="B6:B9"/>
    <mergeCell ref="K6:K9"/>
    <mergeCell ref="A23:A24"/>
    <mergeCell ref="B23:B24"/>
    <mergeCell ref="A10:A12"/>
    <mergeCell ref="B10:B12"/>
    <mergeCell ref="A13:A15"/>
    <mergeCell ref="B13:B15"/>
    <mergeCell ref="A16:H16"/>
    <mergeCell ref="A17:A19"/>
    <mergeCell ref="B17:B19"/>
    <mergeCell ref="A20:A22"/>
    <mergeCell ref="B20:B22"/>
    <mergeCell ref="J45:J46"/>
    <mergeCell ref="E46:H46"/>
    <mergeCell ref="A25:A28"/>
    <mergeCell ref="B25:B28"/>
    <mergeCell ref="A29:H29"/>
    <mergeCell ref="A30:A32"/>
    <mergeCell ref="B30:B32"/>
    <mergeCell ref="A33:A37"/>
    <mergeCell ref="B33:B37"/>
    <mergeCell ref="G49:H49"/>
    <mergeCell ref="A38:A40"/>
    <mergeCell ref="B38:B40"/>
    <mergeCell ref="E44:H44"/>
    <mergeCell ref="E45:H45"/>
    <mergeCell ref="E47:F47"/>
    <mergeCell ref="G47:H47"/>
    <mergeCell ref="E48:F48"/>
    <mergeCell ref="G48:H48"/>
    <mergeCell ref="A41:A43"/>
    <mergeCell ref="B41:B43"/>
    <mergeCell ref="K41:K43"/>
    <mergeCell ref="A60:B60"/>
    <mergeCell ref="E60:H60"/>
    <mergeCell ref="A50:H50"/>
    <mergeCell ref="C51:H51"/>
    <mergeCell ref="A52:B52"/>
    <mergeCell ref="C52:H52"/>
    <mergeCell ref="A53:H53"/>
    <mergeCell ref="A55:B55"/>
    <mergeCell ref="E55:H55"/>
    <mergeCell ref="A56:B56"/>
    <mergeCell ref="E56:H56"/>
    <mergeCell ref="A57:B57"/>
    <mergeCell ref="A58:B58"/>
    <mergeCell ref="A59:B59"/>
    <mergeCell ref="E49:F49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Notation Candidat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2014-04-09T13:18:47Z</dcterms:created>
  <dcterms:modified xsi:type="dcterms:W3CDTF">2015-09-23T05:36:12Z</dcterms:modified>
</cp:coreProperties>
</file>