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0305" yWindow="-15" windowWidth="10200" windowHeight="7575" tabRatio="500"/>
  </bookViews>
  <sheets>
    <sheet name="Feuil1" sheetId="1" r:id="rId1"/>
  </sheet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/>
  <c r="L15" s="1"/>
  <c r="N13"/>
  <c r="N16"/>
  <c r="L16" s="1"/>
  <c r="N17"/>
  <c r="N18"/>
  <c r="N20"/>
  <c r="N21"/>
  <c r="L21" s="1"/>
  <c r="L20"/>
  <c r="N6"/>
  <c r="N9"/>
  <c r="Q15"/>
  <c r="Q16"/>
  <c r="Q17"/>
  <c r="Q18"/>
  <c r="Q20"/>
  <c r="Q21"/>
  <c r="Q5"/>
  <c r="Q6"/>
  <c r="Q7"/>
  <c r="Q10"/>
  <c r="Q11"/>
  <c r="Q12"/>
  <c r="Q13"/>
  <c r="Q9"/>
  <c r="N10"/>
  <c r="N11"/>
  <c r="N12"/>
  <c r="N7"/>
  <c r="L7" s="1"/>
  <c r="N5"/>
  <c r="M6"/>
  <c r="P6"/>
  <c r="I6" s="1"/>
  <c r="M7"/>
  <c r="P7"/>
  <c r="I7" s="1"/>
  <c r="M9"/>
  <c r="P9"/>
  <c r="I9" s="1"/>
  <c r="M10"/>
  <c r="P10"/>
  <c r="I10" s="1"/>
  <c r="M11"/>
  <c r="P11"/>
  <c r="I11" s="1"/>
  <c r="M12"/>
  <c r="P12"/>
  <c r="I12" s="1"/>
  <c r="M13"/>
  <c r="P13"/>
  <c r="I13" s="1"/>
  <c r="M15"/>
  <c r="P15"/>
  <c r="I15" s="1"/>
  <c r="M16"/>
  <c r="P16"/>
  <c r="I16" s="1"/>
  <c r="M17"/>
  <c r="P17"/>
  <c r="I17" s="1"/>
  <c r="M18"/>
  <c r="P18"/>
  <c r="I18" s="1"/>
  <c r="M20"/>
  <c r="P20"/>
  <c r="I20" s="1"/>
  <c r="M21"/>
  <c r="P21"/>
  <c r="I21" s="1"/>
  <c r="P5"/>
  <c r="I5" s="1"/>
  <c r="M5"/>
  <c r="L17" l="1"/>
  <c r="L14" s="1"/>
  <c r="L12"/>
  <c r="L9"/>
  <c r="L19"/>
  <c r="L8" l="1"/>
  <c r="E25" l="1"/>
  <c r="J22"/>
  <c r="M22" l="1"/>
  <c r="L5" l="1"/>
  <c r="L4" s="1"/>
  <c r="E23" s="1"/>
</calcChain>
</file>

<file path=xl/sharedStrings.xml><?xml version="1.0" encoding="utf-8"?>
<sst xmlns="http://schemas.openxmlformats.org/spreadsheetml/2006/main" count="54" uniqueCount="54">
  <si>
    <t>Poids de la compétence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</si>
  <si>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</si>
  <si>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</si>
  <si>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Poids du critère</t>
  </si>
  <si>
    <t xml:space="preserve">Note brute 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</si>
  <si>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</si>
  <si>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</si>
  <si>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</si>
  <si>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</si>
  <si>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</si>
  <si>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O2 - Identifier les éléments permettant la limitation de l’Impact environnemental d’un système et de ses constituants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</si>
  <si>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</si>
  <si>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</si>
  <si>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</si>
  <si>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</si>
  <si>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</si>
  <si>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</si>
  <si>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</si>
  <si>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</si>
  <si>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</si>
  <si>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</si>
  <si>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</si>
  <si>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</si>
  <si>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</si>
  <si>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</si>
  <si>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</si>
  <si>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</si>
  <si>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O6 - Communiquer une idée, un principe ou une solution technique, un projet</t>
  </si>
  <si>
    <t>Le choix de la démarche retenue est argumentée</t>
  </si>
  <si>
    <t>C06.3</t>
  </si>
  <si>
    <t>Présenter et argumenter des démarches et des résultats</t>
  </si>
  <si>
    <t>Le choix des matériaux et/ou des matériels est justifié, des critères d'éco conception sont pris en compte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</si>
  <si>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</si>
  <si>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</si>
  <si>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</si>
  <si>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</si>
  <si>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</si>
  <si>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</si>
  <si>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</si>
  <si>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</si>
  <si>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</si>
  <si>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</si>
  <si>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r>
      <t>La justification des paramètres de confort et</t>
    </r>
    <r>
      <rPr>
        <b/>
        <sz val="10"/>
        <color theme="1"/>
        <rFont val="Arial"/>
        <family val="2"/>
      </rPr>
      <t>/ou</t>
    </r>
    <r>
      <rPr>
        <sz val="10"/>
        <color theme="1"/>
        <rFont val="Arial"/>
        <family val="2"/>
      </rPr>
      <t xml:space="preserve"> la réponse apportée par le système aux contraintes de préservation de la santé et du respect de la sécurité sont explicitées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</si>
  <si>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</si>
  <si>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</si>
  <si>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</si>
  <si>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</si>
  <si>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</si>
  <si>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</si>
  <si>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</si>
  <si>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>Baccalauréat technologique "Sciences et Technologie Industrielles du Développement Durable"</t>
  </si>
  <si>
    <t>Toutes options</t>
  </si>
  <si>
    <t>Soutenance Projet</t>
  </si>
  <si>
    <t>Grille 2015</t>
  </si>
</sst>
</file>

<file path=xl/styles.xml><?xml version="1.0" encoding="utf-8"?>
<styleSheet xmlns="http://schemas.openxmlformats.org/spreadsheetml/2006/main">
  <numFmts count="1">
    <numFmt numFmtId="164" formatCode="0.0"/>
  </numFmts>
  <fonts count="38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  <charset val="2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0"/>
      <name val="Arial"/>
      <family val="2"/>
    </font>
    <font>
      <b/>
      <sz val="9"/>
      <color indexed="9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5" fillId="0" borderId="8" xfId="0" applyNumberFormat="1" applyFont="1" applyBorder="1" applyAlignment="1">
      <alignment horizontal="center" vertical="center"/>
    </xf>
    <xf numFmtId="0" fontId="36" fillId="0" borderId="7" xfId="0" applyFont="1" applyFill="1" applyBorder="1" applyAlignment="1" applyProtection="1">
      <alignment horizontal="center" vertical="center"/>
      <protection locked="0"/>
    </xf>
    <xf numFmtId="0" fontId="36" fillId="3" borderId="9" xfId="0" applyFont="1" applyFill="1" applyBorder="1" applyAlignment="1" applyProtection="1">
      <alignment horizontal="center" vertical="center"/>
      <protection locked="0"/>
    </xf>
    <xf numFmtId="0" fontId="37" fillId="6" borderId="0" xfId="0" applyFont="1" applyFill="1"/>
    <xf numFmtId="0" fontId="36" fillId="3" borderId="11" xfId="0" applyFont="1" applyFill="1" applyBorder="1" applyAlignment="1" applyProtection="1">
      <alignment horizontal="center" vertical="center" wrapText="1"/>
      <protection locked="0"/>
    </xf>
    <xf numFmtId="0" fontId="36" fillId="6" borderId="12" xfId="0" applyFont="1" applyFill="1" applyBorder="1" applyAlignment="1" applyProtection="1">
      <alignment horizontal="center" vertical="center" wrapText="1"/>
      <protection locked="0"/>
    </xf>
    <xf numFmtId="0" fontId="36" fillId="7" borderId="12" xfId="0" applyFont="1" applyFill="1" applyBorder="1" applyAlignment="1" applyProtection="1">
      <alignment horizontal="center" vertical="center" wrapText="1"/>
      <protection locked="0"/>
    </xf>
    <xf numFmtId="0" fontId="36" fillId="0" borderId="7" xfId="0" applyFont="1" applyFill="1" applyBorder="1" applyAlignment="1" applyProtection="1">
      <alignment horizontal="center" vertical="center" wrapText="1"/>
      <protection locked="0"/>
    </xf>
    <xf numFmtId="0" fontId="36" fillId="3" borderId="22" xfId="0" applyFont="1" applyFill="1" applyBorder="1" applyAlignment="1" applyProtection="1">
      <alignment horizontal="center" vertical="center" wrapText="1"/>
      <protection locked="0"/>
    </xf>
    <xf numFmtId="0" fontId="36" fillId="0" borderId="11" xfId="0" applyFont="1" applyFill="1" applyBorder="1" applyAlignment="1" applyProtection="1">
      <alignment horizontal="center" vertical="center" wrapText="1"/>
      <protection locked="0"/>
    </xf>
    <xf numFmtId="0" fontId="36" fillId="6" borderId="11" xfId="0" applyFont="1" applyFill="1" applyBorder="1" applyAlignment="1" applyProtection="1">
      <alignment horizontal="center" vertical="center"/>
      <protection locked="0"/>
    </xf>
    <xf numFmtId="0" fontId="36" fillId="7" borderId="18" xfId="0" applyFont="1" applyFill="1" applyBorder="1" applyAlignment="1" applyProtection="1">
      <alignment horizontal="center" vertical="center"/>
      <protection locked="0"/>
    </xf>
    <xf numFmtId="0" fontId="36" fillId="3" borderId="10" xfId="0" applyFont="1" applyFill="1" applyBorder="1" applyAlignment="1" applyProtection="1">
      <alignment horizontal="center" vertical="center" wrapText="1"/>
      <protection locked="0"/>
    </xf>
    <xf numFmtId="0" fontId="36" fillId="0" borderId="6" xfId="0" applyFont="1" applyBorder="1" applyAlignment="1" applyProtection="1">
      <alignment horizontal="center" vertical="center"/>
      <protection locked="0"/>
    </xf>
    <xf numFmtId="0" fontId="36" fillId="3" borderId="8" xfId="0" applyFont="1" applyFill="1" applyBorder="1" applyAlignment="1" applyProtection="1">
      <alignment horizontal="center" vertical="center"/>
      <protection locked="0"/>
    </xf>
    <xf numFmtId="0" fontId="36" fillId="3" borderId="8" xfId="0" applyFont="1" applyFill="1" applyBorder="1" applyAlignment="1" applyProtection="1">
      <alignment horizontal="center" vertical="center" wrapText="1"/>
      <protection locked="0"/>
    </xf>
    <xf numFmtId="0" fontId="36" fillId="6" borderId="8" xfId="0" applyFont="1" applyFill="1" applyBorder="1" applyAlignment="1" applyProtection="1">
      <alignment horizontal="center" vertical="center" wrapText="1"/>
      <protection locked="0"/>
    </xf>
    <xf numFmtId="0" fontId="36" fillId="7" borderId="8" xfId="0" applyFont="1" applyFill="1" applyBorder="1" applyAlignment="1" applyProtection="1">
      <alignment horizontal="center" vertical="center" wrapText="1"/>
      <protection locked="0"/>
    </xf>
    <xf numFmtId="0" fontId="36" fillId="0" borderId="8" xfId="0" applyFont="1" applyFill="1" applyBorder="1" applyAlignment="1" applyProtection="1">
      <alignment horizontal="center" vertical="center" wrapText="1"/>
      <protection locked="0"/>
    </xf>
    <xf numFmtId="0" fontId="36" fillId="3" borderId="17" xfId="0" applyFont="1" applyFill="1" applyBorder="1" applyAlignment="1" applyProtection="1">
      <alignment horizontal="center" vertical="center" wrapText="1"/>
      <protection locked="0"/>
    </xf>
    <xf numFmtId="0" fontId="36" fillId="6" borderId="8" xfId="0" applyFont="1" applyFill="1" applyBorder="1" applyAlignment="1" applyProtection="1">
      <alignment horizontal="center" vertical="center"/>
      <protection locked="0"/>
    </xf>
    <xf numFmtId="0" fontId="36" fillId="7" borderId="17" xfId="0" applyFont="1" applyFill="1" applyBorder="1" applyAlignment="1" applyProtection="1">
      <alignment horizontal="center" vertical="center"/>
      <protection locked="0"/>
    </xf>
    <xf numFmtId="0" fontId="36" fillId="6" borderId="10" xfId="0" applyFont="1" applyFill="1" applyBorder="1" applyAlignment="1" applyProtection="1">
      <alignment horizontal="center" vertical="center" wrapText="1"/>
      <protection locked="0"/>
    </xf>
    <xf numFmtId="0" fontId="36" fillId="7" borderId="10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2" fillId="0" borderId="28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6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Feuil1!$Q$5:$Q$7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/>
        <c:axId val="104157184"/>
        <c:axId val="104158720"/>
      </c:barChart>
      <c:catAx>
        <c:axId val="104157184"/>
        <c:scaling>
          <c:orientation val="maxMin"/>
        </c:scaling>
        <c:delete val="1"/>
        <c:axPos val="l"/>
        <c:tickLblPos val="none"/>
        <c:crossAx val="104158720"/>
        <c:crosses val="autoZero"/>
        <c:auto val="1"/>
        <c:lblAlgn val="ctr"/>
        <c:lblOffset val="100"/>
      </c:catAx>
      <c:valAx>
        <c:axId val="104158720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104157184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Feuil1!$Q$9:$Q$13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axId val="104178432"/>
        <c:axId val="104179968"/>
      </c:barChart>
      <c:catAx>
        <c:axId val="104178432"/>
        <c:scaling>
          <c:orientation val="maxMin"/>
        </c:scaling>
        <c:delete val="1"/>
        <c:axPos val="l"/>
        <c:tickLblPos val="none"/>
        <c:crossAx val="104179968"/>
        <c:crosses val="autoZero"/>
        <c:auto val="1"/>
        <c:lblAlgn val="ctr"/>
        <c:lblOffset val="100"/>
      </c:catAx>
      <c:valAx>
        <c:axId val="104179968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104178432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Feuil1!$Q$15:$Q$18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04199680"/>
        <c:axId val="104201216"/>
      </c:barChart>
      <c:catAx>
        <c:axId val="104199680"/>
        <c:scaling>
          <c:orientation val="maxMin"/>
        </c:scaling>
        <c:delete val="1"/>
        <c:axPos val="l"/>
        <c:tickLblPos val="none"/>
        <c:crossAx val="104201216"/>
        <c:crosses val="autoZero"/>
        <c:auto val="1"/>
        <c:lblAlgn val="ctr"/>
        <c:lblOffset val="100"/>
      </c:catAx>
      <c:valAx>
        <c:axId val="104201216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104199680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Feuil1!$Q$20:$Q$21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axId val="104499456"/>
        <c:axId val="104501248"/>
      </c:barChart>
      <c:catAx>
        <c:axId val="104499456"/>
        <c:scaling>
          <c:orientation val="maxMin"/>
        </c:scaling>
        <c:delete val="1"/>
        <c:axPos val="l"/>
        <c:tickLblPos val="none"/>
        <c:crossAx val="104501248"/>
        <c:crosses val="autoZero"/>
        <c:auto val="1"/>
        <c:lblAlgn val="ctr"/>
        <c:lblOffset val="100"/>
      </c:catAx>
      <c:valAx>
        <c:axId val="104501248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104499456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3</xdr:row>
      <xdr:rowOff>50800</xdr:rowOff>
    </xdr:from>
    <xdr:to>
      <xdr:col>11</xdr:col>
      <xdr:colOff>0</xdr:colOff>
      <xdr:row>7</xdr:row>
      <xdr:rowOff>91440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</xdr:colOff>
      <xdr:row>7</xdr:row>
      <xdr:rowOff>0</xdr:rowOff>
    </xdr:from>
    <xdr:to>
      <xdr:col>11</xdr:col>
      <xdr:colOff>5080</xdr:colOff>
      <xdr:row>13</xdr:row>
      <xdr:rowOff>121920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10583</xdr:colOff>
      <xdr:row>12</xdr:row>
      <xdr:rowOff>199389</xdr:rowOff>
    </xdr:from>
    <xdr:to>
      <xdr:col>11</xdr:col>
      <xdr:colOff>5080</xdr:colOff>
      <xdr:row>18</xdr:row>
      <xdr:rowOff>155786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10583</xdr:colOff>
      <xdr:row>17</xdr:row>
      <xdr:rowOff>182880</xdr:rowOff>
    </xdr:from>
    <xdr:to>
      <xdr:col>11</xdr:col>
      <xdr:colOff>5080</xdr:colOff>
      <xdr:row>22</xdr:row>
      <xdr:rowOff>10160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38"/>
  <sheetViews>
    <sheetView tabSelected="1" zoomScale="90" zoomScaleNormal="90" workbookViewId="0">
      <selection activeCell="A5" sqref="A5:A6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18" style="9" customWidth="1"/>
    <col min="12" max="12" width="8.625" style="27" customWidth="1"/>
    <col min="13" max="13" width="2.125" style="49" bestFit="1" customWidth="1"/>
    <col min="14" max="14" width="8.5" style="50" bestFit="1" customWidth="1"/>
    <col min="15" max="15" width="11.5" style="11"/>
    <col min="16" max="26" width="11.5" style="10"/>
    <col min="27" max="16384" width="11.5" style="3"/>
  </cols>
  <sheetData>
    <row r="1" spans="1:26" s="53" customFormat="1" ht="18" customHeight="1">
      <c r="A1" s="51" t="s">
        <v>50</v>
      </c>
      <c r="B1" s="52"/>
      <c r="D1" s="54" t="s">
        <v>51</v>
      </c>
      <c r="E1" s="55"/>
      <c r="F1" s="5" t="s">
        <v>52</v>
      </c>
      <c r="G1" s="26"/>
      <c r="H1" s="26"/>
      <c r="I1" s="56"/>
      <c r="J1" s="57"/>
      <c r="K1" s="112" t="s">
        <v>53</v>
      </c>
      <c r="L1" s="113"/>
      <c r="M1" s="60"/>
      <c r="N1" s="61"/>
    </row>
    <row r="2" spans="1:26">
      <c r="A2" s="3"/>
      <c r="B2" s="3"/>
      <c r="C2" s="12"/>
      <c r="D2" s="120"/>
      <c r="E2" s="120"/>
      <c r="F2" s="120"/>
      <c r="G2" s="120"/>
      <c r="H2" s="120"/>
      <c r="J2" s="58" t="s">
        <v>0</v>
      </c>
      <c r="K2" s="5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21" t="s">
        <v>1</v>
      </c>
      <c r="B3" s="121"/>
      <c r="C3" s="13" t="s">
        <v>2</v>
      </c>
      <c r="D3" s="14"/>
      <c r="E3" s="15">
        <v>0</v>
      </c>
      <c r="F3" s="15">
        <v>1</v>
      </c>
      <c r="G3" s="15">
        <v>2</v>
      </c>
      <c r="H3" s="15">
        <v>3</v>
      </c>
      <c r="J3" s="45" t="s">
        <v>3</v>
      </c>
      <c r="L3" s="2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22" t="s">
        <v>5</v>
      </c>
      <c r="B4" s="123"/>
      <c r="C4" s="123"/>
      <c r="D4" s="123"/>
      <c r="E4" s="123"/>
      <c r="F4" s="123"/>
      <c r="G4" s="123"/>
      <c r="H4" s="124"/>
      <c r="I4" s="16"/>
      <c r="J4" s="46">
        <v>0.2</v>
      </c>
      <c r="L4" s="47">
        <f>SUM(L5:L7)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104" t="s">
        <v>6</v>
      </c>
      <c r="B5" s="105" t="s">
        <v>7</v>
      </c>
      <c r="C5" s="29" t="s">
        <v>31</v>
      </c>
      <c r="D5" s="99"/>
      <c r="E5" s="81"/>
      <c r="F5" s="81"/>
      <c r="G5" s="81"/>
      <c r="H5" s="69"/>
      <c r="I5" s="16" t="str">
        <f>(IF(P5&lt;&gt;1,"◄",""))</f>
        <v>◄</v>
      </c>
      <c r="J5" s="68">
        <v>1</v>
      </c>
      <c r="L5" s="135">
        <f>SUM(N5:N6)</f>
        <v>0</v>
      </c>
      <c r="M5" s="71">
        <f>1</f>
        <v>1</v>
      </c>
      <c r="N5" s="71">
        <f>(IF(F5&lt;&gt;"",1/3,0)+IF(G5&lt;&gt;"",2/3,0)+IF(H5&lt;&gt;"",1,0))*J$4*20*M5/SUM(M$5:M$7)</f>
        <v>0</v>
      </c>
      <c r="O5" s="71"/>
      <c r="P5" s="71">
        <f>COUNTA(E5:H5)</f>
        <v>0</v>
      </c>
      <c r="Q5" s="71">
        <f t="shared" ref="Q5:Q7" si="0">(IF(F5&lt;&gt;"",1/3,0)+IF(G5&lt;&gt;"",2/3,0)+IF(H5&lt;&gt;"",1,0))*J5</f>
        <v>0</v>
      </c>
      <c r="R5" s="3"/>
      <c r="S5" s="3"/>
      <c r="T5" s="3"/>
      <c r="U5" s="3"/>
      <c r="V5" s="3"/>
      <c r="W5" s="3"/>
      <c r="X5" s="3"/>
      <c r="Y5" s="3"/>
      <c r="Z5" s="3"/>
    </row>
    <row r="6" spans="1:26" ht="17.100000000000001" customHeight="1">
      <c r="A6" s="104"/>
      <c r="B6" s="105"/>
      <c r="C6" s="30" t="s">
        <v>38</v>
      </c>
      <c r="D6" s="101"/>
      <c r="E6" s="31"/>
      <c r="F6" s="82"/>
      <c r="G6" s="82"/>
      <c r="H6" s="70"/>
      <c r="I6" s="16" t="str">
        <f t="shared" ref="I6:I21" si="1">(IF(P6&lt;&gt;1,"◄",""))</f>
        <v>◄</v>
      </c>
      <c r="J6" s="68">
        <v>1</v>
      </c>
      <c r="L6" s="136"/>
      <c r="M6" s="71">
        <f>1</f>
        <v>1</v>
      </c>
      <c r="N6" s="71">
        <f>(IF(F6&lt;&gt;"",1/3,0)+IF(G6&lt;&gt;"",2/3,0)+IF(H6&lt;&gt;"",1,0))*J$4*20*M6/SUM(M$5:M$7)</f>
        <v>0</v>
      </c>
      <c r="O6" s="71"/>
      <c r="P6" s="71">
        <f t="shared" ref="P6:P21" si="2">COUNTA(E6:H6)</f>
        <v>0</v>
      </c>
      <c r="Q6" s="71">
        <f t="shared" si="0"/>
        <v>0</v>
      </c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2" t="s">
        <v>8</v>
      </c>
      <c r="B7" s="33" t="s">
        <v>9</v>
      </c>
      <c r="C7" s="25" t="s">
        <v>42</v>
      </c>
      <c r="D7" s="101"/>
      <c r="E7" s="62"/>
      <c r="F7" s="62"/>
      <c r="G7" s="62"/>
      <c r="H7" s="63"/>
      <c r="I7" s="16" t="str">
        <f t="shared" si="1"/>
        <v>◄</v>
      </c>
      <c r="J7" s="68">
        <v>1</v>
      </c>
      <c r="L7" s="48">
        <f>SUM(N7)</f>
        <v>0</v>
      </c>
      <c r="M7" s="71">
        <f>1</f>
        <v>1</v>
      </c>
      <c r="N7" s="71">
        <f t="shared" ref="N7" si="3">(IF(F7&lt;&gt;"",1/3,0)+IF(G7&lt;&gt;"",2/3,0)+IF(H7&lt;&gt;"",1,0))*J$4*20*M7/SUM(M$5:M$7)</f>
        <v>0</v>
      </c>
      <c r="O7" s="71"/>
      <c r="P7" s="71">
        <f t="shared" si="2"/>
        <v>0</v>
      </c>
      <c r="Q7" s="71">
        <f t="shared" si="0"/>
        <v>0</v>
      </c>
      <c r="R7" s="3"/>
      <c r="S7" s="3"/>
      <c r="T7" s="3"/>
      <c r="U7" s="3"/>
      <c r="V7" s="3"/>
      <c r="W7" s="3"/>
      <c r="X7" s="3"/>
      <c r="Y7" s="3"/>
      <c r="Z7" s="3"/>
    </row>
    <row r="8" spans="1:26">
      <c r="A8" s="117" t="s">
        <v>10</v>
      </c>
      <c r="B8" s="118"/>
      <c r="C8" s="118"/>
      <c r="D8" s="118"/>
      <c r="E8" s="118"/>
      <c r="F8" s="118"/>
      <c r="G8" s="118"/>
      <c r="H8" s="119"/>
      <c r="I8" s="16"/>
      <c r="J8" s="46">
        <v>0.15</v>
      </c>
      <c r="L8" s="47">
        <f>SUM(L9:L13)</f>
        <v>0</v>
      </c>
      <c r="M8" s="71"/>
      <c r="N8" s="71"/>
      <c r="O8" s="71"/>
      <c r="P8" s="71"/>
      <c r="Q8" s="71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04" t="s">
        <v>11</v>
      </c>
      <c r="B9" s="131" t="s">
        <v>40</v>
      </c>
      <c r="C9" s="30" t="s">
        <v>32</v>
      </c>
      <c r="D9" s="99"/>
      <c r="E9" s="34"/>
      <c r="F9" s="83"/>
      <c r="G9" s="80"/>
      <c r="H9" s="72"/>
      <c r="I9" s="16" t="str">
        <f t="shared" si="1"/>
        <v>◄</v>
      </c>
      <c r="J9" s="68">
        <v>1</v>
      </c>
      <c r="L9" s="135">
        <f>SUM(N9:N11)</f>
        <v>0</v>
      </c>
      <c r="M9" s="71">
        <f>1</f>
        <v>1</v>
      </c>
      <c r="N9" s="71">
        <f>(IF(F9&lt;&gt;"",1/3,0)+IF(G9&lt;&gt;"",2/3,0)+IF(H9&lt;&gt;"",1,0))*J$8*20*M9/SUM(M$9:M$13)</f>
        <v>0</v>
      </c>
      <c r="O9" s="71"/>
      <c r="P9" s="71">
        <f t="shared" si="2"/>
        <v>0</v>
      </c>
      <c r="Q9" s="71">
        <f>(IF(F9&lt;&gt;"",1/3,0)+IF(G9&lt;&gt;"",2/3,0)+IF(H9&lt;&gt;"",1,0))*J9</f>
        <v>0</v>
      </c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4"/>
      <c r="B10" s="131"/>
      <c r="C10" s="42" t="s">
        <v>45</v>
      </c>
      <c r="D10" s="100"/>
      <c r="E10" s="64"/>
      <c r="F10" s="84"/>
      <c r="G10" s="90"/>
      <c r="H10" s="73"/>
      <c r="I10" s="16" t="str">
        <f t="shared" si="1"/>
        <v>◄</v>
      </c>
      <c r="J10" s="68">
        <v>1</v>
      </c>
      <c r="L10" s="137"/>
      <c r="M10" s="71">
        <f>1</f>
        <v>1</v>
      </c>
      <c r="N10" s="71">
        <f>(IF(F10&lt;&gt;"",1/3,0)+IF(G10&lt;&gt;"",2/3,0)+IF(H10&lt;&gt;"",1,0))*J$8*20*M10/SUM(M$9:M$13)</f>
        <v>0</v>
      </c>
      <c r="O10" s="71"/>
      <c r="P10" s="71">
        <f t="shared" si="2"/>
        <v>0</v>
      </c>
      <c r="Q10" s="71">
        <f t="shared" ref="Q10:Q21" si="4">(IF(F10&lt;&gt;"",1/3,0)+IF(G10&lt;&gt;"",2/3,0)+IF(H10&lt;&gt;"",1,0))*J10</f>
        <v>0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4"/>
      <c r="B11" s="131"/>
      <c r="C11" s="43" t="s">
        <v>48</v>
      </c>
      <c r="D11" s="101"/>
      <c r="E11" s="66"/>
      <c r="F11" s="85"/>
      <c r="G11" s="91"/>
      <c r="H11" s="74"/>
      <c r="I11" s="16" t="str">
        <f t="shared" si="1"/>
        <v>◄</v>
      </c>
      <c r="J11" s="68">
        <v>1</v>
      </c>
      <c r="L11" s="136"/>
      <c r="M11" s="71">
        <f>1</f>
        <v>1</v>
      </c>
      <c r="N11" s="71">
        <f t="shared" ref="N11:N12" si="5">(IF(F11&lt;&gt;"",1/3,0)+IF(G11&lt;&gt;"",2/3,0)+IF(H11&lt;&gt;"",1,0))*J$8*20*M11/SUM(M$9:M$13)</f>
        <v>0</v>
      </c>
      <c r="O11" s="71"/>
      <c r="P11" s="71">
        <f t="shared" si="2"/>
        <v>0</v>
      </c>
      <c r="Q11" s="71">
        <f t="shared" si="4"/>
        <v>0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04" t="s">
        <v>34</v>
      </c>
      <c r="B12" s="105" t="s">
        <v>35</v>
      </c>
      <c r="C12" s="29" t="s">
        <v>43</v>
      </c>
      <c r="D12" s="101"/>
      <c r="E12" s="36"/>
      <c r="F12" s="86"/>
      <c r="G12" s="86"/>
      <c r="H12" s="75"/>
      <c r="I12" s="16" t="str">
        <f t="shared" si="1"/>
        <v>◄</v>
      </c>
      <c r="J12" s="68">
        <v>1</v>
      </c>
      <c r="L12" s="135">
        <f>SUM(N12:N13)</f>
        <v>0</v>
      </c>
      <c r="M12" s="71">
        <f>1</f>
        <v>1</v>
      </c>
      <c r="N12" s="71">
        <f t="shared" si="5"/>
        <v>0</v>
      </c>
      <c r="O12" s="71"/>
      <c r="P12" s="71">
        <f t="shared" si="2"/>
        <v>0</v>
      </c>
      <c r="Q12" s="71">
        <f t="shared" si="4"/>
        <v>0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106"/>
      <c r="B13" s="107"/>
      <c r="C13" s="37" t="s">
        <v>44</v>
      </c>
      <c r="D13" s="102"/>
      <c r="E13" s="38"/>
      <c r="F13" s="87"/>
      <c r="G13" s="87"/>
      <c r="H13" s="76"/>
      <c r="I13" s="16" t="str">
        <f t="shared" si="1"/>
        <v>◄</v>
      </c>
      <c r="J13" s="68">
        <v>1</v>
      </c>
      <c r="L13" s="136"/>
      <c r="M13" s="71">
        <f>1</f>
        <v>1</v>
      </c>
      <c r="N13" s="71">
        <f>(IF(F13&lt;&gt;"",1/3,0)+IF(G13&lt;&gt;"",2/3,0)+IF(H13&lt;&gt;"",1,0))*J$8*20*M13/SUM(M$9:M$13)</f>
        <v>0</v>
      </c>
      <c r="O13" s="71"/>
      <c r="P13" s="71">
        <f t="shared" si="2"/>
        <v>0</v>
      </c>
      <c r="Q13" s="71">
        <f t="shared" si="4"/>
        <v>0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96" t="s">
        <v>27</v>
      </c>
      <c r="B14" s="97"/>
      <c r="C14" s="97"/>
      <c r="D14" s="97"/>
      <c r="E14" s="97"/>
      <c r="F14" s="97"/>
      <c r="G14" s="97"/>
      <c r="H14" s="98"/>
      <c r="I14" s="16"/>
      <c r="J14" s="46">
        <v>0.45</v>
      </c>
      <c r="L14" s="47">
        <f>SUM(L15:L18)</f>
        <v>0</v>
      </c>
      <c r="M14" s="71"/>
      <c r="N14" s="71"/>
      <c r="O14" s="71"/>
      <c r="P14" s="71"/>
      <c r="Q14" s="71"/>
      <c r="R14" s="3"/>
      <c r="S14" s="3"/>
      <c r="T14" s="3"/>
      <c r="U14" s="3"/>
      <c r="V14" s="3"/>
      <c r="W14" s="3"/>
      <c r="X14" s="3"/>
      <c r="Y14" s="3"/>
      <c r="Z14" s="3"/>
    </row>
    <row r="15" spans="1:26" ht="24.95" customHeight="1">
      <c r="A15" s="39" t="s">
        <v>12</v>
      </c>
      <c r="B15" s="40" t="s">
        <v>13</v>
      </c>
      <c r="C15" s="41" t="s">
        <v>25</v>
      </c>
      <c r="D15" s="99"/>
      <c r="E15" s="36"/>
      <c r="F15" s="86"/>
      <c r="G15" s="86"/>
      <c r="H15" s="77"/>
      <c r="I15" s="16" t="str">
        <f t="shared" si="1"/>
        <v>◄</v>
      </c>
      <c r="J15" s="68">
        <v>1</v>
      </c>
      <c r="L15" s="48">
        <f>SUM(N15)</f>
        <v>0</v>
      </c>
      <c r="M15" s="71">
        <f>1</f>
        <v>1</v>
      </c>
      <c r="N15" s="71">
        <f>(IF(F15&lt;&gt;"",1/3,0)+IF(G15&lt;&gt;"",2/3,0)+IF(H15&lt;&gt;"",1,0))*J$14*20*M15/SUM(M$15:M$18)</f>
        <v>0</v>
      </c>
      <c r="O15" s="71"/>
      <c r="P15" s="71">
        <f t="shared" si="2"/>
        <v>0</v>
      </c>
      <c r="Q15" s="71">
        <f t="shared" si="4"/>
        <v>0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39" t="s">
        <v>14</v>
      </c>
      <c r="B16" s="40" t="s">
        <v>15</v>
      </c>
      <c r="C16" s="30" t="s">
        <v>26</v>
      </c>
      <c r="D16" s="101"/>
      <c r="E16" s="34"/>
      <c r="F16" s="83"/>
      <c r="G16" s="83"/>
      <c r="H16" s="72"/>
      <c r="I16" s="16" t="str">
        <f t="shared" si="1"/>
        <v>◄</v>
      </c>
      <c r="J16" s="68">
        <v>1</v>
      </c>
      <c r="L16" s="48">
        <f>SUM(N16)</f>
        <v>0</v>
      </c>
      <c r="M16" s="71">
        <f>1</f>
        <v>1</v>
      </c>
      <c r="N16" s="71">
        <f t="shared" ref="N16:N17" si="6">(IF(F16&lt;&gt;"",1/3,0)+IF(G16&lt;&gt;"",2/3,0)+IF(H16&lt;&gt;"",1,0))*J$14*20*M16/SUM(M$15:M$18)</f>
        <v>0</v>
      </c>
      <c r="O16" s="71"/>
      <c r="P16" s="71">
        <f t="shared" si="2"/>
        <v>0</v>
      </c>
      <c r="Q16" s="71">
        <f t="shared" si="4"/>
        <v>0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104" t="s">
        <v>29</v>
      </c>
      <c r="B17" s="105" t="s">
        <v>30</v>
      </c>
      <c r="C17" s="42" t="s">
        <v>28</v>
      </c>
      <c r="D17" s="101"/>
      <c r="E17" s="65"/>
      <c r="F17" s="88"/>
      <c r="G17" s="88"/>
      <c r="H17" s="78"/>
      <c r="I17" s="16" t="str">
        <f t="shared" si="1"/>
        <v>◄</v>
      </c>
      <c r="J17" s="68">
        <v>1</v>
      </c>
      <c r="L17" s="135">
        <f>SUM(N17:N18)</f>
        <v>0</v>
      </c>
      <c r="M17" s="71">
        <f>1</f>
        <v>1</v>
      </c>
      <c r="N17" s="71">
        <f t="shared" si="6"/>
        <v>0</v>
      </c>
      <c r="O17" s="71"/>
      <c r="P17" s="71">
        <f t="shared" si="2"/>
        <v>0</v>
      </c>
      <c r="Q17" s="71">
        <f t="shared" si="4"/>
        <v>0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106"/>
      <c r="B18" s="107"/>
      <c r="C18" s="44" t="s">
        <v>16</v>
      </c>
      <c r="D18" s="103"/>
      <c r="E18" s="67"/>
      <c r="F18" s="89"/>
      <c r="G18" s="89"/>
      <c r="H18" s="79"/>
      <c r="I18" s="16" t="str">
        <f t="shared" si="1"/>
        <v>◄</v>
      </c>
      <c r="J18" s="68">
        <v>1</v>
      </c>
      <c r="L18" s="136"/>
      <c r="M18" s="71">
        <f>1</f>
        <v>1</v>
      </c>
      <c r="N18" s="71">
        <f>(IF(F18&lt;&gt;"",1/3,0)+IF(G18&lt;&gt;"",2/3,0)+IF(H18&lt;&gt;"",1,0))*J$14*20*M18/SUM(M$15:M$18)</f>
        <v>0</v>
      </c>
      <c r="O18" s="71"/>
      <c r="P18" s="71">
        <f t="shared" si="2"/>
        <v>0</v>
      </c>
      <c r="Q18" s="71">
        <f t="shared" si="4"/>
        <v>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96" t="s">
        <v>17</v>
      </c>
      <c r="B19" s="97"/>
      <c r="C19" s="97"/>
      <c r="D19" s="97"/>
      <c r="E19" s="97"/>
      <c r="F19" s="97"/>
      <c r="G19" s="97"/>
      <c r="H19" s="98"/>
      <c r="I19" s="16"/>
      <c r="J19" s="46">
        <v>0.2</v>
      </c>
      <c r="L19" s="47">
        <f>SUM(L20:L21)</f>
        <v>0</v>
      </c>
      <c r="M19" s="71"/>
      <c r="N19" s="71"/>
      <c r="O19" s="71"/>
      <c r="P19" s="71"/>
      <c r="Q19" s="71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104" t="s">
        <v>18</v>
      </c>
      <c r="B20" s="105" t="s">
        <v>36</v>
      </c>
      <c r="C20" s="29" t="s">
        <v>37</v>
      </c>
      <c r="D20" s="99"/>
      <c r="E20" s="36"/>
      <c r="F20" s="86"/>
      <c r="G20" s="86"/>
      <c r="H20" s="77"/>
      <c r="I20" s="16" t="str">
        <f t="shared" si="1"/>
        <v>◄</v>
      </c>
      <c r="J20" s="68">
        <v>1</v>
      </c>
      <c r="L20" s="48">
        <f>SUM(N20)</f>
        <v>0</v>
      </c>
      <c r="M20" s="71">
        <f>1</f>
        <v>1</v>
      </c>
      <c r="N20" s="71">
        <f>(IF(F20&lt;&gt;"",1/3,0)+IF(G20&lt;&gt;"",2/3,0)+IF(H20&lt;&gt;"",1,0))*J$19*20*M20/SUM(M$20:M$21)</f>
        <v>0</v>
      </c>
      <c r="O20" s="71"/>
      <c r="P20" s="71">
        <f t="shared" si="2"/>
        <v>0</v>
      </c>
      <c r="Q20" s="71">
        <f t="shared" si="4"/>
        <v>0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104"/>
      <c r="B21" s="105"/>
      <c r="C21" s="30" t="s">
        <v>39</v>
      </c>
      <c r="D21" s="101"/>
      <c r="E21" s="34"/>
      <c r="F21" s="83"/>
      <c r="G21" s="83"/>
      <c r="H21" s="35"/>
      <c r="I21" s="16" t="str">
        <f t="shared" si="1"/>
        <v>◄</v>
      </c>
      <c r="J21" s="68">
        <v>1</v>
      </c>
      <c r="L21" s="48">
        <f>SUM(N21)</f>
        <v>0</v>
      </c>
      <c r="M21" s="71">
        <f>1</f>
        <v>1</v>
      </c>
      <c r="N21" s="71">
        <f>(IF(F21&lt;&gt;"",1/3,0)+IF(G21&lt;&gt;"",2/3,0)+IF(H21&lt;&gt;"",1,0))*J$19*20*M21/SUM(M$20:M$21)</f>
        <v>0</v>
      </c>
      <c r="O21" s="71"/>
      <c r="P21" s="71">
        <f t="shared" si="2"/>
        <v>0</v>
      </c>
      <c r="Q21" s="71">
        <f t="shared" si="4"/>
        <v>0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16"/>
      <c r="F22" s="116"/>
      <c r="G22" s="116"/>
      <c r="H22" s="116"/>
      <c r="J22" s="19">
        <f>J4+J8+J19+J14</f>
        <v>1</v>
      </c>
      <c r="M22" s="49">
        <f>IF(SUM(M5:M21)&lt;&gt;14,0,1)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33</v>
      </c>
      <c r="E23" s="114">
        <f>IF(M22&lt;&gt;1,"",L4+L8+L14+L19)</f>
        <v>0</v>
      </c>
      <c r="F23" s="114"/>
      <c r="G23" s="115" t="s">
        <v>19</v>
      </c>
      <c r="H23" s="115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20</v>
      </c>
      <c r="E24" s="139"/>
      <c r="F24" s="140"/>
      <c r="G24" s="141" t="s">
        <v>21</v>
      </c>
      <c r="H24" s="142"/>
      <c r="K24" s="125" t="s">
        <v>49</v>
      </c>
      <c r="L24" s="1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22</v>
      </c>
      <c r="E25" s="143">
        <f>E24*6</f>
        <v>0</v>
      </c>
      <c r="F25" s="144"/>
      <c r="G25" s="145">
        <v>120</v>
      </c>
      <c r="H25" s="146"/>
      <c r="I25" s="16"/>
      <c r="K25" s="127"/>
      <c r="L25" s="12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38"/>
      <c r="B26" s="138"/>
      <c r="C26" s="138"/>
      <c r="D26" s="138"/>
      <c r="E26" s="138"/>
      <c r="F26" s="138"/>
      <c r="G26" s="138"/>
      <c r="H26" s="138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147" t="s">
        <v>41</v>
      </c>
      <c r="B27" s="148"/>
      <c r="C27" s="148"/>
      <c r="D27" s="148"/>
      <c r="E27" s="148"/>
      <c r="F27" s="148"/>
      <c r="G27" s="148"/>
      <c r="H27" s="148"/>
      <c r="I27" s="21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29" t="s">
        <v>46</v>
      </c>
      <c r="B28" s="130"/>
      <c r="C28" s="132" t="s">
        <v>24</v>
      </c>
      <c r="D28" s="133"/>
      <c r="E28" s="133"/>
      <c r="F28" s="133"/>
      <c r="G28" s="133"/>
      <c r="H28" s="134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94"/>
      <c r="B29" s="95"/>
      <c r="C29" s="95"/>
      <c r="D29" s="95"/>
      <c r="E29" s="95"/>
      <c r="F29" s="95"/>
      <c r="G29" s="95"/>
      <c r="H29" s="108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94"/>
      <c r="B30" s="95"/>
      <c r="C30" s="95"/>
      <c r="D30" s="95"/>
      <c r="E30" s="95"/>
      <c r="F30" s="95"/>
      <c r="G30" s="95"/>
      <c r="H30" s="108"/>
      <c r="I30" s="23"/>
      <c r="J30" s="3"/>
      <c r="K30" s="3"/>
      <c r="L30" s="28"/>
      <c r="N30" s="4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92"/>
      <c r="B31" s="93"/>
      <c r="C31" s="93"/>
      <c r="D31" s="93"/>
      <c r="E31" s="93"/>
      <c r="F31" s="93"/>
      <c r="G31" s="93"/>
      <c r="H31" s="109"/>
      <c r="I31" s="3"/>
      <c r="J31" s="3"/>
      <c r="K31" s="110" t="s">
        <v>47</v>
      </c>
      <c r="L31" s="111"/>
      <c r="N31" s="4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4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4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4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4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4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4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42">
    <mergeCell ref="L5:L6"/>
    <mergeCell ref="L9:L11"/>
    <mergeCell ref="L12:L13"/>
    <mergeCell ref="L17:L18"/>
    <mergeCell ref="A26:H26"/>
    <mergeCell ref="E24:F24"/>
    <mergeCell ref="G24:H24"/>
    <mergeCell ref="E25:F25"/>
    <mergeCell ref="G25:H25"/>
    <mergeCell ref="A12:A13"/>
    <mergeCell ref="K31:L31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K24:L25"/>
    <mergeCell ref="A28:B28"/>
    <mergeCell ref="B9:B11"/>
    <mergeCell ref="A31:B31"/>
    <mergeCell ref="A29:B29"/>
    <mergeCell ref="A14:H14"/>
    <mergeCell ref="D9:D13"/>
    <mergeCell ref="D15:D18"/>
    <mergeCell ref="D20:D21"/>
    <mergeCell ref="A19:H19"/>
    <mergeCell ref="A20:A21"/>
    <mergeCell ref="B20:B21"/>
    <mergeCell ref="A17:A18"/>
    <mergeCell ref="B17:B18"/>
    <mergeCell ref="A30:B30"/>
    <mergeCell ref="C29:H31"/>
    <mergeCell ref="A9:A11"/>
    <mergeCell ref="C28:H28"/>
    <mergeCell ref="A27:H27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2015-04-04T12:21:08Z</dcterms:modified>
</cp:coreProperties>
</file>