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-38040" yWindow="1935" windowWidth="29040" windowHeight="11760"/>
  </bookViews>
  <sheets>
    <sheet name="Identification projet" sheetId="9" r:id="rId1"/>
    <sheet name="Notation Candidat" sheetId="8" r:id="rId2"/>
  </sheets>
  <definedNames>
    <definedName name="Excel_BuiltIn_Print_Area_1" localSheetId="0">#REF!</definedName>
    <definedName name="Excel_BuiltIn_Print_Area_1" localSheetId="1">#REF!</definedName>
    <definedName name="Excel_BuiltIn_Print_Area_1">#REF!</definedName>
    <definedName name="_xlnm.Print_Area" localSheetId="0">'Identification projet'!$A$1:$B$40</definedName>
    <definedName name="_xlnm.Print_Area" localSheetId="1">'Notation Candidat'!$A$1:$J$55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4" i="8"/>
  <c r="E44"/>
  <c r="D3"/>
  <c r="D2"/>
  <c r="F1"/>
  <c r="A1"/>
  <c r="D1"/>
  <c r="O6"/>
  <c r="O7"/>
  <c r="O8"/>
  <c r="O9"/>
  <c r="O10"/>
  <c r="O11"/>
  <c r="O12"/>
  <c r="O13"/>
  <c r="O14"/>
  <c r="O15"/>
  <c r="O16"/>
  <c r="O18"/>
  <c r="O19"/>
  <c r="O20"/>
  <c r="O21"/>
  <c r="O22"/>
  <c r="O23"/>
  <c r="O24"/>
  <c r="O25"/>
  <c r="O26"/>
  <c r="O27"/>
  <c r="O28"/>
  <c r="O29"/>
  <c r="O31"/>
  <c r="O32"/>
  <c r="O33"/>
  <c r="O34"/>
  <c r="O35"/>
  <c r="O36"/>
  <c r="O37"/>
  <c r="O38"/>
  <c r="O39"/>
  <c r="C46"/>
  <c r="I32"/>
  <c r="I33"/>
  <c r="I34"/>
  <c r="I35"/>
  <c r="I36"/>
  <c r="I37"/>
  <c r="I38"/>
  <c r="I19"/>
  <c r="I20"/>
  <c r="I21"/>
  <c r="I22"/>
  <c r="I23"/>
  <c r="I24"/>
  <c r="I25"/>
  <c r="I26"/>
  <c r="I27"/>
  <c r="I28"/>
  <c r="I29"/>
  <c r="I15"/>
  <c r="L21"/>
  <c r="L20"/>
  <c r="L26"/>
  <c r="L28"/>
  <c r="L18"/>
  <c r="L19"/>
  <c r="L22"/>
  <c r="L23"/>
  <c r="L24"/>
  <c r="L25"/>
  <c r="L27"/>
  <c r="L29"/>
  <c r="L17"/>
  <c r="E40"/>
  <c r="M21"/>
  <c r="M22"/>
  <c r="M23"/>
  <c r="M24"/>
  <c r="M25"/>
  <c r="K21"/>
  <c r="M18"/>
  <c r="M19"/>
  <c r="M20"/>
  <c r="K18"/>
  <c r="M26"/>
  <c r="M27"/>
  <c r="M28"/>
  <c r="M29"/>
  <c r="K26"/>
  <c r="K17"/>
  <c r="L38"/>
  <c r="L37"/>
  <c r="L31"/>
  <c r="L32"/>
  <c r="L33"/>
  <c r="L34"/>
  <c r="L35"/>
  <c r="L36"/>
  <c r="M37"/>
  <c r="M38"/>
  <c r="K37"/>
  <c r="M31"/>
  <c r="M32"/>
  <c r="M33"/>
  <c r="M34"/>
  <c r="K31"/>
  <c r="M35"/>
  <c r="M36"/>
  <c r="K35"/>
  <c r="K30"/>
  <c r="L10"/>
  <c r="L11"/>
  <c r="L16"/>
  <c r="L6"/>
  <c r="L7"/>
  <c r="L8"/>
  <c r="L9"/>
  <c r="L12"/>
  <c r="L13"/>
  <c r="L14"/>
  <c r="L15"/>
  <c r="L5"/>
  <c r="E39"/>
  <c r="L30"/>
  <c r="E41"/>
  <c r="E42"/>
  <c r="M15"/>
  <c r="M6"/>
  <c r="M7"/>
  <c r="M8"/>
  <c r="K6"/>
  <c r="M9"/>
  <c r="M10"/>
  <c r="M11"/>
  <c r="M12"/>
  <c r="K9"/>
  <c r="M13"/>
  <c r="M14"/>
  <c r="M16"/>
  <c r="K13"/>
  <c r="K5"/>
  <c r="I18"/>
  <c r="I31"/>
  <c r="I9"/>
  <c r="I10"/>
  <c r="I11"/>
  <c r="I12"/>
  <c r="I13"/>
  <c r="I14"/>
  <c r="I16"/>
  <c r="I8"/>
  <c r="I7"/>
  <c r="I6"/>
  <c r="I41"/>
  <c r="I40"/>
  <c r="J39"/>
  <c r="I39"/>
  <c r="M30"/>
  <c r="M17"/>
  <c r="M5"/>
</calcChain>
</file>

<file path=xl/sharedStrings.xml><?xml version="1.0" encoding="utf-8"?>
<sst xmlns="http://schemas.openxmlformats.org/spreadsheetml/2006/main" count="99" uniqueCount="96">
  <si>
    <t>Identifications</t>
  </si>
  <si>
    <t>Diplôme :</t>
  </si>
  <si>
    <t xml:space="preserve">Option </t>
  </si>
  <si>
    <t>Epreuve :</t>
  </si>
  <si>
    <t>Coefficient :</t>
  </si>
  <si>
    <t>Établissement :</t>
  </si>
  <si>
    <t xml:space="preserve">Session : </t>
  </si>
  <si>
    <t>Date de l'évaluation :</t>
  </si>
  <si>
    <t>Nom du candidat :</t>
  </si>
  <si>
    <t>Prénom du candidat :</t>
  </si>
  <si>
    <t>Résultats obtenus</t>
  </si>
  <si>
    <t xml:space="preserve">Nom : </t>
  </si>
  <si>
    <t xml:space="preserve">Prénom : </t>
  </si>
  <si>
    <t>Poids</t>
  </si>
  <si>
    <t>/20</t>
  </si>
  <si>
    <t>Compétences évaluées</t>
  </si>
  <si>
    <r>
      <t xml:space="preserve">Indicateurs d'évaluation                                                                                   </t>
    </r>
    <r>
      <rPr>
        <b/>
        <sz val="9"/>
        <rFont val="Arial"/>
        <family val="2"/>
      </rPr>
      <t xml:space="preserve"> Évaluation     </t>
    </r>
  </si>
  <si>
    <t>non</t>
  </si>
  <si>
    <t>1/3</t>
  </si>
  <si>
    <t>2/3</t>
  </si>
  <si>
    <t>3/3</t>
  </si>
  <si>
    <t>éval</t>
  </si>
  <si>
    <t>Note</t>
  </si>
  <si>
    <t>O7 - Imaginer une solution, répondre à un besoin</t>
  </si>
  <si>
    <t>CO7.1</t>
  </si>
  <si>
    <t>La démarche d'analyse du problème est pertinente</t>
  </si>
  <si>
    <t>CO7.2</t>
  </si>
  <si>
    <t>Les moyens conventionnels de représentation des solutions sont correctement utilisés (croquis, schémas, …)</t>
  </si>
  <si>
    <t>Les contraintes de normes, propriété industrielle, brevets sont identifiées</t>
  </si>
  <si>
    <t>CO7.3</t>
  </si>
  <si>
    <t>O8 – Valider des solutions techniques</t>
  </si>
  <si>
    <t>C08.1</t>
  </si>
  <si>
    <t>Leurs influences respectives sont identifiées</t>
  </si>
  <si>
    <t>CO8.2</t>
  </si>
  <si>
    <t>Les scénarios de simulation sont identifiés</t>
  </si>
  <si>
    <t>C08.3</t>
  </si>
  <si>
    <t>O9 – Gérer la vie du produit</t>
  </si>
  <si>
    <t>CO9.1</t>
  </si>
  <si>
    <t>CO9.2</t>
  </si>
  <si>
    <t>CO9.3</t>
  </si>
  <si>
    <t>Taux TxO7 d'indicateurs évalués pour l'objectif O7</t>
  </si>
  <si>
    <t>Taux TxO8 d'indicateurs évalués pour l'objectif O8</t>
  </si>
  <si>
    <t>Taux TxO9 d'indicateurs évalués pour l'objectif O9</t>
  </si>
  <si>
    <r>
      <t xml:space="preserve">Note brute (si un taux Tx d'indicateurs évalués par objectif est &lt; 50%, ou si il y a une erreur, alors le calcul est refusé. Voir repères </t>
    </r>
    <r>
      <rPr>
        <sz val="12"/>
        <color indexed="10"/>
        <rFont val="Arial"/>
        <family val="2"/>
      </rPr>
      <t>◄</t>
    </r>
    <r>
      <rPr>
        <sz val="12"/>
        <rFont val="Arial"/>
        <family val="2"/>
      </rPr>
      <t xml:space="preserve"> à droite de la grille) :</t>
    </r>
  </si>
  <si>
    <t xml:space="preserve"> /20</t>
  </si>
  <si>
    <t>á</t>
  </si>
  <si>
    <t>Note sur 20 proposée au jury* :</t>
  </si>
  <si>
    <t>Note x coefficient :</t>
  </si>
  <si>
    <t>Appréciation globale</t>
  </si>
  <si>
    <t>Noms des Évaluateurs</t>
  </si>
  <si>
    <t>Signatures</t>
  </si>
  <si>
    <t>Date</t>
  </si>
  <si>
    <t>Les critères du cahier des charges sont décodés et les principaux points de vigilance relatifs au projet sont identifiés</t>
  </si>
  <si>
    <t>Notes</t>
  </si>
  <si>
    <t>Le besoin relatif au projet et les fonctions principales sont identifiés et justifiés</t>
  </si>
  <si>
    <t>Les solutions techniques proposées et les produits innovants choisis sont pertinents des points de vue DD, économique et comportemental</t>
  </si>
  <si>
    <t>Les choix sont explicités dans une démarche d'analyse globale de réponse au cahier des charges</t>
  </si>
  <si>
    <t>Le phasage des opérations de réalisation est réaliste, le chemin critique est identifié</t>
  </si>
  <si>
    <t>Les procédés de mise en œuvre sont choisis et justifiés</t>
  </si>
  <si>
    <t>La logistique de réalisation répond aux contraintes techniques et de site du chantier</t>
  </si>
  <si>
    <t>Les impacts environnementaux sont identifiés, des solutions de limitation sont proposées</t>
  </si>
  <si>
    <t>Participer à une étude architecturale dans une démarche de développement durable</t>
  </si>
  <si>
    <t>Proposer / Choisir des solutions techniques répondant aux contraintes et attentes d'une construction</t>
  </si>
  <si>
    <t>Concevoir une organisation de réalisation</t>
  </si>
  <si>
    <t>Simuler un comportement structurel, thermique et acoustique de tout ou partie d'une construction</t>
  </si>
  <si>
    <t>Les variables et les paramètres des modèles sont identifiés</t>
  </si>
  <si>
    <t>Analyser les résultats issus de simulations ou d'essais de laboratoire</t>
  </si>
  <si>
    <t>Les conditions de l'essai sont identifiées et justifiées</t>
  </si>
  <si>
    <t>Les observations et mesures sont rigoureuses</t>
  </si>
  <si>
    <t>Les incertitudes sont estimées</t>
  </si>
  <si>
    <t>L'interprétation des résultats est pertinent</t>
  </si>
  <si>
    <t>Les résultats de la simulation et les mesures sont corrélés (validation des modèles)</t>
  </si>
  <si>
    <t>Analyser / valider les choix structurels et de confort</t>
  </si>
  <si>
    <t>Une démarche d'analyse de la structure est mise en œuvre</t>
  </si>
  <si>
    <t>Les écarts entre les performances attendues et celles consécutives aux choix faits sont établis</t>
  </si>
  <si>
    <t>Améliorer les performances d'une construction du point de vue énergétique, domotique et informationnel</t>
  </si>
  <si>
    <t>Un bilan des performances de la construction existante est établi</t>
  </si>
  <si>
    <t>Les besoins de l'usager sont traduits en solutions technologiques</t>
  </si>
  <si>
    <t>Une réalisation permet de constater les améliorations attendues</t>
  </si>
  <si>
    <t>L'adaptabilité de la construction rénovée est prise en compte</t>
  </si>
  <si>
    <t>Identifier les causes de désordres dans une construction</t>
  </si>
  <si>
    <t>Une démarche pertinente d'investigation est réalisée pour identifier les désordres et leurs causes</t>
  </si>
  <si>
    <t>Des solutions de remédiations sont envisagées</t>
  </si>
  <si>
    <t>Une analyse de cycle de vie de tout ou partie d'une construction est menée</t>
  </si>
  <si>
    <t>Une procédure de valorisation des produits au sens DD est proposée</t>
  </si>
  <si>
    <t>Architecture et construction</t>
  </si>
  <si>
    <t>V2015</t>
  </si>
  <si>
    <t xml:space="preserve">* La note proposée, arrondie au demi point ou au point entier supérieur, est décidée par les évaluateurs à partir de la note brute </t>
  </si>
  <si>
    <t>Valoriser la fin de vie du produit : déconstruction, gestion des déchets, valorisation des produits</t>
  </si>
  <si>
    <t>Baccalauréat technologique "Sciences et Technologie Industrielles du Développement Durable"</t>
  </si>
  <si>
    <t>Conduite de projet</t>
  </si>
  <si>
    <t>Lieu de l'évaluation :</t>
  </si>
  <si>
    <t>Travail demandé au candidat</t>
  </si>
  <si>
    <t>Données fournies au candidat</t>
  </si>
  <si>
    <t>Candidat</t>
  </si>
  <si>
    <t>Titre du projet</t>
  </si>
</sst>
</file>

<file path=xl/styles.xml><?xml version="1.0" encoding="utf-8"?>
<styleSheet xmlns="http://schemas.openxmlformats.org/spreadsheetml/2006/main">
  <numFmts count="1">
    <numFmt numFmtId="164" formatCode="0.0"/>
  </numFmts>
  <fonts count="29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color indexed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b/>
      <sz val="9"/>
      <color indexed="12"/>
      <name val="Wingdings"/>
    </font>
    <font>
      <b/>
      <sz val="10"/>
      <color indexed="52"/>
      <name val="Arial"/>
      <family val="2"/>
    </font>
    <font>
      <sz val="9"/>
      <name val="Arial Narrow"/>
      <family val="2"/>
    </font>
    <font>
      <sz val="8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</font>
    <font>
      <b/>
      <sz val="10"/>
      <color theme="0"/>
      <name val="Arial"/>
    </font>
    <font>
      <sz val="9"/>
      <color theme="0"/>
      <name val="Arial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41"/>
      </patternFill>
    </fill>
    <fill>
      <patternFill patternType="solid">
        <fgColor indexed="41"/>
        <bgColor indexed="42"/>
      </patternFill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CFFCD1"/>
      </patternFill>
    </fill>
    <fill>
      <patternFill patternType="solid">
        <fgColor rgb="FFCCFFCC"/>
        <bgColor indexed="41"/>
      </patternFill>
    </fill>
    <fill>
      <patternFill patternType="solid">
        <fgColor rgb="FFCCFFCC"/>
        <bgColor indexed="31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66">
    <border>
      <left/>
      <right/>
      <top/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auto="1"/>
      </left>
      <right style="medium">
        <color indexed="8"/>
      </right>
      <top style="medium">
        <color auto="1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auto="1"/>
      </top>
      <bottom style="thin">
        <color indexed="8"/>
      </bottom>
      <diagonal/>
    </border>
    <border>
      <left style="medium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/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auto="1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/>
      <bottom style="thin">
        <color indexed="8"/>
      </bottom>
      <diagonal/>
    </border>
    <border>
      <left/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5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0" xfId="0" applyFont="1" applyFill="1" applyBorder="1" applyAlignment="1" applyProtection="1">
      <alignment horizontal="left" vertical="center" indent="1"/>
    </xf>
    <xf numFmtId="0" fontId="8" fillId="0" borderId="0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right" vertical="center" wrapText="1"/>
    </xf>
    <xf numFmtId="0" fontId="4" fillId="0" borderId="0" xfId="0" applyFont="1" applyBorder="1" applyAlignment="1" applyProtection="1">
      <alignment horizontal="center" vertical="center"/>
    </xf>
    <xf numFmtId="0" fontId="12" fillId="0" borderId="2" xfId="0" applyFont="1" applyBorder="1" applyAlignment="1" applyProtection="1">
      <alignment horizontal="center" vertical="center"/>
    </xf>
    <xf numFmtId="49" fontId="12" fillId="0" borderId="3" xfId="0" applyNumberFormat="1" applyFont="1" applyBorder="1" applyAlignment="1" applyProtection="1">
      <alignment horizontal="center" vertical="center"/>
    </xf>
    <xf numFmtId="49" fontId="12" fillId="0" borderId="4" xfId="0" applyNumberFormat="1" applyFont="1" applyFill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horizontal="right" vertical="center"/>
    </xf>
    <xf numFmtId="0" fontId="1" fillId="0" borderId="0" xfId="0" applyFont="1" applyFill="1" applyBorder="1" applyAlignment="1" applyProtection="1">
      <alignment horizontal="left" vertical="center"/>
    </xf>
    <xf numFmtId="9" fontId="1" fillId="0" borderId="0" xfId="0" applyNumberFormat="1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left" vertical="center"/>
    </xf>
    <xf numFmtId="0" fontId="6" fillId="3" borderId="6" xfId="0" applyFont="1" applyFill="1" applyBorder="1" applyAlignment="1" applyProtection="1">
      <alignment horizontal="left" vertical="center" wrapText="1" indent="1"/>
    </xf>
    <xf numFmtId="0" fontId="13" fillId="4" borderId="8" xfId="0" applyFont="1" applyFill="1" applyBorder="1" applyAlignment="1" applyProtection="1">
      <alignment horizontal="center" vertical="center"/>
      <protection locked="0"/>
    </xf>
    <xf numFmtId="0" fontId="1" fillId="4" borderId="8" xfId="0" applyFont="1" applyFill="1" applyBorder="1" applyAlignment="1" applyProtection="1">
      <alignment horizontal="center" vertical="center"/>
      <protection locked="0"/>
    </xf>
    <xf numFmtId="0" fontId="6" fillId="0" borderId="6" xfId="0" applyFont="1" applyFill="1" applyBorder="1" applyAlignment="1" applyProtection="1">
      <alignment horizontal="left" vertical="center" wrapText="1" indent="1"/>
    </xf>
    <xf numFmtId="0" fontId="13" fillId="5" borderId="8" xfId="0" applyFont="1" applyFill="1" applyBorder="1" applyAlignment="1" applyProtection="1">
      <alignment horizontal="center" vertical="center"/>
      <protection locked="0"/>
    </xf>
    <xf numFmtId="0" fontId="1" fillId="5" borderId="8" xfId="0" applyFont="1" applyFill="1" applyBorder="1" applyAlignment="1" applyProtection="1">
      <alignment horizontal="center" vertical="center"/>
      <protection locked="0"/>
    </xf>
    <xf numFmtId="0" fontId="6" fillId="3" borderId="10" xfId="0" applyFont="1" applyFill="1" applyBorder="1" applyAlignment="1" applyProtection="1">
      <alignment horizontal="left" vertical="center" wrapText="1" indent="1"/>
    </xf>
    <xf numFmtId="0" fontId="13" fillId="3" borderId="8" xfId="0" applyFont="1" applyFill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6" fillId="0" borderId="10" xfId="0" applyFont="1" applyFill="1" applyBorder="1" applyAlignment="1" applyProtection="1">
      <alignment horizontal="left" vertical="center" wrapText="1" indent="1"/>
    </xf>
    <xf numFmtId="0" fontId="1" fillId="0" borderId="8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Fill="1" applyBorder="1" applyAlignment="1" applyProtection="1">
      <alignment horizontal="center" vertical="center"/>
      <protection locked="0"/>
    </xf>
    <xf numFmtId="0" fontId="13" fillId="3" borderId="8" xfId="0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 indent="1"/>
    </xf>
    <xf numFmtId="0" fontId="13" fillId="3" borderId="7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horizontal="left" vertical="center"/>
    </xf>
    <xf numFmtId="0" fontId="18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vertical="center"/>
    </xf>
    <xf numFmtId="0" fontId="19" fillId="0" borderId="0" xfId="0" applyFont="1" applyBorder="1" applyAlignment="1" applyProtection="1">
      <alignment horizontal="right" vertical="center"/>
    </xf>
    <xf numFmtId="0" fontId="2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vertical="top" wrapText="1"/>
    </xf>
    <xf numFmtId="0" fontId="20" fillId="0" borderId="0" xfId="0" applyFont="1" applyBorder="1" applyAlignment="1" applyProtection="1">
      <alignment vertical="top" wrapText="1"/>
    </xf>
    <xf numFmtId="0" fontId="20" fillId="0" borderId="0" xfId="0" applyFont="1" applyBorder="1" applyAlignment="1" applyProtection="1">
      <alignment horizontal="center" vertical="top" wrapText="1"/>
    </xf>
    <xf numFmtId="0" fontId="20" fillId="0" borderId="0" xfId="0" applyFont="1" applyFill="1" applyBorder="1" applyAlignment="1" applyProtection="1">
      <alignment horizontal="center" vertical="top" wrapText="1"/>
    </xf>
    <xf numFmtId="0" fontId="1" fillId="0" borderId="22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horizontal="center" vertical="center"/>
      <protection locked="0"/>
    </xf>
    <xf numFmtId="14" fontId="3" fillId="0" borderId="4" xfId="0" applyNumberFormat="1" applyFont="1" applyFill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 vertical="center"/>
      <protection locked="0"/>
    </xf>
    <xf numFmtId="0" fontId="22" fillId="0" borderId="0" xfId="0" applyFont="1" applyProtection="1"/>
    <xf numFmtId="0" fontId="21" fillId="0" borderId="0" xfId="0" applyFont="1" applyFill="1" applyBorder="1" applyAlignment="1" applyProtection="1">
      <alignment horizontal="center" vertical="center"/>
    </xf>
    <xf numFmtId="0" fontId="6" fillId="7" borderId="10" xfId="0" applyFont="1" applyFill="1" applyBorder="1" applyAlignment="1" applyProtection="1">
      <alignment horizontal="left" vertical="center" wrapText="1" indent="1"/>
    </xf>
    <xf numFmtId="0" fontId="6" fillId="7" borderId="6" xfId="0" applyFont="1" applyFill="1" applyBorder="1" applyAlignment="1" applyProtection="1">
      <alignment horizontal="left" vertical="center" wrapText="1" indent="1"/>
    </xf>
    <xf numFmtId="0" fontId="13" fillId="7" borderId="8" xfId="0" applyFont="1" applyFill="1" applyBorder="1" applyAlignment="1" applyProtection="1">
      <alignment horizontal="center" vertical="center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3" fillId="7" borderId="7" xfId="0" applyFont="1" applyFill="1" applyBorder="1" applyAlignment="1" applyProtection="1">
      <alignment horizontal="center" vertical="center"/>
      <protection locked="0"/>
    </xf>
    <xf numFmtId="0" fontId="1" fillId="7" borderId="7" xfId="0" applyFont="1" applyFill="1" applyBorder="1" applyAlignment="1" applyProtection="1">
      <alignment horizontal="center" vertical="center" wrapText="1"/>
      <protection locked="0"/>
    </xf>
    <xf numFmtId="0" fontId="13" fillId="8" borderId="8" xfId="0" applyFont="1" applyFill="1" applyBorder="1" applyAlignment="1" applyProtection="1">
      <alignment horizontal="center" vertical="center"/>
      <protection locked="0"/>
    </xf>
    <xf numFmtId="0" fontId="1" fillId="8" borderId="8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Font="1" applyBorder="1" applyAlignment="1" applyProtection="1">
      <alignment vertical="center" wrapText="1"/>
    </xf>
    <xf numFmtId="0" fontId="1" fillId="0" borderId="0" xfId="0" applyFont="1" applyBorder="1" applyAlignment="1" applyProtection="1">
      <alignment horizontal="right" vertical="center"/>
    </xf>
    <xf numFmtId="1" fontId="6" fillId="0" borderId="26" xfId="0" applyNumberFormat="1" applyFont="1" applyBorder="1" applyAlignment="1" applyProtection="1">
      <alignment horizontal="center" vertical="center"/>
    </xf>
    <xf numFmtId="1" fontId="6" fillId="0" borderId="26" xfId="0" applyNumberFormat="1" applyFont="1" applyBorder="1" applyAlignment="1">
      <alignment horizontal="center" vertical="center"/>
    </xf>
    <xf numFmtId="9" fontId="1" fillId="9" borderId="26" xfId="0" applyNumberFormat="1" applyFont="1" applyFill="1" applyBorder="1" applyAlignment="1" applyProtection="1">
      <alignment horizontal="center" vertical="center"/>
    </xf>
    <xf numFmtId="1" fontId="0" fillId="0" borderId="0" xfId="0" applyNumberFormat="1"/>
    <xf numFmtId="2" fontId="1" fillId="9" borderId="26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vertical="center"/>
    </xf>
    <xf numFmtId="0" fontId="6" fillId="10" borderId="30" xfId="0" applyFont="1" applyFill="1" applyBorder="1" applyAlignment="1">
      <alignment horizontal="left" vertical="center" wrapText="1" indent="1"/>
    </xf>
    <xf numFmtId="0" fontId="6" fillId="10" borderId="31" xfId="0" applyFont="1" applyFill="1" applyBorder="1" applyAlignment="1">
      <alignment horizontal="left" vertical="center" wrapText="1" indent="1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11" xfId="0" applyFont="1" applyFill="1" applyBorder="1" applyAlignment="1" applyProtection="1">
      <alignment horizontal="center" vertical="center" wrapText="1"/>
      <protection locked="0"/>
    </xf>
    <xf numFmtId="0" fontId="13" fillId="11" borderId="3" xfId="0" applyFont="1" applyFill="1" applyBorder="1" applyAlignment="1" applyProtection="1">
      <alignment horizontal="center" vertical="center"/>
      <protection locked="0"/>
    </xf>
    <xf numFmtId="0" fontId="1" fillId="11" borderId="8" xfId="0" applyFont="1" applyFill="1" applyBorder="1" applyAlignment="1" applyProtection="1">
      <alignment horizontal="center" vertical="center"/>
      <protection locked="0"/>
    </xf>
    <xf numFmtId="0" fontId="13" fillId="12" borderId="8" xfId="0" applyFont="1" applyFill="1" applyBorder="1" applyAlignment="1" applyProtection="1">
      <alignment horizontal="center" vertical="center"/>
      <protection locked="0"/>
    </xf>
    <xf numFmtId="0" fontId="1" fillId="12" borderId="8" xfId="0" applyFont="1" applyFill="1" applyBorder="1" applyAlignment="1" applyProtection="1">
      <alignment horizontal="center" vertical="center"/>
      <protection locked="0"/>
    </xf>
    <xf numFmtId="0" fontId="13" fillId="13" borderId="8" xfId="0" applyFont="1" applyFill="1" applyBorder="1" applyAlignment="1" applyProtection="1">
      <alignment horizontal="center" vertical="center"/>
      <protection locked="0"/>
    </xf>
    <xf numFmtId="0" fontId="1" fillId="13" borderId="8" xfId="0" applyFont="1" applyFill="1" applyBorder="1" applyAlignment="1" applyProtection="1">
      <alignment horizontal="center" vertical="center"/>
      <protection locked="0"/>
    </xf>
    <xf numFmtId="0" fontId="13" fillId="14" borderId="8" xfId="0" applyFont="1" applyFill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Alignment="1" applyProtection="1">
      <alignment horizontal="center" vertical="center" wrapText="1"/>
      <protection locked="0"/>
    </xf>
    <xf numFmtId="0" fontId="1" fillId="14" borderId="11" xfId="0" applyFont="1" applyFill="1" applyBorder="1" applyAlignment="1" applyProtection="1">
      <alignment horizontal="center" vertical="center" wrapText="1"/>
      <protection locked="0"/>
    </xf>
    <xf numFmtId="0" fontId="13" fillId="11" borderId="8" xfId="0" applyFont="1" applyFill="1" applyBorder="1" applyAlignment="1" applyProtection="1">
      <alignment horizontal="center" vertical="center"/>
      <protection locked="0"/>
    </xf>
    <xf numFmtId="0" fontId="1" fillId="11" borderId="8" xfId="0" applyFont="1" applyFill="1" applyBorder="1" applyAlignment="1" applyProtection="1">
      <alignment horizontal="center" vertical="center" wrapText="1"/>
      <protection locked="0"/>
    </xf>
    <xf numFmtId="0" fontId="13" fillId="11" borderId="7" xfId="0" applyFont="1" applyFill="1" applyBorder="1" applyAlignment="1" applyProtection="1">
      <alignment horizontal="center" vertical="center"/>
      <protection locked="0"/>
    </xf>
    <xf numFmtId="0" fontId="1" fillId="11" borderId="7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/>
    <xf numFmtId="0" fontId="1" fillId="0" borderId="32" xfId="0" applyFont="1" applyBorder="1" applyAlignment="1" applyProtection="1">
      <alignment horizontal="right" vertical="center"/>
    </xf>
    <xf numFmtId="0" fontId="1" fillId="8" borderId="37" xfId="0" applyFont="1" applyFill="1" applyBorder="1" applyAlignment="1" applyProtection="1">
      <alignment horizontal="center" vertical="center"/>
      <protection locked="0"/>
    </xf>
    <xf numFmtId="0" fontId="1" fillId="11" borderId="37" xfId="0" applyFont="1" applyFill="1" applyBorder="1" applyAlignment="1" applyProtection="1">
      <alignment horizontal="center" vertical="center"/>
      <protection locked="0"/>
    </xf>
    <xf numFmtId="0" fontId="6" fillId="7" borderId="37" xfId="0" applyFont="1" applyFill="1" applyBorder="1" applyAlignment="1" applyProtection="1">
      <alignment horizontal="left" vertical="center" wrapText="1" indent="1"/>
    </xf>
    <xf numFmtId="0" fontId="1" fillId="12" borderId="37" xfId="0" applyFont="1" applyFill="1" applyBorder="1" applyAlignment="1" applyProtection="1">
      <alignment horizontal="center" vertical="center"/>
      <protection locked="0"/>
    </xf>
    <xf numFmtId="0" fontId="1" fillId="13" borderId="37" xfId="0" applyFont="1" applyFill="1" applyBorder="1" applyAlignment="1" applyProtection="1">
      <alignment horizontal="center" vertical="center"/>
      <protection locked="0"/>
    </xf>
    <xf numFmtId="0" fontId="1" fillId="4" borderId="37" xfId="0" applyFont="1" applyFill="1" applyBorder="1" applyAlignment="1" applyProtection="1">
      <alignment horizontal="center" vertical="center"/>
      <protection locked="0"/>
    </xf>
    <xf numFmtId="0" fontId="1" fillId="5" borderId="37" xfId="0" applyFont="1" applyFill="1" applyBorder="1" applyAlignment="1" applyProtection="1">
      <alignment horizontal="center" vertical="center"/>
      <protection locked="0"/>
    </xf>
    <xf numFmtId="0" fontId="1" fillId="3" borderId="42" xfId="0" applyFont="1" applyFill="1" applyBorder="1" applyAlignment="1" applyProtection="1">
      <alignment horizontal="center" vertical="center" wrapText="1"/>
      <protection locked="0"/>
    </xf>
    <xf numFmtId="0" fontId="1" fillId="7" borderId="43" xfId="0" applyFont="1" applyFill="1" applyBorder="1" applyAlignment="1" applyProtection="1">
      <alignment horizontal="center" vertical="center" wrapText="1"/>
      <protection locked="0"/>
    </xf>
    <xf numFmtId="0" fontId="1" fillId="14" borderId="43" xfId="0" applyFont="1" applyFill="1" applyBorder="1" applyAlignment="1" applyProtection="1">
      <alignment horizontal="center" vertical="center" wrapText="1"/>
      <protection locked="0"/>
    </xf>
    <xf numFmtId="0" fontId="1" fillId="7" borderId="44" xfId="0" applyFont="1" applyFill="1" applyBorder="1" applyAlignment="1" applyProtection="1">
      <alignment horizontal="center" vertical="center" wrapText="1"/>
      <protection locked="0"/>
    </xf>
    <xf numFmtId="0" fontId="1" fillId="11" borderId="44" xfId="0" applyFont="1" applyFill="1" applyBorder="1" applyAlignment="1" applyProtection="1">
      <alignment horizontal="center" vertical="center" wrapText="1"/>
      <protection locked="0"/>
    </xf>
    <xf numFmtId="0" fontId="1" fillId="3" borderId="44" xfId="0" applyFont="1" applyFill="1" applyBorder="1" applyAlignment="1" applyProtection="1">
      <alignment horizontal="center" vertical="center" wrapText="1"/>
      <protection locked="0"/>
    </xf>
    <xf numFmtId="0" fontId="1" fillId="0" borderId="42" xfId="0" applyFont="1" applyFill="1" applyBorder="1" applyAlignment="1" applyProtection="1">
      <alignment horizontal="center" vertical="center" wrapText="1"/>
      <protection locked="0"/>
    </xf>
    <xf numFmtId="0" fontId="1" fillId="7" borderId="42" xfId="0" applyFont="1" applyFill="1" applyBorder="1" applyAlignment="1" applyProtection="1">
      <alignment horizontal="center" vertical="center" wrapText="1"/>
      <protection locked="0"/>
    </xf>
    <xf numFmtId="0" fontId="1" fillId="11" borderId="42" xfId="0" applyFont="1" applyFill="1" applyBorder="1" applyAlignment="1" applyProtection="1">
      <alignment horizontal="center" vertical="center"/>
      <protection locked="0"/>
    </xf>
    <xf numFmtId="0" fontId="6" fillId="0" borderId="47" xfId="0" applyFont="1" applyFill="1" applyBorder="1" applyAlignment="1" applyProtection="1">
      <alignment horizontal="left" vertical="center" wrapText="1" indent="1"/>
    </xf>
    <xf numFmtId="0" fontId="13" fillId="7" borderId="48" xfId="0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horizontal="center" vertical="center" wrapText="1"/>
      <protection locked="0"/>
    </xf>
    <xf numFmtId="0" fontId="1" fillId="7" borderId="49" xfId="0" applyFont="1" applyFill="1" applyBorder="1" applyAlignment="1" applyProtection="1">
      <alignment horizontal="center" vertical="center" wrapText="1"/>
      <protection locked="0"/>
    </xf>
    <xf numFmtId="9" fontId="25" fillId="15" borderId="0" xfId="0" applyNumberFormat="1" applyFont="1" applyFill="1" applyBorder="1" applyAlignment="1" applyProtection="1">
      <alignment horizontal="center" vertical="center"/>
    </xf>
    <xf numFmtId="2" fontId="25" fillId="15" borderId="0" xfId="0" applyNumberFormat="1" applyFont="1" applyFill="1" applyBorder="1" applyAlignment="1" applyProtection="1">
      <alignment horizontal="center" vertical="center"/>
    </xf>
    <xf numFmtId="0" fontId="25" fillId="15" borderId="0" xfId="0" applyFont="1" applyFill="1"/>
    <xf numFmtId="0" fontId="25" fillId="15" borderId="0" xfId="0" applyFont="1" applyFill="1" applyBorder="1" applyAlignment="1" applyProtection="1">
      <alignment horizontal="center" vertical="center"/>
    </xf>
    <xf numFmtId="0" fontId="26" fillId="15" borderId="0" xfId="0" applyFont="1" applyFill="1" applyBorder="1" applyAlignment="1" applyProtection="1">
      <alignment horizontal="center" vertical="center"/>
    </xf>
    <xf numFmtId="1" fontId="26" fillId="15" borderId="0" xfId="0" applyNumberFormat="1" applyFont="1" applyFill="1" applyBorder="1" applyAlignment="1" applyProtection="1">
      <alignment horizontal="center" vertical="center"/>
    </xf>
    <xf numFmtId="2" fontId="26" fillId="15" borderId="0" xfId="0" applyNumberFormat="1" applyFont="1" applyFill="1" applyBorder="1" applyAlignment="1" applyProtection="1">
      <alignment horizontal="center" vertical="center"/>
    </xf>
    <xf numFmtId="1" fontId="27" fillId="15" borderId="0" xfId="0" applyNumberFormat="1" applyFont="1" applyFill="1" applyBorder="1" applyAlignment="1" applyProtection="1">
      <alignment horizontal="center" vertical="center"/>
    </xf>
    <xf numFmtId="1" fontId="25" fillId="15" borderId="0" xfId="0" applyNumberFormat="1" applyFont="1" applyFill="1"/>
    <xf numFmtId="9" fontId="26" fillId="15" borderId="0" xfId="0" applyNumberFormat="1" applyFont="1" applyFill="1" applyBorder="1" applyAlignment="1" applyProtection="1">
      <alignment horizontal="center" vertical="center"/>
    </xf>
    <xf numFmtId="0" fontId="0" fillId="0" borderId="52" xfId="0" applyBorder="1" applyAlignment="1">
      <alignment horizontal="right" vertical="center" wrapText="1"/>
    </xf>
    <xf numFmtId="0" fontId="1" fillId="0" borderId="53" xfId="0" applyFont="1" applyBorder="1" applyAlignment="1">
      <alignment vertical="center" wrapText="1"/>
    </xf>
    <xf numFmtId="0" fontId="1" fillId="0" borderId="55" xfId="0" applyFont="1" applyBorder="1" applyAlignment="1" applyProtection="1">
      <alignment horizontal="left" vertical="center" wrapText="1"/>
    </xf>
    <xf numFmtId="0" fontId="3" fillId="0" borderId="55" xfId="0" applyFont="1" applyBorder="1" applyAlignment="1" applyProtection="1">
      <alignment horizontal="left" vertical="center" wrapText="1"/>
      <protection locked="0"/>
    </xf>
    <xf numFmtId="0" fontId="4" fillId="0" borderId="55" xfId="0" applyFont="1" applyBorder="1" applyAlignment="1" applyProtection="1">
      <alignment horizontal="left" vertical="center" wrapText="1"/>
      <protection locked="0"/>
    </xf>
    <xf numFmtId="15" fontId="3" fillId="0" borderId="55" xfId="0" applyNumberFormat="1" applyFont="1" applyBorder="1" applyAlignment="1" applyProtection="1">
      <alignment horizontal="left" vertical="center" wrapText="1"/>
      <protection locked="0"/>
    </xf>
    <xf numFmtId="0" fontId="3" fillId="0" borderId="57" xfId="0" applyFont="1" applyBorder="1" applyAlignment="1" applyProtection="1">
      <alignment horizontal="left" vertical="center" wrapText="1"/>
      <protection locked="0"/>
    </xf>
    <xf numFmtId="0" fontId="28" fillId="0" borderId="0" xfId="0" applyFont="1" applyAlignment="1">
      <alignment vertical="center" wrapText="1"/>
    </xf>
    <xf numFmtId="0" fontId="28" fillId="0" borderId="62" xfId="0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 wrapText="1"/>
    </xf>
    <xf numFmtId="0" fontId="28" fillId="0" borderId="60" xfId="0" applyFont="1" applyBorder="1" applyAlignment="1">
      <alignment horizontal="center" vertical="center" wrapText="1"/>
    </xf>
    <xf numFmtId="0" fontId="28" fillId="0" borderId="61" xfId="0" applyFont="1" applyBorder="1" applyAlignment="1">
      <alignment horizontal="center" vertical="center" wrapText="1"/>
    </xf>
    <xf numFmtId="0" fontId="1" fillId="16" borderId="58" xfId="0" applyFont="1" applyFill="1" applyBorder="1" applyAlignment="1">
      <alignment horizontal="center" vertical="center" wrapText="1"/>
    </xf>
    <xf numFmtId="0" fontId="28" fillId="16" borderId="59" xfId="0" applyFont="1" applyFill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0" fontId="28" fillId="0" borderId="65" xfId="0" applyFont="1" applyBorder="1" applyAlignment="1">
      <alignment horizontal="center" vertical="center" wrapText="1"/>
    </xf>
    <xf numFmtId="0" fontId="1" fillId="16" borderId="50" xfId="0" applyFont="1" applyFill="1" applyBorder="1" applyAlignment="1">
      <alignment horizontal="center" vertical="center" wrapText="1"/>
    </xf>
    <xf numFmtId="0" fontId="1" fillId="16" borderId="51" xfId="0" applyFont="1" applyFill="1" applyBorder="1" applyAlignment="1">
      <alignment horizontal="center" vertical="center" wrapText="1"/>
    </xf>
    <xf numFmtId="0" fontId="1" fillId="16" borderId="59" xfId="0" applyFont="1" applyFill="1" applyBorder="1" applyAlignment="1">
      <alignment horizontal="center" vertical="center" wrapText="1"/>
    </xf>
    <xf numFmtId="0" fontId="0" fillId="0" borderId="60" xfId="0" applyBorder="1" applyAlignment="1" applyProtection="1">
      <alignment horizontal="center" vertical="center" wrapText="1"/>
      <protection locked="0"/>
    </xf>
    <xf numFmtId="0" fontId="0" fillId="0" borderId="61" xfId="0" applyBorder="1" applyAlignment="1" applyProtection="1">
      <alignment horizontal="center" vertical="center" wrapText="1"/>
      <protection locked="0"/>
    </xf>
    <xf numFmtId="0" fontId="5" fillId="0" borderId="62" xfId="0" applyFont="1" applyBorder="1" applyAlignment="1">
      <alignment horizontal="center" vertical="center" wrapText="1"/>
    </xf>
    <xf numFmtId="0" fontId="5" fillId="0" borderId="63" xfId="0" applyFont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2" fontId="6" fillId="0" borderId="27" xfId="0" applyNumberFormat="1" applyFont="1" applyBorder="1" applyAlignment="1" applyProtection="1">
      <alignment horizontal="center" vertical="center"/>
    </xf>
    <xf numFmtId="2" fontId="6" fillId="0" borderId="28" xfId="0" applyNumberFormat="1" applyFont="1" applyBorder="1" applyAlignment="1" applyProtection="1">
      <alignment horizontal="center" vertical="center"/>
    </xf>
    <xf numFmtId="2" fontId="6" fillId="0" borderId="29" xfId="0" applyNumberFormat="1" applyFont="1" applyBorder="1" applyAlignment="1" applyProtection="1">
      <alignment horizontal="center" vertical="center"/>
    </xf>
    <xf numFmtId="2" fontId="6" fillId="0" borderId="26" xfId="0" applyNumberFormat="1" applyFont="1" applyBorder="1" applyAlignment="1" applyProtection="1">
      <alignment horizontal="center" vertical="center"/>
    </xf>
    <xf numFmtId="2" fontId="6" fillId="0" borderId="26" xfId="0" applyNumberFormat="1" applyFont="1" applyBorder="1" applyAlignment="1">
      <alignment horizontal="center" vertical="center"/>
    </xf>
    <xf numFmtId="0" fontId="1" fillId="0" borderId="32" xfId="0" applyFont="1" applyBorder="1" applyAlignment="1" applyProtection="1">
      <alignment horizontal="center" vertical="center"/>
    </xf>
    <xf numFmtId="0" fontId="1" fillId="2" borderId="33" xfId="0" applyFont="1" applyFill="1" applyBorder="1" applyAlignment="1" applyProtection="1">
      <alignment horizontal="left" vertical="center" indent="1"/>
      <protection locked="0"/>
    </xf>
    <xf numFmtId="0" fontId="1" fillId="2" borderId="34" xfId="0" applyFont="1" applyFill="1" applyBorder="1" applyAlignment="1" applyProtection="1">
      <alignment horizontal="left" vertical="center" indent="1"/>
      <protection locked="0"/>
    </xf>
    <xf numFmtId="0" fontId="1" fillId="2" borderId="35" xfId="0" applyFont="1" applyFill="1" applyBorder="1" applyAlignment="1" applyProtection="1">
      <alignment horizontal="left" vertical="center" indent="1"/>
      <protection locked="0"/>
    </xf>
    <xf numFmtId="0" fontId="1" fillId="0" borderId="36" xfId="0" applyFont="1" applyFill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left" vertical="center" wrapText="1" indent="1"/>
    </xf>
    <xf numFmtId="0" fontId="1" fillId="0" borderId="38" xfId="0" applyFont="1" applyFill="1" applyBorder="1" applyAlignment="1" applyProtection="1">
      <alignment horizontal="center" vertical="center" wrapText="1"/>
    </xf>
    <xf numFmtId="0" fontId="0" fillId="0" borderId="13" xfId="0" applyFont="1" applyBorder="1" applyAlignment="1" applyProtection="1">
      <alignment horizontal="left" vertical="center" wrapText="1" indent="1"/>
    </xf>
    <xf numFmtId="0" fontId="0" fillId="0" borderId="10" xfId="0" applyFont="1" applyBorder="1" applyAlignment="1" applyProtection="1">
      <alignment horizontal="left" vertical="center" wrapText="1" indent="1"/>
    </xf>
    <xf numFmtId="0" fontId="1" fillId="0" borderId="39" xfId="0" applyFont="1" applyFill="1" applyBorder="1" applyAlignment="1" applyProtection="1">
      <alignment horizontal="center" vertical="center" wrapText="1"/>
    </xf>
    <xf numFmtId="0" fontId="1" fillId="2" borderId="40" xfId="0" applyFont="1" applyFill="1" applyBorder="1" applyAlignment="1" applyProtection="1">
      <alignment horizontal="left" vertical="center" wrapText="1" indent="1"/>
      <protection locked="0"/>
    </xf>
    <xf numFmtId="0" fontId="1" fillId="2" borderId="5" xfId="0" applyFont="1" applyFill="1" applyBorder="1" applyAlignment="1" applyProtection="1">
      <alignment horizontal="left" vertical="center" wrapText="1" indent="1"/>
      <protection locked="0"/>
    </xf>
    <xf numFmtId="0" fontId="1" fillId="2" borderId="41" xfId="0" applyFont="1" applyFill="1" applyBorder="1" applyAlignment="1" applyProtection="1">
      <alignment horizontal="left" vertical="center" wrapText="1" indent="1"/>
      <protection locked="0"/>
    </xf>
    <xf numFmtId="0" fontId="0" fillId="0" borderId="10" xfId="0" applyFont="1" applyFill="1" applyBorder="1" applyAlignment="1" applyProtection="1">
      <alignment horizontal="left" vertical="center" wrapText="1" indent="1"/>
    </xf>
    <xf numFmtId="0" fontId="0" fillId="0" borderId="9" xfId="0" applyFont="1" applyBorder="1" applyAlignment="1" applyProtection="1">
      <alignment horizontal="left" vertical="center" wrapText="1" indent="1"/>
    </xf>
    <xf numFmtId="9" fontId="0" fillId="0" borderId="0" xfId="0" applyNumberFormat="1" applyFont="1" applyBorder="1" applyAlignment="1" applyProtection="1">
      <alignment vertical="center" wrapText="1"/>
    </xf>
    <xf numFmtId="9" fontId="14" fillId="0" borderId="0" xfId="0" applyNumberFormat="1" applyFont="1" applyBorder="1" applyAlignment="1" applyProtection="1">
      <alignment horizontal="center" vertical="center"/>
    </xf>
    <xf numFmtId="164" fontId="9" fillId="6" borderId="16" xfId="0" applyNumberFormat="1" applyFont="1" applyFill="1" applyBorder="1" applyAlignment="1" applyProtection="1">
      <alignment horizontal="center" vertical="center"/>
    </xf>
    <xf numFmtId="0" fontId="9" fillId="6" borderId="17" xfId="0" applyFont="1" applyFill="1" applyBorder="1" applyAlignment="1" applyProtection="1">
      <alignment horizontal="center" vertical="center"/>
    </xf>
    <xf numFmtId="0" fontId="1" fillId="0" borderId="45" xfId="0" applyFont="1" applyFill="1" applyBorder="1" applyAlignment="1" applyProtection="1">
      <alignment horizontal="center" vertical="center" wrapText="1"/>
    </xf>
    <xf numFmtId="0" fontId="1" fillId="0" borderId="46" xfId="0" applyFont="1" applyFill="1" applyBorder="1" applyAlignment="1" applyProtection="1">
      <alignment horizontal="center" vertical="center" wrapText="1"/>
    </xf>
    <xf numFmtId="0" fontId="0" fillId="0" borderId="47" xfId="0" applyFont="1" applyBorder="1" applyAlignment="1" applyProtection="1">
      <alignment horizontal="left" vertical="center" wrapText="1" indent="1"/>
    </xf>
    <xf numFmtId="164" fontId="8" fillId="0" borderId="15" xfId="0" applyNumberFormat="1" applyFont="1" applyFill="1" applyBorder="1" applyAlignment="1" applyProtection="1">
      <alignment horizontal="center" vertical="center"/>
    </xf>
    <xf numFmtId="0" fontId="15" fillId="0" borderId="15" xfId="0" applyFont="1" applyBorder="1" applyAlignment="1" applyProtection="1">
      <alignment horizontal="center" vertical="center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</xf>
    <xf numFmtId="0" fontId="0" fillId="0" borderId="25" xfId="0" applyFont="1" applyBorder="1" applyAlignment="1" applyProtection="1">
      <alignment horizontal="center" vertical="center" wrapText="1"/>
      <protection locked="0"/>
    </xf>
    <xf numFmtId="14" fontId="21" fillId="0" borderId="0" xfId="0" applyNumberFormat="1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right" vertical="center"/>
    </xf>
    <xf numFmtId="0" fontId="1" fillId="6" borderId="18" xfId="0" applyFont="1" applyFill="1" applyBorder="1" applyAlignment="1" applyProtection="1">
      <alignment horizontal="center" vertical="center"/>
    </xf>
    <xf numFmtId="0" fontId="2" fillId="6" borderId="19" xfId="0" applyFont="1" applyFill="1" applyBorder="1" applyAlignment="1" applyProtection="1">
      <alignment horizontal="center" vertical="center"/>
    </xf>
    <xf numFmtId="0" fontId="20" fillId="0" borderId="20" xfId="0" applyFont="1" applyBorder="1" applyAlignment="1" applyProtection="1">
      <alignment vertical="top" wrapText="1"/>
      <protection locked="0"/>
    </xf>
    <xf numFmtId="0" fontId="1" fillId="0" borderId="21" xfId="0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center" vertical="center" wrapText="1"/>
      <protection locked="0"/>
    </xf>
    <xf numFmtId="14" fontId="3" fillId="0" borderId="24" xfId="0" applyNumberFormat="1" applyFont="1" applyBorder="1" applyAlignment="1" applyProtection="1">
      <alignment horizontal="center" vertical="center"/>
      <protection locked="0"/>
    </xf>
    <xf numFmtId="0" fontId="0" fillId="0" borderId="23" xfId="0" applyFont="1" applyFill="1" applyBorder="1" applyAlignment="1" applyProtection="1">
      <alignment horizontal="center" vertical="center" wrapText="1"/>
      <protection locked="0"/>
    </xf>
    <xf numFmtId="0" fontId="0" fillId="0" borderId="54" xfId="0" applyBorder="1" applyAlignment="1">
      <alignment horizontal="right" vertical="center" wrapText="1"/>
    </xf>
    <xf numFmtId="0" fontId="0" fillId="0" borderId="56" xfId="0" applyBorder="1" applyAlignment="1">
      <alignment horizontal="right" vertical="center" wrapText="1"/>
    </xf>
  </cellXfs>
  <cellStyles count="3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FFCD1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>
    <pageSetUpPr fitToPage="1"/>
  </sheetPr>
  <dimension ref="A1:I41"/>
  <sheetViews>
    <sheetView tabSelected="1" workbookViewId="0">
      <selection activeCell="B5" sqref="B5"/>
    </sheetView>
  </sheetViews>
  <sheetFormatPr baseColWidth="10" defaultRowHeight="12.75"/>
  <cols>
    <col min="1" max="1" width="18.85546875" style="1" bestFit="1" customWidth="1"/>
    <col min="2" max="2" width="110.28515625" style="1" customWidth="1"/>
    <col min="3" max="3" width="4.42578125" style="1" customWidth="1"/>
    <col min="4" max="256" width="11.42578125" style="1"/>
    <col min="257" max="257" width="18.85546875" style="1" bestFit="1" customWidth="1"/>
    <col min="258" max="258" width="110.28515625" style="1" customWidth="1"/>
    <col min="259" max="259" width="4.42578125" style="1" customWidth="1"/>
    <col min="260" max="512" width="11.42578125" style="1"/>
    <col min="513" max="513" width="18.85546875" style="1" bestFit="1" customWidth="1"/>
    <col min="514" max="514" width="110.28515625" style="1" customWidth="1"/>
    <col min="515" max="515" width="4.42578125" style="1" customWidth="1"/>
    <col min="516" max="768" width="11.42578125" style="1"/>
    <col min="769" max="769" width="18.85546875" style="1" bestFit="1" customWidth="1"/>
    <col min="770" max="770" width="110.28515625" style="1" customWidth="1"/>
    <col min="771" max="771" width="4.42578125" style="1" customWidth="1"/>
    <col min="772" max="1024" width="11.42578125" style="1"/>
    <col min="1025" max="1025" width="18.85546875" style="1" bestFit="1" customWidth="1"/>
    <col min="1026" max="1026" width="110.28515625" style="1" customWidth="1"/>
    <col min="1027" max="1027" width="4.42578125" style="1" customWidth="1"/>
    <col min="1028" max="1280" width="11.42578125" style="1"/>
    <col min="1281" max="1281" width="18.85546875" style="1" bestFit="1" customWidth="1"/>
    <col min="1282" max="1282" width="110.28515625" style="1" customWidth="1"/>
    <col min="1283" max="1283" width="4.42578125" style="1" customWidth="1"/>
    <col min="1284" max="1536" width="11.42578125" style="1"/>
    <col min="1537" max="1537" width="18.85546875" style="1" bestFit="1" customWidth="1"/>
    <col min="1538" max="1538" width="110.28515625" style="1" customWidth="1"/>
    <col min="1539" max="1539" width="4.42578125" style="1" customWidth="1"/>
    <col min="1540" max="1792" width="11.42578125" style="1"/>
    <col min="1793" max="1793" width="18.85546875" style="1" bestFit="1" customWidth="1"/>
    <col min="1794" max="1794" width="110.28515625" style="1" customWidth="1"/>
    <col min="1795" max="1795" width="4.42578125" style="1" customWidth="1"/>
    <col min="1796" max="2048" width="11.42578125" style="1"/>
    <col min="2049" max="2049" width="18.85546875" style="1" bestFit="1" customWidth="1"/>
    <col min="2050" max="2050" width="110.28515625" style="1" customWidth="1"/>
    <col min="2051" max="2051" width="4.42578125" style="1" customWidth="1"/>
    <col min="2052" max="2304" width="11.42578125" style="1"/>
    <col min="2305" max="2305" width="18.85546875" style="1" bestFit="1" customWidth="1"/>
    <col min="2306" max="2306" width="110.28515625" style="1" customWidth="1"/>
    <col min="2307" max="2307" width="4.42578125" style="1" customWidth="1"/>
    <col min="2308" max="2560" width="11.42578125" style="1"/>
    <col min="2561" max="2561" width="18.85546875" style="1" bestFit="1" customWidth="1"/>
    <col min="2562" max="2562" width="110.28515625" style="1" customWidth="1"/>
    <col min="2563" max="2563" width="4.42578125" style="1" customWidth="1"/>
    <col min="2564" max="2816" width="11.42578125" style="1"/>
    <col min="2817" max="2817" width="18.85546875" style="1" bestFit="1" customWidth="1"/>
    <col min="2818" max="2818" width="110.28515625" style="1" customWidth="1"/>
    <col min="2819" max="2819" width="4.42578125" style="1" customWidth="1"/>
    <col min="2820" max="3072" width="11.42578125" style="1"/>
    <col min="3073" max="3073" width="18.85546875" style="1" bestFit="1" customWidth="1"/>
    <col min="3074" max="3074" width="110.28515625" style="1" customWidth="1"/>
    <col min="3075" max="3075" width="4.42578125" style="1" customWidth="1"/>
    <col min="3076" max="3328" width="11.42578125" style="1"/>
    <col min="3329" max="3329" width="18.85546875" style="1" bestFit="1" customWidth="1"/>
    <col min="3330" max="3330" width="110.28515625" style="1" customWidth="1"/>
    <col min="3331" max="3331" width="4.42578125" style="1" customWidth="1"/>
    <col min="3332" max="3584" width="11.42578125" style="1"/>
    <col min="3585" max="3585" width="18.85546875" style="1" bestFit="1" customWidth="1"/>
    <col min="3586" max="3586" width="110.28515625" style="1" customWidth="1"/>
    <col min="3587" max="3587" width="4.42578125" style="1" customWidth="1"/>
    <col min="3588" max="3840" width="11.42578125" style="1"/>
    <col min="3841" max="3841" width="18.85546875" style="1" bestFit="1" customWidth="1"/>
    <col min="3842" max="3842" width="110.28515625" style="1" customWidth="1"/>
    <col min="3843" max="3843" width="4.42578125" style="1" customWidth="1"/>
    <col min="3844" max="4096" width="11.42578125" style="1"/>
    <col min="4097" max="4097" width="18.85546875" style="1" bestFit="1" customWidth="1"/>
    <col min="4098" max="4098" width="110.28515625" style="1" customWidth="1"/>
    <col min="4099" max="4099" width="4.42578125" style="1" customWidth="1"/>
    <col min="4100" max="4352" width="11.42578125" style="1"/>
    <col min="4353" max="4353" width="18.85546875" style="1" bestFit="1" customWidth="1"/>
    <col min="4354" max="4354" width="110.28515625" style="1" customWidth="1"/>
    <col min="4355" max="4355" width="4.42578125" style="1" customWidth="1"/>
    <col min="4356" max="4608" width="11.42578125" style="1"/>
    <col min="4609" max="4609" width="18.85546875" style="1" bestFit="1" customWidth="1"/>
    <col min="4610" max="4610" width="110.28515625" style="1" customWidth="1"/>
    <col min="4611" max="4611" width="4.42578125" style="1" customWidth="1"/>
    <col min="4612" max="4864" width="11.42578125" style="1"/>
    <col min="4865" max="4865" width="18.85546875" style="1" bestFit="1" customWidth="1"/>
    <col min="4866" max="4866" width="110.28515625" style="1" customWidth="1"/>
    <col min="4867" max="4867" width="4.42578125" style="1" customWidth="1"/>
    <col min="4868" max="5120" width="11.42578125" style="1"/>
    <col min="5121" max="5121" width="18.85546875" style="1" bestFit="1" customWidth="1"/>
    <col min="5122" max="5122" width="110.28515625" style="1" customWidth="1"/>
    <col min="5123" max="5123" width="4.42578125" style="1" customWidth="1"/>
    <col min="5124" max="5376" width="11.42578125" style="1"/>
    <col min="5377" max="5377" width="18.85546875" style="1" bestFit="1" customWidth="1"/>
    <col min="5378" max="5378" width="110.28515625" style="1" customWidth="1"/>
    <col min="5379" max="5379" width="4.42578125" style="1" customWidth="1"/>
    <col min="5380" max="5632" width="11.42578125" style="1"/>
    <col min="5633" max="5633" width="18.85546875" style="1" bestFit="1" customWidth="1"/>
    <col min="5634" max="5634" width="110.28515625" style="1" customWidth="1"/>
    <col min="5635" max="5635" width="4.42578125" style="1" customWidth="1"/>
    <col min="5636" max="5888" width="11.42578125" style="1"/>
    <col min="5889" max="5889" width="18.85546875" style="1" bestFit="1" customWidth="1"/>
    <col min="5890" max="5890" width="110.28515625" style="1" customWidth="1"/>
    <col min="5891" max="5891" width="4.42578125" style="1" customWidth="1"/>
    <col min="5892" max="6144" width="11.42578125" style="1"/>
    <col min="6145" max="6145" width="18.85546875" style="1" bestFit="1" customWidth="1"/>
    <col min="6146" max="6146" width="110.28515625" style="1" customWidth="1"/>
    <col min="6147" max="6147" width="4.42578125" style="1" customWidth="1"/>
    <col min="6148" max="6400" width="11.42578125" style="1"/>
    <col min="6401" max="6401" width="18.85546875" style="1" bestFit="1" customWidth="1"/>
    <col min="6402" max="6402" width="110.28515625" style="1" customWidth="1"/>
    <col min="6403" max="6403" width="4.42578125" style="1" customWidth="1"/>
    <col min="6404" max="6656" width="11.42578125" style="1"/>
    <col min="6657" max="6657" width="18.85546875" style="1" bestFit="1" customWidth="1"/>
    <col min="6658" max="6658" width="110.28515625" style="1" customWidth="1"/>
    <col min="6659" max="6659" width="4.42578125" style="1" customWidth="1"/>
    <col min="6660" max="6912" width="11.42578125" style="1"/>
    <col min="6913" max="6913" width="18.85546875" style="1" bestFit="1" customWidth="1"/>
    <col min="6914" max="6914" width="110.28515625" style="1" customWidth="1"/>
    <col min="6915" max="6915" width="4.42578125" style="1" customWidth="1"/>
    <col min="6916" max="7168" width="11.42578125" style="1"/>
    <col min="7169" max="7169" width="18.85546875" style="1" bestFit="1" customWidth="1"/>
    <col min="7170" max="7170" width="110.28515625" style="1" customWidth="1"/>
    <col min="7171" max="7171" width="4.42578125" style="1" customWidth="1"/>
    <col min="7172" max="7424" width="11.42578125" style="1"/>
    <col min="7425" max="7425" width="18.85546875" style="1" bestFit="1" customWidth="1"/>
    <col min="7426" max="7426" width="110.28515625" style="1" customWidth="1"/>
    <col min="7427" max="7427" width="4.42578125" style="1" customWidth="1"/>
    <col min="7428" max="7680" width="11.42578125" style="1"/>
    <col min="7681" max="7681" width="18.85546875" style="1" bestFit="1" customWidth="1"/>
    <col min="7682" max="7682" width="110.28515625" style="1" customWidth="1"/>
    <col min="7683" max="7683" width="4.42578125" style="1" customWidth="1"/>
    <col min="7684" max="7936" width="11.42578125" style="1"/>
    <col min="7937" max="7937" width="18.85546875" style="1" bestFit="1" customWidth="1"/>
    <col min="7938" max="7938" width="110.28515625" style="1" customWidth="1"/>
    <col min="7939" max="7939" width="4.42578125" style="1" customWidth="1"/>
    <col min="7940" max="8192" width="11.42578125" style="1"/>
    <col min="8193" max="8193" width="18.85546875" style="1" bestFit="1" customWidth="1"/>
    <col min="8194" max="8194" width="110.28515625" style="1" customWidth="1"/>
    <col min="8195" max="8195" width="4.42578125" style="1" customWidth="1"/>
    <col min="8196" max="8448" width="11.42578125" style="1"/>
    <col min="8449" max="8449" width="18.85546875" style="1" bestFit="1" customWidth="1"/>
    <col min="8450" max="8450" width="110.28515625" style="1" customWidth="1"/>
    <col min="8451" max="8451" width="4.42578125" style="1" customWidth="1"/>
    <col min="8452" max="8704" width="11.42578125" style="1"/>
    <col min="8705" max="8705" width="18.85546875" style="1" bestFit="1" customWidth="1"/>
    <col min="8706" max="8706" width="110.28515625" style="1" customWidth="1"/>
    <col min="8707" max="8707" width="4.42578125" style="1" customWidth="1"/>
    <col min="8708" max="8960" width="11.42578125" style="1"/>
    <col min="8961" max="8961" width="18.85546875" style="1" bestFit="1" customWidth="1"/>
    <col min="8962" max="8962" width="110.28515625" style="1" customWidth="1"/>
    <col min="8963" max="8963" width="4.42578125" style="1" customWidth="1"/>
    <col min="8964" max="9216" width="11.42578125" style="1"/>
    <col min="9217" max="9217" width="18.85546875" style="1" bestFit="1" customWidth="1"/>
    <col min="9218" max="9218" width="110.28515625" style="1" customWidth="1"/>
    <col min="9219" max="9219" width="4.42578125" style="1" customWidth="1"/>
    <col min="9220" max="9472" width="11.42578125" style="1"/>
    <col min="9473" max="9473" width="18.85546875" style="1" bestFit="1" customWidth="1"/>
    <col min="9474" max="9474" width="110.28515625" style="1" customWidth="1"/>
    <col min="9475" max="9475" width="4.42578125" style="1" customWidth="1"/>
    <col min="9476" max="9728" width="11.42578125" style="1"/>
    <col min="9729" max="9729" width="18.85546875" style="1" bestFit="1" customWidth="1"/>
    <col min="9730" max="9730" width="110.28515625" style="1" customWidth="1"/>
    <col min="9731" max="9731" width="4.42578125" style="1" customWidth="1"/>
    <col min="9732" max="9984" width="11.42578125" style="1"/>
    <col min="9985" max="9985" width="18.85546875" style="1" bestFit="1" customWidth="1"/>
    <col min="9986" max="9986" width="110.28515625" style="1" customWidth="1"/>
    <col min="9987" max="9987" width="4.42578125" style="1" customWidth="1"/>
    <col min="9988" max="10240" width="11.42578125" style="1"/>
    <col min="10241" max="10241" width="18.85546875" style="1" bestFit="1" customWidth="1"/>
    <col min="10242" max="10242" width="110.28515625" style="1" customWidth="1"/>
    <col min="10243" max="10243" width="4.42578125" style="1" customWidth="1"/>
    <col min="10244" max="10496" width="11.42578125" style="1"/>
    <col min="10497" max="10497" width="18.85546875" style="1" bestFit="1" customWidth="1"/>
    <col min="10498" max="10498" width="110.28515625" style="1" customWidth="1"/>
    <col min="10499" max="10499" width="4.42578125" style="1" customWidth="1"/>
    <col min="10500" max="10752" width="11.42578125" style="1"/>
    <col min="10753" max="10753" width="18.85546875" style="1" bestFit="1" customWidth="1"/>
    <col min="10754" max="10754" width="110.28515625" style="1" customWidth="1"/>
    <col min="10755" max="10755" width="4.42578125" style="1" customWidth="1"/>
    <col min="10756" max="11008" width="11.42578125" style="1"/>
    <col min="11009" max="11009" width="18.85546875" style="1" bestFit="1" customWidth="1"/>
    <col min="11010" max="11010" width="110.28515625" style="1" customWidth="1"/>
    <col min="11011" max="11011" width="4.42578125" style="1" customWidth="1"/>
    <col min="11012" max="11264" width="11.42578125" style="1"/>
    <col min="11265" max="11265" width="18.85546875" style="1" bestFit="1" customWidth="1"/>
    <col min="11266" max="11266" width="110.28515625" style="1" customWidth="1"/>
    <col min="11267" max="11267" width="4.42578125" style="1" customWidth="1"/>
    <col min="11268" max="11520" width="11.42578125" style="1"/>
    <col min="11521" max="11521" width="18.85546875" style="1" bestFit="1" customWidth="1"/>
    <col min="11522" max="11522" width="110.28515625" style="1" customWidth="1"/>
    <col min="11523" max="11523" width="4.42578125" style="1" customWidth="1"/>
    <col min="11524" max="11776" width="11.42578125" style="1"/>
    <col min="11777" max="11777" width="18.85546875" style="1" bestFit="1" customWidth="1"/>
    <col min="11778" max="11778" width="110.28515625" style="1" customWidth="1"/>
    <col min="11779" max="11779" width="4.42578125" style="1" customWidth="1"/>
    <col min="11780" max="12032" width="11.42578125" style="1"/>
    <col min="12033" max="12033" width="18.85546875" style="1" bestFit="1" customWidth="1"/>
    <col min="12034" max="12034" width="110.28515625" style="1" customWidth="1"/>
    <col min="12035" max="12035" width="4.42578125" style="1" customWidth="1"/>
    <col min="12036" max="12288" width="11.42578125" style="1"/>
    <col min="12289" max="12289" width="18.85546875" style="1" bestFit="1" customWidth="1"/>
    <col min="12290" max="12290" width="110.28515625" style="1" customWidth="1"/>
    <col min="12291" max="12291" width="4.42578125" style="1" customWidth="1"/>
    <col min="12292" max="12544" width="11.42578125" style="1"/>
    <col min="12545" max="12545" width="18.85546875" style="1" bestFit="1" customWidth="1"/>
    <col min="12546" max="12546" width="110.28515625" style="1" customWidth="1"/>
    <col min="12547" max="12547" width="4.42578125" style="1" customWidth="1"/>
    <col min="12548" max="12800" width="11.42578125" style="1"/>
    <col min="12801" max="12801" width="18.85546875" style="1" bestFit="1" customWidth="1"/>
    <col min="12802" max="12802" width="110.28515625" style="1" customWidth="1"/>
    <col min="12803" max="12803" width="4.42578125" style="1" customWidth="1"/>
    <col min="12804" max="13056" width="11.42578125" style="1"/>
    <col min="13057" max="13057" width="18.85546875" style="1" bestFit="1" customWidth="1"/>
    <col min="13058" max="13058" width="110.28515625" style="1" customWidth="1"/>
    <col min="13059" max="13059" width="4.42578125" style="1" customWidth="1"/>
    <col min="13060" max="13312" width="11.42578125" style="1"/>
    <col min="13313" max="13313" width="18.85546875" style="1" bestFit="1" customWidth="1"/>
    <col min="13314" max="13314" width="110.28515625" style="1" customWidth="1"/>
    <col min="13315" max="13315" width="4.42578125" style="1" customWidth="1"/>
    <col min="13316" max="13568" width="11.42578125" style="1"/>
    <col min="13569" max="13569" width="18.85546875" style="1" bestFit="1" customWidth="1"/>
    <col min="13570" max="13570" width="110.28515625" style="1" customWidth="1"/>
    <col min="13571" max="13571" width="4.42578125" style="1" customWidth="1"/>
    <col min="13572" max="13824" width="11.42578125" style="1"/>
    <col min="13825" max="13825" width="18.85546875" style="1" bestFit="1" customWidth="1"/>
    <col min="13826" max="13826" width="110.28515625" style="1" customWidth="1"/>
    <col min="13827" max="13827" width="4.42578125" style="1" customWidth="1"/>
    <col min="13828" max="14080" width="11.42578125" style="1"/>
    <col min="14081" max="14081" width="18.85546875" style="1" bestFit="1" customWidth="1"/>
    <col min="14082" max="14082" width="110.28515625" style="1" customWidth="1"/>
    <col min="14083" max="14083" width="4.42578125" style="1" customWidth="1"/>
    <col min="14084" max="14336" width="11.42578125" style="1"/>
    <col min="14337" max="14337" width="18.85546875" style="1" bestFit="1" customWidth="1"/>
    <col min="14338" max="14338" width="110.28515625" style="1" customWidth="1"/>
    <col min="14339" max="14339" width="4.42578125" style="1" customWidth="1"/>
    <col min="14340" max="14592" width="11.42578125" style="1"/>
    <col min="14593" max="14593" width="18.85546875" style="1" bestFit="1" customWidth="1"/>
    <col min="14594" max="14594" width="110.28515625" style="1" customWidth="1"/>
    <col min="14595" max="14595" width="4.42578125" style="1" customWidth="1"/>
    <col min="14596" max="14848" width="11.42578125" style="1"/>
    <col min="14849" max="14849" width="18.85546875" style="1" bestFit="1" customWidth="1"/>
    <col min="14850" max="14850" width="110.28515625" style="1" customWidth="1"/>
    <col min="14851" max="14851" width="4.42578125" style="1" customWidth="1"/>
    <col min="14852" max="15104" width="11.42578125" style="1"/>
    <col min="15105" max="15105" width="18.85546875" style="1" bestFit="1" customWidth="1"/>
    <col min="15106" max="15106" width="110.28515625" style="1" customWidth="1"/>
    <col min="15107" max="15107" width="4.42578125" style="1" customWidth="1"/>
    <col min="15108" max="15360" width="11.42578125" style="1"/>
    <col min="15361" max="15361" width="18.85546875" style="1" bestFit="1" customWidth="1"/>
    <col min="15362" max="15362" width="110.28515625" style="1" customWidth="1"/>
    <col min="15363" max="15363" width="4.42578125" style="1" customWidth="1"/>
    <col min="15364" max="15616" width="11.42578125" style="1"/>
    <col min="15617" max="15617" width="18.85546875" style="1" bestFit="1" customWidth="1"/>
    <col min="15618" max="15618" width="110.28515625" style="1" customWidth="1"/>
    <col min="15619" max="15619" width="4.42578125" style="1" customWidth="1"/>
    <col min="15620" max="15872" width="11.42578125" style="1"/>
    <col min="15873" max="15873" width="18.85546875" style="1" bestFit="1" customWidth="1"/>
    <col min="15874" max="15874" width="110.28515625" style="1" customWidth="1"/>
    <col min="15875" max="15875" width="4.42578125" style="1" customWidth="1"/>
    <col min="15876" max="16128" width="11.42578125" style="1"/>
    <col min="16129" max="16129" width="18.85546875" style="1" bestFit="1" customWidth="1"/>
    <col min="16130" max="16130" width="110.28515625" style="1" customWidth="1"/>
    <col min="16131" max="16131" width="4.42578125" style="1" customWidth="1"/>
    <col min="16132" max="16384" width="11.42578125" style="1"/>
  </cols>
  <sheetData>
    <row r="1" spans="1:3" ht="13.5" thickTop="1">
      <c r="A1" s="146" t="s">
        <v>0</v>
      </c>
      <c r="B1" s="147"/>
    </row>
    <row r="2" spans="1:3" ht="12.75" customHeight="1">
      <c r="A2" s="130" t="s">
        <v>1</v>
      </c>
      <c r="B2" s="131" t="s">
        <v>89</v>
      </c>
    </row>
    <row r="3" spans="1:3" ht="12.75" customHeight="1">
      <c r="A3" s="130" t="s">
        <v>2</v>
      </c>
      <c r="B3" s="2" t="s">
        <v>85</v>
      </c>
    </row>
    <row r="4" spans="1:3">
      <c r="A4" s="198" t="s">
        <v>3</v>
      </c>
      <c r="B4" s="132" t="s">
        <v>90</v>
      </c>
    </row>
    <row r="5" spans="1:3">
      <c r="A5" s="198" t="s">
        <v>4</v>
      </c>
      <c r="B5" s="132">
        <v>6</v>
      </c>
    </row>
    <row r="6" spans="1:3">
      <c r="A6" s="198" t="s">
        <v>5</v>
      </c>
      <c r="B6" s="133"/>
    </row>
    <row r="7" spans="1:3">
      <c r="A7" s="198" t="s">
        <v>6</v>
      </c>
      <c r="B7" s="133"/>
    </row>
    <row r="8" spans="1:3">
      <c r="A8" s="198" t="s">
        <v>8</v>
      </c>
      <c r="B8" s="134"/>
    </row>
    <row r="9" spans="1:3">
      <c r="A9" s="198" t="s">
        <v>9</v>
      </c>
      <c r="B9" s="134"/>
    </row>
    <row r="10" spans="1:3">
      <c r="A10" s="198" t="s">
        <v>7</v>
      </c>
      <c r="B10" s="135"/>
    </row>
    <row r="11" spans="1:3" ht="13.5" thickBot="1">
      <c r="A11" s="199" t="s">
        <v>91</v>
      </c>
      <c r="B11" s="136"/>
    </row>
    <row r="12" spans="1:3">
      <c r="A12" s="142" t="s">
        <v>95</v>
      </c>
      <c r="B12" s="148"/>
    </row>
    <row r="13" spans="1:3" ht="21" customHeight="1" thickBot="1">
      <c r="A13" s="149"/>
      <c r="B13" s="150"/>
    </row>
    <row r="14" spans="1:3">
      <c r="A14" s="142" t="s">
        <v>92</v>
      </c>
      <c r="B14" s="148"/>
      <c r="C14" s="3"/>
    </row>
    <row r="15" spans="1:3">
      <c r="A15" s="151"/>
      <c r="B15" s="152"/>
      <c r="C15" s="3"/>
    </row>
    <row r="16" spans="1:3">
      <c r="A16" s="151"/>
      <c r="B16" s="152"/>
      <c r="C16" s="3"/>
    </row>
    <row r="17" spans="1:9">
      <c r="A17" s="151"/>
      <c r="B17" s="152"/>
      <c r="C17" s="3"/>
    </row>
    <row r="18" spans="1:9">
      <c r="A18" s="151"/>
      <c r="B18" s="152"/>
      <c r="C18" s="3"/>
    </row>
    <row r="19" spans="1:9">
      <c r="A19" s="151"/>
      <c r="B19" s="152"/>
      <c r="C19" s="3"/>
    </row>
    <row r="20" spans="1:9">
      <c r="A20" s="151"/>
      <c r="B20" s="152"/>
      <c r="C20" s="3"/>
    </row>
    <row r="21" spans="1:9">
      <c r="A21" s="151"/>
      <c r="B21" s="152"/>
      <c r="C21" s="3"/>
    </row>
    <row r="22" spans="1:9" ht="13.5" thickBot="1">
      <c r="A22" s="153"/>
      <c r="B22" s="154"/>
      <c r="C22" s="3"/>
    </row>
    <row r="23" spans="1:9" s="137" customFormat="1">
      <c r="A23" s="142" t="s">
        <v>93</v>
      </c>
      <c r="B23" s="148"/>
      <c r="C23" s="3"/>
      <c r="D23" s="3"/>
      <c r="E23" s="3"/>
      <c r="F23" s="3"/>
      <c r="G23" s="3"/>
      <c r="H23" s="3"/>
      <c r="I23" s="3"/>
    </row>
    <row r="24" spans="1:9" s="137" customFormat="1">
      <c r="A24" s="138"/>
      <c r="B24" s="139"/>
      <c r="C24" s="3"/>
      <c r="D24" s="3"/>
      <c r="E24" s="3"/>
      <c r="F24" s="3"/>
      <c r="G24" s="3"/>
      <c r="H24" s="3"/>
      <c r="I24" s="3"/>
    </row>
    <row r="25" spans="1:9" s="137" customFormat="1">
      <c r="A25" s="138"/>
      <c r="B25" s="139"/>
      <c r="C25" s="3"/>
      <c r="D25" s="3"/>
      <c r="E25" s="3"/>
      <c r="F25" s="3"/>
      <c r="G25" s="3"/>
      <c r="H25" s="3"/>
      <c r="I25" s="3"/>
    </row>
    <row r="26" spans="1:9" s="137" customFormat="1">
      <c r="A26" s="138"/>
      <c r="B26" s="139"/>
      <c r="C26" s="3"/>
      <c r="D26" s="3"/>
      <c r="E26" s="3"/>
      <c r="F26" s="3"/>
      <c r="G26" s="3"/>
      <c r="H26" s="3"/>
      <c r="I26" s="3"/>
    </row>
    <row r="27" spans="1:9" s="137" customFormat="1">
      <c r="A27" s="138"/>
      <c r="B27" s="139"/>
      <c r="C27" s="3"/>
      <c r="D27" s="3"/>
      <c r="E27" s="3"/>
      <c r="F27" s="3"/>
      <c r="G27" s="3"/>
      <c r="H27" s="3"/>
      <c r="I27" s="3"/>
    </row>
    <row r="28" spans="1:9" s="137" customFormat="1">
      <c r="A28" s="138"/>
      <c r="B28" s="139"/>
      <c r="D28" s="3"/>
      <c r="E28" s="3"/>
      <c r="F28" s="3"/>
      <c r="G28" s="3"/>
      <c r="H28" s="3"/>
      <c r="I28" s="3"/>
    </row>
    <row r="29" spans="1:9" s="137" customFormat="1">
      <c r="A29" s="138"/>
      <c r="B29" s="139"/>
      <c r="D29" s="3"/>
      <c r="E29" s="3"/>
      <c r="F29" s="3"/>
      <c r="G29" s="3"/>
      <c r="H29" s="3"/>
      <c r="I29" s="3"/>
    </row>
    <row r="30" spans="1:9" s="137" customFormat="1">
      <c r="A30" s="138"/>
      <c r="B30" s="139"/>
      <c r="D30" s="3"/>
      <c r="E30" s="3"/>
      <c r="F30" s="3"/>
      <c r="G30" s="3"/>
      <c r="H30" s="3"/>
      <c r="I30" s="3"/>
    </row>
    <row r="31" spans="1:9" s="137" customFormat="1" ht="13.5" thickBot="1">
      <c r="A31" s="140"/>
      <c r="B31" s="141"/>
      <c r="D31" s="3"/>
      <c r="E31" s="3"/>
      <c r="F31" s="3"/>
      <c r="G31" s="3"/>
      <c r="H31" s="3"/>
      <c r="I31" s="3"/>
    </row>
    <row r="32" spans="1:9" s="137" customFormat="1">
      <c r="A32" s="142" t="s">
        <v>10</v>
      </c>
      <c r="B32" s="143"/>
      <c r="D32" s="3"/>
      <c r="E32" s="3"/>
      <c r="F32" s="3"/>
      <c r="G32" s="3"/>
      <c r="H32" s="3"/>
      <c r="I32" s="3"/>
    </row>
    <row r="33" spans="1:9" s="137" customFormat="1">
      <c r="A33" s="138"/>
      <c r="B33" s="139"/>
      <c r="D33" s="3"/>
      <c r="E33" s="3"/>
      <c r="F33" s="3"/>
      <c r="G33" s="3"/>
      <c r="H33" s="3"/>
      <c r="I33" s="3"/>
    </row>
    <row r="34" spans="1:9" s="137" customFormat="1">
      <c r="A34" s="138"/>
      <c r="B34" s="139"/>
      <c r="D34" s="3"/>
      <c r="E34" s="3"/>
      <c r="F34" s="3"/>
      <c r="G34" s="3"/>
      <c r="H34" s="3"/>
      <c r="I34" s="3"/>
    </row>
    <row r="35" spans="1:9" s="137" customFormat="1">
      <c r="A35" s="138"/>
      <c r="B35" s="139"/>
      <c r="D35" s="3"/>
      <c r="E35" s="3"/>
      <c r="F35" s="3"/>
      <c r="G35" s="3"/>
      <c r="H35" s="3"/>
      <c r="I35" s="3"/>
    </row>
    <row r="36" spans="1:9" s="137" customFormat="1">
      <c r="A36" s="138"/>
      <c r="B36" s="139"/>
      <c r="D36" s="3"/>
      <c r="E36" s="3"/>
      <c r="F36" s="3"/>
      <c r="G36" s="3"/>
      <c r="H36" s="3"/>
      <c r="I36" s="3"/>
    </row>
    <row r="37" spans="1:9" s="137" customFormat="1">
      <c r="A37" s="138"/>
      <c r="B37" s="139"/>
      <c r="D37" s="3"/>
      <c r="E37" s="3"/>
      <c r="F37" s="3"/>
      <c r="G37" s="3"/>
      <c r="H37" s="3"/>
      <c r="I37" s="3"/>
    </row>
    <row r="38" spans="1:9" s="137" customFormat="1">
      <c r="A38" s="138"/>
      <c r="B38" s="139"/>
      <c r="D38" s="3"/>
      <c r="E38" s="3"/>
      <c r="F38" s="3"/>
      <c r="G38" s="3"/>
      <c r="H38" s="3"/>
      <c r="I38" s="3"/>
    </row>
    <row r="39" spans="1:9" s="137" customFormat="1">
      <c r="A39" s="138"/>
      <c r="B39" s="139"/>
      <c r="D39" s="3"/>
      <c r="E39" s="3"/>
      <c r="F39" s="3"/>
      <c r="G39" s="3"/>
      <c r="H39" s="3"/>
      <c r="I39" s="3"/>
    </row>
    <row r="40" spans="1:9" s="137" customFormat="1" ht="13.5" thickBot="1">
      <c r="A40" s="144"/>
      <c r="B40" s="145"/>
      <c r="D40" s="3"/>
      <c r="E40" s="3"/>
      <c r="F40" s="3"/>
      <c r="G40" s="3"/>
      <c r="H40" s="3"/>
      <c r="I40" s="3"/>
    </row>
    <row r="41" spans="1:9" ht="13.5" thickTop="1"/>
  </sheetData>
  <mergeCells count="9">
    <mergeCell ref="A24:B31"/>
    <mergeCell ref="A32:B32"/>
    <mergeCell ref="A33:B40"/>
    <mergeCell ref="A1:B1"/>
    <mergeCell ref="A12:B12"/>
    <mergeCell ref="A13:B13"/>
    <mergeCell ref="A14:B14"/>
    <mergeCell ref="A15:B22"/>
    <mergeCell ref="A23:B23"/>
  </mergeCells>
  <printOptions horizontalCentered="1" verticalCentered="1"/>
  <pageMargins left="0.74" right="0.54" top="0.71" bottom="0.68" header="0.51181102362204722" footer="0.51181102362204722"/>
  <pageSetup paperSize="9" scale="86" orientation="landscape" horizontalDpi="4294967293" verticalDpi="0" r:id="rId1"/>
  <headerFooter alignWithMargins="0"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 enableFormatConditionsCalculation="0">
    <pageSetUpPr fitToPage="1"/>
  </sheetPr>
  <dimension ref="A1:AA57"/>
  <sheetViews>
    <sheetView zoomScale="80" zoomScaleNormal="80" zoomScalePageLayoutView="125" workbookViewId="0">
      <selection activeCell="K26" sqref="K26:K29"/>
    </sheetView>
  </sheetViews>
  <sheetFormatPr baseColWidth="10" defaultColWidth="11.42578125" defaultRowHeight="12.75"/>
  <cols>
    <col min="1" max="1" width="6.85546875" style="4" customWidth="1"/>
    <col min="2" max="2" width="58.140625" style="5" customWidth="1"/>
    <col min="3" max="3" width="103.42578125" style="6" customWidth="1"/>
    <col min="4" max="4" width="4.28515625" style="7" customWidth="1"/>
    <col min="5" max="8" width="4.28515625" style="8" customWidth="1"/>
    <col min="9" max="9" width="4" style="9" customWidth="1"/>
    <col min="10" max="11" width="7.28515625" style="10" customWidth="1"/>
    <col min="12" max="12" width="5.7109375" style="120" customWidth="1"/>
    <col min="13" max="13" width="7.28515625" style="121" customWidth="1"/>
    <col min="14" max="14" width="3.7109375" style="122" customWidth="1"/>
    <col min="15" max="15" width="4.7109375" style="122" customWidth="1"/>
    <col min="16" max="16" width="9.85546875" style="98" customWidth="1"/>
    <col min="17" max="17" width="10.42578125" customWidth="1"/>
    <col min="18" max="18" width="6.42578125" customWidth="1"/>
    <col min="19" max="19" width="10.7109375" customWidth="1"/>
    <col min="20" max="20" width="12.140625" customWidth="1"/>
    <col min="21" max="22" width="3.85546875" customWidth="1"/>
    <col min="24" max="25" width="11.42578125" style="11"/>
    <col min="26" max="26" width="11.42578125" style="12"/>
    <col min="27" max="16384" width="11.42578125" style="13"/>
  </cols>
  <sheetData>
    <row r="1" spans="1:27" ht="15.75">
      <c r="A1" s="14" t="str">
        <f>'Identification projet'!B2</f>
        <v>Baccalauréat technologique "Sciences et Technologie Industrielles du Développement Durable"</v>
      </c>
      <c r="D1" s="15" t="str">
        <f>'Identification projet'!B3</f>
        <v>Architecture et construction</v>
      </c>
      <c r="E1" s="16"/>
      <c r="F1" s="17" t="str">
        <f>'Identification projet'!B4</f>
        <v>Conduite de projet</v>
      </c>
    </row>
    <row r="2" spans="1:27" ht="12.75" customHeight="1">
      <c r="A2" s="14"/>
      <c r="B2" s="18" t="s">
        <v>94</v>
      </c>
      <c r="C2" s="15" t="s">
        <v>11</v>
      </c>
      <c r="D2" s="80" t="str">
        <f>IF('Identification projet'!B8="","Renseigner feuille Identification projet",'Identification projet'!B8)</f>
        <v>Renseigner feuille Identification projet</v>
      </c>
      <c r="E2" s="80"/>
      <c r="F2" s="80"/>
      <c r="G2" s="80"/>
      <c r="H2" s="80"/>
      <c r="I2" s="80"/>
      <c r="M2" s="123"/>
      <c r="Z2" s="11"/>
      <c r="AA2" s="12"/>
    </row>
    <row r="3" spans="1:27" ht="12.75" customHeight="1">
      <c r="A3" s="6"/>
      <c r="B3" s="19"/>
      <c r="C3" s="15" t="s">
        <v>12</v>
      </c>
      <c r="D3" s="80" t="str">
        <f>IF('Identification projet'!B9="","Renseigner feuille Identification projet",'Identification projet'!B9)</f>
        <v>Renseigner feuille Identification projet</v>
      </c>
      <c r="E3" s="80"/>
      <c r="F3" s="80"/>
      <c r="G3" s="80"/>
      <c r="H3" s="80"/>
      <c r="I3" s="80"/>
      <c r="J3" s="74"/>
      <c r="K3" s="74"/>
      <c r="L3" s="124" t="s">
        <v>13</v>
      </c>
    </row>
    <row r="4" spans="1:27" ht="13.5" customHeight="1" thickBot="1">
      <c r="A4" s="160" t="s">
        <v>15</v>
      </c>
      <c r="B4" s="160"/>
      <c r="C4" s="99" t="s">
        <v>16</v>
      </c>
      <c r="D4" s="20" t="s">
        <v>17</v>
      </c>
      <c r="E4" s="21">
        <v>0</v>
      </c>
      <c r="F4" s="21" t="s">
        <v>18</v>
      </c>
      <c r="G4" s="21" t="s">
        <v>19</v>
      </c>
      <c r="H4" s="21" t="s">
        <v>20</v>
      </c>
      <c r="I4" s="22"/>
      <c r="J4" s="23" t="s">
        <v>13</v>
      </c>
      <c r="K4" s="23" t="s">
        <v>53</v>
      </c>
      <c r="L4" s="120" t="s">
        <v>21</v>
      </c>
      <c r="M4" s="121" t="s">
        <v>22</v>
      </c>
    </row>
    <row r="5" spans="1:27" ht="12.75" customHeight="1">
      <c r="A5" s="161" t="s">
        <v>23</v>
      </c>
      <c r="B5" s="162"/>
      <c r="C5" s="162"/>
      <c r="D5" s="162"/>
      <c r="E5" s="162"/>
      <c r="F5" s="162"/>
      <c r="G5" s="162"/>
      <c r="H5" s="163"/>
      <c r="I5" s="24"/>
      <c r="J5" s="77">
        <v>0.4</v>
      </c>
      <c r="K5" s="79">
        <f>SUM(K6:K16)</f>
        <v>0</v>
      </c>
      <c r="L5" s="125">
        <f>SUM(L6:L16)</f>
        <v>11</v>
      </c>
      <c r="M5" s="126">
        <f>SUM(M6:M16)</f>
        <v>0</v>
      </c>
    </row>
    <row r="6" spans="1:27" ht="12.75" customHeight="1">
      <c r="A6" s="164" t="s">
        <v>24</v>
      </c>
      <c r="B6" s="165" t="s">
        <v>61</v>
      </c>
      <c r="C6" s="81" t="s">
        <v>54</v>
      </c>
      <c r="D6" s="71"/>
      <c r="E6" s="72"/>
      <c r="F6" s="72"/>
      <c r="G6" s="72"/>
      <c r="H6" s="100"/>
      <c r="I6" s="26" t="str">
        <f>(IF(O6&lt;&gt;1,"◄",""))</f>
        <v>◄</v>
      </c>
      <c r="J6" s="75">
        <v>1</v>
      </c>
      <c r="K6" s="155">
        <f>SUM(M6:M8)</f>
        <v>0</v>
      </c>
      <c r="L6" s="127">
        <f t="shared" ref="L6:L16" si="0">IF(D6&lt;&gt;"",0,J6)</f>
        <v>1</v>
      </c>
      <c r="M6" s="121">
        <f t="shared" ref="M6:M16" si="1">(IF(F6&lt;&gt;"",1/3,0)+IF(G6&lt;&gt;"",2/3,0)+IF(H6&lt;&gt;"",1,0))*J$5*20*L6/SUM(L$6:L$16)</f>
        <v>0</v>
      </c>
      <c r="O6" s="128">
        <f t="shared" ref="O6:O16" si="2">COUNTA(D6:H6)</f>
        <v>0</v>
      </c>
      <c r="Q6" s="78"/>
    </row>
    <row r="7" spans="1:27" ht="12.75" customHeight="1">
      <c r="A7" s="164"/>
      <c r="B7" s="165"/>
      <c r="C7" s="27" t="s">
        <v>52</v>
      </c>
      <c r="D7" s="85"/>
      <c r="E7" s="86"/>
      <c r="F7" s="86"/>
      <c r="G7" s="86"/>
      <c r="H7" s="101"/>
      <c r="I7" s="26" t="str">
        <f>(IF(O7&lt;&gt;1,"◄",""))</f>
        <v>◄</v>
      </c>
      <c r="J7" s="75">
        <v>1</v>
      </c>
      <c r="K7" s="156"/>
      <c r="L7" s="127">
        <f t="shared" si="0"/>
        <v>1</v>
      </c>
      <c r="M7" s="121">
        <f t="shared" si="1"/>
        <v>0</v>
      </c>
      <c r="O7" s="128">
        <f t="shared" si="2"/>
        <v>0</v>
      </c>
    </row>
    <row r="8" spans="1:27" ht="12.75" customHeight="1">
      <c r="A8" s="164"/>
      <c r="B8" s="165"/>
      <c r="C8" s="82" t="s">
        <v>25</v>
      </c>
      <c r="D8" s="66"/>
      <c r="E8" s="66"/>
      <c r="F8" s="66"/>
      <c r="G8" s="66"/>
      <c r="H8" s="102"/>
      <c r="I8" s="26" t="str">
        <f>(IF(O8&lt;&gt;1,"◄",""))</f>
        <v>◄</v>
      </c>
      <c r="J8" s="75">
        <v>1</v>
      </c>
      <c r="K8" s="157"/>
      <c r="L8" s="127">
        <f t="shared" si="0"/>
        <v>1</v>
      </c>
      <c r="M8" s="121">
        <f t="shared" si="1"/>
        <v>0</v>
      </c>
      <c r="O8" s="128">
        <f t="shared" si="2"/>
        <v>0</v>
      </c>
    </row>
    <row r="9" spans="1:27" ht="12.75" customHeight="1">
      <c r="A9" s="166" t="s">
        <v>26</v>
      </c>
      <c r="B9" s="168" t="s">
        <v>62</v>
      </c>
      <c r="C9" s="27" t="s">
        <v>27</v>
      </c>
      <c r="D9" s="87"/>
      <c r="E9" s="88"/>
      <c r="F9" s="88"/>
      <c r="G9" s="88"/>
      <c r="H9" s="103"/>
      <c r="I9" s="26" t="str">
        <f t="shared" ref="I9:I38" si="3">(IF(O9&lt;&gt;1,"◄",""))</f>
        <v>◄</v>
      </c>
      <c r="J9" s="75">
        <v>1</v>
      </c>
      <c r="K9" s="155">
        <f>SUM(M9:M12)</f>
        <v>0</v>
      </c>
      <c r="L9" s="127">
        <f t="shared" si="0"/>
        <v>1</v>
      </c>
      <c r="M9" s="121">
        <f t="shared" si="1"/>
        <v>0</v>
      </c>
      <c r="O9" s="128">
        <f t="shared" si="2"/>
        <v>0</v>
      </c>
    </row>
    <row r="10" spans="1:27" ht="12.75" customHeight="1">
      <c r="A10" s="166"/>
      <c r="B10" s="168"/>
      <c r="C10" s="82" t="s">
        <v>28</v>
      </c>
      <c r="D10" s="71"/>
      <c r="E10" s="72"/>
      <c r="F10" s="72"/>
      <c r="G10" s="72"/>
      <c r="H10" s="100"/>
      <c r="I10" s="26" t="str">
        <f t="shared" si="3"/>
        <v>◄</v>
      </c>
      <c r="J10" s="75">
        <v>1</v>
      </c>
      <c r="K10" s="156"/>
      <c r="L10" s="127">
        <f t="shared" si="0"/>
        <v>1</v>
      </c>
      <c r="M10" s="121">
        <f t="shared" si="1"/>
        <v>0</v>
      </c>
      <c r="O10" s="128">
        <f t="shared" si="2"/>
        <v>0</v>
      </c>
    </row>
    <row r="11" spans="1:27" ht="29.25" customHeight="1">
      <c r="A11" s="166"/>
      <c r="B11" s="168"/>
      <c r="C11" s="27" t="s">
        <v>55</v>
      </c>
      <c r="D11" s="87"/>
      <c r="E11" s="88"/>
      <c r="F11" s="88"/>
      <c r="G11" s="88"/>
      <c r="H11" s="103"/>
      <c r="I11" s="26" t="str">
        <f t="shared" si="3"/>
        <v>◄</v>
      </c>
      <c r="J11" s="75">
        <v>1</v>
      </c>
      <c r="K11" s="156"/>
      <c r="L11" s="127">
        <f t="shared" si="0"/>
        <v>1</v>
      </c>
      <c r="M11" s="121">
        <f t="shared" si="1"/>
        <v>0</v>
      </c>
      <c r="O11" s="128">
        <f t="shared" si="2"/>
        <v>0</v>
      </c>
    </row>
    <row r="12" spans="1:27" ht="12.75" customHeight="1">
      <c r="A12" s="166"/>
      <c r="B12" s="168"/>
      <c r="C12" s="82" t="s">
        <v>56</v>
      </c>
      <c r="D12" s="71"/>
      <c r="E12" s="72"/>
      <c r="F12" s="72"/>
      <c r="G12" s="72"/>
      <c r="H12" s="100"/>
      <c r="I12" s="26" t="str">
        <f t="shared" si="3"/>
        <v>◄</v>
      </c>
      <c r="J12" s="75">
        <v>1</v>
      </c>
      <c r="K12" s="157"/>
      <c r="L12" s="127">
        <f t="shared" si="0"/>
        <v>1</v>
      </c>
      <c r="M12" s="121">
        <f t="shared" si="1"/>
        <v>0</v>
      </c>
      <c r="O12" s="128">
        <f t="shared" si="2"/>
        <v>0</v>
      </c>
    </row>
    <row r="13" spans="1:27" ht="12.75" customHeight="1" thickBot="1">
      <c r="A13" s="169" t="s">
        <v>29</v>
      </c>
      <c r="B13" s="167" t="s">
        <v>63</v>
      </c>
      <c r="C13" s="27" t="s">
        <v>57</v>
      </c>
      <c r="D13" s="89"/>
      <c r="E13" s="90"/>
      <c r="F13" s="90"/>
      <c r="G13" s="90"/>
      <c r="H13" s="104"/>
      <c r="I13" s="26" t="str">
        <f t="shared" si="3"/>
        <v>◄</v>
      </c>
      <c r="J13" s="75">
        <v>1</v>
      </c>
      <c r="K13" s="155">
        <f>SUM(M13:M16)</f>
        <v>0</v>
      </c>
      <c r="L13" s="127">
        <f t="shared" si="0"/>
        <v>1</v>
      </c>
      <c r="M13" s="121">
        <f t="shared" si="1"/>
        <v>0</v>
      </c>
      <c r="O13" s="128">
        <f t="shared" si="2"/>
        <v>0</v>
      </c>
    </row>
    <row r="14" spans="1:27" ht="12.75" customHeight="1" thickBot="1">
      <c r="A14" s="169"/>
      <c r="B14" s="167"/>
      <c r="C14" s="30" t="s">
        <v>58</v>
      </c>
      <c r="D14" s="71"/>
      <c r="E14" s="72"/>
      <c r="F14" s="72"/>
      <c r="G14" s="72"/>
      <c r="H14" s="100"/>
      <c r="I14" s="26" t="str">
        <f t="shared" si="3"/>
        <v>◄</v>
      </c>
      <c r="J14" s="75">
        <v>1</v>
      </c>
      <c r="K14" s="156"/>
      <c r="L14" s="127">
        <f t="shared" si="0"/>
        <v>1</v>
      </c>
      <c r="M14" s="121">
        <f t="shared" si="1"/>
        <v>0</v>
      </c>
      <c r="O14" s="128">
        <f t="shared" si="2"/>
        <v>0</v>
      </c>
    </row>
    <row r="15" spans="1:27" ht="12.75" customHeight="1" thickBot="1">
      <c r="A15" s="169"/>
      <c r="B15" s="167"/>
      <c r="C15" s="27" t="s">
        <v>59</v>
      </c>
      <c r="D15" s="28"/>
      <c r="E15" s="29"/>
      <c r="F15" s="29"/>
      <c r="G15" s="29"/>
      <c r="H15" s="105"/>
      <c r="I15" s="26" t="str">
        <f t="shared" si="3"/>
        <v>◄</v>
      </c>
      <c r="J15" s="75">
        <v>1</v>
      </c>
      <c r="K15" s="156"/>
      <c r="L15" s="127">
        <f t="shared" si="0"/>
        <v>1</v>
      </c>
      <c r="M15" s="121">
        <f t="shared" si="1"/>
        <v>0</v>
      </c>
      <c r="O15" s="128">
        <f t="shared" si="2"/>
        <v>0</v>
      </c>
    </row>
    <row r="16" spans="1:27" ht="12.75" customHeight="1" thickBot="1">
      <c r="A16" s="169"/>
      <c r="B16" s="167"/>
      <c r="C16" s="30" t="s">
        <v>60</v>
      </c>
      <c r="D16" s="31"/>
      <c r="E16" s="32"/>
      <c r="F16" s="32"/>
      <c r="G16" s="32"/>
      <c r="H16" s="106"/>
      <c r="I16" s="26" t="str">
        <f t="shared" si="3"/>
        <v>◄</v>
      </c>
      <c r="J16" s="75">
        <v>1</v>
      </c>
      <c r="K16" s="157"/>
      <c r="L16" s="127">
        <f t="shared" si="0"/>
        <v>1</v>
      </c>
      <c r="M16" s="121">
        <f t="shared" si="1"/>
        <v>0</v>
      </c>
      <c r="O16" s="128">
        <f t="shared" si="2"/>
        <v>0</v>
      </c>
    </row>
    <row r="17" spans="1:15" ht="13.5" customHeight="1">
      <c r="A17" s="170" t="s">
        <v>30</v>
      </c>
      <c r="B17" s="171"/>
      <c r="C17" s="171"/>
      <c r="D17" s="171"/>
      <c r="E17" s="171"/>
      <c r="F17" s="171"/>
      <c r="G17" s="171"/>
      <c r="H17" s="172"/>
      <c r="I17" s="26"/>
      <c r="J17" s="77">
        <v>0.4</v>
      </c>
      <c r="K17" s="79">
        <f>SUM(K18:K29)</f>
        <v>0</v>
      </c>
      <c r="L17" s="125">
        <f>SUM(L18:L29)</f>
        <v>12</v>
      </c>
      <c r="M17" s="126">
        <f>SUM(M18:M29)</f>
        <v>0</v>
      </c>
      <c r="O17" s="128"/>
    </row>
    <row r="18" spans="1:15" ht="12.75" customHeight="1">
      <c r="A18" s="166" t="s">
        <v>31</v>
      </c>
      <c r="B18" s="173" t="s">
        <v>64</v>
      </c>
      <c r="C18" s="33" t="s">
        <v>65</v>
      </c>
      <c r="D18" s="34"/>
      <c r="E18" s="35"/>
      <c r="F18" s="35"/>
      <c r="G18" s="36"/>
      <c r="H18" s="107"/>
      <c r="I18" s="26" t="str">
        <f t="shared" si="3"/>
        <v>◄</v>
      </c>
      <c r="J18" s="75">
        <v>1</v>
      </c>
      <c r="K18" s="158">
        <f>SUM(M18:M20)</f>
        <v>0</v>
      </c>
      <c r="L18" s="127">
        <f t="shared" ref="L18:L29" si="4">IF(D18&lt;&gt;"",0,J18)</f>
        <v>1</v>
      </c>
      <c r="M18" s="121">
        <f t="shared" ref="M18:M29" si="5">(IF(F18&lt;&gt;"",1/3,0)+IF(G18&lt;&gt;"",2/3,0)+IF(H18&lt;&gt;"",1,0))*J$17*20*L18/SUM(L$18:L$29)</f>
        <v>0</v>
      </c>
      <c r="O18" s="128">
        <f t="shared" ref="O18:O29" si="6">COUNTA(D18:H18)</f>
        <v>0</v>
      </c>
    </row>
    <row r="19" spans="1:15" ht="12.75" customHeight="1">
      <c r="A19" s="166"/>
      <c r="B19" s="173"/>
      <c r="C19" s="37" t="s">
        <v>32</v>
      </c>
      <c r="D19" s="83"/>
      <c r="E19" s="68"/>
      <c r="F19" s="68"/>
      <c r="G19" s="84"/>
      <c r="H19" s="108"/>
      <c r="I19" s="26" t="str">
        <f t="shared" si="3"/>
        <v>◄</v>
      </c>
      <c r="J19" s="75">
        <v>1</v>
      </c>
      <c r="K19" s="158"/>
      <c r="L19" s="127">
        <f t="shared" si="4"/>
        <v>1</v>
      </c>
      <c r="M19" s="121">
        <f t="shared" si="5"/>
        <v>0</v>
      </c>
      <c r="O19" s="128">
        <f t="shared" si="6"/>
        <v>0</v>
      </c>
    </row>
    <row r="20" spans="1:15" ht="12.75" customHeight="1">
      <c r="A20" s="166"/>
      <c r="B20" s="173"/>
      <c r="C20" s="33" t="s">
        <v>34</v>
      </c>
      <c r="D20" s="91"/>
      <c r="E20" s="92"/>
      <c r="F20" s="92"/>
      <c r="G20" s="93"/>
      <c r="H20" s="109"/>
      <c r="I20" s="26" t="str">
        <f t="shared" si="3"/>
        <v>◄</v>
      </c>
      <c r="J20" s="75">
        <v>1</v>
      </c>
      <c r="K20" s="158"/>
      <c r="L20" s="127">
        <f t="shared" si="4"/>
        <v>1</v>
      </c>
      <c r="M20" s="121">
        <f t="shared" si="5"/>
        <v>0</v>
      </c>
      <c r="O20" s="128">
        <f t="shared" si="6"/>
        <v>0</v>
      </c>
    </row>
    <row r="21" spans="1:15" ht="12.75" customHeight="1">
      <c r="A21" s="166" t="s">
        <v>33</v>
      </c>
      <c r="B21" s="174" t="s">
        <v>66</v>
      </c>
      <c r="C21" s="37" t="s">
        <v>67</v>
      </c>
      <c r="D21" s="67"/>
      <c r="E21" s="68"/>
      <c r="F21" s="68"/>
      <c r="G21" s="68"/>
      <c r="H21" s="110"/>
      <c r="I21" s="26" t="str">
        <f t="shared" si="3"/>
        <v>◄</v>
      </c>
      <c r="J21" s="75">
        <v>1</v>
      </c>
      <c r="K21" s="158">
        <f>SUM(M21:M25)</f>
        <v>0</v>
      </c>
      <c r="L21" s="127">
        <f t="shared" si="4"/>
        <v>1</v>
      </c>
      <c r="M21" s="121">
        <f t="shared" si="5"/>
        <v>0</v>
      </c>
      <c r="O21" s="128">
        <f t="shared" si="6"/>
        <v>0</v>
      </c>
    </row>
    <row r="22" spans="1:15" ht="12.75" customHeight="1">
      <c r="A22" s="166"/>
      <c r="B22" s="174"/>
      <c r="C22" s="33" t="s">
        <v>68</v>
      </c>
      <c r="D22" s="94"/>
      <c r="E22" s="95"/>
      <c r="F22" s="95"/>
      <c r="G22" s="95"/>
      <c r="H22" s="111"/>
      <c r="I22" s="26" t="str">
        <f t="shared" si="3"/>
        <v>◄</v>
      </c>
      <c r="J22" s="75">
        <v>1</v>
      </c>
      <c r="K22" s="158"/>
      <c r="L22" s="127">
        <f t="shared" si="4"/>
        <v>1</v>
      </c>
      <c r="M22" s="121">
        <f t="shared" si="5"/>
        <v>0</v>
      </c>
      <c r="O22" s="128">
        <f t="shared" si="6"/>
        <v>0</v>
      </c>
    </row>
    <row r="23" spans="1:15" ht="12.75" customHeight="1">
      <c r="A23" s="166"/>
      <c r="B23" s="174"/>
      <c r="C23" s="37" t="s">
        <v>69</v>
      </c>
      <c r="D23" s="67"/>
      <c r="E23" s="68"/>
      <c r="F23" s="68"/>
      <c r="G23" s="68"/>
      <c r="H23" s="110"/>
      <c r="I23" s="26" t="str">
        <f t="shared" si="3"/>
        <v>◄</v>
      </c>
      <c r="J23" s="75">
        <v>1</v>
      </c>
      <c r="K23" s="158"/>
      <c r="L23" s="127">
        <f t="shared" si="4"/>
        <v>1</v>
      </c>
      <c r="M23" s="121">
        <f t="shared" si="5"/>
        <v>0</v>
      </c>
      <c r="O23" s="128">
        <f t="shared" si="6"/>
        <v>0</v>
      </c>
    </row>
    <row r="24" spans="1:15" ht="12.75" customHeight="1">
      <c r="A24" s="166"/>
      <c r="B24" s="174"/>
      <c r="C24" s="33" t="s">
        <v>70</v>
      </c>
      <c r="D24" s="40"/>
      <c r="E24" s="35"/>
      <c r="F24" s="35"/>
      <c r="G24" s="35"/>
      <c r="H24" s="112"/>
      <c r="I24" s="26" t="str">
        <f t="shared" si="3"/>
        <v>◄</v>
      </c>
      <c r="J24" s="75">
        <v>1</v>
      </c>
      <c r="K24" s="158"/>
      <c r="L24" s="127">
        <f t="shared" si="4"/>
        <v>1</v>
      </c>
      <c r="M24" s="121">
        <f t="shared" si="5"/>
        <v>0</v>
      </c>
      <c r="O24" s="128">
        <f t="shared" si="6"/>
        <v>0</v>
      </c>
    </row>
    <row r="25" spans="1:15" ht="12.75" customHeight="1">
      <c r="A25" s="166"/>
      <c r="B25" s="174"/>
      <c r="C25" s="41" t="s">
        <v>71</v>
      </c>
      <c r="D25" s="67"/>
      <c r="E25" s="68"/>
      <c r="F25" s="68"/>
      <c r="G25" s="68"/>
      <c r="H25" s="110"/>
      <c r="I25" s="26" t="str">
        <f t="shared" si="3"/>
        <v>◄</v>
      </c>
      <c r="J25" s="75">
        <v>1</v>
      </c>
      <c r="K25" s="158"/>
      <c r="L25" s="127">
        <f t="shared" si="4"/>
        <v>1</v>
      </c>
      <c r="M25" s="121">
        <f t="shared" si="5"/>
        <v>0</v>
      </c>
      <c r="O25" s="128">
        <f t="shared" si="6"/>
        <v>0</v>
      </c>
    </row>
    <row r="26" spans="1:15" ht="12.75" customHeight="1" thickBot="1">
      <c r="A26" s="166" t="s">
        <v>35</v>
      </c>
      <c r="B26" s="167" t="s">
        <v>72</v>
      </c>
      <c r="C26" s="33" t="s">
        <v>73</v>
      </c>
      <c r="D26" s="42"/>
      <c r="E26" s="43"/>
      <c r="F26" s="43"/>
      <c r="G26" s="43"/>
      <c r="H26" s="112"/>
      <c r="I26" s="26" t="str">
        <f t="shared" si="3"/>
        <v>◄</v>
      </c>
      <c r="J26" s="75">
        <v>1</v>
      </c>
      <c r="K26" s="158">
        <f>SUM(M26:M29)</f>
        <v>0</v>
      </c>
      <c r="L26" s="127">
        <f t="shared" si="4"/>
        <v>1</v>
      </c>
      <c r="M26" s="121">
        <f t="shared" si="5"/>
        <v>0</v>
      </c>
      <c r="O26" s="128">
        <f t="shared" si="6"/>
        <v>0</v>
      </c>
    </row>
    <row r="27" spans="1:15" ht="12.75" customHeight="1" thickBot="1">
      <c r="A27" s="166"/>
      <c r="B27" s="167"/>
      <c r="C27" s="41" t="s">
        <v>74</v>
      </c>
      <c r="D27" s="69"/>
      <c r="E27" s="70"/>
      <c r="F27" s="70"/>
      <c r="G27" s="70"/>
      <c r="H27" s="110"/>
      <c r="I27" s="26" t="str">
        <f t="shared" si="3"/>
        <v>◄</v>
      </c>
      <c r="J27" s="75">
        <v>1</v>
      </c>
      <c r="K27" s="158"/>
      <c r="L27" s="127">
        <f t="shared" si="4"/>
        <v>1</v>
      </c>
      <c r="M27" s="121">
        <f t="shared" si="5"/>
        <v>0</v>
      </c>
      <c r="O27" s="128">
        <f t="shared" si="6"/>
        <v>0</v>
      </c>
    </row>
    <row r="28" spans="1:15" ht="12.75" customHeight="1" thickBot="1">
      <c r="A28" s="166"/>
      <c r="B28" s="167"/>
      <c r="C28" s="33" t="s">
        <v>28</v>
      </c>
      <c r="D28" s="96"/>
      <c r="E28" s="97"/>
      <c r="F28" s="97"/>
      <c r="G28" s="97"/>
      <c r="H28" s="111"/>
      <c r="I28" s="26" t="str">
        <f t="shared" si="3"/>
        <v>◄</v>
      </c>
      <c r="J28" s="75">
        <v>1</v>
      </c>
      <c r="K28" s="158"/>
      <c r="L28" s="127">
        <f t="shared" si="4"/>
        <v>1</v>
      </c>
      <c r="M28" s="121">
        <f t="shared" si="5"/>
        <v>0</v>
      </c>
      <c r="O28" s="128">
        <f t="shared" si="6"/>
        <v>0</v>
      </c>
    </row>
    <row r="29" spans="1:15" ht="12.75" customHeight="1" thickBot="1">
      <c r="A29" s="166"/>
      <c r="B29" s="167"/>
      <c r="C29" s="30" t="s">
        <v>60</v>
      </c>
      <c r="D29" s="69"/>
      <c r="E29" s="70"/>
      <c r="F29" s="70"/>
      <c r="G29" s="70"/>
      <c r="H29" s="110"/>
      <c r="I29" s="26" t="str">
        <f t="shared" si="3"/>
        <v>◄</v>
      </c>
      <c r="J29" s="75">
        <v>1</v>
      </c>
      <c r="K29" s="158"/>
      <c r="L29" s="127">
        <f t="shared" si="4"/>
        <v>1</v>
      </c>
      <c r="M29" s="121">
        <f t="shared" si="5"/>
        <v>0</v>
      </c>
      <c r="O29" s="128">
        <f t="shared" si="6"/>
        <v>0</v>
      </c>
    </row>
    <row r="30" spans="1:15" ht="13.5" customHeight="1">
      <c r="A30" s="170" t="s">
        <v>36</v>
      </c>
      <c r="B30" s="171"/>
      <c r="C30" s="171"/>
      <c r="D30" s="171"/>
      <c r="E30" s="171"/>
      <c r="F30" s="171"/>
      <c r="G30" s="171"/>
      <c r="H30" s="172"/>
      <c r="I30" s="26"/>
      <c r="J30" s="77">
        <v>0.2</v>
      </c>
      <c r="K30" s="79">
        <f>SUM(K31:K38)</f>
        <v>0</v>
      </c>
      <c r="L30" s="125">
        <f>SUM(L31:L38)</f>
        <v>8</v>
      </c>
      <c r="M30" s="126">
        <f>SUM(M31:M38)</f>
        <v>0</v>
      </c>
      <c r="O30" s="128"/>
    </row>
    <row r="31" spans="1:15" ht="12.75" customHeight="1">
      <c r="A31" s="166" t="s">
        <v>37</v>
      </c>
      <c r="B31" s="168" t="s">
        <v>75</v>
      </c>
      <c r="C31" s="27" t="s">
        <v>76</v>
      </c>
      <c r="D31" s="42"/>
      <c r="E31" s="43"/>
      <c r="F31" s="43"/>
      <c r="G31" s="43"/>
      <c r="H31" s="112"/>
      <c r="I31" s="26" t="str">
        <f t="shared" si="3"/>
        <v>◄</v>
      </c>
      <c r="J31" s="76">
        <v>1</v>
      </c>
      <c r="K31" s="159">
        <f>SUM(M31:M34)</f>
        <v>0</v>
      </c>
      <c r="L31" s="127">
        <f t="shared" ref="L31:L38" si="7">IF(D31&lt;&gt;"",0,J31)</f>
        <v>1</v>
      </c>
      <c r="M31" s="121">
        <f>(IF(F31&lt;&gt;"",1/3,0)+IF(G31&lt;&gt;"",2/3,0)+IF(H31&lt;&gt;"",1,0))*J$30*20*L31/SUM(L$31:L$38)</f>
        <v>0</v>
      </c>
      <c r="O31" s="128">
        <f t="shared" ref="O31:O38" si="8">COUNTA(D31:H31)</f>
        <v>0</v>
      </c>
    </row>
    <row r="32" spans="1:15" ht="12.75" customHeight="1">
      <c r="A32" s="166"/>
      <c r="B32" s="168"/>
      <c r="C32" s="65" t="s">
        <v>77</v>
      </c>
      <c r="D32" s="69"/>
      <c r="E32" s="70"/>
      <c r="F32" s="70"/>
      <c r="G32" s="70"/>
      <c r="H32" s="110"/>
      <c r="I32" s="26" t="str">
        <f t="shared" si="3"/>
        <v>◄</v>
      </c>
      <c r="J32" s="76">
        <v>1</v>
      </c>
      <c r="K32" s="159"/>
      <c r="L32" s="127">
        <f t="shared" si="7"/>
        <v>1</v>
      </c>
      <c r="M32" s="121">
        <f t="shared" ref="M32:M33" si="9">(IF(F32&lt;&gt;"",1/3,0)+IF(G32&lt;&gt;"",2/3,0)+IF(H32&lt;&gt;"",1,0))*J$30*20*L32/SUM(L$31:L$38)</f>
        <v>0</v>
      </c>
      <c r="O32" s="128">
        <f t="shared" si="8"/>
        <v>0</v>
      </c>
    </row>
    <row r="33" spans="1:15" ht="12.75" customHeight="1">
      <c r="A33" s="166"/>
      <c r="B33" s="168"/>
      <c r="C33" s="33" t="s">
        <v>78</v>
      </c>
      <c r="D33" s="42"/>
      <c r="E33" s="43"/>
      <c r="F33" s="43"/>
      <c r="G33" s="43"/>
      <c r="H33" s="112"/>
      <c r="I33" s="26" t="str">
        <f t="shared" si="3"/>
        <v>◄</v>
      </c>
      <c r="J33" s="76">
        <v>1</v>
      </c>
      <c r="K33" s="159"/>
      <c r="L33" s="127">
        <f t="shared" si="7"/>
        <v>1</v>
      </c>
      <c r="M33" s="121">
        <f t="shared" si="9"/>
        <v>0</v>
      </c>
      <c r="O33" s="128">
        <f t="shared" si="8"/>
        <v>0</v>
      </c>
    </row>
    <row r="34" spans="1:15" ht="12.75" customHeight="1">
      <c r="A34" s="166"/>
      <c r="B34" s="168"/>
      <c r="C34" s="37" t="s">
        <v>79</v>
      </c>
      <c r="D34" s="39"/>
      <c r="E34" s="38"/>
      <c r="F34" s="38"/>
      <c r="G34" s="38"/>
      <c r="H34" s="113"/>
      <c r="I34" s="26" t="str">
        <f t="shared" si="3"/>
        <v>◄</v>
      </c>
      <c r="J34" s="76">
        <v>1</v>
      </c>
      <c r="K34" s="159"/>
      <c r="L34" s="127">
        <f t="shared" si="7"/>
        <v>1</v>
      </c>
      <c r="M34" s="121">
        <f>(IF(F34&lt;&gt;"",1/3,0)+IF(G34&lt;&gt;"",2/3,0)+IF(H34&lt;&gt;"",1,0))*J$30*20*L34/SUM(L$31:L$38)</f>
        <v>0</v>
      </c>
      <c r="O34" s="128">
        <f t="shared" si="8"/>
        <v>0</v>
      </c>
    </row>
    <row r="35" spans="1:15" ht="12.75" customHeight="1">
      <c r="A35" s="169" t="s">
        <v>38</v>
      </c>
      <c r="B35" s="168" t="s">
        <v>80</v>
      </c>
      <c r="C35" s="33" t="s">
        <v>81</v>
      </c>
      <c r="D35" s="42"/>
      <c r="E35" s="43"/>
      <c r="F35" s="43"/>
      <c r="G35" s="43"/>
      <c r="H35" s="112"/>
      <c r="I35" s="26" t="str">
        <f t="shared" si="3"/>
        <v>◄</v>
      </c>
      <c r="J35" s="76">
        <v>1</v>
      </c>
      <c r="K35" s="159">
        <f>SUM(M35:M36)</f>
        <v>0</v>
      </c>
      <c r="L35" s="127">
        <f t="shared" si="7"/>
        <v>1</v>
      </c>
      <c r="M35" s="121">
        <f>(IF(F35&lt;&gt;"",1/3,0)+IF(G35&lt;&gt;"",2/3,0)+IF(H35&lt;&gt;"",1,0))*J$30*20*L35/SUM(L$31:L$38)</f>
        <v>0</v>
      </c>
      <c r="O35" s="128">
        <f t="shared" si="8"/>
        <v>0</v>
      </c>
    </row>
    <row r="36" spans="1:15" ht="12.75" customHeight="1">
      <c r="A36" s="169"/>
      <c r="B36" s="168"/>
      <c r="C36" s="65" t="s">
        <v>82</v>
      </c>
      <c r="D36" s="67"/>
      <c r="E36" s="68"/>
      <c r="F36" s="68"/>
      <c r="G36" s="68"/>
      <c r="H36" s="114"/>
      <c r="I36" s="26" t="str">
        <f t="shared" si="3"/>
        <v>◄</v>
      </c>
      <c r="J36" s="76">
        <v>1</v>
      </c>
      <c r="K36" s="159"/>
      <c r="L36" s="127">
        <f t="shared" si="7"/>
        <v>1</v>
      </c>
      <c r="M36" s="121">
        <f>(IF(F36&lt;&gt;"",1/3,0)+IF(G36&lt;&gt;"",2/3,0)+IF(H36&lt;&gt;"",1,0))*J$30*20*L36/SUM(L$31:L$38)</f>
        <v>0</v>
      </c>
      <c r="O36" s="128">
        <f t="shared" si="8"/>
        <v>0</v>
      </c>
    </row>
    <row r="37" spans="1:15" ht="12.75" customHeight="1" thickBot="1">
      <c r="A37" s="179" t="s">
        <v>39</v>
      </c>
      <c r="B37" s="167" t="s">
        <v>88</v>
      </c>
      <c r="C37" s="27" t="s">
        <v>83</v>
      </c>
      <c r="D37" s="94"/>
      <c r="E37" s="86"/>
      <c r="F37" s="86"/>
      <c r="G37" s="86"/>
      <c r="H37" s="115"/>
      <c r="I37" s="26" t="str">
        <f t="shared" si="3"/>
        <v>◄</v>
      </c>
      <c r="J37" s="76">
        <v>1</v>
      </c>
      <c r="K37" s="159">
        <f>SUM(M37:M38)</f>
        <v>0</v>
      </c>
      <c r="L37" s="127">
        <f t="shared" si="7"/>
        <v>1</v>
      </c>
      <c r="M37" s="121">
        <f>(IF(F37&lt;&gt;"",1/3,0)+IF(G37&lt;&gt;"",2/3,0)+IF(H37&lt;&gt;"",1,0))*J$30*20*L37/SUM(L$31:L$38)</f>
        <v>0</v>
      </c>
      <c r="O37" s="128">
        <f t="shared" si="8"/>
        <v>0</v>
      </c>
    </row>
    <row r="38" spans="1:15" ht="12.75" customHeight="1" thickBot="1">
      <c r="A38" s="180"/>
      <c r="B38" s="181"/>
      <c r="C38" s="116" t="s">
        <v>84</v>
      </c>
      <c r="D38" s="117"/>
      <c r="E38" s="118"/>
      <c r="F38" s="118"/>
      <c r="G38" s="118"/>
      <c r="H38" s="119"/>
      <c r="I38" s="26" t="str">
        <f t="shared" si="3"/>
        <v>◄</v>
      </c>
      <c r="J38" s="76">
        <v>1</v>
      </c>
      <c r="K38" s="159"/>
      <c r="L38" s="127">
        <f t="shared" si="7"/>
        <v>1</v>
      </c>
      <c r="M38" s="121">
        <f>(IF(F38&lt;&gt;"",1/3,0)+IF(G38&lt;&gt;"",2/3,0)+IF(H38&lt;&gt;"",1,0))*J$30*20*L38/SUM(L$31:L$38)</f>
        <v>0</v>
      </c>
      <c r="O38" s="128">
        <f t="shared" si="8"/>
        <v>0</v>
      </c>
    </row>
    <row r="39" spans="1:15" ht="17.850000000000001" customHeight="1">
      <c r="C39" s="44" t="s">
        <v>40</v>
      </c>
      <c r="E39" s="176">
        <f>L5/SUM(J6:J16)</f>
        <v>1</v>
      </c>
      <c r="F39" s="176"/>
      <c r="G39" s="176"/>
      <c r="H39" s="176"/>
      <c r="I39" s="26" t="str">
        <f>(IF(E39&lt;0.5,"◄",""))</f>
        <v/>
      </c>
      <c r="J39" s="25">
        <f>J5+J17+J30</f>
        <v>1</v>
      </c>
      <c r="K39" s="25"/>
      <c r="L39" s="129"/>
      <c r="O39" s="128">
        <f>SUM(O6:O38)</f>
        <v>0</v>
      </c>
    </row>
    <row r="40" spans="1:15" ht="17.850000000000001" customHeight="1">
      <c r="C40" s="44" t="s">
        <v>41</v>
      </c>
      <c r="E40" s="176">
        <f>L17/SUM(J18:J29)</f>
        <v>1</v>
      </c>
      <c r="F40" s="176"/>
      <c r="G40" s="176"/>
      <c r="H40" s="176"/>
      <c r="I40" s="26" t="str">
        <f>(IF(E40&lt;0.5,"◄",""))</f>
        <v/>
      </c>
      <c r="J40" s="175"/>
      <c r="K40" s="73"/>
      <c r="L40" s="129"/>
    </row>
    <row r="41" spans="1:15" ht="17.850000000000001" customHeight="1">
      <c r="C41" s="44" t="s">
        <v>42</v>
      </c>
      <c r="E41" s="176">
        <f>L30/SUM(J31:J38)</f>
        <v>1</v>
      </c>
      <c r="F41" s="176"/>
      <c r="G41" s="176"/>
      <c r="H41" s="176"/>
      <c r="I41" s="26" t="str">
        <f>(IF(E41&lt;0.5,"◄",""))</f>
        <v/>
      </c>
      <c r="J41" s="175"/>
      <c r="K41" s="73"/>
      <c r="L41" s="129"/>
    </row>
    <row r="42" spans="1:15" ht="20.25" customHeight="1" thickBot="1">
      <c r="C42" s="45" t="s">
        <v>43</v>
      </c>
      <c r="D42" s="46"/>
      <c r="E42" s="182" t="str">
        <f>IF(OR(E39&lt;0.5,E40&lt;0.5,E41&lt;0.5),"Tx&lt;50",IF(O39&lt;&gt;31,"Erreur",(K5+K17+K30)))</f>
        <v>Erreur</v>
      </c>
      <c r="F42" s="182"/>
      <c r="G42" s="183" t="s">
        <v>44</v>
      </c>
      <c r="H42" s="183"/>
      <c r="I42" s="47"/>
    </row>
    <row r="43" spans="1:15" ht="20.25" customHeight="1" thickBot="1">
      <c r="C43" s="15" t="s">
        <v>46</v>
      </c>
      <c r="D43" s="46"/>
      <c r="E43" s="184"/>
      <c r="F43" s="184"/>
      <c r="G43" s="185" t="s">
        <v>14</v>
      </c>
      <c r="H43" s="185"/>
      <c r="I43" s="49"/>
    </row>
    <row r="44" spans="1:15" ht="18.75" customHeight="1" thickBot="1">
      <c r="C44" s="50" t="s">
        <v>47</v>
      </c>
      <c r="E44" s="177">
        <f>IF(V39&lt;&gt;0,"",E43*'Identification projet'!B5)</f>
        <v>0</v>
      </c>
      <c r="F44" s="177"/>
      <c r="G44" s="178">
        <f>(20*'Identification projet'!B5)</f>
        <v>120</v>
      </c>
      <c r="H44" s="178"/>
      <c r="I44" s="26"/>
    </row>
    <row r="45" spans="1:15" ht="14.1" customHeight="1">
      <c r="A45" s="188" t="s">
        <v>87</v>
      </c>
      <c r="B45" s="188"/>
      <c r="C45" s="188"/>
      <c r="D45" s="188"/>
      <c r="E45" s="188"/>
      <c r="F45" s="188"/>
      <c r="G45" s="188"/>
      <c r="H45" s="188"/>
      <c r="I45" s="49"/>
    </row>
    <row r="46" spans="1:15" ht="14.1" customHeight="1" thickBot="1">
      <c r="A46" s="51"/>
      <c r="B46" s="51"/>
      <c r="C46" s="189" t="str">
        <f>(IF(O39&gt;31,"ATTENTION. Erreur de saisie : cocher une seule colonne par ligne ! Voir repères ◄ à droite de la grille.",""))</f>
        <v/>
      </c>
      <c r="D46" s="189"/>
      <c r="E46" s="189"/>
      <c r="F46" s="189"/>
      <c r="G46" s="189"/>
      <c r="H46" s="189"/>
      <c r="I46" s="48" t="s">
        <v>45</v>
      </c>
    </row>
    <row r="47" spans="1:15" ht="15" customHeight="1">
      <c r="A47" s="190" t="s">
        <v>48</v>
      </c>
      <c r="B47" s="190"/>
      <c r="C47" s="191"/>
      <c r="D47" s="191"/>
      <c r="E47" s="191"/>
      <c r="F47" s="191"/>
      <c r="G47" s="191"/>
      <c r="H47" s="191"/>
      <c r="I47" s="52"/>
    </row>
    <row r="48" spans="1:15" ht="84.75" customHeight="1" thickBot="1">
      <c r="A48" s="192"/>
      <c r="B48" s="192"/>
      <c r="C48" s="192"/>
      <c r="D48" s="192"/>
      <c r="E48" s="192"/>
      <c r="F48" s="192"/>
      <c r="G48" s="192"/>
      <c r="H48" s="192"/>
      <c r="I48" s="53"/>
    </row>
    <row r="49" spans="1:9" ht="7.5" customHeight="1" thickBot="1">
      <c r="A49" s="53"/>
      <c r="B49" s="54"/>
      <c r="C49" s="54"/>
      <c r="D49" s="55"/>
      <c r="E49" s="55"/>
      <c r="F49" s="55"/>
      <c r="G49" s="55"/>
      <c r="H49" s="55"/>
      <c r="I49" s="56"/>
    </row>
    <row r="50" spans="1:9" ht="12.75" customHeight="1">
      <c r="A50" s="193" t="s">
        <v>49</v>
      </c>
      <c r="B50" s="193"/>
      <c r="C50" s="57" t="s">
        <v>50</v>
      </c>
      <c r="D50" s="58"/>
      <c r="E50" s="194" t="s">
        <v>51</v>
      </c>
      <c r="F50" s="194"/>
      <c r="G50" s="194"/>
      <c r="H50" s="194"/>
      <c r="I50" s="59"/>
    </row>
    <row r="51" spans="1:9" ht="30.75" customHeight="1" thickBot="1">
      <c r="A51" s="195"/>
      <c r="B51" s="195"/>
      <c r="C51" s="60"/>
      <c r="E51" s="196"/>
      <c r="F51" s="196"/>
      <c r="G51" s="196"/>
      <c r="H51" s="196"/>
      <c r="I51" s="61"/>
    </row>
    <row r="52" spans="1:9" ht="30.75" customHeight="1">
      <c r="A52" s="195"/>
      <c r="B52" s="195"/>
      <c r="C52" s="60"/>
    </row>
    <row r="53" spans="1:9" ht="30.75" customHeight="1">
      <c r="A53" s="197"/>
      <c r="B53" s="197"/>
      <c r="C53" s="60"/>
    </row>
    <row r="54" spans="1:9" ht="30.75" customHeight="1">
      <c r="A54" s="195"/>
      <c r="B54" s="195"/>
      <c r="C54" s="60"/>
    </row>
    <row r="55" spans="1:9" ht="30.75" customHeight="1" thickBot="1">
      <c r="A55" s="186"/>
      <c r="B55" s="186"/>
      <c r="C55" s="62"/>
      <c r="E55" s="187">
        <v>42257</v>
      </c>
      <c r="F55" s="187"/>
      <c r="G55" s="187"/>
      <c r="H55" s="187"/>
      <c r="I55" s="64" t="s">
        <v>86</v>
      </c>
    </row>
    <row r="57" spans="1:9" ht="14.25">
      <c r="B57" s="63"/>
    </row>
  </sheetData>
  <mergeCells count="55">
    <mergeCell ref="A55:B55"/>
    <mergeCell ref="E55:H55"/>
    <mergeCell ref="A45:H45"/>
    <mergeCell ref="C46:H46"/>
    <mergeCell ref="A47:B47"/>
    <mergeCell ref="C47:H47"/>
    <mergeCell ref="A48:H48"/>
    <mergeCell ref="A50:B50"/>
    <mergeCell ref="E50:H50"/>
    <mergeCell ref="A51:B51"/>
    <mergeCell ref="E51:H51"/>
    <mergeCell ref="A52:B52"/>
    <mergeCell ref="A53:B53"/>
    <mergeCell ref="A54:B54"/>
    <mergeCell ref="E44:F44"/>
    <mergeCell ref="G44:H44"/>
    <mergeCell ref="A37:A38"/>
    <mergeCell ref="B37:B38"/>
    <mergeCell ref="E39:H39"/>
    <mergeCell ref="E40:H40"/>
    <mergeCell ref="E42:F42"/>
    <mergeCell ref="G42:H42"/>
    <mergeCell ref="E43:F43"/>
    <mergeCell ref="G43:H43"/>
    <mergeCell ref="J40:J41"/>
    <mergeCell ref="E41:H41"/>
    <mergeCell ref="A30:H30"/>
    <mergeCell ref="A31:A34"/>
    <mergeCell ref="B31:B34"/>
    <mergeCell ref="A35:A36"/>
    <mergeCell ref="B35:B36"/>
    <mergeCell ref="A26:A29"/>
    <mergeCell ref="B26:B29"/>
    <mergeCell ref="A9:A12"/>
    <mergeCell ref="B9:B12"/>
    <mergeCell ref="A13:A16"/>
    <mergeCell ref="B13:B16"/>
    <mergeCell ref="A17:H17"/>
    <mergeCell ref="A18:A20"/>
    <mergeCell ref="B18:B20"/>
    <mergeCell ref="A21:A25"/>
    <mergeCell ref="B21:B25"/>
    <mergeCell ref="A4:B4"/>
    <mergeCell ref="A5:H5"/>
    <mergeCell ref="A6:A8"/>
    <mergeCell ref="B6:B8"/>
    <mergeCell ref="K6:K8"/>
    <mergeCell ref="K9:K12"/>
    <mergeCell ref="K13:K16"/>
    <mergeCell ref="K18:K20"/>
    <mergeCell ref="K37:K38"/>
    <mergeCell ref="K21:K25"/>
    <mergeCell ref="K26:K29"/>
    <mergeCell ref="K31:K34"/>
    <mergeCell ref="K35:K36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/>
  <headerFooter>
    <oddFooter>&amp;RPage 2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Identification projet</vt:lpstr>
      <vt:lpstr>Notation Candidat</vt:lpstr>
      <vt:lpstr>'Identification projet'!Zone_d_impression</vt:lpstr>
      <vt:lpstr>'Notation Candidat'!Zone_d_impression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FRICOU</dc:creator>
  <cp:lastModifiedBy>Cedrick</cp:lastModifiedBy>
  <dcterms:created xsi:type="dcterms:W3CDTF">2014-04-09T13:18:47Z</dcterms:created>
  <dcterms:modified xsi:type="dcterms:W3CDTF">2015-09-23T05:35:24Z</dcterms:modified>
</cp:coreProperties>
</file>