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ate1904="1" showInkAnnotation="0" autoCompressPictures="0"/>
  <bookViews>
    <workbookView xWindow="240" yWindow="45" windowWidth="12915" windowHeight="4440" activeTab="1"/>
  </bookViews>
  <sheets>
    <sheet name="U61" sheetId="3" r:id="rId1"/>
    <sheet name="U62" sheetId="4" r:id="rId2"/>
  </sheets>
  <definedNames>
    <definedName name="_xlnm.Print_Area" localSheetId="0">'U61'!$A$1:$N$43</definedName>
    <definedName name="_xlnm.Print_Area" localSheetId="1">'U62'!$A$1:$N$44</definedName>
  </definedNames>
  <calcPr calcId="14562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6" i="4" l="1"/>
  <c r="N27" i="4"/>
  <c r="N21" i="4"/>
  <c r="N22" i="4"/>
  <c r="N20" i="4"/>
  <c r="N10" i="4"/>
  <c r="N11" i="4"/>
  <c r="N12" i="4"/>
  <c r="N7" i="3"/>
  <c r="N8" i="3"/>
  <c r="N9" i="3"/>
  <c r="N6" i="3"/>
  <c r="N5" i="3" s="1"/>
  <c r="S5" i="3" s="1"/>
  <c r="B27" i="3" s="1"/>
  <c r="D35" i="3"/>
  <c r="B2" i="4"/>
  <c r="B1" i="4"/>
  <c r="Q6" i="3"/>
  <c r="I6" i="3"/>
  <c r="R6" i="3"/>
  <c r="Q7" i="3"/>
  <c r="I7" i="3" s="1"/>
  <c r="R7" i="3" s="1"/>
  <c r="Q8" i="3"/>
  <c r="I8" i="3" s="1"/>
  <c r="R8" i="3" s="1"/>
  <c r="Q9" i="3"/>
  <c r="I9" i="3" s="1"/>
  <c r="R9" i="3" s="1"/>
  <c r="Q11" i="3"/>
  <c r="I11" i="3"/>
  <c r="R11" i="3" s="1"/>
  <c r="Q12" i="3"/>
  <c r="I12" i="3" s="1"/>
  <c r="R12" i="3" s="1"/>
  <c r="Q13" i="3"/>
  <c r="I13" i="3"/>
  <c r="R13" i="3" s="1"/>
  <c r="Q14" i="3"/>
  <c r="I14" i="3" s="1"/>
  <c r="R14" i="3" s="1"/>
  <c r="Q15" i="3"/>
  <c r="I15" i="3"/>
  <c r="R15" i="3" s="1"/>
  <c r="Q17" i="3"/>
  <c r="I17" i="3" s="1"/>
  <c r="R17" i="3" s="1"/>
  <c r="Q18" i="3"/>
  <c r="I18" i="3"/>
  <c r="R18" i="3" s="1"/>
  <c r="Q19" i="3"/>
  <c r="I19" i="3" s="1"/>
  <c r="R19" i="3" s="1"/>
  <c r="Q20" i="3"/>
  <c r="I20" i="3"/>
  <c r="R20" i="3" s="1"/>
  <c r="Q21" i="3"/>
  <c r="I21" i="3" s="1"/>
  <c r="R21" i="3" s="1"/>
  <c r="Q22" i="3"/>
  <c r="I22" i="3"/>
  <c r="R22" i="3" s="1"/>
  <c r="N11" i="3"/>
  <c r="O11" i="3" s="1"/>
  <c r="N12" i="3"/>
  <c r="N13" i="3"/>
  <c r="O13" i="3" s="1"/>
  <c r="N14" i="3"/>
  <c r="N15" i="3"/>
  <c r="N17" i="3"/>
  <c r="N18" i="3"/>
  <c r="N16" i="3" s="1"/>
  <c r="S16" i="3" s="1"/>
  <c r="B29" i="3" s="1"/>
  <c r="N19" i="3"/>
  <c r="N20" i="3"/>
  <c r="O20" i="3" s="1"/>
  <c r="N21" i="3"/>
  <c r="N22" i="3"/>
  <c r="O22" i="3" s="1"/>
  <c r="O17" i="3"/>
  <c r="O21" i="3"/>
  <c r="O7" i="3"/>
  <c r="Q6" i="4"/>
  <c r="I6" i="4" s="1"/>
  <c r="R6" i="4" s="1"/>
  <c r="Q7" i="4"/>
  <c r="I7" i="4"/>
  <c r="R7" i="4" s="1"/>
  <c r="Q8" i="4"/>
  <c r="I8" i="4" s="1"/>
  <c r="R8" i="4" s="1"/>
  <c r="Q10" i="4"/>
  <c r="I10" i="4"/>
  <c r="R10" i="4" s="1"/>
  <c r="Q11" i="4"/>
  <c r="I11" i="4" s="1"/>
  <c r="R11" i="4" s="1"/>
  <c r="Q12" i="4"/>
  <c r="I12" i="4"/>
  <c r="R12" i="4" s="1"/>
  <c r="Q14" i="4"/>
  <c r="I14" i="4" s="1"/>
  <c r="R14" i="4" s="1"/>
  <c r="Q15" i="4"/>
  <c r="I15" i="4"/>
  <c r="R15" i="4" s="1"/>
  <c r="Q16" i="4"/>
  <c r="I16" i="4" s="1"/>
  <c r="R16" i="4" s="1"/>
  <c r="Q17" i="4"/>
  <c r="I17" i="4"/>
  <c r="R17" i="4" s="1"/>
  <c r="Q19" i="4"/>
  <c r="I19" i="4" s="1"/>
  <c r="R19" i="4" s="1"/>
  <c r="Q20" i="4"/>
  <c r="I20" i="4"/>
  <c r="R20" i="4" s="1"/>
  <c r="Q21" i="4"/>
  <c r="I21" i="4" s="1"/>
  <c r="R21" i="4" s="1"/>
  <c r="Q22" i="4"/>
  <c r="I22" i="4"/>
  <c r="R22" i="4" s="1"/>
  <c r="Q23" i="4"/>
  <c r="I23" i="4" s="1"/>
  <c r="R23" i="4" s="1"/>
  <c r="Q25" i="4"/>
  <c r="I25" i="4"/>
  <c r="R25" i="4" s="1"/>
  <c r="Q26" i="4"/>
  <c r="I26" i="4" s="1"/>
  <c r="R26" i="4" s="1"/>
  <c r="Q27" i="4"/>
  <c r="I27" i="4"/>
  <c r="R27" i="4" s="1"/>
  <c r="N6" i="4"/>
  <c r="N5" i="4" s="1"/>
  <c r="S5" i="4" s="1"/>
  <c r="B32" i="4" s="1"/>
  <c r="N7" i="4"/>
  <c r="O7" i="4" s="1"/>
  <c r="N8" i="4"/>
  <c r="O8" i="4" s="1"/>
  <c r="N14" i="4"/>
  <c r="O15" i="4" s="1"/>
  <c r="N15" i="4"/>
  <c r="N16" i="4"/>
  <c r="N17" i="4"/>
  <c r="N19" i="4"/>
  <c r="O21" i="4" s="1"/>
  <c r="N23" i="4"/>
  <c r="N25" i="4"/>
  <c r="O26" i="4"/>
  <c r="O6" i="4"/>
  <c r="D42" i="4"/>
  <c r="O15" i="3"/>
  <c r="O12" i="3"/>
  <c r="O8" i="3"/>
  <c r="O9" i="3"/>
  <c r="M9" i="3"/>
  <c r="N24" i="4"/>
  <c r="S24" i="4" s="1"/>
  <c r="B36" i="4" s="1"/>
  <c r="O27" i="4"/>
  <c r="O25" i="4"/>
  <c r="M25" i="4" s="1"/>
  <c r="M24" i="4" s="1"/>
  <c r="O23" i="4"/>
  <c r="O16" i="4"/>
  <c r="O12" i="4"/>
  <c r="O10" i="4"/>
  <c r="O11" i="4"/>
  <c r="O9" i="4" s="1"/>
  <c r="N9" i="4"/>
  <c r="S9" i="4"/>
  <c r="B33" i="4" s="1"/>
  <c r="M10" i="4"/>
  <c r="M9" i="4" s="1"/>
  <c r="O5" i="4" l="1"/>
  <c r="R4" i="3"/>
  <c r="S4" i="3" s="1"/>
  <c r="R4" i="4"/>
  <c r="S4" i="4" s="1"/>
  <c r="O24" i="4"/>
  <c r="M6" i="4"/>
  <c r="M5" i="4" s="1"/>
  <c r="O17" i="4"/>
  <c r="O22" i="4"/>
  <c r="N10" i="3"/>
  <c r="S10" i="3" s="1"/>
  <c r="B28" i="3" s="1"/>
  <c r="O14" i="3"/>
  <c r="O10" i="3" s="1"/>
  <c r="O6" i="3"/>
  <c r="N13" i="4"/>
  <c r="S13" i="4" s="1"/>
  <c r="B34" i="4" s="1"/>
  <c r="O19" i="4"/>
  <c r="O20" i="4"/>
  <c r="N18" i="4"/>
  <c r="S18" i="4" s="1"/>
  <c r="B35" i="4" s="1"/>
  <c r="O19" i="3"/>
  <c r="O14" i="4"/>
  <c r="O18" i="3"/>
  <c r="O16" i="3" s="1"/>
  <c r="O13" i="4" l="1"/>
  <c r="M14" i="4"/>
  <c r="M13" i="4" s="1"/>
  <c r="O18" i="4"/>
  <c r="M19" i="4"/>
  <c r="M18" i="4" s="1"/>
  <c r="D25" i="3"/>
  <c r="D26" i="3" s="1"/>
  <c r="D27" i="3" s="1"/>
  <c r="M17" i="3"/>
  <c r="M16" i="3" s="1"/>
  <c r="M11" i="3"/>
  <c r="M10" i="3" s="1"/>
  <c r="O5" i="3"/>
  <c r="M6" i="3"/>
  <c r="M5" i="3" s="1"/>
  <c r="D30" i="4"/>
  <c r="D31" i="4" s="1"/>
  <c r="D32" i="4" s="1"/>
</calcChain>
</file>

<file path=xl/sharedStrings.xml><?xml version="1.0" encoding="utf-8"?>
<sst xmlns="http://schemas.openxmlformats.org/spreadsheetml/2006/main" count="119" uniqueCount="94">
  <si>
    <t xml:space="preserve"> /20</t>
  </si>
  <si>
    <t>/20</t>
  </si>
  <si>
    <t>Appréciation globale</t>
  </si>
  <si>
    <t>Noms des Correcteurs</t>
  </si>
  <si>
    <t>Signatures</t>
  </si>
  <si>
    <t>Compétences évaluées</t>
  </si>
  <si>
    <t>Poids de la compétence</t>
  </si>
  <si>
    <t>Mise à jour</t>
  </si>
  <si>
    <t>Note x coefficient</t>
  </si>
  <si>
    <t xml:space="preserve">ÉVALUATION DE L'UNITÉ U61 - ACTIVITES EN MILIEU PROFESSIONNEL (RAPPORT DE STAGE)   </t>
  </si>
  <si>
    <t>C4 - ANALYSER</t>
  </si>
  <si>
    <t>C4.2</t>
  </si>
  <si>
    <t>C6.3</t>
  </si>
  <si>
    <t>Professeur SII</t>
  </si>
  <si>
    <t>Professionnel</t>
  </si>
  <si>
    <t>► Planifier et gérer les opérations</t>
  </si>
  <si>
    <t>► Définir et mettre en œuvre les mesures de prévention des risques professionnels</t>
  </si>
  <si>
    <t>Le document unique est actualisé</t>
  </si>
  <si>
    <t>/40</t>
  </si>
  <si>
    <t>C1 - COMMUNIQUER</t>
  </si>
  <si>
    <t>Elles prennent en compte la démarche de développement durable.</t>
  </si>
  <si>
    <t>C3 - PROPOSER</t>
  </si>
  <si>
    <t>Les informations pertinentes sur la situation commerciale, technique et financière du client sont identifiées et exploitées dans un ordre logique.</t>
  </si>
  <si>
    <t>Le risque client est évalué.</t>
  </si>
  <si>
    <t xml:space="preserve">Une solution respectant les attentes du client, en conformité avec les stratégies commerciales et contraintes de l’entreprise, est proposée sous une forme contractuelle. </t>
  </si>
  <si>
    <t xml:space="preserve">Les propositions sont clairement présentées et classées. </t>
  </si>
  <si>
    <t xml:space="preserve">La comparaison des différentes propositions comporte les critères judicieux, laquelle est argumentée. </t>
  </si>
  <si>
    <t xml:space="preserve">L'argumentaire est utilisé de façon raisonnée, construite, claire et adaptée. Il met en relation la proposition avec le cahier des charges. </t>
  </si>
  <si>
    <t>La solution proposée est acceptée.</t>
  </si>
  <si>
    <t>C5 - REALISER</t>
  </si>
  <si>
    <t xml:space="preserve">Les éléments sont listés précisément et en adéquation avec l’attente. </t>
  </si>
  <si>
    <t>Le choix des éléments est pertinent et adapté, présenté et transcrit conformément à l'attente du public visé.</t>
  </si>
  <si>
    <t>C6 - PREVENIR</t>
  </si>
  <si>
    <t>Les procédures et les moyens sont correctement mis en oeuvre.</t>
  </si>
  <si>
    <t xml:space="preserve">L’évaluation, les propositions sont pertinentes. </t>
  </si>
  <si>
    <t>C1.1</t>
  </si>
  <si>
    <t>► S'informer</t>
  </si>
  <si>
    <t>Les démarches mises en oeuvre sont adaptées à la recherche et efficientes.</t>
  </si>
  <si>
    <t>Les informations trouvées sont pertinentes au regard du besoin.</t>
  </si>
  <si>
    <t>Les informations collectées permettent d’analyser les conditions de fonctionnement ou de  dysfonctionnement d’un matériel.</t>
  </si>
  <si>
    <t>C1.3</t>
  </si>
  <si>
    <t>►Présenter</t>
  </si>
  <si>
    <t>C6 - DEFINIR ET METTRE EN OEUVRE LES MESURES DE PREVENTION DES RISQUES PROFESSIONNELS</t>
  </si>
  <si>
    <t>Le plan de charge est cohérent et optimisé, il intègre toutes les contraintes de compétences humaines, de disponibilités matérielles,…</t>
  </si>
  <si>
    <t>1/3</t>
  </si>
  <si>
    <t>2/3</t>
  </si>
  <si>
    <t>3/3</t>
  </si>
  <si>
    <t>Critères de performance</t>
  </si>
  <si>
    <t xml:space="preserve">Si une cellule  apparait en rouge dans cette colonne, c'est qu'il y a plus d'une valeur attachée à l'indicateur, il faut alors choisir laquelle retenir  </t>
  </si>
  <si>
    <t>/ 20</t>
  </si>
  <si>
    <t>/ 100</t>
  </si>
  <si>
    <t>Nom</t>
  </si>
  <si>
    <t>Prénom</t>
  </si>
  <si>
    <t xml:space="preserve"> </t>
  </si>
  <si>
    <t>Professeur STMG</t>
  </si>
  <si>
    <t xml:space="preserve">Indiquer, par un caractère, le ou les critères de performance qui ne peuvent pas être appréciés  </t>
  </si>
  <si>
    <t xml:space="preserve">ÉVALUATION DE L'UNITÉ U62 - PROJET   </t>
  </si>
  <si>
    <t>Le plan de charge est en mesure de s'adapter aux éventuels aléas de déroulement.</t>
  </si>
  <si>
    <t>Les règles environnementales, d'hygiène et de sécurité sont respectées.</t>
  </si>
  <si>
    <t>Les retards et contraintes d'approvisionnement sont pris en compte et gérés.</t>
  </si>
  <si>
    <t>Les défauts constatés en cours d'intervention sont pris en compte, le client est informé et les actions correctives sont acceptées.</t>
  </si>
  <si>
    <t>Les risques professionnels sont identifiés dès la conception des situations de travail.</t>
  </si>
  <si>
    <t>Le niveau de risque est défini en gravité et fréquence.</t>
  </si>
  <si>
    <t>Les mesures mises en œuvre permettent d'éliminer ou de diminuer les risques sans en engendrer de nouveaux pour l’opérateur et vis à vis de l’environnement humain et matériel.</t>
  </si>
  <si>
    <t>Après intervention, les matériels sont en conformité.</t>
  </si>
  <si>
    <t>Les procédures d'intervention sont adaptées aux mesures prises en matière de prévention des risques professionnels.</t>
  </si>
  <si>
    <t>Le document produit est rédigé de façon lisible, structurée et adaptée au destinataire. Il respecte :
- les objectifs de l’entreprise ;
- les codes de l’entreprise ;
- les normalisations.</t>
  </si>
  <si>
    <t>C1</t>
  </si>
  <si>
    <t>C4</t>
  </si>
  <si>
    <t>C6</t>
  </si>
  <si>
    <t>% indicateurs renseignés</t>
  </si>
  <si>
    <t>► Ecouter le client, dialoguer et négocier une solution</t>
  </si>
  <si>
    <t>C1.2</t>
  </si>
  <si>
    <t>C3.1</t>
  </si>
  <si>
    <t>C3.2</t>
  </si>
  <si>
    <t>► Choisir une solution technique d’équipement, de méthodes ou de procédure</t>
  </si>
  <si>
    <t>C5.2</t>
  </si>
  <si>
    <t>C6.1</t>
  </si>
  <si>
    <t>► Élaborer une procédure, un processus de service après-vente</t>
  </si>
  <si>
    <t>Les solutions proposées sont cohérentes, renseignées et répondent au cahier des charges.</t>
  </si>
  <si>
    <t>Les normes et règlements sont pris en compte.</t>
  </si>
  <si>
    <t>L'ordonnancement des opérations est clair logique et cohérent.</t>
  </si>
  <si>
    <t>Le choix du support de communication est pertinent.</t>
  </si>
  <si>
    <t>La politique de l’entreprise est connue et appliquée.</t>
  </si>
  <si>
    <t>C3</t>
  </si>
  <si>
    <t>C5</t>
  </si>
  <si>
    <t>Note finale</t>
  </si>
  <si>
    <t>Les solutions tiennent compte des équipements nécessaires et disponibles. 
Elles sont claires et adaptées à l'intervenant. 
Elles prennent en compte la fidélisation du client.</t>
  </si>
  <si>
    <t>► Prendre en compte l’impact environnemental</t>
  </si>
  <si>
    <t xml:space="preserve">C3 - PROPOSER </t>
  </si>
  <si>
    <t>Exclusivement évaluée par l'équipe pédagogique</t>
  </si>
  <si>
    <t>► Rechercher ou imaginer des solutions</t>
  </si>
  <si>
    <t>C3-e3p</t>
  </si>
  <si>
    <t>Note brute obtenue par calcul automatique si le nombre de critères évalués par capacité est au moins de 50 %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</si>
</sst>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-* #,##0.00\ _€_-;\-* #,##0.00\ _€_-;_-* &quot;-&quot;??\ _€_-;_-@_-"/>
    <numFmt numFmtId="164" formatCode="0.0"/>
  </numFmts>
  <fonts count="34" x14ac:knownFonts="1">
    <font>
      <sz val="10"/>
      <name val="Times New Roman"/>
    </font>
    <font>
      <b/>
      <sz val="10"/>
      <name val="Arial"/>
      <family val="2"/>
    </font>
    <font>
      <sz val="10"/>
      <name val="Arial"/>
      <family val="2"/>
    </font>
    <font>
      <sz val="10"/>
      <color indexed="10"/>
      <name val="Arial"/>
      <family val="2"/>
    </font>
    <font>
      <sz val="10"/>
      <color indexed="9"/>
      <name val="Arial"/>
      <family val="2"/>
    </font>
    <font>
      <b/>
      <sz val="10"/>
      <color indexed="10"/>
      <name val="Arial"/>
      <family val="2"/>
    </font>
    <font>
      <i/>
      <sz val="10"/>
      <name val="Arial"/>
      <family val="2"/>
    </font>
    <font>
      <sz val="9"/>
      <name val="Arial Narrow"/>
      <family val="2"/>
    </font>
    <font>
      <sz val="9"/>
      <color indexed="10"/>
      <name val="Arial Narrow"/>
      <family val="2"/>
    </font>
    <font>
      <b/>
      <sz val="12"/>
      <name val="Arial"/>
      <family val="2"/>
    </font>
    <font>
      <sz val="8"/>
      <name val="Arial"/>
      <family val="2"/>
    </font>
    <font>
      <sz val="10"/>
      <color theme="3" tint="-0.249977111117893"/>
      <name val="Arial"/>
      <family val="2"/>
    </font>
    <font>
      <sz val="12"/>
      <name val="Arial"/>
      <family val="2"/>
    </font>
    <font>
      <sz val="12"/>
      <name val="Times New Roman"/>
      <family val="1"/>
    </font>
    <font>
      <sz val="12"/>
      <name val="Arial Narrow"/>
      <family val="2"/>
    </font>
    <font>
      <b/>
      <sz val="12"/>
      <color rgb="FFFF0000"/>
      <name val="Arial"/>
      <family val="2"/>
    </font>
    <font>
      <sz val="9"/>
      <color indexed="10"/>
      <name val="Arial"/>
      <family val="2"/>
    </font>
    <font>
      <b/>
      <sz val="10"/>
      <color theme="1"/>
      <name val="Arial"/>
      <family val="2"/>
    </font>
    <font>
      <sz val="10"/>
      <name val="Times New Roman"/>
      <family val="1"/>
    </font>
    <font>
      <b/>
      <sz val="12"/>
      <color theme="3" tint="-0.249977111117893"/>
      <name val="Arial"/>
      <family val="2"/>
    </font>
    <font>
      <b/>
      <sz val="10"/>
      <color rgb="FFFF0000"/>
      <name val="Arial"/>
      <family val="2"/>
    </font>
    <font>
      <sz val="10"/>
      <name val="Times New Roman"/>
      <family val="1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b/>
      <sz val="10"/>
      <color rgb="FFFF0000"/>
      <name val="Times New Roman"/>
      <family val="1"/>
    </font>
    <font>
      <b/>
      <sz val="10"/>
      <color theme="3"/>
      <name val="Arial"/>
      <family val="2"/>
    </font>
    <font>
      <sz val="10"/>
      <color theme="3"/>
      <name val="Times New Roman"/>
      <family val="1"/>
    </font>
    <font>
      <sz val="10"/>
      <color theme="3"/>
      <name val="Arial"/>
      <family val="2"/>
    </font>
    <font>
      <b/>
      <sz val="11"/>
      <color theme="3" tint="-0.249977111117893"/>
      <name val="Arial"/>
      <family val="2"/>
    </font>
    <font>
      <sz val="14"/>
      <name val="Arial Black"/>
      <family val="2"/>
    </font>
    <font>
      <sz val="14"/>
      <name val="Times New Roman"/>
      <family val="1"/>
    </font>
    <font>
      <b/>
      <sz val="12"/>
      <color theme="3"/>
      <name val="Arial"/>
      <family val="2"/>
    </font>
    <font>
      <b/>
      <sz val="10"/>
      <color theme="0"/>
      <name val="Arial"/>
      <family val="2"/>
    </font>
    <font>
      <b/>
      <sz val="12"/>
      <color theme="0"/>
      <name val="Arial"/>
      <family val="2"/>
    </font>
  </fonts>
  <fills count="15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rgb="FFFADB9C"/>
        <bgColor indexed="64"/>
      </patternFill>
    </fill>
    <fill>
      <patternFill patternType="solid">
        <fgColor rgb="FFF2CAD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8" tint="0.39997558519241921"/>
        <bgColor indexed="65"/>
      </patternFill>
    </fill>
    <fill>
      <patternFill patternType="solid">
        <fgColor rgb="FFF8D796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CCFFFF"/>
        <bgColor indexed="64"/>
      </patternFill>
    </fill>
    <fill>
      <patternFill patternType="solid">
        <fgColor rgb="FFFADDA4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rgb="FFFF0000"/>
        <bgColor indexed="64"/>
      </patternFill>
    </fill>
  </fills>
  <borders count="50">
    <border>
      <left/>
      <right/>
      <top/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rgb="FFFF3300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rgb="FFFF3300"/>
      </bottom>
      <diagonal/>
    </border>
    <border>
      <left/>
      <right style="thin">
        <color auto="1"/>
      </right>
      <top style="medium">
        <color rgb="FFFF3300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rgb="FFFF3300"/>
      </bottom>
      <diagonal/>
    </border>
    <border>
      <left/>
      <right/>
      <top style="medium">
        <color auto="1"/>
      </top>
      <bottom style="medium">
        <color rgb="FFFF3300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rgb="FFFF3300"/>
      </top>
      <bottom/>
      <diagonal/>
    </border>
    <border>
      <left style="thin">
        <color auto="1"/>
      </left>
      <right style="medium">
        <color auto="1"/>
      </right>
      <top style="medium">
        <color rgb="FFFF3300"/>
      </top>
      <bottom style="thin">
        <color auto="1"/>
      </bottom>
      <diagonal/>
    </border>
    <border>
      <left style="medium">
        <color auto="1"/>
      </left>
      <right/>
      <top/>
      <bottom style="medium">
        <color rgb="FFFF3300"/>
      </bottom>
      <diagonal/>
    </border>
    <border>
      <left style="thin">
        <color auto="1"/>
      </left>
      <right style="medium">
        <color auto="1"/>
      </right>
      <top/>
      <bottom style="medium">
        <color rgb="FFFF3300"/>
      </bottom>
      <diagonal/>
    </border>
  </borders>
  <cellStyleXfs count="5">
    <xf numFmtId="0" fontId="0" fillId="0" borderId="0"/>
    <xf numFmtId="9" fontId="18" fillId="0" borderId="0" applyFont="0" applyFill="0" applyBorder="0" applyAlignment="0" applyProtection="0"/>
    <xf numFmtId="0" fontId="18" fillId="0" borderId="0"/>
    <xf numFmtId="43" fontId="21" fillId="0" borderId="0" applyFont="0" applyFill="0" applyBorder="0" applyAlignment="0" applyProtection="0"/>
    <xf numFmtId="0" fontId="22" fillId="7" borderId="0" applyNumberFormat="0" applyBorder="0" applyAlignment="0" applyProtection="0"/>
  </cellStyleXfs>
  <cellXfs count="223">
    <xf numFmtId="0" fontId="0" fillId="0" borderId="0" xfId="0"/>
    <xf numFmtId="10" fontId="17" fillId="0" borderId="0" xfId="2" applyNumberFormat="1" applyFont="1" applyFill="1" applyBorder="1" applyAlignment="1" applyProtection="1">
      <alignment horizontal="left" vertical="center"/>
    </xf>
    <xf numFmtId="0" fontId="10" fillId="0" borderId="0" xfId="2" applyFont="1" applyFill="1" applyBorder="1" applyProtection="1">
      <protection hidden="1"/>
    </xf>
    <xf numFmtId="10" fontId="16" fillId="0" borderId="0" xfId="2" applyNumberFormat="1" applyFont="1" applyFill="1" applyBorder="1" applyAlignment="1" applyProtection="1">
      <alignment horizontal="left" vertical="center"/>
    </xf>
    <xf numFmtId="10" fontId="20" fillId="8" borderId="0" xfId="2" applyNumberFormat="1" applyFont="1" applyFill="1" applyBorder="1" applyAlignment="1" applyProtection="1">
      <alignment horizontal="left" vertical="center"/>
    </xf>
    <xf numFmtId="9" fontId="20" fillId="8" borderId="2" xfId="2" applyNumberFormat="1" applyFont="1" applyFill="1" applyBorder="1" applyAlignment="1" applyProtection="1">
      <alignment horizontal="center" vertical="center"/>
    </xf>
    <xf numFmtId="0" fontId="15" fillId="9" borderId="5" xfId="2" applyFont="1" applyFill="1" applyBorder="1" applyAlignment="1" applyProtection="1">
      <alignment horizontal="center" vertical="center"/>
      <protection locked="0"/>
    </xf>
    <xf numFmtId="0" fontId="15" fillId="9" borderId="2" xfId="2" applyFont="1" applyFill="1" applyBorder="1" applyAlignment="1" applyProtection="1">
      <alignment horizontal="center" vertical="center"/>
      <protection locked="0"/>
    </xf>
    <xf numFmtId="0" fontId="15" fillId="9" borderId="21" xfId="2" applyFont="1" applyFill="1" applyBorder="1" applyAlignment="1" applyProtection="1">
      <alignment horizontal="center" vertical="center"/>
      <protection locked="0"/>
    </xf>
    <xf numFmtId="0" fontId="23" fillId="0" borderId="0" xfId="2" applyFont="1" applyFill="1" applyBorder="1" applyProtection="1">
      <protection hidden="1"/>
    </xf>
    <xf numFmtId="0" fontId="22" fillId="0" borderId="24" xfId="4" applyFill="1" applyBorder="1" applyAlignment="1" applyProtection="1">
      <protection hidden="1"/>
    </xf>
    <xf numFmtId="0" fontId="10" fillId="0" borderId="24" xfId="2" applyFont="1" applyFill="1" applyBorder="1" applyAlignment="1" applyProtection="1">
      <protection hidden="1"/>
    </xf>
    <xf numFmtId="1" fontId="27" fillId="0" borderId="2" xfId="2" applyNumberFormat="1" applyFont="1" applyBorder="1" applyAlignment="1" applyProtection="1">
      <alignment horizontal="center" vertical="center"/>
    </xf>
    <xf numFmtId="43" fontId="25" fillId="0" borderId="0" xfId="3" applyFont="1" applyBorder="1" applyAlignment="1" applyProtection="1">
      <alignment horizontal="center" vertical="center"/>
    </xf>
    <xf numFmtId="2" fontId="27" fillId="0" borderId="0" xfId="2" applyNumberFormat="1" applyFont="1" applyBorder="1" applyAlignment="1" applyProtection="1">
      <alignment horizontal="center" vertical="center"/>
    </xf>
    <xf numFmtId="0" fontId="27" fillId="0" borderId="0" xfId="2" applyFont="1" applyBorder="1" applyAlignment="1" applyProtection="1">
      <alignment horizontal="center" vertical="center"/>
    </xf>
    <xf numFmtId="0" fontId="20" fillId="0" borderId="0" xfId="2" applyFont="1" applyBorder="1" applyAlignment="1" applyProtection="1">
      <alignment horizontal="center" vertical="center" wrapText="1"/>
    </xf>
    <xf numFmtId="1" fontId="27" fillId="0" borderId="0" xfId="2" applyNumberFormat="1" applyFont="1" applyBorder="1" applyAlignment="1" applyProtection="1">
      <alignment horizontal="center" vertical="center"/>
    </xf>
    <xf numFmtId="0" fontId="20" fillId="4" borderId="0" xfId="2" applyFont="1" applyFill="1" applyBorder="1" applyAlignment="1" applyProtection="1">
      <alignment horizontal="center" vertical="center"/>
    </xf>
    <xf numFmtId="2" fontId="20" fillId="4" borderId="0" xfId="2" applyNumberFormat="1" applyFont="1" applyFill="1" applyBorder="1" applyAlignment="1" applyProtection="1">
      <alignment horizontal="center" vertical="center"/>
    </xf>
    <xf numFmtId="1" fontId="27" fillId="0" borderId="5" xfId="2" applyNumberFormat="1" applyFont="1" applyBorder="1" applyAlignment="1" applyProtection="1">
      <alignment horizontal="center" vertical="center"/>
    </xf>
    <xf numFmtId="43" fontId="20" fillId="4" borderId="0" xfId="2" applyNumberFormat="1" applyFont="1" applyFill="1" applyBorder="1" applyAlignment="1" applyProtection="1">
      <alignment horizontal="center" vertical="center"/>
    </xf>
    <xf numFmtId="0" fontId="15" fillId="9" borderId="28" xfId="2" applyFont="1" applyFill="1" applyBorder="1" applyAlignment="1" applyProtection="1">
      <alignment horizontal="center" vertical="center"/>
      <protection locked="0"/>
    </xf>
    <xf numFmtId="0" fontId="15" fillId="9" borderId="26" xfId="2" applyFont="1" applyFill="1" applyBorder="1" applyAlignment="1" applyProtection="1">
      <alignment horizontal="center" vertical="center"/>
      <protection locked="0"/>
    </xf>
    <xf numFmtId="0" fontId="31" fillId="0" borderId="5" xfId="2" applyFont="1" applyFill="1" applyBorder="1" applyAlignment="1" applyProtection="1">
      <alignment horizontal="center" vertical="center"/>
      <protection locked="0"/>
    </xf>
    <xf numFmtId="0" fontId="31" fillId="11" borderId="5" xfId="2" applyFont="1" applyFill="1" applyBorder="1" applyAlignment="1" applyProtection="1">
      <alignment horizontal="center" vertical="center"/>
      <protection locked="0"/>
    </xf>
    <xf numFmtId="0" fontId="31" fillId="11" borderId="28" xfId="2" applyFont="1" applyFill="1" applyBorder="1" applyAlignment="1" applyProtection="1">
      <alignment horizontal="center" vertical="center"/>
      <protection locked="0"/>
    </xf>
    <xf numFmtId="0" fontId="31" fillId="0" borderId="28" xfId="2" applyFont="1" applyFill="1" applyBorder="1" applyAlignment="1" applyProtection="1">
      <alignment horizontal="center" vertical="center"/>
      <protection locked="0"/>
    </xf>
    <xf numFmtId="0" fontId="31" fillId="11" borderId="2" xfId="2" applyFont="1" applyFill="1" applyBorder="1" applyAlignment="1" applyProtection="1">
      <alignment horizontal="center" vertical="center"/>
      <protection locked="0"/>
    </xf>
    <xf numFmtId="0" fontId="31" fillId="0" borderId="2" xfId="2" applyFont="1" applyFill="1" applyBorder="1" applyAlignment="1" applyProtection="1">
      <alignment horizontal="center" vertical="center"/>
      <protection locked="0"/>
    </xf>
    <xf numFmtId="0" fontId="31" fillId="0" borderId="26" xfId="2" applyFont="1" applyFill="1" applyBorder="1" applyAlignment="1" applyProtection="1">
      <alignment horizontal="center" vertical="center"/>
      <protection locked="0"/>
    </xf>
    <xf numFmtId="0" fontId="31" fillId="0" borderId="21" xfId="2" applyFont="1" applyFill="1" applyBorder="1" applyAlignment="1" applyProtection="1">
      <alignment horizontal="center" vertical="center"/>
      <protection locked="0"/>
    </xf>
    <xf numFmtId="0" fontId="15" fillId="9" borderId="35" xfId="2" applyFont="1" applyFill="1" applyBorder="1" applyAlignment="1" applyProtection="1">
      <alignment horizontal="center" vertical="center"/>
      <protection locked="0"/>
    </xf>
    <xf numFmtId="0" fontId="31" fillId="0" borderId="35" xfId="2" applyFont="1" applyFill="1" applyBorder="1" applyAlignment="1" applyProtection="1">
      <alignment horizontal="center" vertical="center"/>
      <protection locked="0"/>
    </xf>
    <xf numFmtId="0" fontId="15" fillId="9" borderId="36" xfId="2" applyFont="1" applyFill="1" applyBorder="1" applyAlignment="1" applyProtection="1">
      <alignment horizontal="center" vertical="center"/>
      <protection locked="0"/>
    </xf>
    <xf numFmtId="0" fontId="31" fillId="0" borderId="36" xfId="2" applyFont="1" applyFill="1" applyBorder="1" applyAlignment="1" applyProtection="1">
      <alignment horizontal="center" vertical="center"/>
      <protection locked="0"/>
    </xf>
    <xf numFmtId="2" fontId="25" fillId="0" borderId="29" xfId="2" applyNumberFormat="1" applyFont="1" applyBorder="1" applyAlignment="1" applyProtection="1">
      <alignment horizontal="center" vertical="center"/>
    </xf>
    <xf numFmtId="0" fontId="10" fillId="0" borderId="0" xfId="2" applyFont="1" applyFill="1" applyBorder="1" applyAlignment="1" applyProtection="1">
      <protection hidden="1"/>
    </xf>
    <xf numFmtId="0" fontId="22" fillId="0" borderId="0" xfId="4" applyFill="1" applyBorder="1" applyAlignment="1" applyProtection="1">
      <protection hidden="1"/>
    </xf>
    <xf numFmtId="2" fontId="25" fillId="0" borderId="0" xfId="2" applyNumberFormat="1" applyFont="1" applyBorder="1" applyAlignment="1" applyProtection="1">
      <alignment horizontal="center" vertical="center"/>
    </xf>
    <xf numFmtId="0" fontId="15" fillId="9" borderId="45" xfId="2" applyFont="1" applyFill="1" applyBorder="1" applyAlignment="1" applyProtection="1">
      <alignment horizontal="center" vertical="center"/>
      <protection locked="0"/>
    </xf>
    <xf numFmtId="0" fontId="31" fillId="0" borderId="45" xfId="2" applyFont="1" applyFill="1" applyBorder="1" applyAlignment="1" applyProtection="1">
      <alignment horizontal="center" vertical="center"/>
      <protection locked="0"/>
    </xf>
    <xf numFmtId="0" fontId="9" fillId="0" borderId="14" xfId="2" applyFont="1" applyBorder="1" applyAlignment="1" applyProtection="1">
      <alignment horizontal="right"/>
    </xf>
    <xf numFmtId="0" fontId="9" fillId="0" borderId="16" xfId="2" applyFont="1" applyBorder="1" applyAlignment="1" applyProtection="1">
      <alignment horizontal="left"/>
    </xf>
    <xf numFmtId="0" fontId="18" fillId="0" borderId="0" xfId="2" applyProtection="1"/>
    <xf numFmtId="0" fontId="13" fillId="0" borderId="0" xfId="2" applyFont="1" applyAlignment="1" applyProtection="1">
      <alignment horizontal="center"/>
    </xf>
    <xf numFmtId="43" fontId="18" fillId="0" borderId="0" xfId="3" applyFont="1" applyAlignment="1" applyProtection="1"/>
    <xf numFmtId="2" fontId="18" fillId="0" borderId="0" xfId="2" applyNumberFormat="1" applyProtection="1"/>
    <xf numFmtId="0" fontId="18" fillId="0" borderId="0" xfId="2" applyAlignment="1" applyProtection="1">
      <alignment horizontal="center"/>
    </xf>
    <xf numFmtId="0" fontId="9" fillId="0" borderId="11" xfId="2" applyFont="1" applyBorder="1" applyAlignment="1" applyProtection="1">
      <alignment horizontal="right"/>
    </xf>
    <xf numFmtId="0" fontId="9" fillId="0" borderId="13" xfId="2" applyFont="1" applyBorder="1" applyAlignment="1" applyProtection="1">
      <alignment horizontal="left"/>
    </xf>
    <xf numFmtId="0" fontId="1" fillId="0" borderId="0" xfId="2" applyFont="1" applyBorder="1" applyAlignment="1" applyProtection="1">
      <alignment horizontal="center" vertical="center"/>
    </xf>
    <xf numFmtId="0" fontId="23" fillId="0" borderId="28" xfId="2" applyFont="1" applyBorder="1" applyAlignment="1" applyProtection="1">
      <alignment horizontal="center" vertical="center"/>
    </xf>
    <xf numFmtId="49" fontId="23" fillId="0" borderId="28" xfId="2" applyNumberFormat="1" applyFont="1" applyBorder="1" applyAlignment="1" applyProtection="1">
      <alignment horizontal="center" vertical="center"/>
    </xf>
    <xf numFmtId="0" fontId="23" fillId="0" borderId="31" xfId="2" applyFont="1" applyBorder="1" applyAlignment="1" applyProtection="1">
      <alignment horizontal="center" vertical="center"/>
    </xf>
    <xf numFmtId="0" fontId="12" fillId="0" borderId="0" xfId="2" applyFont="1" applyBorder="1" applyAlignment="1" applyProtection="1">
      <alignment horizontal="center" vertical="center"/>
    </xf>
    <xf numFmtId="0" fontId="11" fillId="0" borderId="0" xfId="2" applyFont="1" applyFill="1" applyBorder="1" applyAlignment="1" applyProtection="1">
      <alignment vertical="center"/>
    </xf>
    <xf numFmtId="0" fontId="26" fillId="0" borderId="0" xfId="2" applyFont="1" applyAlignment="1" applyProtection="1">
      <alignment horizontal="center" vertical="center"/>
    </xf>
    <xf numFmtId="43" fontId="26" fillId="0" borderId="0" xfId="3" applyFont="1" applyAlignment="1" applyProtection="1">
      <alignment horizontal="center" vertical="center"/>
    </xf>
    <xf numFmtId="2" fontId="26" fillId="0" borderId="0" xfId="2" applyNumberFormat="1" applyFont="1" applyAlignment="1" applyProtection="1">
      <alignment horizontal="center" vertical="center"/>
    </xf>
    <xf numFmtId="2" fontId="27" fillId="0" borderId="0" xfId="2" applyNumberFormat="1" applyFont="1" applyBorder="1" applyAlignment="1" applyProtection="1">
      <alignment vertical="center" wrapText="1"/>
    </xf>
    <xf numFmtId="0" fontId="1" fillId="4" borderId="9" xfId="2" applyFont="1" applyFill="1" applyBorder="1" applyAlignment="1" applyProtection="1">
      <alignment vertical="center" wrapText="1"/>
    </xf>
    <xf numFmtId="0" fontId="1" fillId="4" borderId="10" xfId="2" applyFont="1" applyFill="1" applyBorder="1" applyAlignment="1" applyProtection="1">
      <alignment vertical="center" wrapText="1"/>
    </xf>
    <xf numFmtId="0" fontId="15" fillId="8" borderId="0" xfId="2" applyFont="1" applyFill="1" applyBorder="1" applyAlignment="1" applyProtection="1">
      <alignment horizontal="center" vertical="center"/>
    </xf>
    <xf numFmtId="2" fontId="20" fillId="4" borderId="0" xfId="2" applyNumberFormat="1" applyFont="1" applyFill="1" applyBorder="1" applyAlignment="1" applyProtection="1">
      <alignment vertical="center" wrapText="1"/>
    </xf>
    <xf numFmtId="9" fontId="24" fillId="4" borderId="0" xfId="1" applyFont="1" applyFill="1" applyAlignment="1" applyProtection="1">
      <alignment horizontal="center" vertical="center"/>
    </xf>
    <xf numFmtId="0" fontId="6" fillId="0" borderId="45" xfId="2" applyFont="1" applyFill="1" applyBorder="1" applyAlignment="1" applyProtection="1">
      <alignment vertical="center" wrapText="1"/>
    </xf>
    <xf numFmtId="0" fontId="15" fillId="10" borderId="27" xfId="2" applyFont="1" applyFill="1" applyBorder="1" applyAlignment="1" applyProtection="1">
      <alignment horizontal="center" vertical="center"/>
    </xf>
    <xf numFmtId="10" fontId="2" fillId="0" borderId="0" xfId="2" applyNumberFormat="1" applyFont="1" applyBorder="1" applyAlignment="1" applyProtection="1">
      <alignment vertical="center"/>
    </xf>
    <xf numFmtId="0" fontId="6" fillId="2" borderId="2" xfId="2" applyFont="1" applyFill="1" applyBorder="1" applyAlignment="1" applyProtection="1">
      <alignment vertical="center" wrapText="1"/>
    </xf>
    <xf numFmtId="0" fontId="15" fillId="10" borderId="7" xfId="2" applyFont="1" applyFill="1" applyBorder="1" applyAlignment="1" applyProtection="1">
      <alignment horizontal="center" vertical="center"/>
    </xf>
    <xf numFmtId="0" fontId="6" fillId="6" borderId="26" xfId="2" applyFont="1" applyFill="1" applyBorder="1" applyAlignment="1" applyProtection="1">
      <alignment vertical="center" wrapText="1"/>
    </xf>
    <xf numFmtId="0" fontId="15" fillId="9" borderId="28" xfId="2" applyFont="1" applyFill="1" applyBorder="1" applyAlignment="1" applyProtection="1">
      <alignment horizontal="center" vertical="center"/>
    </xf>
    <xf numFmtId="0" fontId="15" fillId="10" borderId="31" xfId="2" applyFont="1" applyFill="1" applyBorder="1" applyAlignment="1" applyProtection="1">
      <alignment horizontal="center" vertical="center"/>
    </xf>
    <xf numFmtId="0" fontId="32" fillId="13" borderId="15" xfId="2" applyFont="1" applyFill="1" applyBorder="1" applyAlignment="1" applyProtection="1">
      <alignment horizontal="left" vertical="center" wrapText="1"/>
    </xf>
    <xf numFmtId="0" fontId="33" fillId="13" borderId="16" xfId="2" applyFont="1" applyFill="1" applyBorder="1" applyAlignment="1" applyProtection="1">
      <alignment horizontal="center" vertical="center"/>
    </xf>
    <xf numFmtId="0" fontId="6" fillId="0" borderId="35" xfId="2" applyFont="1" applyFill="1" applyBorder="1" applyAlignment="1" applyProtection="1">
      <alignment vertical="center" wrapText="1"/>
    </xf>
    <xf numFmtId="0" fontId="15" fillId="10" borderId="47" xfId="2" applyFont="1" applyFill="1" applyBorder="1" applyAlignment="1" applyProtection="1">
      <alignment horizontal="center" vertical="center"/>
    </xf>
    <xf numFmtId="2" fontId="26" fillId="0" borderId="0" xfId="2" applyNumberFormat="1" applyFont="1" applyBorder="1" applyAlignment="1" applyProtection="1">
      <alignment horizontal="center" vertical="center"/>
    </xf>
    <xf numFmtId="0" fontId="6" fillId="6" borderId="36" xfId="2" applyFont="1" applyFill="1" applyBorder="1" applyAlignment="1" applyProtection="1">
      <alignment vertical="center" wrapText="1"/>
    </xf>
    <xf numFmtId="0" fontId="15" fillId="10" borderId="49" xfId="2" applyFont="1" applyFill="1" applyBorder="1" applyAlignment="1" applyProtection="1">
      <alignment horizontal="center" vertical="center"/>
    </xf>
    <xf numFmtId="0" fontId="9" fillId="8" borderId="10" xfId="2" applyFont="1" applyFill="1" applyBorder="1" applyAlignment="1" applyProtection="1">
      <alignment horizontal="center" vertical="center"/>
    </xf>
    <xf numFmtId="0" fontId="6" fillId="2" borderId="6" xfId="2" applyFont="1" applyFill="1" applyBorder="1" applyAlignment="1" applyProtection="1">
      <alignment vertical="center" wrapText="1"/>
    </xf>
    <xf numFmtId="0" fontId="6" fillId="6" borderId="2" xfId="2" applyFont="1" applyFill="1" applyBorder="1" applyAlignment="1" applyProtection="1">
      <alignment vertical="center" wrapText="1"/>
    </xf>
    <xf numFmtId="0" fontId="9" fillId="8" borderId="10" xfId="2" applyFont="1" applyFill="1" applyBorder="1" applyAlignment="1" applyProtection="1">
      <alignment horizontal="center" vertical="center" wrapText="1"/>
    </xf>
    <xf numFmtId="0" fontId="6" fillId="0" borderId="5" xfId="2" applyFont="1" applyFill="1" applyBorder="1" applyAlignment="1" applyProtection="1">
      <alignment vertical="center" wrapText="1"/>
    </xf>
    <xf numFmtId="0" fontId="6" fillId="2" borderId="3" xfId="2" applyFont="1" applyFill="1" applyBorder="1" applyAlignment="1" applyProtection="1">
      <alignment vertical="center" wrapText="1"/>
    </xf>
    <xf numFmtId="0" fontId="6" fillId="6" borderId="21" xfId="2" applyFont="1" applyFill="1" applyBorder="1" applyAlignment="1" applyProtection="1">
      <alignment vertical="center" wrapText="1"/>
    </xf>
    <xf numFmtId="0" fontId="15" fillId="10" borderId="32" xfId="2" applyFont="1" applyFill="1" applyBorder="1" applyAlignment="1" applyProtection="1">
      <alignment horizontal="center" vertical="center"/>
    </xf>
    <xf numFmtId="0" fontId="2" fillId="0" borderId="0" xfId="2" applyFont="1" applyBorder="1" applyAlignment="1" applyProtection="1">
      <alignment horizontal="center" vertical="center" wrapText="1"/>
    </xf>
    <xf numFmtId="0" fontId="5" fillId="9" borderId="0" xfId="2" applyFont="1" applyFill="1" applyBorder="1" applyAlignment="1" applyProtection="1">
      <alignment horizontal="right" vertical="center"/>
    </xf>
    <xf numFmtId="0" fontId="2" fillId="0" borderId="0" xfId="2" applyFont="1" applyBorder="1" applyAlignment="1" applyProtection="1">
      <alignment horizontal="left" vertical="center" wrapText="1"/>
    </xf>
    <xf numFmtId="0" fontId="2" fillId="4" borderId="0" xfId="2" applyFont="1" applyFill="1" applyBorder="1" applyAlignment="1" applyProtection="1">
      <alignment horizontal="left" vertical="center" wrapText="1"/>
    </xf>
    <xf numFmtId="0" fontId="20" fillId="4" borderId="0" xfId="2" applyFont="1" applyFill="1" applyBorder="1" applyAlignment="1" applyProtection="1">
      <alignment horizontal="right" vertical="center"/>
    </xf>
    <xf numFmtId="0" fontId="3" fillId="0" borderId="0" xfId="2" applyFont="1" applyBorder="1" applyAlignment="1" applyProtection="1">
      <alignment horizontal="right" vertical="center"/>
    </xf>
    <xf numFmtId="0" fontId="1" fillId="0" borderId="0" xfId="2" applyFont="1" applyBorder="1" applyAlignment="1" applyProtection="1">
      <alignment horizontal="right" vertical="center"/>
    </xf>
    <xf numFmtId="0" fontId="3" fillId="0" borderId="0" xfId="2" applyFont="1" applyFill="1" applyBorder="1" applyAlignment="1" applyProtection="1">
      <alignment horizontal="left" vertical="center"/>
    </xf>
    <xf numFmtId="0" fontId="3" fillId="0" borderId="0" xfId="2" applyFont="1" applyBorder="1" applyAlignment="1" applyProtection="1">
      <alignment vertical="center"/>
    </xf>
    <xf numFmtId="43" fontId="3" fillId="0" borderId="0" xfId="3" applyFont="1" applyBorder="1" applyAlignment="1" applyProtection="1"/>
    <xf numFmtId="2" fontId="4" fillId="0" borderId="0" xfId="2" applyNumberFormat="1" applyFont="1" applyBorder="1" applyAlignment="1" applyProtection="1">
      <alignment vertical="center"/>
    </xf>
    <xf numFmtId="2" fontId="3" fillId="0" borderId="0" xfId="2" applyNumberFormat="1" applyFont="1" applyBorder="1" applyAlignment="1" applyProtection="1">
      <alignment vertical="center"/>
    </xf>
    <xf numFmtId="0" fontId="4" fillId="0" borderId="0" xfId="2" applyFont="1" applyBorder="1" applyAlignment="1" applyProtection="1">
      <alignment horizontal="center" vertical="center"/>
    </xf>
    <xf numFmtId="10" fontId="4" fillId="0" borderId="0" xfId="2" applyNumberFormat="1" applyFont="1" applyBorder="1" applyAlignment="1" applyProtection="1">
      <alignment vertical="center"/>
    </xf>
    <xf numFmtId="0" fontId="2" fillId="0" borderId="2" xfId="2" applyFont="1" applyBorder="1" applyAlignment="1" applyProtection="1">
      <alignment horizontal="right" vertical="center"/>
    </xf>
    <xf numFmtId="0" fontId="15" fillId="0" borderId="0" xfId="2" applyFont="1" applyBorder="1" applyAlignment="1" applyProtection="1">
      <alignment horizontal="right" vertical="center"/>
    </xf>
    <xf numFmtId="0" fontId="5" fillId="0" borderId="0" xfId="2" applyFont="1" applyFill="1" applyBorder="1" applyAlignment="1" applyProtection="1">
      <alignment horizontal="left" vertical="center"/>
    </xf>
    <xf numFmtId="0" fontId="1" fillId="8" borderId="2" xfId="2" applyFont="1" applyFill="1" applyBorder="1" applyAlignment="1" applyProtection="1">
      <alignment horizontal="center" vertical="center"/>
    </xf>
    <xf numFmtId="9" fontId="32" fillId="14" borderId="2" xfId="2" applyNumberFormat="1" applyFont="1" applyFill="1" applyBorder="1" applyAlignment="1" applyProtection="1">
      <alignment horizontal="left" vertical="center" wrapText="1"/>
    </xf>
    <xf numFmtId="0" fontId="2" fillId="0" borderId="0" xfId="2" applyFont="1" applyBorder="1" applyAlignment="1" applyProtection="1">
      <alignment horizontal="right" vertical="center"/>
    </xf>
    <xf numFmtId="0" fontId="2" fillId="0" borderId="0" xfId="2" applyFont="1" applyBorder="1" applyAlignment="1" applyProtection="1">
      <alignment vertical="center"/>
    </xf>
    <xf numFmtId="0" fontId="3" fillId="0" borderId="0" xfId="2" applyFont="1" applyFill="1" applyBorder="1" applyAlignment="1" applyProtection="1">
      <alignment horizontal="center" vertical="center"/>
    </xf>
    <xf numFmtId="0" fontId="3" fillId="0" borderId="0" xfId="2" applyFont="1" applyFill="1" applyBorder="1" applyAlignment="1" applyProtection="1">
      <alignment vertical="center"/>
    </xf>
    <xf numFmtId="0" fontId="8" fillId="0" borderId="0" xfId="2" applyFont="1" applyFill="1" applyBorder="1" applyAlignment="1" applyProtection="1">
      <alignment vertical="top" wrapText="1"/>
    </xf>
    <xf numFmtId="0" fontId="14" fillId="0" borderId="0" xfId="2" applyFont="1" applyBorder="1" applyAlignment="1" applyProtection="1">
      <alignment horizontal="center" vertical="top" wrapText="1"/>
    </xf>
    <xf numFmtId="0" fontId="7" fillId="0" borderId="0" xfId="2" applyFont="1" applyBorder="1" applyAlignment="1" applyProtection="1">
      <alignment horizontal="right" vertical="top" wrapText="1"/>
    </xf>
    <xf numFmtId="0" fontId="7" fillId="0" borderId="0" xfId="2" applyFont="1" applyBorder="1" applyAlignment="1" applyProtection="1">
      <alignment vertical="top" wrapText="1"/>
    </xf>
    <xf numFmtId="0" fontId="9" fillId="0" borderId="27" xfId="2" applyFont="1" applyBorder="1" applyAlignment="1" applyProtection="1">
      <alignment horizontal="center" vertical="center"/>
    </xf>
    <xf numFmtId="0" fontId="9" fillId="0" borderId="0" xfId="2" applyFont="1" applyBorder="1" applyAlignment="1" applyProtection="1">
      <alignment horizontal="center" vertical="center"/>
    </xf>
    <xf numFmtId="0" fontId="2" fillId="0" borderId="4" xfId="2" applyFont="1" applyBorder="1" applyAlignment="1" applyProtection="1">
      <alignment horizontal="right"/>
    </xf>
    <xf numFmtId="0" fontId="2" fillId="0" borderId="0" xfId="2" applyFont="1" applyBorder="1" applyAlignment="1" applyProtection="1">
      <alignment horizontal="center" vertical="center"/>
    </xf>
    <xf numFmtId="0" fontId="2" fillId="0" borderId="23" xfId="2" applyFont="1" applyBorder="1" applyAlignment="1" applyProtection="1">
      <alignment horizontal="right"/>
    </xf>
    <xf numFmtId="0" fontId="2" fillId="0" borderId="0" xfId="2" applyFont="1" applyBorder="1" applyAlignment="1" applyProtection="1">
      <alignment vertical="center" wrapText="1"/>
    </xf>
    <xf numFmtId="0" fontId="18" fillId="0" borderId="0" xfId="2" applyAlignment="1" applyProtection="1">
      <alignment horizontal="right"/>
    </xf>
    <xf numFmtId="0" fontId="33" fillId="13" borderId="15" xfId="2" applyFont="1" applyFill="1" applyBorder="1" applyAlignment="1" applyProtection="1">
      <alignment horizontal="center" vertical="center"/>
      <protection locked="0"/>
    </xf>
    <xf numFmtId="0" fontId="9" fillId="4" borderId="9" xfId="2" applyFont="1" applyFill="1" applyBorder="1" applyAlignment="1" applyProtection="1">
      <alignment horizontal="center" vertical="center"/>
      <protection locked="0"/>
    </xf>
    <xf numFmtId="0" fontId="23" fillId="0" borderId="26" xfId="2" applyFont="1" applyBorder="1" applyAlignment="1" applyProtection="1">
      <alignment horizontal="center" vertical="center"/>
    </xf>
    <xf numFmtId="49" fontId="23" fillId="0" borderId="26" xfId="2" applyNumberFormat="1" applyFont="1" applyBorder="1" applyAlignment="1" applyProtection="1">
      <alignment horizontal="center" vertical="center"/>
    </xf>
    <xf numFmtId="49" fontId="23" fillId="0" borderId="33" xfId="2" applyNumberFormat="1" applyFont="1" applyBorder="1" applyAlignment="1" applyProtection="1">
      <alignment horizontal="center" vertical="center"/>
    </xf>
    <xf numFmtId="0" fontId="23" fillId="0" borderId="30" xfId="2" applyFont="1" applyBorder="1" applyAlignment="1" applyProtection="1">
      <alignment horizontal="center" vertical="center"/>
    </xf>
    <xf numFmtId="2" fontId="20" fillId="4" borderId="0" xfId="2" applyNumberFormat="1" applyFont="1" applyFill="1" applyBorder="1" applyAlignment="1" applyProtection="1">
      <alignment horizontal="center" vertical="center" wrapText="1"/>
    </xf>
    <xf numFmtId="0" fontId="6" fillId="11" borderId="2" xfId="2" applyFont="1" applyFill="1" applyBorder="1" applyAlignment="1" applyProtection="1">
      <alignment vertical="center" wrapText="1"/>
    </xf>
    <xf numFmtId="0" fontId="6" fillId="0" borderId="2" xfId="2" applyFont="1" applyFill="1" applyBorder="1" applyAlignment="1" applyProtection="1">
      <alignment vertical="center" wrapText="1"/>
    </xf>
    <xf numFmtId="0" fontId="2" fillId="0" borderId="41" xfId="2" applyFont="1" applyBorder="1" applyAlignment="1" applyProtection="1">
      <alignment horizontal="center" vertical="center"/>
    </xf>
    <xf numFmtId="0" fontId="2" fillId="0" borderId="39" xfId="2" applyFont="1" applyBorder="1" applyAlignment="1" applyProtection="1">
      <alignment vertical="center" wrapText="1"/>
    </xf>
    <xf numFmtId="0" fontId="6" fillId="11" borderId="26" xfId="2" applyFont="1" applyFill="1" applyBorder="1" applyAlignment="1" applyProtection="1">
      <alignment vertical="center" wrapText="1"/>
    </xf>
    <xf numFmtId="0" fontId="18" fillId="0" borderId="0" xfId="2" applyAlignment="1" applyProtection="1">
      <alignment horizontal="center" vertical="center"/>
    </xf>
    <xf numFmtId="0" fontId="6" fillId="0" borderId="26" xfId="2" applyFont="1" applyFill="1" applyBorder="1" applyAlignment="1" applyProtection="1">
      <alignment vertical="center" wrapText="1"/>
    </xf>
    <xf numFmtId="0" fontId="6" fillId="11" borderId="21" xfId="2" applyFont="1" applyFill="1" applyBorder="1" applyAlignment="1" applyProtection="1">
      <alignment vertical="center" wrapText="1"/>
    </xf>
    <xf numFmtId="9" fontId="3" fillId="0" borderId="0" xfId="2" applyNumberFormat="1" applyFont="1" applyBorder="1" applyAlignment="1" applyProtection="1">
      <alignment horizontal="center" vertical="center"/>
    </xf>
    <xf numFmtId="0" fontId="4" fillId="0" borderId="0" xfId="2" applyFont="1" applyBorder="1" applyAlignment="1" applyProtection="1">
      <alignment vertical="center"/>
    </xf>
    <xf numFmtId="0" fontId="2" fillId="0" borderId="16" xfId="2" applyFont="1" applyBorder="1" applyProtection="1">
      <protection locked="0"/>
    </xf>
    <xf numFmtId="0" fontId="2" fillId="0" borderId="13" xfId="2" applyFont="1" applyBorder="1" applyProtection="1">
      <protection locked="0"/>
    </xf>
    <xf numFmtId="1" fontId="19" fillId="5" borderId="8" xfId="2" applyNumberFormat="1" applyFont="1" applyFill="1" applyBorder="1" applyAlignment="1" applyProtection="1">
      <alignment vertical="center"/>
    </xf>
    <xf numFmtId="1" fontId="19" fillId="5" borderId="9" xfId="2" applyNumberFormat="1" applyFont="1" applyFill="1" applyBorder="1" applyAlignment="1" applyProtection="1">
      <alignment vertical="center"/>
    </xf>
    <xf numFmtId="0" fontId="19" fillId="5" borderId="9" xfId="2" applyFont="1" applyFill="1" applyBorder="1" applyAlignment="1" applyProtection="1">
      <alignment horizontal="center" vertical="center"/>
    </xf>
    <xf numFmtId="0" fontId="19" fillId="5" borderId="10" xfId="2" applyFont="1" applyFill="1" applyBorder="1" applyAlignment="1" applyProtection="1">
      <alignment horizontal="center" vertical="center"/>
    </xf>
    <xf numFmtId="164" fontId="15" fillId="0" borderId="8" xfId="2" applyNumberFormat="1" applyFont="1" applyBorder="1" applyAlignment="1" applyProtection="1">
      <alignment horizontal="center" vertical="center"/>
      <protection locked="0"/>
    </xf>
    <xf numFmtId="164" fontId="15" fillId="0" borderId="9" xfId="2" applyNumberFormat="1" applyFont="1" applyBorder="1" applyAlignment="1" applyProtection="1">
      <alignment horizontal="center" vertical="center"/>
      <protection locked="0"/>
    </xf>
    <xf numFmtId="0" fontId="15" fillId="0" borderId="9" xfId="2" applyFont="1" applyBorder="1" applyAlignment="1" applyProtection="1">
      <alignment horizontal="center" vertical="center"/>
    </xf>
    <xf numFmtId="0" fontId="15" fillId="0" borderId="10" xfId="2" applyFont="1" applyBorder="1" applyAlignment="1" applyProtection="1">
      <alignment horizontal="center" vertical="center"/>
    </xf>
    <xf numFmtId="0" fontId="12" fillId="0" borderId="17" xfId="2" applyFont="1" applyBorder="1" applyAlignment="1" applyProtection="1">
      <alignment horizontal="center" vertical="center" wrapText="1"/>
      <protection locked="0"/>
    </xf>
    <xf numFmtId="0" fontId="12" fillId="0" borderId="1" xfId="2" applyFont="1" applyBorder="1" applyAlignment="1" applyProtection="1">
      <alignment horizontal="center" vertical="center" wrapText="1"/>
      <protection locked="0"/>
    </xf>
    <xf numFmtId="0" fontId="12" fillId="0" borderId="22" xfId="2" applyFont="1" applyBorder="1" applyAlignment="1" applyProtection="1">
      <alignment horizontal="center" vertical="center" wrapText="1"/>
      <protection locked="0"/>
    </xf>
    <xf numFmtId="0" fontId="12" fillId="0" borderId="20" xfId="2" applyFont="1" applyBorder="1" applyAlignment="1" applyProtection="1">
      <alignment horizontal="center" vertical="center" wrapText="1"/>
      <protection locked="0"/>
    </xf>
    <xf numFmtId="0" fontId="12" fillId="3" borderId="14" xfId="2" applyFont="1" applyFill="1" applyBorder="1" applyAlignment="1" applyProtection="1">
      <alignment horizontal="center" vertical="center"/>
    </xf>
    <xf numFmtId="0" fontId="12" fillId="3" borderId="15" xfId="2" applyFont="1" applyFill="1" applyBorder="1" applyAlignment="1" applyProtection="1">
      <alignment horizontal="center" vertical="center"/>
    </xf>
    <xf numFmtId="0" fontId="12" fillId="3" borderId="16" xfId="2" applyFont="1" applyFill="1" applyBorder="1" applyAlignment="1" applyProtection="1">
      <alignment horizontal="center" vertical="center"/>
    </xf>
    <xf numFmtId="0" fontId="7" fillId="0" borderId="11" xfId="2" applyFont="1" applyBorder="1" applyAlignment="1" applyProtection="1">
      <alignment horizontal="center" vertical="top" wrapText="1"/>
      <protection locked="0"/>
    </xf>
    <xf numFmtId="0" fontId="7" fillId="0" borderId="12" xfId="2" applyFont="1" applyBorder="1" applyAlignment="1" applyProtection="1">
      <alignment horizontal="center" vertical="top" wrapText="1"/>
      <protection locked="0"/>
    </xf>
    <xf numFmtId="0" fontId="7" fillId="0" borderId="13" xfId="2" applyFont="1" applyBorder="1" applyAlignment="1" applyProtection="1">
      <alignment horizontal="center" vertical="top" wrapText="1"/>
      <protection locked="0"/>
    </xf>
    <xf numFmtId="0" fontId="9" fillId="0" borderId="18" xfId="2" applyFont="1" applyBorder="1" applyAlignment="1" applyProtection="1">
      <alignment horizontal="center" vertical="center" wrapText="1"/>
    </xf>
    <xf numFmtId="0" fontId="9" fillId="0" borderId="19" xfId="2" applyFont="1" applyBorder="1" applyAlignment="1" applyProtection="1">
      <alignment horizontal="center" vertical="center" wrapText="1"/>
    </xf>
    <xf numFmtId="0" fontId="1" fillId="0" borderId="1" xfId="2" applyFont="1" applyBorder="1" applyAlignment="1" applyProtection="1">
      <alignment horizontal="center" vertical="center"/>
    </xf>
    <xf numFmtId="0" fontId="1" fillId="0" borderId="2" xfId="2" applyFont="1" applyBorder="1" applyAlignment="1" applyProtection="1">
      <alignment horizontal="center" vertical="center"/>
    </xf>
    <xf numFmtId="14" fontId="2" fillId="0" borderId="1" xfId="2" applyNumberFormat="1" applyFont="1" applyBorder="1" applyAlignment="1" applyProtection="1">
      <alignment horizontal="center" vertical="center"/>
    </xf>
    <xf numFmtId="0" fontId="2" fillId="0" borderId="2" xfId="2" applyFont="1" applyBorder="1" applyAlignment="1" applyProtection="1">
      <alignment horizontal="center" vertical="center"/>
    </xf>
    <xf numFmtId="164" fontId="1" fillId="0" borderId="12" xfId="2" applyNumberFormat="1" applyFont="1" applyBorder="1" applyAlignment="1" applyProtection="1">
      <alignment horizontal="center" vertical="center"/>
    </xf>
    <xf numFmtId="0" fontId="1" fillId="0" borderId="12" xfId="2" applyFont="1" applyBorder="1" applyAlignment="1" applyProtection="1">
      <alignment horizontal="center" vertical="center"/>
    </xf>
    <xf numFmtId="0" fontId="2" fillId="0" borderId="38" xfId="2" applyFont="1" applyBorder="1" applyAlignment="1" applyProtection="1">
      <alignment horizontal="left" vertical="center" wrapText="1"/>
    </xf>
    <xf numFmtId="0" fontId="2" fillId="0" borderId="1" xfId="2" applyFont="1" applyBorder="1" applyAlignment="1" applyProtection="1">
      <alignment horizontal="left" vertical="center" wrapText="1"/>
    </xf>
    <xf numFmtId="0" fontId="2" fillId="0" borderId="20" xfId="2" applyFont="1" applyBorder="1" applyAlignment="1" applyProtection="1">
      <alignment horizontal="left" vertical="center" wrapText="1"/>
    </xf>
    <xf numFmtId="0" fontId="1" fillId="4" borderId="8" xfId="2" applyFont="1" applyFill="1" applyBorder="1" applyAlignment="1" applyProtection="1">
      <alignment horizontal="left" vertical="center"/>
    </xf>
    <xf numFmtId="0" fontId="1" fillId="4" borderId="9" xfId="2" applyFont="1" applyFill="1" applyBorder="1" applyAlignment="1" applyProtection="1">
      <alignment horizontal="left" vertical="center"/>
    </xf>
    <xf numFmtId="0" fontId="1" fillId="4" borderId="8" xfId="2" applyFont="1" applyFill="1" applyBorder="1" applyAlignment="1" applyProtection="1">
      <alignment horizontal="left" vertical="center" wrapText="1"/>
    </xf>
    <xf numFmtId="0" fontId="1" fillId="4" borderId="9" xfId="2" applyFont="1" applyFill="1" applyBorder="1" applyAlignment="1" applyProtection="1">
      <alignment horizontal="left" vertical="center" wrapText="1"/>
    </xf>
    <xf numFmtId="0" fontId="2" fillId="0" borderId="39" xfId="2" applyFont="1" applyBorder="1" applyAlignment="1" applyProtection="1">
      <alignment horizontal="left" vertical="center" wrapText="1"/>
    </xf>
    <xf numFmtId="0" fontId="2" fillId="0" borderId="40" xfId="2" applyFont="1" applyBorder="1" applyAlignment="1" applyProtection="1">
      <alignment horizontal="center" vertical="center" wrapText="1"/>
    </xf>
    <xf numFmtId="0" fontId="2" fillId="0" borderId="17" xfId="2" applyFont="1" applyBorder="1" applyAlignment="1" applyProtection="1">
      <alignment horizontal="center" vertical="center" wrapText="1"/>
    </xf>
    <xf numFmtId="0" fontId="2" fillId="0" borderId="41" xfId="2" applyFont="1" applyBorder="1" applyAlignment="1" applyProtection="1">
      <alignment horizontal="center" vertical="center" wrapText="1"/>
    </xf>
    <xf numFmtId="0" fontId="2" fillId="0" borderId="40" xfId="2" applyFont="1" applyBorder="1" applyAlignment="1" applyProtection="1">
      <alignment horizontal="center" vertical="center"/>
    </xf>
    <xf numFmtId="0" fontId="2" fillId="0" borderId="17" xfId="2" applyFont="1" applyBorder="1" applyAlignment="1" applyProtection="1">
      <alignment horizontal="center" vertical="center"/>
    </xf>
    <xf numFmtId="0" fontId="2" fillId="0" borderId="22" xfId="2" applyFont="1" applyBorder="1" applyAlignment="1" applyProtection="1">
      <alignment horizontal="center" vertical="center"/>
    </xf>
    <xf numFmtId="0" fontId="5" fillId="9" borderId="0" xfId="2" applyFont="1" applyFill="1" applyBorder="1" applyAlignment="1" applyProtection="1">
      <alignment horizontal="right" vertical="center"/>
    </xf>
    <xf numFmtId="0" fontId="20" fillId="4" borderId="0" xfId="2" applyFont="1" applyFill="1" applyBorder="1" applyAlignment="1" applyProtection="1">
      <alignment horizontal="right" vertical="center"/>
    </xf>
    <xf numFmtId="2" fontId="25" fillId="0" borderId="29" xfId="2" applyNumberFormat="1" applyFont="1" applyBorder="1" applyAlignment="1" applyProtection="1">
      <alignment horizontal="center" vertical="center"/>
    </xf>
    <xf numFmtId="0" fontId="29" fillId="0" borderId="8" xfId="2" applyFont="1" applyBorder="1" applyAlignment="1" applyProtection="1">
      <alignment horizontal="center" vertical="center"/>
    </xf>
    <xf numFmtId="0" fontId="30" fillId="0" borderId="9" xfId="2" applyFont="1" applyBorder="1" applyAlignment="1" applyProtection="1">
      <alignment horizontal="center" vertical="center"/>
    </xf>
    <xf numFmtId="0" fontId="30" fillId="0" borderId="10" xfId="2" applyFont="1" applyBorder="1" applyAlignment="1" applyProtection="1">
      <alignment horizontal="center" vertical="center"/>
    </xf>
    <xf numFmtId="0" fontId="1" fillId="0" borderId="24" xfId="2" applyFont="1" applyBorder="1" applyAlignment="1" applyProtection="1">
      <alignment horizontal="center" vertical="center"/>
    </xf>
    <xf numFmtId="0" fontId="1" fillId="0" borderId="0" xfId="2" applyFont="1" applyBorder="1" applyAlignment="1" applyProtection="1">
      <alignment horizontal="center" vertical="center"/>
    </xf>
    <xf numFmtId="0" fontId="1" fillId="4" borderId="10" xfId="2" applyFont="1" applyFill="1" applyBorder="1" applyAlignment="1" applyProtection="1">
      <alignment horizontal="left" vertical="center" wrapText="1"/>
    </xf>
    <xf numFmtId="0" fontId="32" fillId="13" borderId="42" xfId="2" applyFont="1" applyFill="1" applyBorder="1" applyAlignment="1" applyProtection="1">
      <alignment horizontal="left" vertical="center" wrapText="1"/>
    </xf>
    <xf numFmtId="0" fontId="32" fillId="13" borderId="43" xfId="2" applyFont="1" applyFill="1" applyBorder="1" applyAlignment="1" applyProtection="1">
      <alignment horizontal="left" vertical="center" wrapText="1"/>
    </xf>
    <xf numFmtId="0" fontId="2" fillId="0" borderId="25" xfId="2" applyFont="1" applyBorder="1" applyAlignment="1" applyProtection="1">
      <alignment horizontal="left" vertical="center" wrapText="1"/>
    </xf>
    <xf numFmtId="0" fontId="2" fillId="0" borderId="24" xfId="2" applyFont="1" applyBorder="1" applyAlignment="1" applyProtection="1">
      <alignment horizontal="center" vertical="center"/>
    </xf>
    <xf numFmtId="0" fontId="2" fillId="0" borderId="11" xfId="2" applyFont="1" applyBorder="1" applyAlignment="1" applyProtection="1">
      <alignment horizontal="center" vertical="center"/>
    </xf>
    <xf numFmtId="0" fontId="2" fillId="12" borderId="37" xfId="2" applyFont="1" applyFill="1" applyBorder="1" applyAlignment="1" applyProtection="1">
      <alignment horizontal="left" vertical="center" wrapText="1"/>
    </xf>
    <xf numFmtId="0" fontId="2" fillId="12" borderId="25" xfId="2" applyFont="1" applyFill="1" applyBorder="1" applyAlignment="1" applyProtection="1">
      <alignment horizontal="left" vertical="center" wrapText="1"/>
    </xf>
    <xf numFmtId="0" fontId="2" fillId="12" borderId="34" xfId="2" applyFont="1" applyFill="1" applyBorder="1" applyAlignment="1" applyProtection="1">
      <alignment horizontal="left" vertical="center" wrapText="1"/>
    </xf>
    <xf numFmtId="0" fontId="2" fillId="0" borderId="24" xfId="2" applyFont="1" applyBorder="1" applyAlignment="1" applyProtection="1">
      <alignment horizontal="center" vertical="center" wrapText="1"/>
    </xf>
    <xf numFmtId="0" fontId="2" fillId="0" borderId="11" xfId="2" applyFont="1" applyBorder="1" applyAlignment="1" applyProtection="1">
      <alignment horizontal="center" vertical="center" wrapText="1"/>
    </xf>
    <xf numFmtId="0" fontId="2" fillId="0" borderId="34" xfId="2" applyFont="1" applyBorder="1" applyAlignment="1" applyProtection="1">
      <alignment horizontal="left" vertical="center" wrapText="1"/>
    </xf>
    <xf numFmtId="2" fontId="19" fillId="5" borderId="9" xfId="2" quotePrefix="1" applyNumberFormat="1" applyFont="1" applyFill="1" applyBorder="1" applyAlignment="1" applyProtection="1">
      <alignment horizontal="center" vertical="center"/>
    </xf>
    <xf numFmtId="2" fontId="19" fillId="5" borderId="9" xfId="2" applyNumberFormat="1" applyFont="1" applyFill="1" applyBorder="1" applyAlignment="1" applyProtection="1">
      <alignment horizontal="center" vertical="center"/>
    </xf>
    <xf numFmtId="2" fontId="19" fillId="5" borderId="10" xfId="2" applyNumberFormat="1" applyFont="1" applyFill="1" applyBorder="1" applyAlignment="1" applyProtection="1">
      <alignment horizontal="center" vertical="center"/>
    </xf>
    <xf numFmtId="1" fontId="28" fillId="5" borderId="8" xfId="2" applyNumberFormat="1" applyFont="1" applyFill="1" applyBorder="1" applyAlignment="1" applyProtection="1">
      <alignment horizontal="center" vertical="center"/>
    </xf>
    <xf numFmtId="1" fontId="28" fillId="5" borderId="9" xfId="2" applyNumberFormat="1" applyFont="1" applyFill="1" applyBorder="1" applyAlignment="1" applyProtection="1">
      <alignment horizontal="center" vertical="center"/>
    </xf>
    <xf numFmtId="0" fontId="2" fillId="0" borderId="46" xfId="2" applyFont="1" applyBorder="1" applyAlignment="1" applyProtection="1">
      <alignment horizontal="center" vertical="center"/>
    </xf>
    <xf numFmtId="0" fontId="2" fillId="0" borderId="48" xfId="2" applyFont="1" applyBorder="1" applyAlignment="1" applyProtection="1">
      <alignment horizontal="center" vertical="center"/>
    </xf>
    <xf numFmtId="0" fontId="1" fillId="0" borderId="8" xfId="2" applyFont="1" applyBorder="1" applyAlignment="1" applyProtection="1">
      <alignment horizontal="center" vertical="center"/>
    </xf>
    <xf numFmtId="0" fontId="1" fillId="0" borderId="9" xfId="2" applyFont="1" applyBorder="1" applyAlignment="1" applyProtection="1">
      <alignment horizontal="center" vertical="center"/>
    </xf>
    <xf numFmtId="0" fontId="2" fillId="0" borderId="14" xfId="2" applyFont="1" applyBorder="1" applyAlignment="1" applyProtection="1">
      <alignment horizontal="center" vertical="center" wrapText="1"/>
    </xf>
    <xf numFmtId="0" fontId="2" fillId="0" borderId="44" xfId="2" applyFont="1" applyBorder="1" applyAlignment="1" applyProtection="1">
      <alignment horizontal="left" vertical="center" wrapText="1"/>
    </xf>
    <xf numFmtId="2" fontId="25" fillId="0" borderId="0" xfId="2" applyNumberFormat="1" applyFont="1" applyBorder="1" applyAlignment="1" applyProtection="1">
      <alignment horizontal="center" vertical="center"/>
    </xf>
    <xf numFmtId="0" fontId="3" fillId="0" borderId="0" xfId="2" applyFont="1" applyFill="1" applyBorder="1" applyAlignment="1" applyProtection="1">
      <alignment horizontal="left" vertical="top" wrapText="1"/>
    </xf>
    <xf numFmtId="164" fontId="15" fillId="0" borderId="8" xfId="2" applyNumberFormat="1" applyFont="1" applyBorder="1" applyAlignment="1" applyProtection="1">
      <alignment horizontal="right" vertical="center"/>
      <protection locked="0"/>
    </xf>
    <xf numFmtId="164" fontId="15" fillId="0" borderId="9" xfId="2" applyNumberFormat="1" applyFont="1" applyBorder="1" applyAlignment="1" applyProtection="1">
      <alignment horizontal="right" vertical="center"/>
      <protection locked="0"/>
    </xf>
    <xf numFmtId="164" fontId="15" fillId="0" borderId="9" xfId="2" quotePrefix="1" applyNumberFormat="1" applyFont="1" applyBorder="1" applyAlignment="1" applyProtection="1">
      <alignment horizontal="center" vertical="center"/>
    </xf>
    <xf numFmtId="164" fontId="15" fillId="0" borderId="9" xfId="2" applyNumberFormat="1" applyFont="1" applyBorder="1" applyAlignment="1" applyProtection="1">
      <alignment horizontal="center" vertical="center"/>
    </xf>
    <xf numFmtId="164" fontId="15" fillId="0" borderId="10" xfId="2" applyNumberFormat="1" applyFont="1" applyBorder="1" applyAlignment="1" applyProtection="1">
      <alignment horizontal="center" vertical="center"/>
    </xf>
    <xf numFmtId="164" fontId="9" fillId="0" borderId="12" xfId="2" applyNumberFormat="1" applyFont="1" applyBorder="1" applyAlignment="1" applyProtection="1">
      <alignment horizontal="right" vertical="center"/>
    </xf>
    <xf numFmtId="164" fontId="9" fillId="0" borderId="12" xfId="2" quotePrefix="1" applyNumberFormat="1" applyFont="1" applyBorder="1" applyAlignment="1" applyProtection="1">
      <alignment horizontal="center" vertical="center"/>
    </xf>
    <xf numFmtId="164" fontId="9" fillId="0" borderId="12" xfId="2" applyNumberFormat="1" applyFont="1" applyBorder="1" applyAlignment="1" applyProtection="1">
      <alignment horizontal="center" vertical="center"/>
    </xf>
  </cellXfs>
  <cellStyles count="5">
    <cellStyle name="60 % - Accent5" xfId="4" builtinId="48"/>
    <cellStyle name="Milliers" xfId="3" builtinId="3"/>
    <cellStyle name="Normal" xfId="0" builtinId="0"/>
    <cellStyle name="Normal 2" xfId="2"/>
    <cellStyle name="Pourcentage" xfId="1" builtinId="5"/>
  </cellStyles>
  <dxfs count="11">
    <dxf>
      <font>
        <b/>
        <i val="0"/>
        <color rgb="FF00B050"/>
      </font>
      <fill>
        <patternFill>
          <bgColor theme="2"/>
        </patternFill>
      </fill>
    </dxf>
    <dxf>
      <fill>
        <patternFill>
          <bgColor theme="0" tint="-4.9989318521683403E-2"/>
        </patternFill>
      </fill>
    </dxf>
    <dxf>
      <font>
        <condense val="0"/>
        <extend val="0"/>
        <color rgb="FF9C0006"/>
      </font>
    </dxf>
    <dxf>
      <font>
        <condense val="0"/>
        <extend val="0"/>
        <color rgb="FF9C0006"/>
      </font>
    </dxf>
    <dxf>
      <numFmt numFmtId="0" formatCode="General"/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numFmt numFmtId="0" formatCode="General"/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  <dxf>
      <font>
        <b/>
        <i val="0"/>
        <color rgb="FF00B050"/>
      </font>
      <fill>
        <patternFill>
          <bgColor theme="2"/>
        </patternFill>
      </fill>
    </dxf>
    <dxf>
      <fill>
        <patternFill>
          <bgColor theme="0" tint="-4.9989318521683403E-2"/>
        </patternFill>
      </fill>
    </dxf>
    <dxf>
      <fill>
        <patternFill>
          <bgColor theme="0" tint="-4.9989318521683403E-2"/>
        </patternFill>
      </fill>
    </dxf>
    <dxf>
      <font>
        <condense val="0"/>
        <extend val="0"/>
        <color rgb="FF9C0006"/>
      </font>
    </dxf>
    <dxf>
      <numFmt numFmtId="0" formatCode="General"/>
      <fill>
        <gradientFill type="path" left="0.5" right="0.5" top="0.5" bottom="0.5">
          <stop position="0">
            <color theme="0"/>
          </stop>
          <stop position="1">
            <color rgb="FFFF0000"/>
          </stop>
        </gradientFill>
      </fill>
    </dxf>
  </dxfs>
  <tableStyles count="0" defaultTableStyle="TableStyleMedium9" defaultPivotStyle="PivotStyleMedium4"/>
  <colors>
    <mruColors>
      <color rgb="FFFF3300"/>
      <color rgb="FFFADDA4"/>
      <color rgb="FFF8D796"/>
      <color rgb="FFCCFFFF"/>
      <color rgb="FFFADB9C"/>
      <color rgb="FFF9CD7F"/>
      <color rgb="FFE2E0F8"/>
      <color rgb="FFE2E1FB"/>
      <color rgb="FFF2CAD3"/>
      <color rgb="FFFADD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27738</xdr:colOff>
      <xdr:row>22</xdr:row>
      <xdr:rowOff>5548</xdr:rowOff>
    </xdr:from>
    <xdr:to>
      <xdr:col>3</xdr:col>
      <xdr:colOff>158367</xdr:colOff>
      <xdr:row>22</xdr:row>
      <xdr:rowOff>128641</xdr:rowOff>
    </xdr:to>
    <xdr:sp macro="" textlink="">
      <xdr:nvSpPr>
        <xdr:cNvPr id="7" name="Flèche à angle droit 6"/>
        <xdr:cNvSpPr/>
      </xdr:nvSpPr>
      <xdr:spPr>
        <a:xfrm>
          <a:off x="9724188" y="5682448"/>
          <a:ext cx="130629" cy="123093"/>
        </a:xfrm>
        <a:prstGeom prst="bentUp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8</xdr:col>
      <xdr:colOff>17480</xdr:colOff>
      <xdr:row>23</xdr:row>
      <xdr:rowOff>3351</xdr:rowOff>
    </xdr:from>
    <xdr:to>
      <xdr:col>8</xdr:col>
      <xdr:colOff>148109</xdr:colOff>
      <xdr:row>23</xdr:row>
      <xdr:rowOff>127176</xdr:rowOff>
    </xdr:to>
    <xdr:sp macro="" textlink="">
      <xdr:nvSpPr>
        <xdr:cNvPr id="8" name="Flèche à angle droit 7"/>
        <xdr:cNvSpPr/>
      </xdr:nvSpPr>
      <xdr:spPr>
        <a:xfrm>
          <a:off x="10856930" y="5842176"/>
          <a:ext cx="130629" cy="123825"/>
        </a:xfrm>
        <a:prstGeom prst="bentUp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27738</xdr:colOff>
      <xdr:row>27</xdr:row>
      <xdr:rowOff>5548</xdr:rowOff>
    </xdr:from>
    <xdr:to>
      <xdr:col>3</xdr:col>
      <xdr:colOff>158367</xdr:colOff>
      <xdr:row>27</xdr:row>
      <xdr:rowOff>128641</xdr:rowOff>
    </xdr:to>
    <xdr:sp macro="" textlink="">
      <xdr:nvSpPr>
        <xdr:cNvPr id="2" name="Flèche à angle droit 1"/>
        <xdr:cNvSpPr/>
      </xdr:nvSpPr>
      <xdr:spPr>
        <a:xfrm>
          <a:off x="9728584" y="5683913"/>
          <a:ext cx="130629" cy="123093"/>
        </a:xfrm>
        <a:prstGeom prst="bentUp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  <xdr:twoCellAnchor>
    <xdr:from>
      <xdr:col>8</xdr:col>
      <xdr:colOff>17480</xdr:colOff>
      <xdr:row>28</xdr:row>
      <xdr:rowOff>3351</xdr:rowOff>
    </xdr:from>
    <xdr:to>
      <xdr:col>8</xdr:col>
      <xdr:colOff>148109</xdr:colOff>
      <xdr:row>28</xdr:row>
      <xdr:rowOff>127176</xdr:rowOff>
    </xdr:to>
    <xdr:sp macro="" textlink="">
      <xdr:nvSpPr>
        <xdr:cNvPr id="3" name="Flèche à angle droit 2"/>
        <xdr:cNvSpPr/>
      </xdr:nvSpPr>
      <xdr:spPr>
        <a:xfrm>
          <a:off x="10875980" y="5842909"/>
          <a:ext cx="130629" cy="123825"/>
        </a:xfrm>
        <a:prstGeom prst="bentUpArrow">
          <a:avLst/>
        </a:prstGeom>
      </xdr:spPr>
      <xdr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xdr:style>
      <xdr:txBody>
        <a:bodyPr vertOverflow="clip" rtlCol="0" anchor="ctr"/>
        <a:lstStyle/>
        <a:p>
          <a:pPr algn="ctr"/>
          <a:endParaRPr lang="fr-FR" sz="1100"/>
        </a:p>
      </xdr:txBody>
    </xdr:sp>
    <xdr:clientData/>
  </xdr:twoCellAnchor>
</xdr:wsDr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38"/>
  <sheetViews>
    <sheetView topLeftCell="A2" zoomScale="70" zoomScaleNormal="70" zoomScalePageLayoutView="70" workbookViewId="0">
      <selection activeCell="B2" sqref="B2"/>
    </sheetView>
  </sheetViews>
  <sheetFormatPr baseColWidth="10" defaultColWidth="10.83203125" defaultRowHeight="15.75" x14ac:dyDescent="0.25"/>
  <cols>
    <col min="1" max="1" width="13" style="122" customWidth="1"/>
    <col min="2" max="2" width="60.6640625" style="44" customWidth="1"/>
    <col min="3" max="3" width="98.6640625" style="44" customWidth="1"/>
    <col min="4" max="7" width="3.6640625" style="44" customWidth="1"/>
    <col min="8" max="8" width="4.33203125" style="44" customWidth="1"/>
    <col min="9" max="9" width="3.6640625" style="44" customWidth="1"/>
    <col min="10" max="10" width="2.5" style="45" customWidth="1"/>
    <col min="11" max="11" width="3" style="44" customWidth="1"/>
    <col min="12" max="12" width="17" style="44" customWidth="1"/>
    <col min="13" max="13" width="7.5" style="44" customWidth="1"/>
    <col min="14" max="14" width="9.6640625" style="48" customWidth="1"/>
    <col min="15" max="15" width="14.6640625" style="44" bestFit="1" customWidth="1"/>
    <col min="16" max="16" width="3" style="44" customWidth="1"/>
    <col min="17" max="17" width="5.5" style="48" customWidth="1"/>
    <col min="18" max="18" width="10.33203125" style="44" customWidth="1"/>
    <col min="19" max="19" width="7.83203125" style="44" bestFit="1" customWidth="1"/>
    <col min="20" max="16384" width="10.83203125" style="44"/>
  </cols>
  <sheetData>
    <row r="1" spans="1:20" x14ac:dyDescent="0.25">
      <c r="A1" s="42" t="s">
        <v>51</v>
      </c>
      <c r="B1" s="140"/>
    </row>
    <row r="2" spans="1:20" ht="16.5" thickBot="1" x14ac:dyDescent="0.3">
      <c r="A2" s="49" t="s">
        <v>52</v>
      </c>
      <c r="B2" s="141"/>
    </row>
    <row r="3" spans="1:20" ht="28.5" customHeight="1" thickBot="1" x14ac:dyDescent="0.3">
      <c r="A3" s="185" t="s">
        <v>9</v>
      </c>
      <c r="B3" s="186"/>
      <c r="C3" s="186"/>
      <c r="D3" s="186"/>
      <c r="E3" s="186"/>
      <c r="F3" s="186"/>
      <c r="G3" s="186"/>
      <c r="H3" s="186"/>
      <c r="I3" s="187"/>
      <c r="N3" s="46"/>
      <c r="O3" s="47"/>
    </row>
    <row r="4" spans="1:20" ht="26.25" thickBot="1" x14ac:dyDescent="0.25">
      <c r="A4" s="188" t="s">
        <v>5</v>
      </c>
      <c r="B4" s="189"/>
      <c r="C4" s="51" t="s">
        <v>47</v>
      </c>
      <c r="D4" s="125"/>
      <c r="E4" s="126">
        <v>0</v>
      </c>
      <c r="F4" s="126" t="s">
        <v>44</v>
      </c>
      <c r="G4" s="126" t="s">
        <v>45</v>
      </c>
      <c r="H4" s="127" t="s">
        <v>46</v>
      </c>
      <c r="I4" s="128"/>
      <c r="J4" s="55"/>
      <c r="K4" s="56"/>
      <c r="L4" s="16" t="s">
        <v>6</v>
      </c>
      <c r="M4" s="57"/>
      <c r="N4" s="58"/>
      <c r="O4" s="59"/>
      <c r="P4" s="60"/>
      <c r="Q4" s="59"/>
      <c r="R4" s="59">
        <f>SUM(R6:R22)</f>
        <v>0</v>
      </c>
      <c r="S4" s="59">
        <f>IF(R4=15,1,0)</f>
        <v>0</v>
      </c>
    </row>
    <row r="5" spans="1:20" ht="15" customHeight="1" thickBot="1" x14ac:dyDescent="0.25">
      <c r="A5" s="173" t="s">
        <v>19</v>
      </c>
      <c r="B5" s="174"/>
      <c r="C5" s="174"/>
      <c r="D5" s="174"/>
      <c r="E5" s="174"/>
      <c r="F5" s="174"/>
      <c r="G5" s="174"/>
      <c r="H5" s="174"/>
      <c r="I5" s="190"/>
      <c r="J5" s="63"/>
      <c r="K5" s="4"/>
      <c r="L5" s="5">
        <v>0.2</v>
      </c>
      <c r="M5" s="19">
        <f>SUM(M6:M9)</f>
        <v>0</v>
      </c>
      <c r="N5" s="21">
        <f>SUM(N6:N9)</f>
        <v>4</v>
      </c>
      <c r="O5" s="19">
        <f>SUM(O6:O9)</f>
        <v>0</v>
      </c>
      <c r="P5" s="129"/>
      <c r="Q5" s="19"/>
      <c r="R5" s="19"/>
      <c r="S5" s="65">
        <f>N5/SUM(L6:L9)</f>
        <v>1</v>
      </c>
      <c r="T5" s="68"/>
    </row>
    <row r="6" spans="1:20" ht="15" customHeight="1" x14ac:dyDescent="0.25">
      <c r="A6" s="179" t="s">
        <v>35</v>
      </c>
      <c r="B6" s="168" t="s">
        <v>36</v>
      </c>
      <c r="C6" s="85" t="s">
        <v>37</v>
      </c>
      <c r="D6" s="6"/>
      <c r="E6" s="24"/>
      <c r="F6" s="24"/>
      <c r="G6" s="24"/>
      <c r="H6" s="24"/>
      <c r="I6" s="70" t="str">
        <f t="shared" ref="I6" si="0">IF(Q6&gt;1,"◄",(IF(Q6&lt;1,"◄","")))</f>
        <v>◄</v>
      </c>
      <c r="J6" s="10"/>
      <c r="K6" s="3"/>
      <c r="L6" s="12">
        <v>1</v>
      </c>
      <c r="M6" s="184">
        <f>SUM( O6:O8)</f>
        <v>0</v>
      </c>
      <c r="N6" s="13">
        <f>IF(D6&lt;&gt;"",0,L6)</f>
        <v>1</v>
      </c>
      <c r="O6" s="14">
        <f>(IF(F6&lt;&gt;"",1/3,0)+IF(G6&lt;&gt;"",2/3,0)+IF(H6&lt;&gt;"",1,0))*L$5*20*N6/SUM(N$6:N$9)</f>
        <v>0</v>
      </c>
      <c r="P6" s="39"/>
      <c r="Q6" s="14">
        <f>COUNTA(D6:H6)</f>
        <v>0</v>
      </c>
      <c r="R6" s="14">
        <f t="shared" ref="R6:R8" si="1">COUNTBLANK(I6)</f>
        <v>0</v>
      </c>
      <c r="S6" s="59"/>
    </row>
    <row r="7" spans="1:20" ht="15" customHeight="1" x14ac:dyDescent="0.25">
      <c r="A7" s="180"/>
      <c r="B7" s="169"/>
      <c r="C7" s="130" t="s">
        <v>38</v>
      </c>
      <c r="D7" s="6"/>
      <c r="E7" s="25"/>
      <c r="F7" s="25"/>
      <c r="G7" s="25"/>
      <c r="H7" s="25"/>
      <c r="I7" s="70" t="str">
        <f t="shared" ref="I7:I9" si="2">IF(Q7&gt;1,"◄",(IF(Q7&lt;1,"◄","")))</f>
        <v>◄</v>
      </c>
      <c r="J7" s="10"/>
      <c r="K7" s="3"/>
      <c r="L7" s="12">
        <v>1</v>
      </c>
      <c r="M7" s="184"/>
      <c r="N7" s="13">
        <f t="shared" ref="N7:N22" si="3">IF(D7&lt;&gt;"",0,L7)</f>
        <v>1</v>
      </c>
      <c r="O7" s="14">
        <f t="shared" ref="O7:O9" si="4">(IF(F7&lt;&gt;"",1/3,0)+IF(G7&lt;&gt;"",2/3,0)+IF(H7&lt;&gt;"",1,0))*L$5*20*N7/SUM(N$6:N$9)</f>
        <v>0</v>
      </c>
      <c r="P7" s="14"/>
      <c r="Q7" s="14">
        <f t="shared" ref="Q7:Q8" si="5">COUNTA(D7:H7)</f>
        <v>0</v>
      </c>
      <c r="R7" s="14">
        <f t="shared" si="1"/>
        <v>0</v>
      </c>
      <c r="S7" s="14"/>
    </row>
    <row r="8" spans="1:20" ht="25.5" x14ac:dyDescent="0.25">
      <c r="A8" s="180"/>
      <c r="B8" s="169"/>
      <c r="C8" s="131" t="s">
        <v>39</v>
      </c>
      <c r="D8" s="6"/>
      <c r="E8" s="24"/>
      <c r="F8" s="24"/>
      <c r="G8" s="24"/>
      <c r="H8" s="24"/>
      <c r="I8" s="70" t="str">
        <f t="shared" si="2"/>
        <v>◄</v>
      </c>
      <c r="J8" s="10"/>
      <c r="K8" s="3"/>
      <c r="L8" s="12">
        <v>1</v>
      </c>
      <c r="M8" s="184"/>
      <c r="N8" s="13">
        <f t="shared" si="3"/>
        <v>1</v>
      </c>
      <c r="O8" s="14">
        <f t="shared" si="4"/>
        <v>0</v>
      </c>
      <c r="P8" s="14"/>
      <c r="Q8" s="14">
        <f t="shared" si="5"/>
        <v>0</v>
      </c>
      <c r="R8" s="14">
        <f t="shared" si="1"/>
        <v>0</v>
      </c>
      <c r="S8" s="59"/>
    </row>
    <row r="9" spans="1:20" ht="64.5" thickBot="1" x14ac:dyDescent="0.25">
      <c r="A9" s="132" t="s">
        <v>40</v>
      </c>
      <c r="B9" s="133" t="s">
        <v>41</v>
      </c>
      <c r="C9" s="134" t="s">
        <v>66</v>
      </c>
      <c r="D9" s="22"/>
      <c r="E9" s="26"/>
      <c r="F9" s="26"/>
      <c r="G9" s="26"/>
      <c r="H9" s="26"/>
      <c r="I9" s="73" t="str">
        <f t="shared" si="2"/>
        <v>◄</v>
      </c>
      <c r="J9" s="11"/>
      <c r="K9" s="3"/>
      <c r="L9" s="20">
        <v>1</v>
      </c>
      <c r="M9" s="36">
        <f>O9</f>
        <v>0</v>
      </c>
      <c r="N9" s="13">
        <f t="shared" si="3"/>
        <v>1</v>
      </c>
      <c r="O9" s="14">
        <f t="shared" si="4"/>
        <v>0</v>
      </c>
      <c r="P9" s="14"/>
      <c r="Q9" s="14">
        <f t="shared" ref="Q9" si="6">COUNTA(D9:H9)</f>
        <v>0</v>
      </c>
      <c r="R9" s="14">
        <f t="shared" ref="R9" si="7">COUNTBLANK(I9)</f>
        <v>0</v>
      </c>
      <c r="S9" s="59"/>
    </row>
    <row r="10" spans="1:20" ht="15" customHeight="1" thickBot="1" x14ac:dyDescent="0.25">
      <c r="A10" s="173" t="s">
        <v>10</v>
      </c>
      <c r="B10" s="174"/>
      <c r="C10" s="174"/>
      <c r="D10" s="174"/>
      <c r="E10" s="174"/>
      <c r="F10" s="174"/>
      <c r="G10" s="174"/>
      <c r="H10" s="174"/>
      <c r="I10" s="190"/>
      <c r="J10" s="63"/>
      <c r="K10" s="4"/>
      <c r="L10" s="5">
        <v>0.4</v>
      </c>
      <c r="M10" s="19">
        <f>SUM(M11:M15)</f>
        <v>0</v>
      </c>
      <c r="N10" s="21">
        <f>SUM(N11:N15)</f>
        <v>5</v>
      </c>
      <c r="O10" s="19">
        <f>SUM(O11:O15)</f>
        <v>0</v>
      </c>
      <c r="P10" s="19"/>
      <c r="Q10" s="19"/>
      <c r="R10" s="19"/>
      <c r="S10" s="65">
        <f>N10/SUM(L11:L15)</f>
        <v>1</v>
      </c>
    </row>
    <row r="11" spans="1:20" ht="30" customHeight="1" x14ac:dyDescent="0.2">
      <c r="A11" s="176" t="s">
        <v>11</v>
      </c>
      <c r="B11" s="168" t="s">
        <v>15</v>
      </c>
      <c r="C11" s="85" t="s">
        <v>43</v>
      </c>
      <c r="D11" s="6"/>
      <c r="E11" s="24"/>
      <c r="F11" s="24"/>
      <c r="G11" s="24"/>
      <c r="H11" s="24"/>
      <c r="I11" s="70" t="str">
        <f t="shared" ref="I11" si="8">IF(Q11&gt;1,"◄",(IF(Q11&lt;1,"◄","")))</f>
        <v>◄</v>
      </c>
      <c r="J11" s="11"/>
      <c r="K11" s="3"/>
      <c r="L11" s="12">
        <v>1</v>
      </c>
      <c r="M11" s="184">
        <f>SUM(O11:O15)</f>
        <v>0</v>
      </c>
      <c r="N11" s="13">
        <f t="shared" si="3"/>
        <v>1</v>
      </c>
      <c r="O11" s="14">
        <f>(IF(F11&lt;&gt;"",1/3,0)+IF(G11&lt;&gt;"",2/3,0)+IF(H11&lt;&gt;"",1,0))*L$10*20*N11/SUM(N$11:N$15)</f>
        <v>0</v>
      </c>
      <c r="P11" s="14"/>
      <c r="Q11" s="14">
        <f t="shared" ref="Q11" si="9">COUNTA(D11:H11)</f>
        <v>0</v>
      </c>
      <c r="R11" s="14">
        <f t="shared" ref="R11" si="10">COUNTBLANK(I11)</f>
        <v>0</v>
      </c>
      <c r="S11" s="59"/>
    </row>
    <row r="12" spans="1:20" ht="15" customHeight="1" x14ac:dyDescent="0.2">
      <c r="A12" s="177"/>
      <c r="B12" s="169"/>
      <c r="C12" s="130" t="s">
        <v>57</v>
      </c>
      <c r="D12" s="6"/>
      <c r="E12" s="25"/>
      <c r="F12" s="25"/>
      <c r="G12" s="25"/>
      <c r="H12" s="25"/>
      <c r="I12" s="70" t="str">
        <f t="shared" ref="I12:I15" si="11">IF(Q12&gt;1,"◄",(IF(Q12&lt;1,"◄","")))</f>
        <v>◄</v>
      </c>
      <c r="J12" s="11"/>
      <c r="K12" s="3"/>
      <c r="L12" s="12">
        <v>1</v>
      </c>
      <c r="M12" s="184"/>
      <c r="N12" s="13">
        <f t="shared" si="3"/>
        <v>1</v>
      </c>
      <c r="O12" s="14">
        <f t="shared" ref="O12:O15" si="12">(IF(F12&lt;&gt;"",1/3,0)+IF(G12&lt;&gt;"",2/3,0)+IF(H12&lt;&gt;"",1,0))*L$10*20*N12/SUM(N$11:N$15)</f>
        <v>0</v>
      </c>
      <c r="P12" s="14"/>
      <c r="Q12" s="14">
        <f t="shared" ref="Q12:Q15" si="13">COUNTA(D12:H12)</f>
        <v>0</v>
      </c>
      <c r="R12" s="14">
        <f t="shared" ref="R12:R15" si="14">COUNTBLANK(I12)</f>
        <v>0</v>
      </c>
      <c r="S12" s="59"/>
    </row>
    <row r="13" spans="1:20" ht="15" customHeight="1" x14ac:dyDescent="0.25">
      <c r="A13" s="177"/>
      <c r="B13" s="169"/>
      <c r="C13" s="131" t="s">
        <v>58</v>
      </c>
      <c r="D13" s="6"/>
      <c r="E13" s="24"/>
      <c r="F13" s="24"/>
      <c r="G13" s="24"/>
      <c r="H13" s="24"/>
      <c r="I13" s="70" t="str">
        <f t="shared" si="11"/>
        <v>◄</v>
      </c>
      <c r="L13" s="12">
        <v>1</v>
      </c>
      <c r="M13" s="184"/>
      <c r="N13" s="13">
        <f t="shared" si="3"/>
        <v>1</v>
      </c>
      <c r="O13" s="14">
        <f t="shared" si="12"/>
        <v>0</v>
      </c>
      <c r="P13" s="135"/>
      <c r="Q13" s="14">
        <f t="shared" si="13"/>
        <v>0</v>
      </c>
      <c r="R13" s="14">
        <f t="shared" si="14"/>
        <v>0</v>
      </c>
      <c r="S13" s="135"/>
    </row>
    <row r="14" spans="1:20" ht="15" customHeight="1" x14ac:dyDescent="0.2">
      <c r="A14" s="177"/>
      <c r="B14" s="169"/>
      <c r="C14" s="130" t="s">
        <v>59</v>
      </c>
      <c r="D14" s="6"/>
      <c r="E14" s="25"/>
      <c r="F14" s="25"/>
      <c r="G14" s="25"/>
      <c r="H14" s="25"/>
      <c r="I14" s="70" t="str">
        <f t="shared" si="11"/>
        <v>◄</v>
      </c>
      <c r="J14" s="9"/>
      <c r="K14" s="3"/>
      <c r="L14" s="12">
        <v>1</v>
      </c>
      <c r="M14" s="184"/>
      <c r="N14" s="13">
        <f t="shared" si="3"/>
        <v>1</v>
      </c>
      <c r="O14" s="14">
        <f t="shared" si="12"/>
        <v>0</v>
      </c>
      <c r="P14" s="14"/>
      <c r="Q14" s="14">
        <f t="shared" si="13"/>
        <v>0</v>
      </c>
      <c r="R14" s="14">
        <f t="shared" si="14"/>
        <v>0</v>
      </c>
      <c r="S14" s="59"/>
    </row>
    <row r="15" spans="1:20" ht="26.25" thickBot="1" x14ac:dyDescent="0.25">
      <c r="A15" s="178"/>
      <c r="B15" s="175"/>
      <c r="C15" s="136" t="s">
        <v>60</v>
      </c>
      <c r="D15" s="22"/>
      <c r="E15" s="27"/>
      <c r="F15" s="27"/>
      <c r="G15" s="27"/>
      <c r="H15" s="27"/>
      <c r="I15" s="73" t="str">
        <f t="shared" si="11"/>
        <v>◄</v>
      </c>
      <c r="J15" s="11"/>
      <c r="K15" s="1"/>
      <c r="L15" s="12">
        <v>1</v>
      </c>
      <c r="M15" s="184"/>
      <c r="N15" s="13">
        <f t="shared" si="3"/>
        <v>1</v>
      </c>
      <c r="O15" s="14">
        <f t="shared" si="12"/>
        <v>0</v>
      </c>
      <c r="P15" s="14"/>
      <c r="Q15" s="14">
        <f t="shared" si="13"/>
        <v>0</v>
      </c>
      <c r="R15" s="14">
        <f t="shared" si="14"/>
        <v>0</v>
      </c>
      <c r="S15" s="59"/>
    </row>
    <row r="16" spans="1:20" ht="15" customHeight="1" thickBot="1" x14ac:dyDescent="0.25">
      <c r="A16" s="171" t="s">
        <v>42</v>
      </c>
      <c r="B16" s="172"/>
      <c r="C16" s="172"/>
      <c r="D16" s="174"/>
      <c r="E16" s="174"/>
      <c r="F16" s="174"/>
      <c r="G16" s="174"/>
      <c r="H16" s="174"/>
      <c r="I16" s="190"/>
      <c r="J16" s="63"/>
      <c r="K16" s="4"/>
      <c r="L16" s="5">
        <v>0.4</v>
      </c>
      <c r="M16" s="19">
        <f>SUM(M17:M22)</f>
        <v>0</v>
      </c>
      <c r="N16" s="21">
        <f>SUM(N17:N22)</f>
        <v>6</v>
      </c>
      <c r="O16" s="19">
        <f>SUM(O17:O22)</f>
        <v>0</v>
      </c>
      <c r="P16" s="19"/>
      <c r="Q16" s="19"/>
      <c r="R16" s="19"/>
      <c r="S16" s="65">
        <f>N16/SUM(L17:L22)</f>
        <v>1</v>
      </c>
    </row>
    <row r="17" spans="1:19" ht="15" customHeight="1" x14ac:dyDescent="0.2">
      <c r="A17" s="179" t="s">
        <v>12</v>
      </c>
      <c r="B17" s="168" t="s">
        <v>16</v>
      </c>
      <c r="C17" s="85" t="s">
        <v>61</v>
      </c>
      <c r="D17" s="6"/>
      <c r="E17" s="24"/>
      <c r="F17" s="24"/>
      <c r="G17" s="24"/>
      <c r="H17" s="24"/>
      <c r="I17" s="70" t="str">
        <f t="shared" ref="I17" si="15">IF(Q17&gt;1,"◄",(IF(Q17&lt;1,"◄","")))</f>
        <v>◄</v>
      </c>
      <c r="J17" s="11"/>
      <c r="K17" s="3"/>
      <c r="L17" s="12">
        <v>1</v>
      </c>
      <c r="M17" s="184">
        <f>SUM(O17:O22)</f>
        <v>0</v>
      </c>
      <c r="N17" s="13">
        <f t="shared" si="3"/>
        <v>1</v>
      </c>
      <c r="O17" s="14">
        <f>(IF(F17&lt;&gt;"",1/3,0)+IF(G17&lt;&gt;"",2/3,0)+IF(H17&lt;&gt;"",1,0))*L$16*20*N17/SUM(N$17:N$22)</f>
        <v>0</v>
      </c>
      <c r="P17" s="14"/>
      <c r="Q17" s="14">
        <f t="shared" ref="Q17" si="16">COUNTA(D17:H17)</f>
        <v>0</v>
      </c>
      <c r="R17" s="14">
        <f t="shared" ref="R17" si="17">COUNTBLANK(I17)</f>
        <v>0</v>
      </c>
      <c r="S17" s="59"/>
    </row>
    <row r="18" spans="1:19" ht="15" customHeight="1" x14ac:dyDescent="0.2">
      <c r="A18" s="180"/>
      <c r="B18" s="169"/>
      <c r="C18" s="130" t="s">
        <v>62</v>
      </c>
      <c r="D18" s="6"/>
      <c r="E18" s="25"/>
      <c r="F18" s="25"/>
      <c r="G18" s="25"/>
      <c r="H18" s="25"/>
      <c r="I18" s="70" t="str">
        <f t="shared" ref="I18:I22" si="18">IF(Q18&gt;1,"◄",(IF(Q18&lt;1,"◄","")))</f>
        <v>◄</v>
      </c>
      <c r="J18" s="11"/>
      <c r="K18" s="3"/>
      <c r="L18" s="12">
        <v>1</v>
      </c>
      <c r="M18" s="184"/>
      <c r="N18" s="13">
        <f t="shared" si="3"/>
        <v>1</v>
      </c>
      <c r="O18" s="14">
        <f t="shared" ref="O18:O22" si="19">(IF(F18&lt;&gt;"",1/3,0)+IF(G18&lt;&gt;"",2/3,0)+IF(H18&lt;&gt;"",1,0))*L$16*20*N18/SUM(N$17:N$22)</f>
        <v>0</v>
      </c>
      <c r="P18" s="14"/>
      <c r="Q18" s="14">
        <f t="shared" ref="Q18:Q22" si="20">COUNTA(D18:H18)</f>
        <v>0</v>
      </c>
      <c r="R18" s="14">
        <f t="shared" ref="R18:R22" si="21">COUNTBLANK(I18)</f>
        <v>0</v>
      </c>
      <c r="S18" s="59"/>
    </row>
    <row r="19" spans="1:19" ht="25.5" x14ac:dyDescent="0.2">
      <c r="A19" s="180"/>
      <c r="B19" s="169"/>
      <c r="C19" s="131" t="s">
        <v>63</v>
      </c>
      <c r="D19" s="6"/>
      <c r="E19" s="24"/>
      <c r="F19" s="24"/>
      <c r="G19" s="24"/>
      <c r="H19" s="24"/>
      <c r="I19" s="70" t="str">
        <f t="shared" si="18"/>
        <v>◄</v>
      </c>
      <c r="J19" s="11"/>
      <c r="K19" s="3"/>
      <c r="L19" s="12">
        <v>1</v>
      </c>
      <c r="M19" s="184"/>
      <c r="N19" s="13">
        <f t="shared" si="3"/>
        <v>1</v>
      </c>
      <c r="O19" s="14">
        <f t="shared" si="19"/>
        <v>0</v>
      </c>
      <c r="P19" s="14"/>
      <c r="Q19" s="14">
        <f t="shared" si="20"/>
        <v>0</v>
      </c>
      <c r="R19" s="14">
        <f t="shared" si="21"/>
        <v>0</v>
      </c>
      <c r="S19" s="59"/>
    </row>
    <row r="20" spans="1:19" ht="15" customHeight="1" x14ac:dyDescent="0.2">
      <c r="A20" s="180"/>
      <c r="B20" s="169"/>
      <c r="C20" s="130" t="s">
        <v>64</v>
      </c>
      <c r="D20" s="6"/>
      <c r="E20" s="25"/>
      <c r="F20" s="25"/>
      <c r="G20" s="25"/>
      <c r="H20" s="25"/>
      <c r="I20" s="70" t="str">
        <f t="shared" si="18"/>
        <v>◄</v>
      </c>
      <c r="J20" s="11"/>
      <c r="K20" s="3"/>
      <c r="L20" s="12">
        <v>1</v>
      </c>
      <c r="M20" s="184"/>
      <c r="N20" s="13">
        <f t="shared" si="3"/>
        <v>1</v>
      </c>
      <c r="O20" s="14">
        <f t="shared" si="19"/>
        <v>0</v>
      </c>
      <c r="P20" s="14"/>
      <c r="Q20" s="14">
        <f t="shared" si="20"/>
        <v>0</v>
      </c>
      <c r="R20" s="14">
        <f t="shared" si="21"/>
        <v>0</v>
      </c>
      <c r="S20" s="59"/>
    </row>
    <row r="21" spans="1:19" ht="25.5" x14ac:dyDescent="0.2">
      <c r="A21" s="180"/>
      <c r="B21" s="169"/>
      <c r="C21" s="131" t="s">
        <v>65</v>
      </c>
      <c r="D21" s="6"/>
      <c r="E21" s="24"/>
      <c r="F21" s="24"/>
      <c r="G21" s="24"/>
      <c r="H21" s="24"/>
      <c r="I21" s="70" t="str">
        <f t="shared" si="18"/>
        <v>◄</v>
      </c>
      <c r="J21" s="11"/>
      <c r="K21" s="3"/>
      <c r="L21" s="12">
        <v>1</v>
      </c>
      <c r="M21" s="184"/>
      <c r="N21" s="13">
        <f t="shared" si="3"/>
        <v>1</v>
      </c>
      <c r="O21" s="14">
        <f t="shared" si="19"/>
        <v>0</v>
      </c>
      <c r="P21" s="14"/>
      <c r="Q21" s="14">
        <f t="shared" si="20"/>
        <v>0</v>
      </c>
      <c r="R21" s="14">
        <f t="shared" si="21"/>
        <v>0</v>
      </c>
      <c r="S21" s="59"/>
    </row>
    <row r="22" spans="1:19" ht="15" customHeight="1" thickBot="1" x14ac:dyDescent="0.25">
      <c r="A22" s="181"/>
      <c r="B22" s="170"/>
      <c r="C22" s="137" t="s">
        <v>17</v>
      </c>
      <c r="D22" s="6"/>
      <c r="E22" s="25"/>
      <c r="F22" s="25"/>
      <c r="G22" s="25"/>
      <c r="H22" s="25"/>
      <c r="I22" s="70" t="str">
        <f t="shared" si="18"/>
        <v>◄</v>
      </c>
      <c r="J22" s="11"/>
      <c r="K22" s="3"/>
      <c r="L22" s="12">
        <v>1</v>
      </c>
      <c r="M22" s="184"/>
      <c r="N22" s="13">
        <f t="shared" si="3"/>
        <v>1</v>
      </c>
      <c r="O22" s="14">
        <f t="shared" si="19"/>
        <v>0</v>
      </c>
      <c r="P22" s="14"/>
      <c r="Q22" s="14">
        <f t="shared" si="20"/>
        <v>0</v>
      </c>
      <c r="R22" s="14">
        <f t="shared" si="21"/>
        <v>0</v>
      </c>
      <c r="S22" s="59"/>
    </row>
    <row r="23" spans="1:19" ht="12.75" x14ac:dyDescent="0.2">
      <c r="A23" s="89"/>
      <c r="B23" s="182" t="s">
        <v>55</v>
      </c>
      <c r="C23" s="182"/>
      <c r="D23" s="90"/>
      <c r="E23" s="91"/>
      <c r="F23" s="91"/>
      <c r="G23" s="91"/>
      <c r="H23" s="91"/>
      <c r="I23" s="92"/>
      <c r="J23" s="91"/>
      <c r="K23" s="91"/>
      <c r="L23" s="17"/>
      <c r="M23" s="15"/>
      <c r="N23" s="13"/>
      <c r="O23" s="14"/>
      <c r="P23" s="14"/>
      <c r="Q23" s="14"/>
      <c r="R23" s="14"/>
      <c r="S23" s="59"/>
    </row>
    <row r="24" spans="1:19" ht="12.75" x14ac:dyDescent="0.2">
      <c r="A24" s="89"/>
      <c r="B24" s="183" t="s">
        <v>48</v>
      </c>
      <c r="C24" s="183"/>
      <c r="D24" s="183"/>
      <c r="E24" s="183"/>
      <c r="F24" s="183"/>
      <c r="G24" s="183"/>
      <c r="H24" s="183"/>
      <c r="I24" s="93"/>
      <c r="J24" s="91"/>
      <c r="K24" s="91"/>
      <c r="L24" s="17"/>
      <c r="M24" s="15"/>
      <c r="N24" s="13"/>
      <c r="O24" s="14"/>
      <c r="P24" s="14"/>
      <c r="Q24" s="14"/>
      <c r="R24" s="14"/>
      <c r="S24" s="59"/>
    </row>
    <row r="25" spans="1:19" thickBot="1" x14ac:dyDescent="0.25">
      <c r="A25" s="108"/>
      <c r="B25" s="121"/>
      <c r="C25" s="95" t="s">
        <v>93</v>
      </c>
      <c r="D25" s="166" t="str">
        <f>IF(OR(S4=0,S5&lt;0.5,S10&lt;0.5,S16&lt;0.5),"!",(O5+O10+O16))</f>
        <v>!</v>
      </c>
      <c r="E25" s="166"/>
      <c r="F25" s="166"/>
      <c r="G25" s="166"/>
      <c r="H25" s="167" t="s">
        <v>0</v>
      </c>
      <c r="I25" s="167"/>
      <c r="J25" s="55"/>
      <c r="K25" s="110"/>
      <c r="L25" s="110"/>
      <c r="M25" s="97"/>
      <c r="N25" s="138"/>
      <c r="O25" s="139"/>
      <c r="P25" s="100"/>
      <c r="Q25" s="101"/>
      <c r="R25" s="102"/>
    </row>
    <row r="26" spans="1:19" ht="16.5" thickBot="1" x14ac:dyDescent="0.25">
      <c r="A26" s="103"/>
      <c r="B26" s="72" t="s">
        <v>70</v>
      </c>
      <c r="C26" s="104" t="s">
        <v>86</v>
      </c>
      <c r="D26" s="146" t="str">
        <f>D25</f>
        <v>!</v>
      </c>
      <c r="E26" s="147"/>
      <c r="F26" s="147"/>
      <c r="G26" s="147"/>
      <c r="H26" s="148" t="s">
        <v>1</v>
      </c>
      <c r="I26" s="149"/>
      <c r="J26" s="113"/>
      <c r="K26" s="112"/>
      <c r="L26" s="112"/>
      <c r="M26" s="97"/>
      <c r="N26" s="138"/>
      <c r="O26" s="139"/>
      <c r="P26" s="100"/>
      <c r="Q26" s="101"/>
      <c r="R26" s="102"/>
    </row>
    <row r="27" spans="1:19" ht="16.5" thickBot="1" x14ac:dyDescent="0.25">
      <c r="A27" s="106" t="s">
        <v>67</v>
      </c>
      <c r="B27" s="107">
        <f>S5</f>
        <v>1</v>
      </c>
      <c r="C27" s="108" t="s">
        <v>8</v>
      </c>
      <c r="D27" s="142" t="e">
        <f>D26*2</f>
        <v>#VALUE!</v>
      </c>
      <c r="E27" s="143"/>
      <c r="F27" s="143"/>
      <c r="G27" s="143"/>
      <c r="H27" s="144" t="s">
        <v>18</v>
      </c>
      <c r="I27" s="145"/>
      <c r="J27" s="113"/>
      <c r="K27" s="112"/>
      <c r="L27" s="112"/>
      <c r="M27" s="97"/>
      <c r="N27" s="138"/>
      <c r="O27" s="139"/>
      <c r="P27" s="100"/>
      <c r="Q27" s="101"/>
      <c r="R27" s="102"/>
    </row>
    <row r="28" spans="1:19" x14ac:dyDescent="0.2">
      <c r="A28" s="106" t="s">
        <v>68</v>
      </c>
      <c r="B28" s="107">
        <f>S10</f>
        <v>1</v>
      </c>
      <c r="C28" s="108"/>
      <c r="D28" s="108"/>
      <c r="E28" s="108"/>
      <c r="F28" s="108"/>
      <c r="G28" s="108"/>
      <c r="H28" s="108"/>
      <c r="I28" s="108"/>
      <c r="J28" s="113"/>
      <c r="K28" s="112"/>
      <c r="L28" s="112"/>
      <c r="M28" s="97"/>
      <c r="N28" s="138"/>
      <c r="O28" s="139"/>
      <c r="P28" s="100"/>
      <c r="Q28" s="101"/>
      <c r="R28" s="102"/>
    </row>
    <row r="29" spans="1:19" x14ac:dyDescent="0.2">
      <c r="A29" s="106" t="s">
        <v>69</v>
      </c>
      <c r="B29" s="107">
        <f>S16</f>
        <v>1</v>
      </c>
      <c r="C29" s="108"/>
      <c r="D29" s="108"/>
      <c r="E29" s="108"/>
      <c r="F29" s="108"/>
      <c r="G29" s="108"/>
      <c r="H29" s="108"/>
      <c r="I29" s="108"/>
      <c r="J29" s="113"/>
      <c r="K29" s="112"/>
      <c r="L29" s="112"/>
      <c r="M29" s="97"/>
      <c r="N29" s="138"/>
      <c r="O29" s="139"/>
      <c r="P29" s="100"/>
      <c r="Q29" s="101"/>
      <c r="R29" s="102"/>
    </row>
    <row r="30" spans="1:19" ht="16.5" thickBot="1" x14ac:dyDescent="0.25">
      <c r="A30" s="108"/>
      <c r="B30" s="109"/>
      <c r="C30" s="109"/>
      <c r="D30" s="109"/>
      <c r="E30" s="109"/>
      <c r="F30" s="109"/>
      <c r="G30" s="109"/>
      <c r="H30" s="109"/>
      <c r="I30" s="109"/>
      <c r="J30" s="117"/>
      <c r="K30" s="111"/>
      <c r="L30" s="111"/>
      <c r="M30" s="97"/>
      <c r="N30" s="138"/>
      <c r="O30" s="139"/>
      <c r="P30" s="100"/>
      <c r="Q30" s="101"/>
      <c r="R30" s="102"/>
    </row>
    <row r="31" spans="1:19" ht="15" x14ac:dyDescent="0.2">
      <c r="A31" s="154" t="s">
        <v>2</v>
      </c>
      <c r="B31" s="155"/>
      <c r="C31" s="155"/>
      <c r="D31" s="155"/>
      <c r="E31" s="155"/>
      <c r="F31" s="155"/>
      <c r="G31" s="155"/>
      <c r="H31" s="155"/>
      <c r="I31" s="156"/>
      <c r="J31" s="55"/>
      <c r="K31" s="111"/>
      <c r="L31" s="111"/>
      <c r="M31" s="97"/>
      <c r="N31" s="138"/>
      <c r="O31" s="139"/>
      <c r="P31" s="100"/>
      <c r="Q31" s="101"/>
      <c r="R31" s="102"/>
    </row>
    <row r="32" spans="1:19" ht="60" customHeight="1" thickBot="1" x14ac:dyDescent="0.25">
      <c r="A32" s="157"/>
      <c r="B32" s="158"/>
      <c r="C32" s="158"/>
      <c r="D32" s="158"/>
      <c r="E32" s="158"/>
      <c r="F32" s="158"/>
      <c r="G32" s="158"/>
      <c r="H32" s="158"/>
      <c r="I32" s="159"/>
      <c r="J32" s="55"/>
      <c r="K32" s="111"/>
      <c r="L32" s="111"/>
      <c r="M32" s="97"/>
      <c r="N32" s="138"/>
      <c r="O32" s="139"/>
      <c r="P32" s="100"/>
      <c r="Q32" s="101"/>
      <c r="R32" s="102"/>
    </row>
    <row r="33" spans="1:18" thickBot="1" x14ac:dyDescent="0.25">
      <c r="A33" s="114"/>
      <c r="B33" s="115"/>
      <c r="C33" s="115"/>
      <c r="D33" s="115"/>
      <c r="E33" s="115"/>
      <c r="F33" s="115"/>
      <c r="G33" s="115"/>
      <c r="H33" s="115"/>
      <c r="I33" s="115"/>
      <c r="J33" s="55"/>
      <c r="K33" s="111"/>
      <c r="L33" s="111"/>
      <c r="M33" s="97"/>
      <c r="N33" s="138"/>
      <c r="O33" s="139"/>
      <c r="P33" s="100"/>
      <c r="Q33" s="101"/>
      <c r="R33" s="102"/>
    </row>
    <row r="34" spans="1:18" ht="15" customHeight="1" x14ac:dyDescent="0.2">
      <c r="A34" s="160" t="s">
        <v>3</v>
      </c>
      <c r="B34" s="161"/>
      <c r="C34" s="116" t="s">
        <v>4</v>
      </c>
      <c r="D34" s="162" t="s">
        <v>7</v>
      </c>
      <c r="E34" s="162"/>
      <c r="F34" s="162"/>
      <c r="G34" s="163"/>
      <c r="H34" s="163"/>
      <c r="I34" s="163"/>
      <c r="J34" s="55"/>
      <c r="K34" s="111"/>
      <c r="L34" s="111"/>
      <c r="M34" s="97"/>
      <c r="N34" s="138"/>
      <c r="O34" s="139"/>
      <c r="P34" s="100"/>
      <c r="Q34" s="101"/>
      <c r="R34" s="102"/>
    </row>
    <row r="35" spans="1:18" ht="60" customHeight="1" x14ac:dyDescent="0.25">
      <c r="A35" s="150"/>
      <c r="B35" s="151"/>
      <c r="C35" s="118" t="s">
        <v>13</v>
      </c>
      <c r="D35" s="164">
        <f ca="1">TODAY()</f>
        <v>41191</v>
      </c>
      <c r="E35" s="164"/>
      <c r="F35" s="164"/>
      <c r="G35" s="165"/>
      <c r="H35" s="165"/>
      <c r="I35" s="165"/>
    </row>
    <row r="36" spans="1:18" ht="60" customHeight="1" x14ac:dyDescent="0.25">
      <c r="A36" s="150"/>
      <c r="B36" s="151"/>
      <c r="C36" s="118" t="s">
        <v>13</v>
      </c>
      <c r="D36" s="119"/>
      <c r="E36" s="119"/>
      <c r="F36" s="119"/>
      <c r="G36" s="119"/>
      <c r="H36" s="119"/>
      <c r="I36" s="119"/>
    </row>
    <row r="37" spans="1:18" ht="60" customHeight="1" thickBot="1" x14ac:dyDescent="0.3">
      <c r="A37" s="152"/>
      <c r="B37" s="153"/>
      <c r="C37" s="120" t="s">
        <v>14</v>
      </c>
      <c r="D37" s="109"/>
      <c r="E37" s="109"/>
      <c r="F37" s="109"/>
      <c r="G37" s="109"/>
      <c r="H37" s="109"/>
      <c r="I37" s="109"/>
    </row>
    <row r="38" spans="1:18" x14ac:dyDescent="0.25">
      <c r="A38" s="108"/>
      <c r="B38" s="121"/>
      <c r="C38" s="109"/>
      <c r="D38" s="109"/>
      <c r="E38" s="109"/>
      <c r="F38" s="109"/>
      <c r="G38" s="109"/>
      <c r="H38" s="109"/>
      <c r="I38" s="109"/>
    </row>
  </sheetData>
  <sheetProtection password="EFC5" sheet="1" objects="1" scenarios="1" selectLockedCells="1"/>
  <mergeCells count="36">
    <mergeCell ref="M11:M15"/>
    <mergeCell ref="M17:M22"/>
    <mergeCell ref="M6:M8"/>
    <mergeCell ref="A3:I3"/>
    <mergeCell ref="A4:B4"/>
    <mergeCell ref="D5:F5"/>
    <mergeCell ref="G5:I5"/>
    <mergeCell ref="D10:F10"/>
    <mergeCell ref="G10:I10"/>
    <mergeCell ref="D16:F16"/>
    <mergeCell ref="G16:I16"/>
    <mergeCell ref="A5:C5"/>
    <mergeCell ref="A6:A8"/>
    <mergeCell ref="B6:B8"/>
    <mergeCell ref="D25:G25"/>
    <mergeCell ref="H25:I25"/>
    <mergeCell ref="B17:B22"/>
    <mergeCell ref="A16:C16"/>
    <mergeCell ref="A10:C10"/>
    <mergeCell ref="B11:B15"/>
    <mergeCell ref="A11:A15"/>
    <mergeCell ref="A17:A22"/>
    <mergeCell ref="B23:C23"/>
    <mergeCell ref="B24:H24"/>
    <mergeCell ref="A37:B37"/>
    <mergeCell ref="A31:I31"/>
    <mergeCell ref="A32:I32"/>
    <mergeCell ref="A34:B34"/>
    <mergeCell ref="D34:I34"/>
    <mergeCell ref="A35:B35"/>
    <mergeCell ref="D35:I35"/>
    <mergeCell ref="D27:G27"/>
    <mergeCell ref="H27:I27"/>
    <mergeCell ref="D26:G26"/>
    <mergeCell ref="H26:I26"/>
    <mergeCell ref="A36:B36"/>
  </mergeCells>
  <conditionalFormatting sqref="J6 J14:J15">
    <cfRule type="cellIs" dxfId="10" priority="11" stopIfTrue="1" operator="equal">
      <formula>"  "</formula>
    </cfRule>
  </conditionalFormatting>
  <conditionalFormatting sqref="K15 K5">
    <cfRule type="dataBar" priority="12">
      <dataBar>
        <cfvo type="min"/>
        <cfvo type="max"/>
        <color rgb="FFFFB628"/>
      </dataBar>
    </cfRule>
  </conditionalFormatting>
  <conditionalFormatting sqref="K14:K15 K6:K9 K11:K12 K17:K22">
    <cfRule type="dataBar" priority="13">
      <dataBar>
        <cfvo type="min"/>
        <cfvo type="max"/>
        <color rgb="FF008AEF"/>
      </dataBar>
    </cfRule>
  </conditionalFormatting>
  <conditionalFormatting sqref="K10">
    <cfRule type="dataBar" priority="8">
      <dataBar>
        <cfvo type="min"/>
        <cfvo type="max"/>
        <color rgb="FFFFB628"/>
      </dataBar>
    </cfRule>
  </conditionalFormatting>
  <conditionalFormatting sqref="J14:J15 J6">
    <cfRule type="cellIs" dxfId="9" priority="14" operator="greaterThan">
      <formula>1</formula>
    </cfRule>
  </conditionalFormatting>
  <conditionalFormatting sqref="K16">
    <cfRule type="dataBar" priority="6">
      <dataBar>
        <cfvo type="min"/>
        <cfvo type="max"/>
        <color rgb="FFFFB628"/>
      </dataBar>
    </cfRule>
  </conditionalFormatting>
  <conditionalFormatting sqref="B23">
    <cfRule type="dataBar" priority="5">
      <dataBar>
        <cfvo type="min"/>
        <cfvo type="max"/>
        <color rgb="FF008AEF"/>
      </dataBar>
    </cfRule>
  </conditionalFormatting>
  <conditionalFormatting sqref="D23">
    <cfRule type="dataBar" priority="4">
      <dataBar>
        <cfvo type="min"/>
        <cfvo type="max"/>
        <color rgb="FF008AEF"/>
      </dataBar>
    </cfRule>
  </conditionalFormatting>
  <conditionalFormatting sqref="B1:B2">
    <cfRule type="containsBlanks" dxfId="8" priority="3">
      <formula>LEN(TRIM(B1))=0</formula>
    </cfRule>
  </conditionalFormatting>
  <conditionalFormatting sqref="A32:I32 A35:B37">
    <cfRule type="containsBlanks" dxfId="7" priority="2">
      <formula>LEN(TRIM(A32))=0</formula>
    </cfRule>
  </conditionalFormatting>
  <conditionalFormatting sqref="B27:B29">
    <cfRule type="cellIs" dxfId="6" priority="1" operator="greaterThanOrEqual">
      <formula>0.5</formula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48" orientation="landscape" horizontalDpi="1200" verticalDpi="1200"/>
  <headerFooter>
    <oddHeader>&amp;L&amp;"Arial,Normal"Académie de &amp;R&amp;"Arial,Normal"BTS Techniques et Services en Matériels Agricoles</oddHeader>
    <oddFooter>&amp;L&amp;"Arial,Normal"L'INSPECTION GÉNÉRALE STI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lorScale" priority="15" id="{F748B66D-3246-46BB-A2D7-DCB483441245}">
            <x14:colorScale>
              <x14:cfvo type="num">
                <xm:f>'U62'!$N$7</xm:f>
              </x14:cfvo>
              <x14:cfvo type="max"/>
              <x14:color rgb="FFFF0000"/>
              <x14:color rgb="FFFFEF9C"/>
            </x14:colorScale>
          </x14:cfRule>
          <xm:sqref>J14:J15 J6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T45"/>
  <sheetViews>
    <sheetView tabSelected="1" topLeftCell="A3" zoomScale="80" zoomScaleNormal="80" zoomScalePageLayoutView="70" workbookViewId="0">
      <selection activeCell="A44" sqref="A44:B44"/>
    </sheetView>
  </sheetViews>
  <sheetFormatPr baseColWidth="10" defaultColWidth="10.83203125" defaultRowHeight="15.75" x14ac:dyDescent="0.25"/>
  <cols>
    <col min="1" max="1" width="12.5" style="122" customWidth="1"/>
    <col min="2" max="2" width="60.6640625" style="44" customWidth="1"/>
    <col min="3" max="3" width="98.6640625" style="44" customWidth="1"/>
    <col min="4" max="7" width="3.6640625" style="44" customWidth="1"/>
    <col min="8" max="8" width="5.33203125" style="44" bestFit="1" customWidth="1"/>
    <col min="9" max="9" width="4.1640625" style="44" bestFit="1" customWidth="1"/>
    <col min="10" max="10" width="2.5" style="45" customWidth="1"/>
    <col min="11" max="11" width="3" style="44" customWidth="1"/>
    <col min="12" max="12" width="17" style="44" customWidth="1"/>
    <col min="13" max="13" width="7" style="44" bestFit="1" customWidth="1"/>
    <col min="14" max="14" width="9.6640625" style="46" customWidth="1"/>
    <col min="15" max="15" width="14.6640625" style="47" bestFit="1" customWidth="1"/>
    <col min="16" max="16" width="3" style="44" customWidth="1"/>
    <col min="17" max="17" width="5.5" style="48" customWidth="1"/>
    <col min="18" max="18" width="10.33203125" style="44" customWidth="1"/>
    <col min="19" max="19" width="7.83203125" style="44" bestFit="1" customWidth="1"/>
    <col min="20" max="16384" width="10.83203125" style="44"/>
  </cols>
  <sheetData>
    <row r="1" spans="1:20" x14ac:dyDescent="0.25">
      <c r="A1" s="42" t="s">
        <v>51</v>
      </c>
      <c r="B1" s="43">
        <f>'U61'!B1</f>
        <v>0</v>
      </c>
    </row>
    <row r="2" spans="1:20" ht="16.5" thickBot="1" x14ac:dyDescent="0.3">
      <c r="A2" s="49" t="s">
        <v>52</v>
      </c>
      <c r="B2" s="50">
        <f>'U61'!B2</f>
        <v>0</v>
      </c>
      <c r="L2" s="44" t="s">
        <v>53</v>
      </c>
    </row>
    <row r="3" spans="1:20" ht="29.25" customHeight="1" thickBot="1" x14ac:dyDescent="0.3">
      <c r="A3" s="185" t="s">
        <v>56</v>
      </c>
      <c r="B3" s="186"/>
      <c r="C3" s="186"/>
      <c r="D3" s="186"/>
      <c r="E3" s="186"/>
      <c r="F3" s="186"/>
      <c r="G3" s="186"/>
      <c r="H3" s="186"/>
      <c r="I3" s="187"/>
    </row>
    <row r="4" spans="1:20" ht="27" customHeight="1" thickBot="1" x14ac:dyDescent="0.25">
      <c r="A4" s="209" t="s">
        <v>5</v>
      </c>
      <c r="B4" s="210"/>
      <c r="C4" s="51" t="s">
        <v>47</v>
      </c>
      <c r="D4" s="52"/>
      <c r="E4" s="53">
        <v>0</v>
      </c>
      <c r="F4" s="53" t="s">
        <v>44</v>
      </c>
      <c r="G4" s="53" t="s">
        <v>45</v>
      </c>
      <c r="H4" s="53" t="s">
        <v>46</v>
      </c>
      <c r="I4" s="54"/>
      <c r="J4" s="55"/>
      <c r="K4" s="56"/>
      <c r="L4" s="16" t="s">
        <v>6</v>
      </c>
      <c r="M4" s="57"/>
      <c r="N4" s="58"/>
      <c r="O4" s="59"/>
      <c r="P4" s="60"/>
      <c r="Q4" s="59"/>
      <c r="R4" s="59">
        <f>SUM(R6:R27)</f>
        <v>0</v>
      </c>
      <c r="S4" s="59">
        <f>IF(R4=18,1,0)</f>
        <v>0</v>
      </c>
    </row>
    <row r="5" spans="1:20" ht="15" customHeight="1" thickBot="1" x14ac:dyDescent="0.25">
      <c r="A5" s="173" t="s">
        <v>19</v>
      </c>
      <c r="B5" s="174"/>
      <c r="C5" s="174"/>
      <c r="D5" s="61"/>
      <c r="E5" s="61"/>
      <c r="F5" s="61"/>
      <c r="G5" s="61"/>
      <c r="H5" s="61"/>
      <c r="I5" s="62"/>
      <c r="J5" s="63"/>
      <c r="K5" s="4"/>
      <c r="L5" s="5">
        <v>0.2</v>
      </c>
      <c r="M5" s="19">
        <f>SUM(M6:M8)</f>
        <v>0</v>
      </c>
      <c r="N5" s="18">
        <f>SUM(N6:N8)</f>
        <v>3</v>
      </c>
      <c r="O5" s="19">
        <f>SUM(O6:O8)</f>
        <v>0</v>
      </c>
      <c r="P5" s="64"/>
      <c r="Q5" s="19"/>
      <c r="R5" s="19"/>
      <c r="S5" s="65">
        <f>N5/SUM(L6:L8)</f>
        <v>1</v>
      </c>
    </row>
    <row r="6" spans="1:20" ht="24" customHeight="1" x14ac:dyDescent="0.25">
      <c r="A6" s="211" t="s">
        <v>72</v>
      </c>
      <c r="B6" s="212" t="s">
        <v>71</v>
      </c>
      <c r="C6" s="66" t="s">
        <v>22</v>
      </c>
      <c r="D6" s="40"/>
      <c r="E6" s="41"/>
      <c r="F6" s="41"/>
      <c r="G6" s="41"/>
      <c r="H6" s="41"/>
      <c r="I6" s="67" t="str">
        <f t="shared" ref="I6:I7" si="0">IF(Q6&gt;1,"◄",(IF(Q6&lt;1,"◄","")))</f>
        <v>◄</v>
      </c>
      <c r="J6" s="38"/>
      <c r="K6" s="3"/>
      <c r="L6" s="12">
        <v>1</v>
      </c>
      <c r="M6" s="184">
        <f>SUM( O6:O8)</f>
        <v>0</v>
      </c>
      <c r="N6" s="13">
        <f>IF(D6&lt;&gt;"",0,L6)</f>
        <v>1</v>
      </c>
      <c r="O6" s="14">
        <f>(IF(F6&lt;&gt;"",1/3,0)+IF(G6&lt;&gt;"",2/3,0)+IF(H6&lt;&gt;"",1,0))*L$5*20*N6/SUM(N$6:N$8)</f>
        <v>0</v>
      </c>
      <c r="P6" s="39"/>
      <c r="Q6" s="14">
        <f>COUNTA(D6:H6)</f>
        <v>0</v>
      </c>
      <c r="R6" s="14">
        <f t="shared" ref="R6:R16" si="1">COUNTBLANK(I6)</f>
        <v>0</v>
      </c>
      <c r="S6" s="59"/>
      <c r="T6" s="68"/>
    </row>
    <row r="7" spans="1:20" x14ac:dyDescent="0.25">
      <c r="A7" s="199"/>
      <c r="B7" s="193"/>
      <c r="C7" s="69" t="s">
        <v>23</v>
      </c>
      <c r="D7" s="7"/>
      <c r="E7" s="28"/>
      <c r="F7" s="28"/>
      <c r="G7" s="28"/>
      <c r="H7" s="28"/>
      <c r="I7" s="70" t="str">
        <f t="shared" si="0"/>
        <v>◄</v>
      </c>
      <c r="J7" s="38"/>
      <c r="K7" s="3"/>
      <c r="L7" s="12">
        <v>1</v>
      </c>
      <c r="M7" s="184"/>
      <c r="N7" s="13">
        <f t="shared" ref="N7:N27" si="2">IF(D7&lt;&gt;"",0,L7)</f>
        <v>1</v>
      </c>
      <c r="O7" s="14">
        <f t="shared" ref="O7:O8" si="3">(IF(F7&lt;&gt;"",1/3,0)+IF(G7&lt;&gt;"",2/3,0)+IF(H7&lt;&gt;"",1,0))*L$5*20*N7/SUM(N$6:N$8)</f>
        <v>0</v>
      </c>
      <c r="P7" s="14"/>
      <c r="Q7" s="14">
        <f t="shared" ref="Q7:Q8" si="4">COUNTA(D7:H7)</f>
        <v>0</v>
      </c>
      <c r="R7" s="14">
        <f t="shared" si="1"/>
        <v>0</v>
      </c>
      <c r="S7" s="14"/>
    </row>
    <row r="8" spans="1:20" ht="26.25" thickBot="1" x14ac:dyDescent="0.3">
      <c r="A8" s="200"/>
      <c r="B8" s="193"/>
      <c r="C8" s="71" t="s">
        <v>24</v>
      </c>
      <c r="D8" s="22"/>
      <c r="E8" s="27"/>
      <c r="F8" s="27"/>
      <c r="G8" s="27"/>
      <c r="H8" s="27"/>
      <c r="I8" s="73" t="str">
        <f>IF(Q8&gt;1,"◄",(IF(Q8&lt;1,"◄","")))</f>
        <v>◄</v>
      </c>
      <c r="J8" s="38"/>
      <c r="K8" s="3"/>
      <c r="L8" s="12">
        <v>1</v>
      </c>
      <c r="M8" s="184"/>
      <c r="N8" s="13">
        <f t="shared" si="2"/>
        <v>1</v>
      </c>
      <c r="O8" s="14">
        <f t="shared" si="3"/>
        <v>0</v>
      </c>
      <c r="P8" s="14"/>
      <c r="Q8" s="14">
        <f t="shared" si="4"/>
        <v>0</v>
      </c>
      <c r="R8" s="14">
        <f t="shared" si="1"/>
        <v>0</v>
      </c>
      <c r="S8" s="59"/>
    </row>
    <row r="9" spans="1:20" ht="12.75" customHeight="1" thickBot="1" x14ac:dyDescent="0.25">
      <c r="A9" s="191" t="s">
        <v>89</v>
      </c>
      <c r="B9" s="192"/>
      <c r="C9" s="74" t="s">
        <v>90</v>
      </c>
      <c r="D9" s="123"/>
      <c r="E9" s="123"/>
      <c r="F9" s="123"/>
      <c r="G9" s="123"/>
      <c r="H9" s="123"/>
      <c r="I9" s="75"/>
      <c r="J9" s="63"/>
      <c r="K9" s="4"/>
      <c r="L9" s="5">
        <v>0.3</v>
      </c>
      <c r="M9" s="19">
        <f>SUM(M10:M12)</f>
        <v>0</v>
      </c>
      <c r="N9" s="21">
        <f>SUM(N10:N12)</f>
        <v>3</v>
      </c>
      <c r="O9" s="19">
        <f>SUM(O10:O12)</f>
        <v>0</v>
      </c>
      <c r="P9" s="19"/>
      <c r="Q9" s="19"/>
      <c r="R9" s="19"/>
      <c r="S9" s="65">
        <f>N9/SUM(L10:L12)</f>
        <v>1</v>
      </c>
    </row>
    <row r="10" spans="1:20" ht="12.75" customHeight="1" x14ac:dyDescent="0.25">
      <c r="A10" s="207" t="s">
        <v>73</v>
      </c>
      <c r="B10" s="196" t="s">
        <v>91</v>
      </c>
      <c r="C10" s="76" t="s">
        <v>79</v>
      </c>
      <c r="D10" s="32"/>
      <c r="E10" s="33"/>
      <c r="F10" s="33"/>
      <c r="G10" s="33"/>
      <c r="H10" s="33"/>
      <c r="I10" s="77" t="str">
        <f>IF(Q10&gt;1,"◄",(IF(Q10&lt;1,"◄","")))</f>
        <v>◄</v>
      </c>
      <c r="J10" s="38"/>
      <c r="K10" s="3"/>
      <c r="L10" s="12">
        <v>1</v>
      </c>
      <c r="M10" s="213">
        <f>SUM(O10:O12)</f>
        <v>0</v>
      </c>
      <c r="N10" s="13">
        <f t="shared" si="2"/>
        <v>1</v>
      </c>
      <c r="O10" s="14">
        <f>(IF(F10&lt;&gt;"",1/3,0)+IF(G10&lt;&gt;"",2/3,0)+IF(H10&lt;&gt;"",1,0))*L$9*20*N10/SUM(N$10:N$12)</f>
        <v>0</v>
      </c>
      <c r="P10" s="14"/>
      <c r="Q10" s="14">
        <f>COUNTA(D10:H10)</f>
        <v>0</v>
      </c>
      <c r="R10" s="14">
        <f t="shared" si="1"/>
        <v>0</v>
      </c>
      <c r="S10" s="78"/>
    </row>
    <row r="11" spans="1:20" x14ac:dyDescent="0.2">
      <c r="A11" s="194"/>
      <c r="B11" s="197"/>
      <c r="C11" s="69" t="s">
        <v>20</v>
      </c>
      <c r="D11" s="7"/>
      <c r="E11" s="28"/>
      <c r="F11" s="28"/>
      <c r="G11" s="28"/>
      <c r="H11" s="28"/>
      <c r="I11" s="70" t="str">
        <f t="shared" ref="I11:I23" si="5">IF(Q11&gt;1,"◄",(IF(Q11&lt;1,"◄","")))</f>
        <v>◄</v>
      </c>
      <c r="J11" s="2"/>
      <c r="K11" s="1"/>
      <c r="L11" s="12">
        <v>1</v>
      </c>
      <c r="M11" s="213"/>
      <c r="N11" s="13">
        <f t="shared" si="2"/>
        <v>1</v>
      </c>
      <c r="O11" s="14">
        <f t="shared" ref="O11:O12" si="6">(IF(F11&lt;&gt;"",1/3,0)+IF(G11&lt;&gt;"",2/3,0)+IF(H11&lt;&gt;"",1,0))*L$9*20*N11/SUM(N$10:N$12)</f>
        <v>0</v>
      </c>
      <c r="P11" s="14"/>
      <c r="Q11" s="14">
        <f t="shared" ref="Q11:Q17" si="7">COUNTA(D11:H11)</f>
        <v>0</v>
      </c>
      <c r="R11" s="14">
        <f t="shared" si="1"/>
        <v>0</v>
      </c>
      <c r="S11" s="78"/>
    </row>
    <row r="12" spans="1:20" ht="39" thickBot="1" x14ac:dyDescent="0.25">
      <c r="A12" s="208"/>
      <c r="B12" s="198"/>
      <c r="C12" s="79" t="s">
        <v>87</v>
      </c>
      <c r="D12" s="34"/>
      <c r="E12" s="35"/>
      <c r="F12" s="35"/>
      <c r="G12" s="35"/>
      <c r="H12" s="35"/>
      <c r="I12" s="80" t="str">
        <f t="shared" si="5"/>
        <v>◄</v>
      </c>
      <c r="J12" s="37"/>
      <c r="K12" s="3"/>
      <c r="L12" s="12">
        <v>1</v>
      </c>
      <c r="M12" s="213"/>
      <c r="N12" s="13">
        <f t="shared" si="2"/>
        <v>1</v>
      </c>
      <c r="O12" s="14">
        <f t="shared" si="6"/>
        <v>0</v>
      </c>
      <c r="P12" s="14"/>
      <c r="Q12" s="14">
        <f t="shared" si="7"/>
        <v>0</v>
      </c>
      <c r="R12" s="14">
        <f t="shared" si="1"/>
        <v>0</v>
      </c>
      <c r="S12" s="78"/>
    </row>
    <row r="13" spans="1:20" ht="15.75" customHeight="1" thickBot="1" x14ac:dyDescent="0.25">
      <c r="A13" s="173" t="s">
        <v>21</v>
      </c>
      <c r="B13" s="174"/>
      <c r="C13" s="174"/>
      <c r="D13" s="124"/>
      <c r="E13" s="124"/>
      <c r="F13" s="124"/>
      <c r="G13" s="124"/>
      <c r="H13" s="124"/>
      <c r="I13" s="81"/>
      <c r="J13" s="63"/>
      <c r="K13" s="4"/>
      <c r="L13" s="5">
        <v>0.1</v>
      </c>
      <c r="M13" s="19">
        <f>SUM(M14:M17)</f>
        <v>0</v>
      </c>
      <c r="N13" s="21">
        <f>SUM(N14:N17)</f>
        <v>4</v>
      </c>
      <c r="O13" s="19">
        <f>SUM(O14:O17)</f>
        <v>0</v>
      </c>
      <c r="P13" s="19"/>
      <c r="Q13" s="19"/>
      <c r="R13" s="19"/>
      <c r="S13" s="65">
        <f>N13/SUM(L14:L17)</f>
        <v>1</v>
      </c>
    </row>
    <row r="14" spans="1:20" ht="12.75" customHeight="1" x14ac:dyDescent="0.2">
      <c r="A14" s="194" t="s">
        <v>74</v>
      </c>
      <c r="B14" s="193" t="s">
        <v>75</v>
      </c>
      <c r="C14" s="82" t="s">
        <v>25</v>
      </c>
      <c r="D14" s="6"/>
      <c r="E14" s="25"/>
      <c r="F14" s="25"/>
      <c r="G14" s="25"/>
      <c r="H14" s="25"/>
      <c r="I14" s="70" t="str">
        <f t="shared" si="5"/>
        <v>◄</v>
      </c>
      <c r="J14" s="37"/>
      <c r="K14" s="3"/>
      <c r="L14" s="20">
        <v>1</v>
      </c>
      <c r="M14" s="184">
        <f>SUM(O14:O17)</f>
        <v>0</v>
      </c>
      <c r="N14" s="13">
        <f t="shared" si="2"/>
        <v>1</v>
      </c>
      <c r="O14" s="14">
        <f>(IF(F14&lt;&gt;"",1/3,0)+IF(G14&lt;&gt;"",2/3,0)+IF(H14&lt;&gt;"",1,0))*L$13*20*N14/SUM(N$14:N$17)</f>
        <v>0</v>
      </c>
      <c r="P14" s="14"/>
      <c r="Q14" s="14">
        <f t="shared" si="7"/>
        <v>0</v>
      </c>
      <c r="R14" s="14">
        <f t="shared" si="1"/>
        <v>0</v>
      </c>
      <c r="S14" s="59"/>
    </row>
    <row r="15" spans="1:20" ht="25.5" customHeight="1" x14ac:dyDescent="0.2">
      <c r="A15" s="194"/>
      <c r="B15" s="193"/>
      <c r="C15" s="83" t="s">
        <v>26</v>
      </c>
      <c r="D15" s="7"/>
      <c r="E15" s="29"/>
      <c r="F15" s="29"/>
      <c r="G15" s="29"/>
      <c r="H15" s="29"/>
      <c r="I15" s="70" t="str">
        <f t="shared" si="5"/>
        <v>◄</v>
      </c>
      <c r="J15" s="37"/>
      <c r="K15" s="3"/>
      <c r="L15" s="12">
        <v>1</v>
      </c>
      <c r="M15" s="184"/>
      <c r="N15" s="13">
        <f t="shared" si="2"/>
        <v>1</v>
      </c>
      <c r="O15" s="14">
        <f t="shared" ref="O15:O17" si="8">(IF(F15&lt;&gt;"",1/3,0)+IF(G15&lt;&gt;"",2/3,0)+IF(H15&lt;&gt;"",1,0))*L$13*20*N15/SUM(N$14:N$17)</f>
        <v>0</v>
      </c>
      <c r="P15" s="14"/>
      <c r="Q15" s="14">
        <f t="shared" si="7"/>
        <v>0</v>
      </c>
      <c r="R15" s="14">
        <f t="shared" si="1"/>
        <v>0</v>
      </c>
      <c r="S15" s="59"/>
    </row>
    <row r="16" spans="1:20" ht="25.5" x14ac:dyDescent="0.2">
      <c r="A16" s="194"/>
      <c r="B16" s="193"/>
      <c r="C16" s="82" t="s">
        <v>27</v>
      </c>
      <c r="D16" s="7"/>
      <c r="E16" s="28"/>
      <c r="F16" s="28"/>
      <c r="G16" s="28"/>
      <c r="H16" s="28"/>
      <c r="I16" s="70" t="str">
        <f t="shared" si="5"/>
        <v>◄</v>
      </c>
      <c r="J16" s="37"/>
      <c r="K16" s="3"/>
      <c r="L16" s="12">
        <v>1</v>
      </c>
      <c r="M16" s="184"/>
      <c r="N16" s="13">
        <f t="shared" si="2"/>
        <v>1</v>
      </c>
      <c r="O16" s="14">
        <f t="shared" si="8"/>
        <v>0</v>
      </c>
      <c r="P16" s="14"/>
      <c r="Q16" s="14">
        <f t="shared" si="7"/>
        <v>0</v>
      </c>
      <c r="R16" s="14">
        <f t="shared" si="1"/>
        <v>0</v>
      </c>
      <c r="S16" s="59"/>
    </row>
    <row r="17" spans="1:20" ht="12.75" customHeight="1" thickBot="1" x14ac:dyDescent="0.25">
      <c r="A17" s="195"/>
      <c r="B17" s="193"/>
      <c r="C17" s="71" t="s">
        <v>28</v>
      </c>
      <c r="D17" s="23"/>
      <c r="E17" s="30"/>
      <c r="F17" s="30"/>
      <c r="G17" s="30"/>
      <c r="H17" s="30"/>
      <c r="I17" s="73" t="str">
        <f t="shared" si="5"/>
        <v>◄</v>
      </c>
      <c r="J17" s="37"/>
      <c r="K17" s="3"/>
      <c r="L17" s="12">
        <v>1</v>
      </c>
      <c r="M17" s="184"/>
      <c r="N17" s="13">
        <f t="shared" si="2"/>
        <v>1</v>
      </c>
      <c r="O17" s="14">
        <f t="shared" si="8"/>
        <v>0</v>
      </c>
      <c r="P17" s="14"/>
      <c r="Q17" s="14">
        <f t="shared" si="7"/>
        <v>0</v>
      </c>
      <c r="R17" s="14">
        <f>COUNTBLANK(I17)</f>
        <v>0</v>
      </c>
      <c r="S17" s="59"/>
    </row>
    <row r="18" spans="1:20" ht="12.75" customHeight="1" thickBot="1" x14ac:dyDescent="0.25">
      <c r="A18" s="173" t="s">
        <v>29</v>
      </c>
      <c r="B18" s="174"/>
      <c r="C18" s="174"/>
      <c r="D18" s="124"/>
      <c r="E18" s="124"/>
      <c r="F18" s="124"/>
      <c r="G18" s="124"/>
      <c r="H18" s="124"/>
      <c r="I18" s="84"/>
      <c r="J18" s="63"/>
      <c r="K18" s="4"/>
      <c r="L18" s="5">
        <v>0.3</v>
      </c>
      <c r="M18" s="19">
        <f>SUM(M19:M23)</f>
        <v>0</v>
      </c>
      <c r="N18" s="18">
        <f>SUM(N19:N23)</f>
        <v>5</v>
      </c>
      <c r="O18" s="19">
        <f>SUM(O19:O23)</f>
        <v>0</v>
      </c>
      <c r="P18" s="19"/>
      <c r="Q18" s="19"/>
      <c r="R18" s="19"/>
      <c r="S18" s="65">
        <f>N18/SUM(L19:L23)</f>
        <v>1</v>
      </c>
    </row>
    <row r="19" spans="1:20" ht="12.75" customHeight="1" x14ac:dyDescent="0.2">
      <c r="A19" s="194" t="s">
        <v>76</v>
      </c>
      <c r="B19" s="193" t="s">
        <v>78</v>
      </c>
      <c r="C19" s="85" t="s">
        <v>30</v>
      </c>
      <c r="D19" s="6"/>
      <c r="E19" s="24"/>
      <c r="F19" s="24"/>
      <c r="G19" s="24"/>
      <c r="H19" s="24"/>
      <c r="I19" s="70" t="str">
        <f t="shared" si="5"/>
        <v>◄</v>
      </c>
      <c r="J19" s="9"/>
      <c r="K19" s="3"/>
      <c r="L19" s="12">
        <v>1</v>
      </c>
      <c r="M19" s="184">
        <f>SUM(O19:O23)</f>
        <v>0</v>
      </c>
      <c r="N19" s="13">
        <f t="shared" si="2"/>
        <v>1</v>
      </c>
      <c r="O19" s="14">
        <f>(IF(F19&lt;&gt;"",1/3,0)+IF(G19&lt;&gt;"",2/3,0)+IF(H19&lt;&gt;"",1,0))*L$18*20*N19/SUM(N$19:N$23)</f>
        <v>0</v>
      </c>
      <c r="P19" s="14"/>
      <c r="Q19" s="14">
        <f>COUNTA(D19:H19)</f>
        <v>0</v>
      </c>
      <c r="R19" s="14">
        <f t="shared" ref="R19:R22" si="9">COUNTBLANK(I19)</f>
        <v>0</v>
      </c>
      <c r="S19" s="59"/>
    </row>
    <row r="20" spans="1:20" ht="12.75" customHeight="1" x14ac:dyDescent="0.2">
      <c r="A20" s="194"/>
      <c r="B20" s="193"/>
      <c r="C20" s="69" t="s">
        <v>80</v>
      </c>
      <c r="D20" s="7"/>
      <c r="E20" s="28"/>
      <c r="F20" s="28"/>
      <c r="G20" s="28"/>
      <c r="H20" s="28"/>
      <c r="I20" s="70" t="str">
        <f t="shared" si="5"/>
        <v>◄</v>
      </c>
      <c r="J20" s="37"/>
      <c r="K20" s="1"/>
      <c r="L20" s="12">
        <v>1</v>
      </c>
      <c r="M20" s="184"/>
      <c r="N20" s="13">
        <f t="shared" si="2"/>
        <v>1</v>
      </c>
      <c r="O20" s="14">
        <f t="shared" ref="O20:O23" si="10">(IF(F20&lt;&gt;"",1/3,0)+IF(G20&lt;&gt;"",2/3,0)+IF(H20&lt;&gt;"",1,0))*L$18*20*N20/SUM(N$19:N$23)</f>
        <v>0</v>
      </c>
      <c r="P20" s="14"/>
      <c r="Q20" s="14">
        <f t="shared" ref="Q20:Q23" si="11">COUNTA(D20:H20)</f>
        <v>0</v>
      </c>
      <c r="R20" s="14">
        <f t="shared" si="9"/>
        <v>0</v>
      </c>
      <c r="S20" s="59"/>
    </row>
    <row r="21" spans="1:20" ht="12.75" customHeight="1" x14ac:dyDescent="0.2">
      <c r="A21" s="194"/>
      <c r="B21" s="193"/>
      <c r="C21" s="83" t="s">
        <v>81</v>
      </c>
      <c r="D21" s="7"/>
      <c r="E21" s="29"/>
      <c r="F21" s="29"/>
      <c r="G21" s="29"/>
      <c r="H21" s="29"/>
      <c r="I21" s="70" t="str">
        <f t="shared" si="5"/>
        <v>◄</v>
      </c>
      <c r="J21" s="37"/>
      <c r="K21" s="3"/>
      <c r="L21" s="12">
        <v>1</v>
      </c>
      <c r="M21" s="184"/>
      <c r="N21" s="13">
        <f t="shared" si="2"/>
        <v>1</v>
      </c>
      <c r="O21" s="14">
        <f t="shared" si="10"/>
        <v>0</v>
      </c>
      <c r="P21" s="14"/>
      <c r="Q21" s="14">
        <f t="shared" si="11"/>
        <v>0</v>
      </c>
      <c r="R21" s="14">
        <f t="shared" si="9"/>
        <v>0</v>
      </c>
      <c r="S21" s="59"/>
    </row>
    <row r="22" spans="1:20" ht="12.75" customHeight="1" x14ac:dyDescent="0.2">
      <c r="A22" s="194"/>
      <c r="B22" s="193"/>
      <c r="C22" s="86" t="s">
        <v>82</v>
      </c>
      <c r="D22" s="7"/>
      <c r="E22" s="28"/>
      <c r="F22" s="28"/>
      <c r="G22" s="28"/>
      <c r="H22" s="28"/>
      <c r="I22" s="70" t="str">
        <f t="shared" si="5"/>
        <v>◄</v>
      </c>
      <c r="J22" s="37"/>
      <c r="K22" s="3"/>
      <c r="L22" s="12">
        <v>1</v>
      </c>
      <c r="M22" s="184"/>
      <c r="N22" s="13">
        <f t="shared" si="2"/>
        <v>1</v>
      </c>
      <c r="O22" s="14">
        <f t="shared" si="10"/>
        <v>0</v>
      </c>
      <c r="P22" s="14"/>
      <c r="Q22" s="14">
        <f t="shared" si="11"/>
        <v>0</v>
      </c>
      <c r="R22" s="14">
        <f t="shared" si="9"/>
        <v>0</v>
      </c>
      <c r="S22" s="59"/>
    </row>
    <row r="23" spans="1:20" ht="25.5" customHeight="1" thickBot="1" x14ac:dyDescent="0.25">
      <c r="A23" s="195"/>
      <c r="B23" s="193"/>
      <c r="C23" s="71" t="s">
        <v>31</v>
      </c>
      <c r="D23" s="23"/>
      <c r="E23" s="30"/>
      <c r="F23" s="30"/>
      <c r="G23" s="30"/>
      <c r="H23" s="30"/>
      <c r="I23" s="73" t="str">
        <f t="shared" si="5"/>
        <v>◄</v>
      </c>
      <c r="J23" s="37"/>
      <c r="K23" s="3"/>
      <c r="L23" s="12">
        <v>1</v>
      </c>
      <c r="M23" s="184"/>
      <c r="N23" s="13">
        <f t="shared" si="2"/>
        <v>1</v>
      </c>
      <c r="O23" s="14">
        <f t="shared" si="10"/>
        <v>0</v>
      </c>
      <c r="P23" s="14"/>
      <c r="Q23" s="14">
        <f t="shared" si="11"/>
        <v>0</v>
      </c>
      <c r="R23" s="14">
        <f t="shared" ref="R23:R26" si="12">COUNTBLANK(I23)</f>
        <v>0</v>
      </c>
      <c r="S23" s="59"/>
    </row>
    <row r="24" spans="1:20" ht="15" customHeight="1" thickBot="1" x14ac:dyDescent="0.25">
      <c r="A24" s="173" t="s">
        <v>32</v>
      </c>
      <c r="B24" s="174"/>
      <c r="C24" s="174"/>
      <c r="D24" s="124"/>
      <c r="E24" s="124"/>
      <c r="F24" s="124"/>
      <c r="G24" s="124"/>
      <c r="H24" s="124"/>
      <c r="I24" s="84"/>
      <c r="J24" s="63"/>
      <c r="K24" s="4"/>
      <c r="L24" s="5">
        <v>0.1</v>
      </c>
      <c r="M24" s="19">
        <f>SUM(M25:M27)</f>
        <v>0</v>
      </c>
      <c r="N24" s="18">
        <f>SUM(N25:N27)</f>
        <v>3</v>
      </c>
      <c r="O24" s="19">
        <f>SUM(O25:O27)</f>
        <v>0</v>
      </c>
      <c r="P24" s="19"/>
      <c r="Q24" s="19"/>
      <c r="R24" s="19"/>
      <c r="S24" s="65">
        <f>N24/SUM(L25:L27)</f>
        <v>1</v>
      </c>
    </row>
    <row r="25" spans="1:20" ht="12.75" customHeight="1" thickBot="1" x14ac:dyDescent="0.25">
      <c r="A25" s="199" t="s">
        <v>77</v>
      </c>
      <c r="B25" s="193" t="s">
        <v>88</v>
      </c>
      <c r="C25" s="85" t="s">
        <v>83</v>
      </c>
      <c r="D25" s="6"/>
      <c r="E25" s="24"/>
      <c r="F25" s="24"/>
      <c r="G25" s="24"/>
      <c r="H25" s="24"/>
      <c r="I25" s="70" t="str">
        <f>IF(Q25&gt;1,"◄",(IF(Q25&lt;1,"◄","")))</f>
        <v>◄</v>
      </c>
      <c r="J25" s="37"/>
      <c r="K25" s="3"/>
      <c r="L25" s="12">
        <v>1</v>
      </c>
      <c r="M25" s="184">
        <f>SUM(O25:O27)</f>
        <v>0</v>
      </c>
      <c r="N25" s="13">
        <f t="shared" si="2"/>
        <v>1</v>
      </c>
      <c r="O25" s="14">
        <f>(IF(F25&lt;&gt;"",1/3,0)+IF(G25&lt;&gt;"",2/3,0)+IF(H25&lt;&gt;"",1,0))*L$24*20*N25/SUM(N$25:N$27)</f>
        <v>0</v>
      </c>
      <c r="P25" s="14"/>
      <c r="Q25" s="14">
        <f>COUNTA(D25:H25)</f>
        <v>0</v>
      </c>
      <c r="R25" s="14">
        <f t="shared" si="12"/>
        <v>0</v>
      </c>
      <c r="S25" s="59"/>
      <c r="T25" s="68"/>
    </row>
    <row r="26" spans="1:20" ht="12.75" customHeight="1" thickBot="1" x14ac:dyDescent="0.25">
      <c r="A26" s="199"/>
      <c r="B26" s="193"/>
      <c r="C26" s="69" t="s">
        <v>33</v>
      </c>
      <c r="D26" s="7"/>
      <c r="E26" s="28"/>
      <c r="F26" s="28"/>
      <c r="G26" s="28"/>
      <c r="H26" s="28"/>
      <c r="I26" s="67" t="str">
        <f t="shared" ref="I26:I27" si="13">IF(Q26&gt;1,"◄",(IF(Q26&lt;1,"◄","")))</f>
        <v>◄</v>
      </c>
      <c r="J26" s="37"/>
      <c r="K26" s="3"/>
      <c r="L26" s="12">
        <v>1</v>
      </c>
      <c r="M26" s="184"/>
      <c r="N26" s="13">
        <f t="shared" si="2"/>
        <v>1</v>
      </c>
      <c r="O26" s="14">
        <f t="shared" ref="O26:O27" si="14">(IF(F26&lt;&gt;"",1/3,0)+IF(G26&lt;&gt;"",2/3,0)+IF(H26&lt;&gt;"",1,0))*L$24*20*N26/SUM(N$25:N$27)</f>
        <v>0</v>
      </c>
      <c r="P26" s="14"/>
      <c r="Q26" s="14">
        <f t="shared" ref="Q26:Q27" si="15">COUNTA(D26:H26)</f>
        <v>0</v>
      </c>
      <c r="R26" s="14">
        <f t="shared" si="12"/>
        <v>0</v>
      </c>
      <c r="S26" s="59"/>
    </row>
    <row r="27" spans="1:20" ht="16.5" thickBot="1" x14ac:dyDescent="0.25">
      <c r="A27" s="200"/>
      <c r="B27" s="201"/>
      <c r="C27" s="87" t="s">
        <v>34</v>
      </c>
      <c r="D27" s="8"/>
      <c r="E27" s="31"/>
      <c r="F27" s="31"/>
      <c r="G27" s="31"/>
      <c r="H27" s="31"/>
      <c r="I27" s="88" t="str">
        <f t="shared" si="13"/>
        <v>◄</v>
      </c>
      <c r="J27" s="37"/>
      <c r="K27" s="3"/>
      <c r="L27" s="12">
        <v>1</v>
      </c>
      <c r="M27" s="184"/>
      <c r="N27" s="13">
        <f t="shared" si="2"/>
        <v>1</v>
      </c>
      <c r="O27" s="14">
        <f t="shared" si="14"/>
        <v>0</v>
      </c>
      <c r="P27" s="14"/>
      <c r="Q27" s="14">
        <f t="shared" si="15"/>
        <v>0</v>
      </c>
      <c r="R27" s="14">
        <f>COUNTBLANK(I27)</f>
        <v>0</v>
      </c>
      <c r="S27" s="59"/>
    </row>
    <row r="28" spans="1:20" ht="12.75" x14ac:dyDescent="0.2">
      <c r="A28" s="89"/>
      <c r="B28" s="182" t="s">
        <v>55</v>
      </c>
      <c r="C28" s="182"/>
      <c r="D28" s="90"/>
      <c r="E28" s="91"/>
      <c r="F28" s="91"/>
      <c r="G28" s="91"/>
      <c r="H28" s="91"/>
      <c r="I28" s="92"/>
      <c r="J28" s="91"/>
      <c r="K28" s="91"/>
      <c r="L28" s="17"/>
      <c r="M28" s="15"/>
      <c r="N28" s="13"/>
      <c r="O28" s="14"/>
      <c r="P28" s="14"/>
      <c r="Q28" s="14"/>
      <c r="R28" s="14"/>
      <c r="S28" s="59"/>
    </row>
    <row r="29" spans="1:20" ht="12.75" x14ac:dyDescent="0.2">
      <c r="A29" s="89"/>
      <c r="B29" s="183" t="s">
        <v>48</v>
      </c>
      <c r="C29" s="183"/>
      <c r="D29" s="183"/>
      <c r="E29" s="183"/>
      <c r="F29" s="183"/>
      <c r="G29" s="183"/>
      <c r="H29" s="183"/>
      <c r="I29" s="93"/>
      <c r="J29" s="91"/>
      <c r="K29" s="91"/>
      <c r="L29" s="17"/>
      <c r="M29" s="15"/>
      <c r="N29" s="13"/>
      <c r="O29" s="14"/>
      <c r="P29" s="14"/>
      <c r="Q29" s="14"/>
      <c r="R29" s="14"/>
      <c r="S29" s="59"/>
    </row>
    <row r="30" spans="1:20" ht="16.5" thickBot="1" x14ac:dyDescent="0.25">
      <c r="A30" s="3"/>
      <c r="B30" s="94"/>
      <c r="C30" s="95" t="s">
        <v>93</v>
      </c>
      <c r="D30" s="220" t="str">
        <f>IF(OR(S4=0,S5&lt;0.5,S9&lt;0.5,S13&lt;0.5,S18&lt;0.5,S24&lt;0.5),"!",(O5+O9+O13+O18+O24))</f>
        <v>!</v>
      </c>
      <c r="E30" s="220"/>
      <c r="F30" s="220"/>
      <c r="G30" s="221" t="s">
        <v>49</v>
      </c>
      <c r="H30" s="222"/>
      <c r="I30" s="222"/>
      <c r="J30" s="3"/>
      <c r="K30" s="3"/>
      <c r="L30" s="96"/>
      <c r="M30" s="97"/>
      <c r="N30" s="98"/>
      <c r="O30" s="99"/>
      <c r="P30" s="100"/>
      <c r="Q30" s="101"/>
      <c r="R30" s="102"/>
    </row>
    <row r="31" spans="1:20" ht="15.75" customHeight="1" thickBot="1" x14ac:dyDescent="0.25">
      <c r="A31" s="103"/>
      <c r="B31" s="72" t="s">
        <v>70</v>
      </c>
      <c r="C31" s="104" t="s">
        <v>86</v>
      </c>
      <c r="D31" s="215" t="str">
        <f>D30</f>
        <v>!</v>
      </c>
      <c r="E31" s="216"/>
      <c r="F31" s="216"/>
      <c r="G31" s="217" t="s">
        <v>49</v>
      </c>
      <c r="H31" s="218"/>
      <c r="I31" s="219"/>
      <c r="J31" s="55"/>
      <c r="K31" s="3"/>
      <c r="L31" s="105"/>
      <c r="M31" s="97"/>
      <c r="N31" s="98"/>
      <c r="O31" s="99"/>
      <c r="P31" s="100"/>
      <c r="Q31" s="101"/>
      <c r="R31" s="102"/>
    </row>
    <row r="32" spans="1:20" ht="16.5" thickBot="1" x14ac:dyDescent="0.25">
      <c r="A32" s="106" t="s">
        <v>67</v>
      </c>
      <c r="B32" s="107">
        <f>S5</f>
        <v>1</v>
      </c>
      <c r="C32" s="95" t="s">
        <v>8</v>
      </c>
      <c r="D32" s="205" t="e">
        <f>5*D31</f>
        <v>#VALUE!</v>
      </c>
      <c r="E32" s="206"/>
      <c r="F32" s="206"/>
      <c r="G32" s="202" t="s">
        <v>50</v>
      </c>
      <c r="H32" s="203"/>
      <c r="I32" s="204"/>
      <c r="J32" s="55"/>
      <c r="K32" s="214"/>
      <c r="L32" s="105"/>
      <c r="M32" s="97"/>
      <c r="N32" s="98"/>
      <c r="O32" s="99"/>
      <c r="P32" s="100"/>
      <c r="Q32" s="101"/>
      <c r="R32" s="102"/>
    </row>
    <row r="33" spans="1:18" ht="15" x14ac:dyDescent="0.2">
      <c r="A33" s="106" t="s">
        <v>92</v>
      </c>
      <c r="B33" s="107">
        <f>S9</f>
        <v>1</v>
      </c>
      <c r="C33" s="95"/>
      <c r="D33" s="95"/>
      <c r="E33" s="95"/>
      <c r="F33" s="95"/>
      <c r="G33" s="95"/>
      <c r="H33" s="95"/>
      <c r="I33" s="95"/>
      <c r="J33" s="55"/>
      <c r="K33" s="214"/>
      <c r="L33" s="105"/>
      <c r="M33" s="97"/>
      <c r="N33" s="98"/>
      <c r="O33" s="99"/>
      <c r="P33" s="100"/>
      <c r="Q33" s="101"/>
      <c r="R33" s="102"/>
    </row>
    <row r="34" spans="1:18" ht="15" x14ac:dyDescent="0.2">
      <c r="A34" s="106" t="s">
        <v>84</v>
      </c>
      <c r="B34" s="107">
        <f>S13</f>
        <v>1</v>
      </c>
      <c r="C34" s="95"/>
      <c r="D34" s="95"/>
      <c r="E34" s="95"/>
      <c r="F34" s="95"/>
      <c r="G34" s="95"/>
      <c r="H34" s="95"/>
      <c r="I34" s="95"/>
      <c r="J34" s="55"/>
      <c r="K34" s="214"/>
      <c r="L34" s="105"/>
      <c r="M34" s="97"/>
      <c r="N34" s="98"/>
      <c r="O34" s="99"/>
      <c r="P34" s="100"/>
      <c r="Q34" s="101"/>
      <c r="R34" s="102"/>
    </row>
    <row r="35" spans="1:18" ht="15" x14ac:dyDescent="0.2">
      <c r="A35" s="106" t="s">
        <v>85</v>
      </c>
      <c r="B35" s="107">
        <f>S18</f>
        <v>1</v>
      </c>
      <c r="C35" s="95"/>
      <c r="D35" s="95"/>
      <c r="E35" s="95"/>
      <c r="F35" s="95"/>
      <c r="G35" s="95"/>
      <c r="H35" s="95"/>
      <c r="I35" s="95"/>
      <c r="J35" s="55"/>
      <c r="K35" s="214"/>
      <c r="L35" s="105"/>
      <c r="M35" s="97"/>
      <c r="N35" s="98"/>
      <c r="O35" s="99"/>
      <c r="P35" s="100"/>
      <c r="Q35" s="101"/>
      <c r="R35" s="102"/>
    </row>
    <row r="36" spans="1:18" ht="15" x14ac:dyDescent="0.2">
      <c r="A36" s="106" t="s">
        <v>69</v>
      </c>
      <c r="B36" s="107">
        <f>S24</f>
        <v>1</v>
      </c>
      <c r="C36" s="95"/>
      <c r="D36" s="95"/>
      <c r="E36" s="95"/>
      <c r="F36" s="95"/>
      <c r="G36" s="95"/>
      <c r="H36" s="95"/>
      <c r="I36" s="95"/>
      <c r="J36" s="55"/>
      <c r="K36" s="214"/>
      <c r="L36" s="105"/>
      <c r="M36" s="97"/>
      <c r="N36" s="98"/>
      <c r="O36" s="99"/>
      <c r="P36" s="100"/>
      <c r="Q36" s="101"/>
      <c r="R36" s="102"/>
    </row>
    <row r="37" spans="1:18" thickBot="1" x14ac:dyDescent="0.25">
      <c r="A37" s="108"/>
      <c r="B37" s="109"/>
      <c r="C37" s="109"/>
      <c r="D37" s="109"/>
      <c r="E37" s="109"/>
      <c r="F37" s="109"/>
      <c r="G37" s="109"/>
      <c r="H37" s="109"/>
      <c r="I37" s="109"/>
      <c r="J37" s="55"/>
      <c r="K37" s="214"/>
      <c r="L37" s="110"/>
      <c r="M37" s="97"/>
      <c r="N37" s="98"/>
      <c r="O37" s="99"/>
      <c r="P37" s="100"/>
      <c r="Q37" s="101"/>
      <c r="R37" s="102"/>
    </row>
    <row r="38" spans="1:18" ht="15" x14ac:dyDescent="0.2">
      <c r="A38" s="154" t="s">
        <v>2</v>
      </c>
      <c r="B38" s="155"/>
      <c r="C38" s="155"/>
      <c r="D38" s="155"/>
      <c r="E38" s="155"/>
      <c r="F38" s="155"/>
      <c r="G38" s="155"/>
      <c r="H38" s="155"/>
      <c r="I38" s="156"/>
      <c r="J38" s="55"/>
      <c r="K38" s="111"/>
      <c r="L38" s="112"/>
      <c r="M38" s="97"/>
      <c r="N38" s="98"/>
      <c r="O38" s="99"/>
      <c r="P38" s="100"/>
      <c r="Q38" s="101"/>
      <c r="R38" s="102"/>
    </row>
    <row r="39" spans="1:18" ht="60" customHeight="1" thickBot="1" x14ac:dyDescent="0.25">
      <c r="A39" s="157"/>
      <c r="B39" s="158"/>
      <c r="C39" s="158"/>
      <c r="D39" s="158"/>
      <c r="E39" s="158"/>
      <c r="F39" s="158"/>
      <c r="G39" s="158"/>
      <c r="H39" s="158"/>
      <c r="I39" s="159"/>
      <c r="J39" s="113"/>
      <c r="K39" s="110"/>
      <c r="L39" s="112"/>
      <c r="M39" s="97"/>
      <c r="N39" s="98"/>
      <c r="O39" s="99"/>
      <c r="P39" s="100"/>
      <c r="Q39" s="101"/>
      <c r="R39" s="102"/>
    </row>
    <row r="40" spans="1:18" ht="16.5" thickBot="1" x14ac:dyDescent="0.25">
      <c r="A40" s="114"/>
      <c r="B40" s="115"/>
      <c r="C40" s="115"/>
      <c r="D40" s="115"/>
      <c r="E40" s="115"/>
      <c r="F40" s="115"/>
      <c r="G40" s="115"/>
      <c r="H40" s="115"/>
      <c r="I40" s="115"/>
      <c r="J40" s="113"/>
      <c r="K40" s="112"/>
      <c r="L40" s="111"/>
      <c r="M40" s="97"/>
      <c r="N40" s="98"/>
      <c r="O40" s="99"/>
      <c r="P40" s="100"/>
      <c r="Q40" s="101"/>
      <c r="R40" s="102"/>
    </row>
    <row r="41" spans="1:18" ht="15.75" customHeight="1" x14ac:dyDescent="0.2">
      <c r="A41" s="160" t="s">
        <v>3</v>
      </c>
      <c r="B41" s="161"/>
      <c r="C41" s="116" t="s">
        <v>4</v>
      </c>
      <c r="D41" s="162" t="s">
        <v>7</v>
      </c>
      <c r="E41" s="162"/>
      <c r="F41" s="162"/>
      <c r="G41" s="163"/>
      <c r="H41" s="163"/>
      <c r="I41" s="163"/>
      <c r="J41" s="117"/>
      <c r="K41" s="112"/>
      <c r="L41" s="111"/>
      <c r="M41" s="97"/>
      <c r="N41" s="98"/>
      <c r="O41" s="99"/>
      <c r="P41" s="100"/>
      <c r="Q41" s="101"/>
      <c r="R41" s="102"/>
    </row>
    <row r="42" spans="1:18" ht="60" customHeight="1" x14ac:dyDescent="0.2">
      <c r="A42" s="150"/>
      <c r="B42" s="151"/>
      <c r="C42" s="118" t="s">
        <v>13</v>
      </c>
      <c r="D42" s="164">
        <f ca="1">TODAY()</f>
        <v>41191</v>
      </c>
      <c r="E42" s="164"/>
      <c r="F42" s="164"/>
      <c r="G42" s="165"/>
      <c r="H42" s="165"/>
      <c r="I42" s="165"/>
      <c r="J42" s="55"/>
      <c r="K42" s="111"/>
      <c r="L42" s="111"/>
      <c r="M42" s="97"/>
      <c r="N42" s="98"/>
      <c r="O42" s="99"/>
      <c r="P42" s="100"/>
      <c r="Q42" s="101"/>
      <c r="R42" s="102"/>
    </row>
    <row r="43" spans="1:18" ht="60" customHeight="1" x14ac:dyDescent="0.2">
      <c r="A43" s="150"/>
      <c r="B43" s="151"/>
      <c r="C43" s="118" t="s">
        <v>54</v>
      </c>
      <c r="D43" s="119"/>
      <c r="E43" s="119"/>
      <c r="F43" s="119"/>
      <c r="G43" s="119"/>
      <c r="H43" s="119"/>
      <c r="I43" s="119"/>
      <c r="J43" s="55"/>
      <c r="K43" s="111"/>
      <c r="L43" s="111"/>
      <c r="M43" s="97"/>
      <c r="N43" s="98"/>
      <c r="O43" s="99"/>
      <c r="P43" s="100"/>
      <c r="Q43" s="101"/>
      <c r="R43" s="102"/>
    </row>
    <row r="44" spans="1:18" ht="60" customHeight="1" thickBot="1" x14ac:dyDescent="0.25">
      <c r="A44" s="152"/>
      <c r="B44" s="153"/>
      <c r="C44" s="120" t="s">
        <v>14</v>
      </c>
      <c r="D44" s="109"/>
      <c r="E44" s="109"/>
      <c r="F44" s="109"/>
      <c r="G44" s="109"/>
      <c r="H44" s="109"/>
      <c r="I44" s="109"/>
      <c r="J44" s="55"/>
      <c r="K44" s="111"/>
      <c r="L44" s="111"/>
      <c r="M44" s="97"/>
      <c r="N44" s="98"/>
      <c r="O44" s="99"/>
      <c r="P44" s="100"/>
      <c r="Q44" s="101"/>
      <c r="R44" s="102"/>
    </row>
    <row r="45" spans="1:18" ht="15" x14ac:dyDescent="0.2">
      <c r="A45" s="108"/>
      <c r="B45" s="121"/>
      <c r="C45" s="109"/>
      <c r="D45" s="109"/>
      <c r="E45" s="109"/>
      <c r="F45" s="109"/>
      <c r="G45" s="109"/>
      <c r="H45" s="109"/>
      <c r="I45" s="109"/>
      <c r="J45" s="55"/>
      <c r="K45" s="111"/>
    </row>
  </sheetData>
  <sheetProtection password="EFC5" sheet="1" objects="1" scenarios="1" selectLockedCells="1"/>
  <mergeCells count="39">
    <mergeCell ref="K32:K37"/>
    <mergeCell ref="B28:C28"/>
    <mergeCell ref="B29:H29"/>
    <mergeCell ref="D31:F31"/>
    <mergeCell ref="G31:I31"/>
    <mergeCell ref="D30:F30"/>
    <mergeCell ref="G30:I30"/>
    <mergeCell ref="M6:M8"/>
    <mergeCell ref="M10:M12"/>
    <mergeCell ref="M14:M17"/>
    <mergeCell ref="M19:M23"/>
    <mergeCell ref="M25:M27"/>
    <mergeCell ref="A44:B44"/>
    <mergeCell ref="A41:B41"/>
    <mergeCell ref="D41:I41"/>
    <mergeCell ref="A42:B42"/>
    <mergeCell ref="D42:I42"/>
    <mergeCell ref="A43:B43"/>
    <mergeCell ref="A3:I3"/>
    <mergeCell ref="A4:B4"/>
    <mergeCell ref="A5:C5"/>
    <mergeCell ref="A6:A8"/>
    <mergeCell ref="B6:B8"/>
    <mergeCell ref="A9:B9"/>
    <mergeCell ref="A38:I38"/>
    <mergeCell ref="A39:I39"/>
    <mergeCell ref="A18:C18"/>
    <mergeCell ref="B14:B17"/>
    <mergeCell ref="B19:B23"/>
    <mergeCell ref="A19:A23"/>
    <mergeCell ref="B10:B12"/>
    <mergeCell ref="A24:C24"/>
    <mergeCell ref="A25:A27"/>
    <mergeCell ref="B25:B27"/>
    <mergeCell ref="G32:I32"/>
    <mergeCell ref="D32:F32"/>
    <mergeCell ref="A10:A12"/>
    <mergeCell ref="A14:A17"/>
    <mergeCell ref="A13:C13"/>
  </mergeCells>
  <conditionalFormatting sqref="J30">
    <cfRule type="cellIs" dxfId="5" priority="22" stopIfTrue="1" operator="equal">
      <formula>"  "</formula>
    </cfRule>
  </conditionalFormatting>
  <conditionalFormatting sqref="A30:B30 J30 K31">
    <cfRule type="dataBar" priority="21">
      <dataBar>
        <cfvo type="min"/>
        <cfvo type="max"/>
        <color rgb="FF008AEF"/>
      </dataBar>
    </cfRule>
  </conditionalFormatting>
  <conditionalFormatting sqref="J6 J11:J12 J19:J20">
    <cfRule type="cellIs" dxfId="4" priority="10" stopIfTrue="1" operator="equal">
      <formula>"  "</formula>
    </cfRule>
  </conditionalFormatting>
  <conditionalFormatting sqref="K11">
    <cfRule type="dataBar" priority="9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{BDC7D96A-8433-45DF-898A-59E8C61DEEF6}</x14:id>
        </ext>
      </extLst>
    </cfRule>
  </conditionalFormatting>
  <conditionalFormatting sqref="K20 K5 K11">
    <cfRule type="dataBar" priority="11">
      <dataBar>
        <cfvo type="min"/>
        <cfvo type="max"/>
        <color rgb="FFFFB628"/>
      </dataBar>
    </cfRule>
  </conditionalFormatting>
  <conditionalFormatting sqref="K6:K8 K10:K12 K19:K23 K25:K27 K30 K14:K17">
    <cfRule type="dataBar" priority="161">
      <dataBar>
        <cfvo type="min"/>
        <cfvo type="max"/>
        <color rgb="FF008AEF"/>
      </dataBar>
    </cfRule>
  </conditionalFormatting>
  <conditionalFormatting sqref="K9">
    <cfRule type="dataBar" priority="8">
      <dataBar>
        <cfvo type="min"/>
        <cfvo type="max"/>
        <color rgb="FFFFB628"/>
      </dataBar>
    </cfRule>
  </conditionalFormatting>
  <conditionalFormatting sqref="K18">
    <cfRule type="dataBar" priority="7">
      <dataBar>
        <cfvo type="min"/>
        <cfvo type="max"/>
        <color rgb="FFFFB628"/>
      </dataBar>
    </cfRule>
  </conditionalFormatting>
  <conditionalFormatting sqref="K24">
    <cfRule type="dataBar" priority="6">
      <dataBar>
        <cfvo type="min"/>
        <cfvo type="max"/>
        <color rgb="FFFFB628"/>
      </dataBar>
    </cfRule>
  </conditionalFormatting>
  <conditionalFormatting sqref="J30">
    <cfRule type="cellIs" dxfId="3" priority="162" operator="greaterThan">
      <formula>1</formula>
    </cfRule>
    <cfRule type="colorScale" priority="163">
      <colorScale>
        <cfvo type="num" val="$Q$7"/>
        <cfvo type="max"/>
        <color rgb="FFFF0000"/>
        <color rgb="FFFFEF9C"/>
      </colorScale>
    </cfRule>
  </conditionalFormatting>
  <conditionalFormatting sqref="J19:J20 J11:J12 J6">
    <cfRule type="cellIs" dxfId="2" priority="164" operator="greaterThan">
      <formula>1</formula>
    </cfRule>
    <cfRule type="colorScale" priority="165">
      <colorScale>
        <cfvo type="num" val="$N$7"/>
        <cfvo type="max"/>
        <color rgb="FFFF0000"/>
        <color rgb="FFFFEF9C"/>
      </colorScale>
    </cfRule>
  </conditionalFormatting>
  <conditionalFormatting sqref="B28">
    <cfRule type="dataBar" priority="5">
      <dataBar>
        <cfvo type="min"/>
        <cfvo type="max"/>
        <color rgb="FF008AEF"/>
      </dataBar>
    </cfRule>
  </conditionalFormatting>
  <conditionalFormatting sqref="D28">
    <cfRule type="dataBar" priority="4">
      <dataBar>
        <cfvo type="min"/>
        <cfvo type="max"/>
        <color rgb="FF008AEF"/>
      </dataBar>
    </cfRule>
  </conditionalFormatting>
  <conditionalFormatting sqref="A39:I39 A42:B44">
    <cfRule type="containsBlanks" dxfId="1" priority="3">
      <formula>LEN(TRIM(A39))=0</formula>
    </cfRule>
  </conditionalFormatting>
  <conditionalFormatting sqref="B32:B36">
    <cfRule type="cellIs" dxfId="0" priority="2" operator="greaterThanOrEqual">
      <formula>0.5</formula>
    </cfRule>
  </conditionalFormatting>
  <conditionalFormatting sqref="K13">
    <cfRule type="dataBar" priority="1">
      <dataBar>
        <cfvo type="min"/>
        <cfvo type="max"/>
        <color rgb="FFFFB628"/>
      </dataBar>
    </cfRule>
  </conditionalFormatting>
  <printOptions horizontalCentered="1"/>
  <pageMargins left="0.74803149606299213" right="0.74803149606299213" top="0.98425196850393704" bottom="0.98425196850393704" header="0.51181102362204722" footer="0.51181102362204722"/>
  <pageSetup paperSize="9" scale="54" orientation="landscape" horizontalDpi="1200" verticalDpi="1200"/>
  <headerFooter>
    <oddHeader>&amp;L&amp;"Arial,Normal"Académie de &amp;R&amp;"Arial,Normal"BTS Techniques et Services en Matériels Agricoles</oddHeader>
    <oddFooter>&amp;L&amp;"Arial,Normal"L'INSPECTION GÉNÉRALE STI</oddFooter>
  </headerFooter>
  <drawing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DC7D96A-8433-45DF-898A-59E8C61DEEF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K11</xm:sqref>
        </x14:conditionalFormatting>
      </x14:conditionalFormattings>
    </ex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2</vt:i4>
      </vt:variant>
      <vt:variant>
        <vt:lpstr>Plages nommées</vt:lpstr>
      </vt:variant>
      <vt:variant>
        <vt:i4>2</vt:i4>
      </vt:variant>
    </vt:vector>
  </HeadingPairs>
  <TitlesOfParts>
    <vt:vector size="4" baseType="lpstr">
      <vt:lpstr>U61</vt:lpstr>
      <vt:lpstr>U62</vt:lpstr>
      <vt:lpstr>'U61'!Zone_d_impression</vt:lpstr>
      <vt:lpstr>'U62'!Zone_d_impression</vt:lpstr>
    </vt:vector>
  </TitlesOfParts>
  <Company>Rectorat de Clermont-ferrand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RAGE</dc:creator>
  <cp:lastModifiedBy>Jean-Claude FRICOU</cp:lastModifiedBy>
  <cp:lastPrinted>2014-10-22T19:26:29Z</cp:lastPrinted>
  <dcterms:created xsi:type="dcterms:W3CDTF">2011-09-27T19:32:21Z</dcterms:created>
  <dcterms:modified xsi:type="dcterms:W3CDTF">2016-10-10T06:11:19Z</dcterms:modified>
</cp:coreProperties>
</file>