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PerformanceTuning\Analysis\"/>
    </mc:Choice>
  </mc:AlternateContent>
  <xr:revisionPtr revIDLastSave="0" documentId="13_ncr:1_{09EDEEE2-40FA-45AD-9C34-12D122C62DD3}" xr6:coauthVersionLast="47" xr6:coauthVersionMax="47" xr10:uidLastSave="{00000000-0000-0000-0000-000000000000}"/>
  <bookViews>
    <workbookView xWindow="-98" yWindow="-98" windowWidth="22695" windowHeight="14476" activeTab="5" xr2:uid="{E57F5ADB-DFB2-48C1-AB7B-5552241A8B93}"/>
  </bookViews>
  <sheets>
    <sheet name="PerformanceCharts" sheetId="16" r:id="rId1"/>
    <sheet name="CPUData" sheetId="31" state="hidden" r:id="rId2"/>
    <sheet name="LogicalReadData" sheetId="33" state="hidden" r:id="rId3"/>
    <sheet name="PhysicalReadData" sheetId="34" state="hidden" r:id="rId4"/>
    <sheet name="LogicalWriteData" sheetId="35" state="hidden" r:id="rId5"/>
    <sheet name="PerformanceData" sheetId="15" r:id="rId6"/>
    <sheet name="Duration" sheetId="2" r:id="rId7"/>
    <sheet name="CPU" sheetId="7" r:id="rId8"/>
    <sheet name="LogicalReads" sheetId="8" r:id="rId9"/>
    <sheet name="PhysicalReads" sheetId="9" r:id="rId10"/>
    <sheet name="LogicalWrites" sheetId="10" r:id="rId11"/>
    <sheet name="Waits" sheetId="29" r:id="rId12"/>
    <sheet name="Worst Performing Queries" sheetId="11" r:id="rId13"/>
    <sheet name="Worst Queries by Plan Id" sheetId="12" r:id="rId14"/>
  </sheets>
  <definedNames>
    <definedName name="_xlnm._FilterDatabase" localSheetId="12" hidden="1">'Worst Performing Queries'!$B$1:$C$11</definedName>
  </definedNames>
  <calcPr calcId="191028"/>
  <pivotCaches>
    <pivotCache cacheId="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1" l="1"/>
  <c r="I2" i="11"/>
  <c r="I3" i="11"/>
  <c r="I4" i="11"/>
  <c r="I5" i="11"/>
  <c r="I6" i="11"/>
  <c r="I7" i="11"/>
  <c r="I8" i="11"/>
  <c r="I9" i="11"/>
  <c r="I10" i="11"/>
  <c r="I11" i="11"/>
  <c r="J4" i="12" a="1"/>
  <c r="J4" i="12" s="1"/>
  <c r="P3" i="15"/>
  <c r="O4" i="12" a="1"/>
  <c r="O4" i="12" s="1"/>
  <c r="O3" i="12"/>
  <c r="N3" i="12"/>
  <c r="M3" i="12"/>
  <c r="M4" i="12" s="1" a="1"/>
  <c r="M4" i="12" s="1"/>
  <c r="L3" i="12"/>
  <c r="L4" i="12" s="1" a="1"/>
  <c r="L4" i="12" s="1"/>
  <c r="K3" i="12"/>
  <c r="K4" i="12" s="1" a="1"/>
  <c r="K4" i="12" s="1"/>
  <c r="J3" i="12"/>
  <c r="I3" i="12"/>
  <c r="I4" i="12" s="1" a="1"/>
  <c r="I4" i="12" s="1"/>
  <c r="O3" i="15"/>
  <c r="N3" i="15"/>
  <c r="M3" i="15"/>
  <c r="L3" i="15"/>
  <c r="K3" i="15"/>
  <c r="J3" i="15"/>
  <c r="I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<sst xmlns="http://schemas.openxmlformats.org/spreadsheetml/2006/main" count="148" uniqueCount="74">
  <si>
    <t>Hour</t>
  </si>
  <si>
    <t>Day of Week</t>
  </si>
  <si>
    <t>Day of Week Hour</t>
  </si>
  <si>
    <t>Total Executions</t>
  </si>
  <si>
    <t>CPU Minutes</t>
  </si>
  <si>
    <t>CPU %</t>
  </si>
  <si>
    <t>Logical Reads GB</t>
  </si>
  <si>
    <t>Physical Reads GB</t>
  </si>
  <si>
    <t>Logical Writes GB</t>
  </si>
  <si>
    <t>Total Duration Minutes</t>
  </si>
  <si>
    <t>Total Duration Hours</t>
  </si>
  <si>
    <t>Total Query Count</t>
  </si>
  <si>
    <t>Total Query Count for 80% Duration</t>
  </si>
  <si>
    <t>Query Id</t>
  </si>
  <si>
    <t>Object Name</t>
  </si>
  <si>
    <t>Execution Count</t>
  </si>
  <si>
    <t>Average Rowcount</t>
  </si>
  <si>
    <t>Duration %</t>
  </si>
  <si>
    <t>Total CPU Minutes</t>
  </si>
  <si>
    <t>Average CPU %</t>
  </si>
  <si>
    <t>Total Query Count for 80% CPU Hours</t>
  </si>
  <si>
    <t>Avergage DOP</t>
  </si>
  <si>
    <t>Total Logical Reads GB</t>
  </si>
  <si>
    <t>Total Logical Reads TB</t>
  </si>
  <si>
    <t>Total Query Count for 80% Reads</t>
  </si>
  <si>
    <t>Reads %</t>
  </si>
  <si>
    <t>Avg Memory Grant MB</t>
  </si>
  <si>
    <t>Total Physical Reads GB</t>
  </si>
  <si>
    <t>Total Physical Reads TB</t>
  </si>
  <si>
    <t>Total Logical Writes GB</t>
  </si>
  <si>
    <t>Total Logical Writes TB</t>
  </si>
  <si>
    <t>Total Query Count for 80% Writes</t>
  </si>
  <si>
    <t>Writes %</t>
  </si>
  <si>
    <t>CPU</t>
  </si>
  <si>
    <t>Logical Reads</t>
  </si>
  <si>
    <t>Physical Reads</t>
  </si>
  <si>
    <t>Logical Writes</t>
  </si>
  <si>
    <t>Overall</t>
  </si>
  <si>
    <t>Query Statement Query</t>
  </si>
  <si>
    <t>Plan Id</t>
  </si>
  <si>
    <t>Query Plan Query</t>
  </si>
  <si>
    <t>Avg DOP</t>
  </si>
  <si>
    <t>Total CPU
Minutes</t>
  </si>
  <si>
    <t>Total tempdb space used GB</t>
  </si>
  <si>
    <t>Comment</t>
  </si>
  <si>
    <t>Order</t>
  </si>
  <si>
    <t>Plan Ids highlighted in yellow are too complicated to view due to XML limitations</t>
  </si>
  <si>
    <t>Duration Minutes</t>
  </si>
  <si>
    <t>Total Wait Minutes</t>
  </si>
  <si>
    <t>Wait %</t>
  </si>
  <si>
    <t>Parallelism Wait Minutes</t>
  </si>
  <si>
    <t>Waits</t>
  </si>
  <si>
    <t>Total Duration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</si>
  <si>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</si>
  <si>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</si>
  <si>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</si>
  <si>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</si>
  <si>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</si>
  <si>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</si>
  <si>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</si>
  <si>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Sum of CPU %</t>
  </si>
  <si>
    <t>Column Labels</t>
  </si>
  <si>
    <t>Sum of Logical Reads GB</t>
  </si>
  <si>
    <t>Sum of Physical Reads GB</t>
  </si>
  <si>
    <t>Sum of Logical Writes GB</t>
  </si>
  <si>
    <t>Network Wait Minutes</t>
  </si>
  <si>
    <t>CPU Wait Minutes</t>
  </si>
  <si>
    <t>Unknown Wait Minutes</t>
  </si>
  <si>
    <t>Disk Wait Minutes</t>
  </si>
  <si>
    <t>Lock Wait Minutes</t>
  </si>
  <si>
    <t>Buffer Latch Wait Minutes</t>
  </si>
  <si>
    <t>Wait Time Minutes</t>
  </si>
  <si>
    <t>(blank)</t>
  </si>
  <si>
    <t>Runtime Stats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</si>
</sst>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2" fillId="5" borderId="0" xfId="0" applyFont="1" applyFill="1"/>
    <xf numFmtId="1" fontId="0" fillId="0" borderId="0" xfId="0" applyNumberFormat="1"/>
    <xf numFmtId="0" fontId="0" fillId="2" borderId="0" xfId="0" applyFill="1"/>
    <xf numFmtId="0" fontId="1" fillId="6" borderId="0" xfId="0" applyFont="1" applyFill="1"/>
    <xf numFmtId="0" fontId="1" fillId="4" borderId="0" xfId="0" applyFont="1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5" borderId="1" xfId="0" applyFont="1" applyFill="1" applyBorder="1"/>
    <xf numFmtId="2" fontId="0" fillId="5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5" borderId="0" xfId="0" applyFont="1" applyFill="1"/>
    <xf numFmtId="1" fontId="0" fillId="5" borderId="0" xfId="0" applyNumberFormat="1" applyFill="1"/>
    <xf numFmtId="0" fontId="1" fillId="12" borderId="0" xfId="0" applyFont="1" applyFill="1"/>
  </cellXfs>
  <cellStyles count="1">
    <cellStyle name="Normal" xfId="0" builtinId="0"/>
  </cellStyles>
  <dxfs count="9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>
        <left style="thin">
          <color theme="1"/>
        </left>
        <right/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[PerformanceReportTemplate.xlsx]CPUData!PivotTable2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CPUData!$B$1:$B$2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CPUData!$A$3:$A$4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CPUData!$B$3:$B$4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[PerformanceReportTemplate.xlsx]LogicalReadData!PivotTable2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[PerformanceReportTemplate.xlsx]PhysicalReadData!PivotTable3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[PerformanceReportTemplate.xlsx]LogicalWriteData!PivotTable4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180974</xdr:rowOff>
    </xdr:from>
    <xdr:to>
      <xdr:col>19</xdr:col>
      <xdr:colOff>19050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67</xdr:row>
      <xdr:rowOff>180974</xdr:rowOff>
    </xdr:from>
    <xdr:to>
      <xdr:col>18</xdr:col>
      <xdr:colOff>642938</xdr:colOff>
      <xdr:row>101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101</xdr:row>
      <xdr:rowOff>180974</xdr:rowOff>
    </xdr:from>
    <xdr:to>
      <xdr:col>19</xdr:col>
      <xdr:colOff>14288</xdr:colOff>
      <xdr:row>134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Horrocks" refreshedDate="45274.770455092592" createdVersion="8" refreshedVersion="8" minRefreshableVersion="3" recordCount="1" xr:uid="{D9E647CA-AFC7-47FB-8BDE-5C470153C8B3}">
  <cacheSource type="worksheet">
    <worksheetSource name="Table15"/>
  </cacheSource>
  <cacheFields count="15">
    <cacheField name="Database Name" numFmtId="0">
      <sharedItems containsNonDate="0" containsBlank="1" count="5">
        <m/>
        <s v="eddie_reloaded_prod" u="1"/>
        <s v="drive_cp" u="1"/>
        <s v="ecpprod" u="1"/>
        <s v="sqldb_pam_prod_001" u="1"/>
      </sharedItems>
    </cacheField>
    <cacheField name="Start Time Local Time" numFmtId="0">
      <sharedItems containsNonDate="0" containsBlank="1" count="233">
        <m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Duration Minutes" numFmtId="2">
      <sharedItems containsNonDate="0" containsString="0" containsBlank="1"/>
    </cacheField>
    <cacheField name="CPU Minutes" numFmtId="2">
      <sharedItems containsNonDate="0" containsString="0" containsBlank="1"/>
    </cacheField>
    <cacheField name="CPU %" numFmtId="2">
      <sharedItems containsNonDate="0" containsString="0" containsBlank="1"/>
    </cacheField>
    <cacheField name="Logical Reads GB" numFmtId="2">
      <sharedItems containsNonDate="0" containsString="0" containsBlank="1"/>
    </cacheField>
    <cacheField name="Physical Reads GB" numFmtId="2">
      <sharedItems containsNonDate="0" containsString="0" containsBlank="1"/>
    </cacheField>
    <cacheField name="Logical Writes GB" numFmtId="2">
      <sharedItems containsNonDate="0" containsString="0" containsBlank="1"/>
    </cacheField>
    <cacheField name="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" fld="10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Logical Reads GB" fld="11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Physical Reads GB" fld="12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15">
    <pivotField axis="axisCol" showAll="0">
      <items count="6">
        <item m="1" x="2"/>
        <item m="1" x="3"/>
        <item m="1" x="1"/>
        <item m="1" x="4"/>
        <item x="0"/>
        <item t="default"/>
      </items>
    </pivotField>
    <pivotField axis="axisRow" showAll="0">
      <items count="23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showAll="0"/>
  </pivotFields>
  <rowFields count="1">
    <field x="1"/>
  </rowFields>
  <rowItems count="2">
    <i>
      <x v="232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Logical Writes GB" fld="13" baseField="0" baseItem="0"/>
  </dataFields>
  <chartFormats count="5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P3" totalsRowCount="1">
  <autoFilter ref="A1:P2" xr:uid="{BB764F42-5777-4D09-9B69-347767FF1713}"/>
  <tableColumns count="16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92"/>
    <tableColumn id="3" xr3:uid="{8050A426-A19A-4233-8658-75BB8746C5AD}" name="Total Executions" totalsRowFunction="custom">
      <totalsRowFormula>SUM(Table15[Total Executions])</totalsRowFormula>
    </tableColumn>
    <tableColumn id="4" xr3:uid="{4D33CF1D-5CEC-416B-A9F5-6A1E8151856D}" name="Duration Minutes" totalsRowFunction="sum" dataDxfId="91" totalsRowDxfId="90"/>
    <tableColumn id="5" xr3:uid="{7A43699E-2F36-451B-90A6-62FDA8C59059}" name="CPU Minutes" totalsRowFunction="sum" dataDxfId="89" totalsRowDxfId="88"/>
    <tableColumn id="6" xr3:uid="{88A63FC3-9937-4998-89F4-FBCA12CE1442}" name="CPU %" totalsRowFunction="average" dataDxfId="87" totalsRowDxfId="86"/>
    <tableColumn id="7" xr3:uid="{5B67EF55-F2B4-4168-A1A0-77E6EAC76324}" name="Logical Reads GB" totalsRowFunction="sum" dataDxfId="85" totalsRowDxfId="84"/>
    <tableColumn id="8" xr3:uid="{BB959A9E-1AFF-4B6A-A340-40AE52A86C30}" name="Physical Reads GB" totalsRowFunction="sum" dataDxfId="83" totalsRowDxfId="82"/>
    <tableColumn id="12" xr3:uid="{8BB5AB34-44FE-4611-83A4-9C38A5EEB9FB}" name="Logical Writes GB" totalsRowFunction="sum" dataDxfId="81" totalsRowDxfId="80"/>
    <tableColumn id="15" xr3:uid="{120F13F6-3B27-4EC8-A5B2-6945531EFB9B}" name="Wait Time Minutes" totalsRowFunction="sum" dataDxfId="79" totalsRowDxfId="7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G54" totalsRowShown="0">
  <autoFilter ref="A4:G54" xr:uid="{07C6AC24-9F41-43A4-BF5C-141CD088317D}"/>
  <tableColumns count="7">
    <tableColumn id="1" xr3:uid="{D99E3806-E955-48B1-BF80-94D0B9C5E488}" name="Database Name"/>
    <tableColumn id="2" xr3:uid="{0D347773-BF5F-400C-B298-9C2A567EB1DD}" name="Query Id"/>
    <tableColumn id="3" xr3:uid="{44B2700F-6949-4BE6-9B0B-E202E69EE586}" name="Object Name"/>
    <tableColumn id="4" xr3:uid="{0134D41D-DE42-4446-8A83-D5E6F0A3C6F2}" name="Execution Count" dataDxfId="77"/>
    <tableColumn id="5" xr3:uid="{DFB0CA1F-D0AA-48A7-A255-2F187DDD149F}" name="Average Rowcount" dataDxfId="76"/>
    <tableColumn id="6" xr3:uid="{64A499F8-DC0E-4BED-AE4B-112BDC535BEA}" name="Total Duration Minutes" dataDxfId="75"/>
    <tableColumn id="7" xr3:uid="{F777716B-6A03-4F1F-AD6F-69B3F982756C}" name="Duration %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>
  <autoFilter ref="A1:D2" xr:uid="{1C5DB8F4-590E-4152-AFFB-249253798EE6}"/>
  <tableColumns count="4">
    <tableColumn id="1" xr3:uid="{9085365D-0419-4944-9C42-4A5C69372A37}" name="Total Duration Minutes" dataDxfId="74"/>
    <tableColumn id="2" xr3:uid="{BD698495-EFD9-4DF5-A336-D0A554FC92E2}" name="Total Duration Hours" dataDxfId="73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8B27ED-231A-46B7-B0F3-C9458E346AD6}" name="Table36" displayName="Table36" ref="A4:H54" totalsRowShown="0">
  <autoFilter ref="A4:H54" xr:uid="{1AB99C09-3888-46F7-820A-D2F716380B66}"/>
  <tableColumns count="8">
    <tableColumn id="1" xr3:uid="{C550E639-FE65-4C32-9877-CFBC3B1DDCEC}" name="Database Name"/>
    <tableColumn id="2" xr3:uid="{29903189-44C8-4C48-9E71-6CF5FCB00B47}" name="Query Id"/>
    <tableColumn id="3" xr3:uid="{8C6E9D5B-9A95-41C7-A0E7-736B10F3428D}" name="Object Name"/>
    <tableColumn id="4" xr3:uid="{ADFB89E9-CFFE-4E58-8100-CCEAB11F8544}" name="Execution Count" dataDxfId="72"/>
    <tableColumn id="5" xr3:uid="{81DAD776-5DB3-4A25-852F-EED2CC24E42B}" name="Average Rowcount" dataDxfId="71"/>
    <tableColumn id="6" xr3:uid="{14AC14F1-0F62-4FBA-AC72-8E12114A0AF2}" name="Total CPU Minutes" dataDxfId="70"/>
    <tableColumn id="7" xr3:uid="{9E785107-5CF2-4510-86F5-90DFA84BF9F5}" name="CPU %" dataDxfId="69"/>
    <tableColumn id="8" xr3:uid="{76DAE894-86A8-4A84-83C8-7455C0C2F982}" name="Avergage DOP" dataDxfId="6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BB8D8-EA3F-4662-B513-72C13060BCA9}" name="Table47" displayName="Table47" ref="A1:D2" totalsRowShown="0">
  <autoFilter ref="A1:D2" xr:uid="{53E70DB0-20A3-437E-9CAA-DEAB1FDE9451}"/>
  <tableColumns count="4">
    <tableColumn id="1" xr3:uid="{9095E4A0-439E-4F1A-8C88-F3992F90E83B}" name="Total CPU Minutes" dataDxfId="67"/>
    <tableColumn id="2" xr3:uid="{4995BCE1-60BF-475E-B42C-B774DD00F6AA}" name="Average CPU %" dataDxfId="66"/>
    <tableColumn id="3" xr3:uid="{DC89D818-8A3C-4E1A-A5E7-4805D919FAE4}" name="Total Query Count"/>
    <tableColumn id="4" xr3:uid="{84037834-E796-4020-91D1-8B80FDFE30BE}" name="Total Query Count for 80% CPU Hour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C66E94-2417-4603-8AEE-2C41B7761564}" name="Table368" displayName="Table368" ref="A4:H54" totalsRowShown="0">
  <autoFilter ref="A4:H54" xr:uid="{BE9DA358-B52E-4001-9C85-863215FC9E04}"/>
  <tableColumns count="8">
    <tableColumn id="1" xr3:uid="{61A1EF3A-B2C8-4C7B-9E40-6920760BA878}" name="Database Name"/>
    <tableColumn id="2" xr3:uid="{F85185DF-1097-4F98-9CA0-A65BA2BCBFCA}" name="Query Id"/>
    <tableColumn id="3" xr3:uid="{27798744-8B4E-4BF6-9AB3-4D82CA67541F}" name="Object Name"/>
    <tableColumn id="4" xr3:uid="{E1786825-063B-4403-B2DB-B75475FC5EFD}" name="Execution Count" dataDxfId="65"/>
    <tableColumn id="5" xr3:uid="{3A0CA7CB-33B2-41CD-B11F-AF4E24D61320}" name="Average Rowcount" dataDxfId="64"/>
    <tableColumn id="6" xr3:uid="{2614F994-A461-4713-8F8D-6AAD1F962C3D}" name="Total Logical Reads GB" dataDxfId="63"/>
    <tableColumn id="7" xr3:uid="{A0E5C7ED-1475-46C3-AA44-DE68801774CF}" name="Reads %" dataDxfId="62"/>
    <tableColumn id="8" xr3:uid="{50189684-03D6-4CFE-992F-0ECC712DB852}" name="Avg Memory Grant MB" dataDxfId="6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87DD13-C4D2-4201-A260-EE30B6808105}" name="Table479" displayName="Table479" ref="A1:D2" totalsRowShown="0">
  <autoFilter ref="A1:D2" xr:uid="{331E4F2E-A884-409C-BA32-394AE10D8B02}"/>
  <tableColumns count="4">
    <tableColumn id="1" xr3:uid="{2277ED77-39F7-4BD1-AF7A-E9FF6A655660}" name="Total Logical Reads GB" dataDxfId="60"/>
    <tableColumn id="2" xr3:uid="{7A4B83BD-8261-4019-8F44-7FA319AC4CF0}" name="Total Logical Reads TB" dataDxfId="59"/>
    <tableColumn id="3" xr3:uid="{701747A8-D499-43E5-B98A-BCA57898E6A5}" name="Total Query Count"/>
    <tableColumn id="4" xr3:uid="{DEEBC34B-F26B-4B0F-9CC1-600B134C66A6}" name="Total Query Count for 80% Read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91C85E-A85B-4E67-90CE-7C71C63BE227}" name="Table36810" displayName="Table36810" ref="A4:G54" totalsRowShown="0">
  <autoFilter ref="A4:G54" xr:uid="{39432675-66E9-4E0A-AAD4-25750190012C}"/>
  <tableColumns count="7">
    <tableColumn id="1" xr3:uid="{00A223D2-0ED2-403B-8F53-470F7AD28D20}" name="Database Name"/>
    <tableColumn id="2" xr3:uid="{A0FD67ED-86D3-484A-BAF2-3280123AF06E}" name="Query Id"/>
    <tableColumn id="3" xr3:uid="{9A28C61B-D2C6-49DA-BCD2-216052ECFB3A}" name="Object Name"/>
    <tableColumn id="4" xr3:uid="{EB8B7E13-09C3-4D49-A3D1-73B608B08F31}" name="Execution Count" dataDxfId="58"/>
    <tableColumn id="5" xr3:uid="{B1D50155-E7D2-42CE-88AE-7D7B08BA1EB7}" name="Average Rowcount" dataDxfId="57"/>
    <tableColumn id="6" xr3:uid="{5AD41518-441E-49C0-8B18-DA9ECCB53812}" name="Total Physical Reads GB" dataDxfId="56"/>
    <tableColumn id="7" xr3:uid="{8A02A21C-6901-4DF1-95F4-73797BDF0457}" name="Reads %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D7D04-FF07-40A0-A60D-48580C8C793C}" name="Table47911" displayName="Table47911" ref="A1:D2" totalsRowShown="0">
  <autoFilter ref="A1:D2" xr:uid="{6A801407-7862-49BC-8DA4-71F3CB6256A9}"/>
  <tableColumns count="4">
    <tableColumn id="1" xr3:uid="{01CA7D26-D49B-4F0C-8C8C-222DE394165A}" name="Total Physical Reads GB" dataDxfId="55"/>
    <tableColumn id="2" xr3:uid="{9ACD8827-5BDF-472C-9D5A-ED333B6788AA}" name="Total Physical Reads TB" dataDxfId="54"/>
    <tableColumn id="3" xr3:uid="{25D241D6-067D-4188-B2EA-548A1C78BEF1}" name="Total Query Count"/>
    <tableColumn id="4" xr3:uid="{EDD4249B-EFCA-4C76-8684-47877E4FEF76}" name="Total Query Count for 80%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83043-3C31-4447-A2EA-19F36168C750}" name="Table368102" displayName="Table368102" ref="A4:G54" totalsRowShown="0">
  <autoFilter ref="A4:G54" xr:uid="{67E67896-83A7-4A82-B760-91EC7D1719A2}"/>
  <tableColumns count="7">
    <tableColumn id="1" xr3:uid="{A2E09763-A37E-4A05-A7E6-F7EF3586DD0D}" name="Database Name"/>
    <tableColumn id="2" xr3:uid="{8A3CF4DC-4DB9-460A-B38B-6DC12C0B5C74}" name="Query Id"/>
    <tableColumn id="3" xr3:uid="{BE59FBFD-89C6-4A52-999E-05926E3D2E95}" name="Object Name"/>
    <tableColumn id="4" xr3:uid="{B38082DE-CF16-4E46-978A-941B4D81A322}" name="Execution Count" dataDxfId="53"/>
    <tableColumn id="5" xr3:uid="{6BD3D9C5-46C9-40D2-B914-02FC89FCFEEF}" name="Average Rowcount" dataDxfId="52"/>
    <tableColumn id="6" xr3:uid="{A6A99769-C597-47FB-B55C-2403E017ACF3}" name="Total Logical Writes GB" dataDxfId="51"/>
    <tableColumn id="7" xr3:uid="{256B31D9-AD72-4AA5-AC52-797797D5A734}" name="Writes %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C1FD56-78EF-425C-80FB-F8C6EF19DCA2}" name="Table479113" displayName="Table479113" ref="A1:D2" totalsRowShown="0">
  <autoFilter ref="A1:D2" xr:uid="{F436E373-59BB-479B-8C56-67FFAE9AE7A0}"/>
  <tableColumns count="4">
    <tableColumn id="1" xr3:uid="{12647B7E-9675-4A5A-8AE0-FFACB3E314A7}" name="Total Logical Writes GB" dataDxfId="50"/>
    <tableColumn id="2" xr3:uid="{4CB88092-66E2-4DEB-87E0-5C4F55B3FF91}" name="Total Logical Writes TB" dataDxfId="49"/>
    <tableColumn id="3" xr3:uid="{3FA79342-8BAD-4788-B27B-E64254166D90}" name="Total Query Count"/>
    <tableColumn id="4" xr3:uid="{DB044820-14C9-417A-A7A6-BE3BBDFBB8B4}" name="Total Query Count for 80% Writ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K54" totalsRowShown="0">
  <autoFilter ref="A4:K54" xr:uid="{07C6AC24-9F41-43A4-BF5C-141CD088317D}"/>
  <tableColumns count="11">
    <tableColumn id="1" xr3:uid="{81F8B422-DF8E-4E60-85A4-CDE78D62D0E9}" name="Database Name"/>
    <tableColumn id="2" xr3:uid="{0D906079-F3C8-4406-8E27-22E98D6FD8DB}" name="Query Id" dataDxfId="48"/>
    <tableColumn id="3" xr3:uid="{2507F79C-E4F7-4C95-8FAB-4CC3CE9C5FFB}" name="Total Wait Minutes" dataDxfId="47"/>
    <tableColumn id="4" xr3:uid="{7D83D941-33F0-41C9-8BBF-FE6C2C7EAB32}" name="Wait %" dataDxfId="46"/>
    <tableColumn id="5" xr3:uid="{747338E7-A340-4E30-9091-E27AA68E26BD}" name="Parallelism Wait Minutes" dataDxfId="45"/>
    <tableColumn id="6" xr3:uid="{4591956D-8774-4669-A9D0-3D2509AEC52C}" name="Network Wait Minutes" dataDxfId="44"/>
    <tableColumn id="7" xr3:uid="{6C7CBFC0-BD97-4A02-85D4-C74F39BEC35C}" name="CPU Wait Minutes" dataDxfId="43"/>
    <tableColumn id="8" xr3:uid="{F8F9B4A9-1B13-4503-9929-3D4C2B197FB4}" name="Unknown Wait Minutes" dataDxfId="42"/>
    <tableColumn id="9" xr3:uid="{BC78ED5A-D844-42E4-971D-6DB99D773A51}" name="Disk Wait Minutes" dataDxfId="41"/>
    <tableColumn id="10" xr3:uid="{0162BF70-263B-4E5D-8D33-4AB5308379D6}" name="Lock Wait Minutes" dataDxfId="40"/>
    <tableColumn id="11" xr3:uid="{5C5A4B4F-3D7D-4784-89E7-111EC0C03988}" name="Buffer Latch Wait Minutes" dataDxfId="3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38"/>
    <tableColumn id="2" xr3:uid="{47F23455-4658-4D78-A3B4-0724B39E7136}" name="Total Duration Hours" dataDxfId="37"/>
    <tableColumn id="3" xr3:uid="{21153059-3537-435E-8B47-CC95059196E9}" name="Total Query Count"/>
    <tableColumn id="4" xr3:uid="{0D4E202C-221C-4732-BFDE-DF415B22C87A}" name="Total Query Count for 80% Duration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I11" totalsRowShown="0" dataDxfId="36">
  <autoFilter ref="A1:I11" xr:uid="{E51BD040-99F5-444D-8988-8F17973B4A32}"/>
  <tableColumns count="9">
    <tableColumn id="7" xr3:uid="{68600BBE-CCAB-4330-A36A-8D38017F99B7}" name="Database Name" dataDxfId="35"/>
    <tableColumn id="1" xr3:uid="{830DEAC2-BB1B-4454-917B-CF41FAF567A2}" name="Total Duration" dataDxfId="34"/>
    <tableColumn id="2" xr3:uid="{9009EB12-913B-4812-8CB5-A6BBBB896997}" name="CPU" dataDxfId="33"/>
    <tableColumn id="3" xr3:uid="{530840AE-18BB-411F-912E-1E03154D3181}" name="Logical Reads" dataDxfId="32"/>
    <tableColumn id="4" xr3:uid="{5FCE6C21-F684-4A76-AC0B-7FA1543DEFA5}" name="Physical Reads" dataDxfId="31"/>
    <tableColumn id="5" xr3:uid="{DDF7468C-9626-4B49-95CB-A37B72DBEA8B}" name="Logical Writes" dataDxfId="30"/>
    <tableColumn id="8" xr3:uid="{ADD63B5C-A0A4-4712-BB81-7DE69CE65720}" name="Waits" dataDxfId="29"/>
    <tableColumn id="9" xr3:uid="{7D839B69-6D13-40A6-A83A-71FE946D8365}" name="Overall" dataDxfId="28"/>
    <tableColumn id="6" xr3:uid="{F0331B9F-0687-47ED-836A-7F8935F91862}" name="Query Statement Query" dataDxfId="0">
      <calculatedColumnFormula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2704C9-F0AE-4D54-B9C5-268D10F9597C}" name="Table12" displayName="Table12" ref="A13:D14" totalsRowShown="0">
  <autoFilter ref="A13:D14" xr:uid="{1053790E-AC77-4E52-971B-71D3B9221D89}"/>
  <sortState xmlns:xlrd2="http://schemas.microsoft.com/office/spreadsheetml/2017/richdata2" ref="B14:C14">
    <sortCondition ref="B14"/>
    <sortCondition ref="C14"/>
  </sortState>
  <tableColumns count="4">
    <tableColumn id="5" xr3:uid="{4C4B65D8-ACD0-4866-A366-6C9DDBDC7711}" name="Database Name"/>
    <tableColumn id="1" xr3:uid="{3BB94C17-1DF8-4460-905F-88C9F019E0DF}" name="Query Id"/>
    <tableColumn id="2" xr3:uid="{6C3C67E0-B7B2-4D0A-84A0-51D102BA1D3D}" name="Plan Id"/>
    <tableColumn id="3" xr3:uid="{1829EC3B-2E68-4E87-B506-9BE3DAED7AA2}" name="Query Plan Query" dataDxfId="27">
      <calculatedColumnFormula>CONCATENATE("select database_name = N'", Table12[[#This Row],[Database Name]], "', plan_id, cast(query_plan as xml) as query_plane from ", Table12[[#This Row],[Database Name]], ".sys.query_store_plan where plan_id = ", Table12[[#This Row],[Plan Id]])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Q3" totalsRowCount="1" headerRowDxfId="26">
  <autoFilter ref="A1:Q2" xr:uid="{BA2BC664-8FDD-4485-A867-25558324D9E2}"/>
  <sortState xmlns:xlrd2="http://schemas.microsoft.com/office/spreadsheetml/2017/richdata2" ref="B2:Q2">
    <sortCondition ref="Q2"/>
    <sortCondition ref="D2"/>
  </sortState>
  <tableColumns count="17">
    <tableColumn id="17" xr3:uid="{BC04EF40-794A-476D-BEE5-3C16A645EAF3}" name="Database Name" dataDxfId="25"/>
    <tableColumn id="1" xr3:uid="{6F27793A-6D96-4332-AF8F-E214B397B4F6}" name="Query Id" dataDxfId="24"/>
    <tableColumn id="2" xr3:uid="{5F7491E8-CC8E-4368-A40E-446D31A439F3}" name="Object Name"/>
    <tableColumn id="3" xr3:uid="{20EA2CD5-9AD0-4947-A761-88F21BB15DB2}" name="Plan Id"/>
    <tableColumn id="4" xr3:uid="{90343523-F827-4B71-9FFD-89EA58E217AD}" name="Execution Count"/>
    <tableColumn id="5" xr3:uid="{3CAE4964-54EA-45F8-94F8-B0876F39FA5E}" name="Average Rowcount" dataDxfId="23" totalsRowDxfId="22"/>
    <tableColumn id="6" xr3:uid="{8B88BF9C-91C2-4C2B-B9D7-EF02B0163898}" name="Avg DOP" dataDxfId="21" totalsRowDxfId="20"/>
    <tableColumn id="7" xr3:uid="{EC8914FD-409B-4C00-853F-AAD8F09BFBE3}" name="Avg Memory Grant MB" dataDxfId="19" totalsRowDxfId="18"/>
    <tableColumn id="8" xr3:uid="{778BF87D-30CB-4ED1-8957-95B635F027F5}" name="Total Duration Minutes" totalsRowFunction="custom" dataDxfId="17" totalsRowDxfId="16">
      <totalsRowFormula>SUM(Table13[Total Duration Minutes])</totalsRowFormula>
    </tableColumn>
    <tableColumn id="9" xr3:uid="{A9CF50FA-1B16-42B8-B627-BE7E5221D305}" name="Total CPU_x000a_Minutes" totalsRowFunction="custom" dataDxfId="15" totalsRowDxfId="14">
      <totalsRowFormula>SUM(Table13[Total CPU
Minutes])</totalsRowFormula>
    </tableColumn>
    <tableColumn id="10" xr3:uid="{0F8D4B6E-380C-4BE9-A80B-617917136E09}" name="Total Logical Reads GB" totalsRowFunction="custom" dataDxfId="13" totalsRowDxfId="12">
      <totalsRowFormula>SUM(Table13[Total Logical Reads GB])</totalsRowFormula>
    </tableColumn>
    <tableColumn id="11" xr3:uid="{9A27FFF2-67DC-4BB4-B9FF-157529ACCC80}" name="Total Physical Reads GB" totalsRowFunction="custom" dataDxfId="11" totalsRowDxfId="10">
      <totalsRowFormula>SUM(Table13[Total Physical Reads GB])</totalsRowFormula>
    </tableColumn>
    <tableColumn id="12" xr3:uid="{D61BAAD1-B446-42BB-BFDF-5418C86C241A}" name="Total Logical Writes GB" totalsRowFunction="custom" dataDxfId="9" totalsRowDxfId="8">
      <totalsRowFormula>SUM(Table13[Total Logical Writes GB])</totalsRowFormula>
    </tableColumn>
    <tableColumn id="13" xr3:uid="{A0C22CAE-1D04-4C11-BF2F-03B7ADF3EBA7}" name="Total tempdb space used GB" totalsRowFunction="custom" dataDxfId="7" totalsRowDxfId="6">
      <totalsRowFormula>SUM(Table13[Total tempdb space used GB])</totalsRowFormula>
    </tableColumn>
    <tableColumn id="16" xr3:uid="{51DC44FB-7F87-4EBB-8F2B-08FE907D0F71}" name="Total Wait Minutes" totalsRowFunction="custom" dataDxfId="5" totalsRowDxfId="4">
      <totalsRowFormula>SUM(Table13[Total Wait Minutes])</totalsRowFormula>
    </tableColumn>
    <tableColumn id="14" xr3:uid="{2C29A776-7BAF-4270-AF5C-05E32BA8316D}" name="Comment" dataDxfId="3" totalsRowDxfId="2"/>
    <tableColumn id="15" xr3:uid="{1517B95F-9B30-4902-9B97-1ED61FC32C5F}" name="Orde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103" sqref="A10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H1" sqref="H1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60</v>
      </c>
      <c r="B1" s="16" t="s">
        <v>61</v>
      </c>
    </row>
    <row r="2" spans="1:3" x14ac:dyDescent="0.45">
      <c r="A2" s="16" t="s">
        <v>58</v>
      </c>
      <c r="B2" t="s">
        <v>72</v>
      </c>
      <c r="C2" t="s">
        <v>59</v>
      </c>
    </row>
    <row r="3" spans="1:3" x14ac:dyDescent="0.45">
      <c r="A3" s="17" t="s">
        <v>72</v>
      </c>
    </row>
    <row r="4" spans="1:3" x14ac:dyDescent="0.45">
      <c r="A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4.25" x14ac:dyDescent="0.45"/>
  <cols>
    <col min="1" max="1" width="20.597656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62</v>
      </c>
      <c r="B1" s="16" t="s">
        <v>61</v>
      </c>
    </row>
    <row r="2" spans="1:3" x14ac:dyDescent="0.45">
      <c r="A2" s="16" t="s">
        <v>58</v>
      </c>
      <c r="B2" t="s">
        <v>72</v>
      </c>
      <c r="C2" t="s">
        <v>59</v>
      </c>
    </row>
    <row r="3" spans="1:3" x14ac:dyDescent="0.45">
      <c r="A3" s="17" t="s">
        <v>72</v>
      </c>
    </row>
    <row r="4" spans="1:3" x14ac:dyDescent="0.45">
      <c r="A4" s="1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4.25" x14ac:dyDescent="0.45"/>
  <cols>
    <col min="1" max="1" width="21.66406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63</v>
      </c>
      <c r="B1" s="16" t="s">
        <v>61</v>
      </c>
    </row>
    <row r="2" spans="1:3" x14ac:dyDescent="0.45">
      <c r="A2" s="16" t="s">
        <v>58</v>
      </c>
      <c r="B2" t="s">
        <v>72</v>
      </c>
      <c r="C2" t="s">
        <v>59</v>
      </c>
    </row>
    <row r="3" spans="1:3" x14ac:dyDescent="0.45">
      <c r="A3" s="17" t="s">
        <v>72</v>
      </c>
    </row>
    <row r="4" spans="1:3" x14ac:dyDescent="0.45">
      <c r="A4" s="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4.25" x14ac:dyDescent="0.45"/>
  <cols>
    <col min="1" max="1" width="21.1328125" bestFit="1" customWidth="1"/>
    <col min="2" max="2" width="14.73046875" bestFit="1" customWidth="1"/>
    <col min="3" max="3" width="10.19921875" bestFit="1" customWidth="1"/>
    <col min="4" max="4" width="18.3984375" bestFit="1" customWidth="1"/>
    <col min="5" max="5" width="18.59765625" bestFit="1" customWidth="1"/>
    <col min="6" max="6" width="11.73046875" bestFit="1" customWidth="1"/>
  </cols>
  <sheetData>
    <row r="1" spans="1:3" x14ac:dyDescent="0.45">
      <c r="A1" s="16" t="s">
        <v>64</v>
      </c>
      <c r="B1" s="16" t="s">
        <v>61</v>
      </c>
    </row>
    <row r="2" spans="1:3" x14ac:dyDescent="0.45">
      <c r="A2" s="16" t="s">
        <v>58</v>
      </c>
      <c r="B2" t="s">
        <v>72</v>
      </c>
      <c r="C2" t="s">
        <v>59</v>
      </c>
    </row>
    <row r="3" spans="1:3" x14ac:dyDescent="0.45">
      <c r="A3" s="17" t="s">
        <v>72</v>
      </c>
    </row>
    <row r="4" spans="1:3" x14ac:dyDescent="0.45">
      <c r="A4" s="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P3"/>
  <sheetViews>
    <sheetView tabSelected="1" workbookViewId="0">
      <selection activeCell="A2" sqref="A2"/>
    </sheetView>
  </sheetViews>
  <sheetFormatPr defaultRowHeight="14.25" x14ac:dyDescent="0.45"/>
  <cols>
    <col min="1" max="1" width="31.1328125" bestFit="1" customWidth="1"/>
    <col min="2" max="4" width="31.1328125" customWidth="1"/>
    <col min="5" max="5" width="31.1328125" bestFit="1" customWidth="1"/>
    <col min="6" max="6" width="14.59765625" customWidth="1"/>
    <col min="7" max="7" width="14" customWidth="1"/>
    <col min="8" max="8" width="17.86328125" bestFit="1" customWidth="1"/>
    <col min="9" max="9" width="16.265625" bestFit="1" customWidth="1"/>
    <col min="10" max="10" width="17.265625" style="1" bestFit="1" customWidth="1"/>
    <col min="11" max="11" width="14.3984375" style="1" bestFit="1" customWidth="1"/>
    <col min="12" max="12" width="8" style="1" bestFit="1" customWidth="1"/>
    <col min="13" max="13" width="16.59765625" style="1" bestFit="1" customWidth="1"/>
    <col min="14" max="14" width="17.59765625" style="1" bestFit="1" customWidth="1"/>
    <col min="15" max="15" width="17" style="1" bestFit="1" customWidth="1"/>
    <col min="16" max="16" width="18.46484375" bestFit="1" customWidth="1"/>
    <col min="17" max="17" width="31.1328125" bestFit="1" customWidth="1"/>
  </cols>
  <sheetData>
    <row r="1" spans="1:16" x14ac:dyDescent="0.45">
      <c r="A1" t="s">
        <v>54</v>
      </c>
      <c r="B1" t="s">
        <v>73</v>
      </c>
      <c r="C1" t="s">
        <v>56</v>
      </c>
      <c r="D1" t="s">
        <v>55</v>
      </c>
      <c r="E1" t="s">
        <v>57</v>
      </c>
      <c r="F1" t="s">
        <v>1</v>
      </c>
      <c r="G1" t="s">
        <v>0</v>
      </c>
      <c r="H1" t="s">
        <v>2</v>
      </c>
      <c r="I1" t="s">
        <v>3</v>
      </c>
      <c r="J1" s="1" t="s">
        <v>47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71</v>
      </c>
    </row>
    <row r="2" spans="1:16" x14ac:dyDescent="0.45">
      <c r="P2" s="1"/>
    </row>
    <row r="3" spans="1:16" x14ac:dyDescent="0.45">
      <c r="A3" t="s">
        <v>53</v>
      </c>
      <c r="I3">
        <f>SUM(Table15[Total Executions])</f>
        <v>0</v>
      </c>
      <c r="J3" s="1">
        <f>SUBTOTAL(109,Table15[Duration Minutes])</f>
        <v>0</v>
      </c>
      <c r="K3" s="1">
        <f>SUBTOTAL(109,Table15[CPU Minutes])</f>
        <v>0</v>
      </c>
      <c r="L3" s="1" t="e">
        <f>SUBTOTAL(101,Table15[CPU %])</f>
        <v>#DIV/0!</v>
      </c>
      <c r="M3" s="1">
        <f>SUBTOTAL(109,Table15[Logical Reads GB])</f>
        <v>0</v>
      </c>
      <c r="N3" s="1">
        <f>SUBTOTAL(109,Table15[Physical Reads GB])</f>
        <v>0</v>
      </c>
      <c r="O3" s="1">
        <f>SUBTOTAL(109,Table15[Logical Writes GB])</f>
        <v>0</v>
      </c>
      <c r="P3" s="1">
        <f>SUBTOTAL(109,Table15[Wait Time Minutes])</f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G54"/>
  <sheetViews>
    <sheetView workbookViewId="0">
      <selection activeCell="A5" sqref="A5"/>
    </sheetView>
  </sheetViews>
  <sheetFormatPr defaultRowHeight="14.25" x14ac:dyDescent="0.45"/>
  <cols>
    <col min="1" max="1" width="22" bestFit="1" customWidth="1"/>
    <col min="2" max="2" width="20" bestFit="1" customWidth="1"/>
    <col min="3" max="3" width="39.59765625" customWidth="1"/>
    <col min="4" max="4" width="32.3984375" bestFit="1" customWidth="1"/>
    <col min="5" max="5" width="22" style="4" bestFit="1" customWidth="1"/>
    <col min="6" max="6" width="22" style="1" bestFit="1" customWidth="1"/>
    <col min="7" max="7" width="12" bestFit="1" customWidth="1"/>
  </cols>
  <sheetData>
    <row r="1" spans="1:7" x14ac:dyDescent="0.45">
      <c r="A1" t="s">
        <v>9</v>
      </c>
      <c r="B1" t="s">
        <v>10</v>
      </c>
      <c r="C1" t="s">
        <v>11</v>
      </c>
      <c r="D1" t="s">
        <v>12</v>
      </c>
    </row>
    <row r="2" spans="1:7" x14ac:dyDescent="0.45">
      <c r="A2" s="4"/>
      <c r="B2" s="4"/>
    </row>
    <row r="4" spans="1:7" x14ac:dyDescent="0.45">
      <c r="A4" t="s">
        <v>54</v>
      </c>
      <c r="B4" t="s">
        <v>13</v>
      </c>
      <c r="C4" t="s">
        <v>14</v>
      </c>
      <c r="D4" t="s">
        <v>15</v>
      </c>
      <c r="E4" s="4" t="s">
        <v>16</v>
      </c>
      <c r="F4" s="1" t="s">
        <v>9</v>
      </c>
      <c r="G4" t="s">
        <v>17</v>
      </c>
    </row>
    <row r="5" spans="1:7" x14ac:dyDescent="0.45">
      <c r="D5" s="4"/>
    </row>
    <row r="6" spans="1:7" x14ac:dyDescent="0.45">
      <c r="D6" s="4"/>
    </row>
    <row r="7" spans="1:7" x14ac:dyDescent="0.45">
      <c r="D7" s="4"/>
    </row>
    <row r="8" spans="1:7" x14ac:dyDescent="0.45">
      <c r="D8" s="4"/>
    </row>
    <row r="9" spans="1:7" x14ac:dyDescent="0.45">
      <c r="D9" s="4"/>
    </row>
    <row r="10" spans="1:7" x14ac:dyDescent="0.45">
      <c r="D10" s="4"/>
    </row>
    <row r="11" spans="1:7" x14ac:dyDescent="0.45">
      <c r="D11" s="4"/>
    </row>
    <row r="12" spans="1:7" x14ac:dyDescent="0.45">
      <c r="D12" s="4"/>
    </row>
    <row r="13" spans="1:7" x14ac:dyDescent="0.45">
      <c r="D13" s="4"/>
    </row>
    <row r="14" spans="1:7" x14ac:dyDescent="0.45">
      <c r="D14" s="4"/>
    </row>
    <row r="15" spans="1:7" x14ac:dyDescent="0.45">
      <c r="D15" s="4"/>
    </row>
    <row r="16" spans="1:7" x14ac:dyDescent="0.45">
      <c r="D16" s="4"/>
    </row>
    <row r="17" spans="4:4" x14ac:dyDescent="0.45">
      <c r="D17" s="4"/>
    </row>
    <row r="18" spans="4:4" x14ac:dyDescent="0.45">
      <c r="D18" s="4"/>
    </row>
    <row r="19" spans="4:4" x14ac:dyDescent="0.45">
      <c r="D19" s="4"/>
    </row>
    <row r="20" spans="4:4" x14ac:dyDescent="0.45">
      <c r="D20" s="4"/>
    </row>
    <row r="21" spans="4:4" x14ac:dyDescent="0.45">
      <c r="D21" s="4"/>
    </row>
    <row r="22" spans="4:4" x14ac:dyDescent="0.45">
      <c r="D22" s="4"/>
    </row>
    <row r="23" spans="4:4" x14ac:dyDescent="0.45">
      <c r="D23" s="4"/>
    </row>
    <row r="24" spans="4:4" x14ac:dyDescent="0.45">
      <c r="D24" s="4"/>
    </row>
    <row r="25" spans="4:4" x14ac:dyDescent="0.45">
      <c r="D25" s="4"/>
    </row>
    <row r="26" spans="4:4" x14ac:dyDescent="0.45">
      <c r="D26" s="4"/>
    </row>
    <row r="27" spans="4:4" x14ac:dyDescent="0.45">
      <c r="D27" s="4"/>
    </row>
    <row r="28" spans="4:4" x14ac:dyDescent="0.45">
      <c r="D28" s="4"/>
    </row>
    <row r="29" spans="4:4" x14ac:dyDescent="0.45">
      <c r="D29" s="4"/>
    </row>
    <row r="30" spans="4:4" x14ac:dyDescent="0.45">
      <c r="D30" s="4"/>
    </row>
    <row r="31" spans="4:4" x14ac:dyDescent="0.45">
      <c r="D31" s="4"/>
    </row>
    <row r="32" spans="4:4" x14ac:dyDescent="0.45">
      <c r="D32" s="4"/>
    </row>
    <row r="33" spans="4:4" x14ac:dyDescent="0.45">
      <c r="D33" s="4"/>
    </row>
    <row r="34" spans="4:4" x14ac:dyDescent="0.45">
      <c r="D34" s="4"/>
    </row>
    <row r="35" spans="4:4" x14ac:dyDescent="0.45">
      <c r="D35" s="4"/>
    </row>
    <row r="36" spans="4:4" x14ac:dyDescent="0.45">
      <c r="D36" s="4"/>
    </row>
    <row r="37" spans="4:4" x14ac:dyDescent="0.45">
      <c r="D37" s="4"/>
    </row>
    <row r="38" spans="4:4" x14ac:dyDescent="0.45">
      <c r="D38" s="4"/>
    </row>
    <row r="39" spans="4:4" x14ac:dyDescent="0.45">
      <c r="D39" s="4"/>
    </row>
    <row r="40" spans="4:4" x14ac:dyDescent="0.45">
      <c r="D40" s="4"/>
    </row>
    <row r="41" spans="4:4" x14ac:dyDescent="0.45">
      <c r="D41" s="4"/>
    </row>
    <row r="42" spans="4:4" x14ac:dyDescent="0.45">
      <c r="D42" s="4"/>
    </row>
    <row r="43" spans="4:4" x14ac:dyDescent="0.45">
      <c r="D43" s="4"/>
    </row>
    <row r="44" spans="4:4" x14ac:dyDescent="0.45">
      <c r="D44" s="4"/>
    </row>
    <row r="45" spans="4:4" x14ac:dyDescent="0.45">
      <c r="D45" s="4"/>
    </row>
    <row r="46" spans="4:4" x14ac:dyDescent="0.45">
      <c r="D46" s="4"/>
    </row>
    <row r="47" spans="4:4" x14ac:dyDescent="0.45">
      <c r="D47" s="4"/>
    </row>
    <row r="48" spans="4:4" x14ac:dyDescent="0.45">
      <c r="D48" s="4"/>
    </row>
    <row r="49" spans="4:4" x14ac:dyDescent="0.45">
      <c r="D49" s="4"/>
    </row>
    <row r="50" spans="4:4" x14ac:dyDescent="0.45">
      <c r="D50" s="4"/>
    </row>
    <row r="51" spans="4:4" x14ac:dyDescent="0.45">
      <c r="D51" s="4"/>
    </row>
    <row r="52" spans="4:4" x14ac:dyDescent="0.45">
      <c r="D52" s="4"/>
    </row>
    <row r="53" spans="4:4" x14ac:dyDescent="0.45">
      <c r="D53" s="4"/>
    </row>
    <row r="54" spans="4:4" x14ac:dyDescent="0.4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88AF-2E9B-4C00-8717-6779D1BA333E}">
  <dimension ref="A1:H54"/>
  <sheetViews>
    <sheetView workbookViewId="0">
      <selection activeCell="A5" sqref="A5"/>
    </sheetView>
  </sheetViews>
  <sheetFormatPr defaultRowHeight="14.25" x14ac:dyDescent="0.45"/>
  <cols>
    <col min="1" max="1" width="18" bestFit="1" customWidth="1"/>
    <col min="2" max="2" width="18" customWidth="1"/>
    <col min="3" max="3" width="42.73046875" customWidth="1"/>
    <col min="4" max="4" width="33.86328125" bestFit="1" customWidth="1"/>
    <col min="5" max="5" width="18.3984375" style="4" bestFit="1" customWidth="1"/>
    <col min="6" max="6" width="18" style="1" bestFit="1" customWidth="1"/>
    <col min="7" max="7" width="8" style="4" bestFit="1" customWidth="1"/>
    <col min="8" max="8" width="14.59765625" bestFit="1" customWidth="1"/>
  </cols>
  <sheetData>
    <row r="1" spans="1:8" x14ac:dyDescent="0.45">
      <c r="A1" t="s">
        <v>18</v>
      </c>
      <c r="B1" t="s">
        <v>19</v>
      </c>
      <c r="C1" t="s">
        <v>11</v>
      </c>
      <c r="D1" t="s">
        <v>20</v>
      </c>
    </row>
    <row r="2" spans="1:8" x14ac:dyDescent="0.45">
      <c r="A2" s="4"/>
      <c r="B2" s="1"/>
    </row>
    <row r="4" spans="1:8" x14ac:dyDescent="0.45">
      <c r="A4" t="s">
        <v>54</v>
      </c>
      <c r="B4" t="s">
        <v>13</v>
      </c>
      <c r="C4" t="s">
        <v>14</v>
      </c>
      <c r="D4" t="s">
        <v>15</v>
      </c>
      <c r="E4" s="4" t="s">
        <v>16</v>
      </c>
      <c r="F4" s="1" t="s">
        <v>18</v>
      </c>
      <c r="G4" t="s">
        <v>5</v>
      </c>
      <c r="H4" s="4" t="s">
        <v>21</v>
      </c>
    </row>
    <row r="5" spans="1:8" x14ac:dyDescent="0.45">
      <c r="D5" s="4"/>
      <c r="G5" s="1"/>
      <c r="H5" s="4"/>
    </row>
    <row r="6" spans="1:8" x14ac:dyDescent="0.45">
      <c r="D6" s="4"/>
      <c r="G6" s="1"/>
      <c r="H6" s="4"/>
    </row>
    <row r="7" spans="1:8" x14ac:dyDescent="0.45">
      <c r="D7" s="4"/>
      <c r="G7" s="1"/>
      <c r="H7" s="4"/>
    </row>
    <row r="8" spans="1:8" x14ac:dyDescent="0.45">
      <c r="D8" s="4"/>
      <c r="G8" s="1"/>
      <c r="H8" s="4"/>
    </row>
    <row r="9" spans="1:8" x14ac:dyDescent="0.45">
      <c r="D9" s="4"/>
      <c r="G9" s="1"/>
      <c r="H9" s="4"/>
    </row>
    <row r="10" spans="1:8" x14ac:dyDescent="0.45">
      <c r="D10" s="4"/>
      <c r="G10" s="1"/>
      <c r="H10" s="4"/>
    </row>
    <row r="11" spans="1:8" x14ac:dyDescent="0.45">
      <c r="D11" s="4"/>
      <c r="G11" s="1"/>
      <c r="H11" s="4"/>
    </row>
    <row r="12" spans="1:8" x14ac:dyDescent="0.45">
      <c r="D12" s="4"/>
      <c r="G12" s="1"/>
      <c r="H12" s="4"/>
    </row>
    <row r="13" spans="1:8" x14ac:dyDescent="0.45">
      <c r="D13" s="4"/>
      <c r="G13" s="1"/>
      <c r="H13" s="4"/>
    </row>
    <row r="14" spans="1:8" x14ac:dyDescent="0.45">
      <c r="D14" s="4"/>
      <c r="G14" s="1"/>
      <c r="H14" s="4"/>
    </row>
    <row r="15" spans="1:8" x14ac:dyDescent="0.45">
      <c r="D15" s="4"/>
      <c r="G15" s="1"/>
      <c r="H15" s="4"/>
    </row>
    <row r="16" spans="1:8" x14ac:dyDescent="0.45">
      <c r="D16" s="4"/>
      <c r="G16" s="1"/>
      <c r="H16" s="4"/>
    </row>
    <row r="17" spans="4:8" x14ac:dyDescent="0.45">
      <c r="D17" s="4"/>
      <c r="G17" s="1"/>
      <c r="H17" s="4"/>
    </row>
    <row r="18" spans="4:8" x14ac:dyDescent="0.45">
      <c r="D18" s="4"/>
      <c r="G18" s="1"/>
      <c r="H18" s="4"/>
    </row>
    <row r="19" spans="4:8" x14ac:dyDescent="0.45">
      <c r="D19" s="4"/>
      <c r="G19" s="1"/>
      <c r="H19" s="4"/>
    </row>
    <row r="20" spans="4:8" x14ac:dyDescent="0.45">
      <c r="D20" s="4"/>
      <c r="G20" s="1"/>
      <c r="H20" s="4"/>
    </row>
    <row r="21" spans="4:8" x14ac:dyDescent="0.45">
      <c r="D21" s="4"/>
      <c r="G21" s="1"/>
      <c r="H21" s="4"/>
    </row>
    <row r="22" spans="4:8" x14ac:dyDescent="0.45">
      <c r="D22" s="4"/>
      <c r="G22" s="1"/>
      <c r="H22" s="4"/>
    </row>
    <row r="23" spans="4:8" x14ac:dyDescent="0.45">
      <c r="D23" s="4"/>
      <c r="G23" s="1"/>
      <c r="H23" s="4"/>
    </row>
    <row r="24" spans="4:8" x14ac:dyDescent="0.45">
      <c r="D24" s="4"/>
      <c r="G24" s="1"/>
      <c r="H24" s="4"/>
    </row>
    <row r="25" spans="4:8" x14ac:dyDescent="0.45">
      <c r="D25" s="4"/>
      <c r="G25" s="1"/>
      <c r="H25" s="4"/>
    </row>
    <row r="26" spans="4:8" x14ac:dyDescent="0.45">
      <c r="D26" s="4"/>
      <c r="G26" s="1"/>
      <c r="H26" s="4"/>
    </row>
    <row r="27" spans="4:8" x14ac:dyDescent="0.45">
      <c r="D27" s="4"/>
      <c r="G27" s="1"/>
      <c r="H27" s="4"/>
    </row>
    <row r="28" spans="4:8" x14ac:dyDescent="0.45">
      <c r="D28" s="4"/>
      <c r="G28" s="1"/>
      <c r="H28" s="4"/>
    </row>
    <row r="29" spans="4:8" x14ac:dyDescent="0.45">
      <c r="D29" s="4"/>
      <c r="G29" s="1"/>
      <c r="H29" s="4"/>
    </row>
    <row r="30" spans="4:8" x14ac:dyDescent="0.45">
      <c r="D30" s="4"/>
      <c r="G30" s="1"/>
      <c r="H30" s="4"/>
    </row>
    <row r="31" spans="4:8" x14ac:dyDescent="0.45">
      <c r="D31" s="4"/>
      <c r="G31" s="1"/>
      <c r="H31" s="4"/>
    </row>
    <row r="32" spans="4:8" x14ac:dyDescent="0.45">
      <c r="D32" s="4"/>
      <c r="G32" s="1"/>
      <c r="H32" s="4"/>
    </row>
    <row r="33" spans="4:8" x14ac:dyDescent="0.45">
      <c r="D33" s="4"/>
      <c r="G33" s="1"/>
      <c r="H33" s="4"/>
    </row>
    <row r="34" spans="4:8" x14ac:dyDescent="0.45">
      <c r="D34" s="4"/>
      <c r="G34" s="1"/>
      <c r="H34" s="4"/>
    </row>
    <row r="35" spans="4:8" x14ac:dyDescent="0.45">
      <c r="D35" s="4"/>
      <c r="G35" s="1"/>
      <c r="H35" s="4"/>
    </row>
    <row r="36" spans="4:8" x14ac:dyDescent="0.45">
      <c r="D36" s="4"/>
      <c r="G36" s="1"/>
      <c r="H36" s="4"/>
    </row>
    <row r="37" spans="4:8" x14ac:dyDescent="0.45">
      <c r="D37" s="4"/>
      <c r="G37" s="1"/>
      <c r="H37" s="4"/>
    </row>
    <row r="38" spans="4:8" x14ac:dyDescent="0.45">
      <c r="D38" s="4"/>
      <c r="G38" s="1"/>
      <c r="H38" s="4"/>
    </row>
    <row r="39" spans="4:8" x14ac:dyDescent="0.45">
      <c r="D39" s="4"/>
      <c r="G39" s="1"/>
      <c r="H39" s="4"/>
    </row>
    <row r="40" spans="4:8" x14ac:dyDescent="0.45">
      <c r="D40" s="4"/>
      <c r="G40" s="1"/>
      <c r="H40" s="4"/>
    </row>
    <row r="41" spans="4:8" x14ac:dyDescent="0.45">
      <c r="D41" s="4"/>
      <c r="G41" s="1"/>
      <c r="H41" s="4"/>
    </row>
    <row r="42" spans="4:8" x14ac:dyDescent="0.45">
      <c r="D42" s="4"/>
      <c r="G42" s="1"/>
      <c r="H42" s="4"/>
    </row>
    <row r="43" spans="4:8" x14ac:dyDescent="0.45">
      <c r="D43" s="4"/>
      <c r="G43" s="1"/>
      <c r="H43" s="4"/>
    </row>
    <row r="44" spans="4:8" x14ac:dyDescent="0.45">
      <c r="D44" s="4"/>
      <c r="G44" s="1"/>
      <c r="H44" s="4"/>
    </row>
    <row r="45" spans="4:8" x14ac:dyDescent="0.45">
      <c r="D45" s="4"/>
      <c r="G45" s="1"/>
      <c r="H45" s="4"/>
    </row>
    <row r="46" spans="4:8" x14ac:dyDescent="0.45">
      <c r="D46" s="4"/>
      <c r="G46" s="1"/>
      <c r="H46" s="4"/>
    </row>
    <row r="47" spans="4:8" x14ac:dyDescent="0.45">
      <c r="D47" s="4"/>
      <c r="G47" s="1"/>
      <c r="H47" s="4"/>
    </row>
    <row r="48" spans="4:8" x14ac:dyDescent="0.45">
      <c r="D48" s="4"/>
      <c r="G48" s="1"/>
      <c r="H48" s="4"/>
    </row>
    <row r="49" spans="4:8" x14ac:dyDescent="0.45">
      <c r="D49" s="4"/>
      <c r="G49" s="1"/>
      <c r="H49" s="4"/>
    </row>
    <row r="50" spans="4:8" x14ac:dyDescent="0.45">
      <c r="D50" s="4"/>
      <c r="G50" s="1"/>
      <c r="H50" s="4"/>
    </row>
    <row r="51" spans="4:8" x14ac:dyDescent="0.45">
      <c r="D51" s="4"/>
      <c r="G51" s="1"/>
      <c r="H51" s="4"/>
    </row>
    <row r="52" spans="4:8" x14ac:dyDescent="0.45">
      <c r="D52" s="4"/>
      <c r="G52" s="1"/>
      <c r="H52" s="4"/>
    </row>
    <row r="53" spans="4:8" x14ac:dyDescent="0.45">
      <c r="D53" s="4"/>
      <c r="G53" s="1"/>
      <c r="H53" s="4"/>
    </row>
    <row r="54" spans="4:8" x14ac:dyDescent="0.45">
      <c r="D54" s="4"/>
      <c r="G54" s="1"/>
      <c r="H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5ED6-2CFF-4D98-B0E0-33A32DEEFF48}">
  <dimension ref="A1:H54"/>
  <sheetViews>
    <sheetView workbookViewId="0">
      <selection activeCell="A2" sqref="A2"/>
    </sheetView>
  </sheetViews>
  <sheetFormatPr defaultRowHeight="14.25" x14ac:dyDescent="0.45"/>
  <cols>
    <col min="1" max="1" width="21.1328125" bestFit="1" customWidth="1"/>
    <col min="2" max="2" width="20.86328125" bestFit="1" customWidth="1"/>
    <col min="3" max="3" width="33.73046875" customWidth="1"/>
    <col min="4" max="4" width="30" bestFit="1" customWidth="1"/>
    <col min="5" max="5" width="21.1328125" style="4" bestFit="1" customWidth="1"/>
    <col min="6" max="6" width="21.1328125" style="1" bestFit="1" customWidth="1"/>
    <col min="7" max="7" width="9.73046875" bestFit="1" customWidth="1"/>
    <col min="8" max="8" width="21.73046875" bestFit="1" customWidth="1"/>
  </cols>
  <sheetData>
    <row r="1" spans="1:8" x14ac:dyDescent="0.45">
      <c r="A1" t="s">
        <v>22</v>
      </c>
      <c r="B1" t="s">
        <v>23</v>
      </c>
      <c r="C1" t="s">
        <v>11</v>
      </c>
      <c r="D1" t="s">
        <v>24</v>
      </c>
    </row>
    <row r="2" spans="1:8" x14ac:dyDescent="0.45">
      <c r="A2" s="4"/>
      <c r="B2" s="4"/>
    </row>
    <row r="4" spans="1:8" x14ac:dyDescent="0.45">
      <c r="A4" t="s">
        <v>54</v>
      </c>
      <c r="B4" t="s">
        <v>13</v>
      </c>
      <c r="C4" t="s">
        <v>14</v>
      </c>
      <c r="D4" t="s">
        <v>15</v>
      </c>
      <c r="E4" s="4" t="s">
        <v>16</v>
      </c>
      <c r="F4" s="1" t="s">
        <v>22</v>
      </c>
      <c r="G4" t="s">
        <v>25</v>
      </c>
      <c r="H4" t="s">
        <v>26</v>
      </c>
    </row>
    <row r="5" spans="1:8" x14ac:dyDescent="0.45">
      <c r="D5" s="4"/>
      <c r="G5" s="1"/>
      <c r="H5" s="1"/>
    </row>
    <row r="6" spans="1:8" x14ac:dyDescent="0.45">
      <c r="D6" s="4"/>
      <c r="G6" s="1"/>
      <c r="H6" s="1"/>
    </row>
    <row r="7" spans="1:8" x14ac:dyDescent="0.45">
      <c r="D7" s="4"/>
      <c r="G7" s="1"/>
      <c r="H7" s="1"/>
    </row>
    <row r="8" spans="1:8" x14ac:dyDescent="0.45">
      <c r="D8" s="4"/>
      <c r="G8" s="1"/>
      <c r="H8" s="1"/>
    </row>
    <row r="9" spans="1:8" x14ac:dyDescent="0.45">
      <c r="D9" s="4"/>
      <c r="G9" s="1"/>
      <c r="H9" s="1"/>
    </row>
    <row r="10" spans="1:8" x14ac:dyDescent="0.45">
      <c r="D10" s="4"/>
      <c r="G10" s="1"/>
      <c r="H10" s="1"/>
    </row>
    <row r="11" spans="1:8" x14ac:dyDescent="0.45">
      <c r="D11" s="4"/>
      <c r="G11" s="1"/>
      <c r="H11" s="1"/>
    </row>
    <row r="12" spans="1:8" x14ac:dyDescent="0.45">
      <c r="D12" s="4"/>
      <c r="G12" s="1"/>
      <c r="H12" s="1"/>
    </row>
    <row r="13" spans="1:8" x14ac:dyDescent="0.45">
      <c r="D13" s="4"/>
      <c r="G13" s="1"/>
      <c r="H13" s="1"/>
    </row>
    <row r="14" spans="1:8" x14ac:dyDescent="0.45">
      <c r="D14" s="4"/>
      <c r="G14" s="1"/>
      <c r="H14" s="1"/>
    </row>
    <row r="15" spans="1:8" x14ac:dyDescent="0.45">
      <c r="D15" s="4"/>
      <c r="G15" s="1"/>
      <c r="H15" s="1"/>
    </row>
    <row r="16" spans="1:8" x14ac:dyDescent="0.45">
      <c r="D16" s="4"/>
      <c r="G16" s="1"/>
      <c r="H16" s="1"/>
    </row>
    <row r="17" spans="4:8" x14ac:dyDescent="0.45">
      <c r="D17" s="4"/>
      <c r="G17" s="1"/>
      <c r="H17" s="1"/>
    </row>
    <row r="18" spans="4:8" x14ac:dyDescent="0.45">
      <c r="D18" s="4"/>
      <c r="G18" s="1"/>
      <c r="H18" s="1"/>
    </row>
    <row r="19" spans="4:8" x14ac:dyDescent="0.45">
      <c r="D19" s="4"/>
      <c r="G19" s="1"/>
      <c r="H19" s="1"/>
    </row>
    <row r="20" spans="4:8" x14ac:dyDescent="0.45">
      <c r="D20" s="4"/>
      <c r="G20" s="1"/>
      <c r="H20" s="1"/>
    </row>
    <row r="21" spans="4:8" x14ac:dyDescent="0.45">
      <c r="D21" s="4"/>
      <c r="G21" s="1"/>
      <c r="H21" s="1"/>
    </row>
    <row r="22" spans="4:8" x14ac:dyDescent="0.45">
      <c r="D22" s="4"/>
      <c r="G22" s="1"/>
      <c r="H22" s="1"/>
    </row>
    <row r="23" spans="4:8" x14ac:dyDescent="0.45">
      <c r="D23" s="4"/>
      <c r="G23" s="1"/>
      <c r="H23" s="1"/>
    </row>
    <row r="24" spans="4:8" x14ac:dyDescent="0.45">
      <c r="D24" s="4"/>
      <c r="G24" s="1"/>
      <c r="H24" s="1"/>
    </row>
    <row r="25" spans="4:8" x14ac:dyDescent="0.45">
      <c r="D25" s="4"/>
      <c r="G25" s="1"/>
      <c r="H25" s="1"/>
    </row>
    <row r="26" spans="4:8" x14ac:dyDescent="0.45">
      <c r="D26" s="4"/>
      <c r="G26" s="1"/>
      <c r="H26" s="1"/>
    </row>
    <row r="27" spans="4:8" x14ac:dyDescent="0.45">
      <c r="D27" s="4"/>
      <c r="G27" s="1"/>
      <c r="H27" s="1"/>
    </row>
    <row r="28" spans="4:8" x14ac:dyDescent="0.45">
      <c r="D28" s="4"/>
      <c r="G28" s="1"/>
      <c r="H28" s="1"/>
    </row>
    <row r="29" spans="4:8" x14ac:dyDescent="0.45">
      <c r="D29" s="4"/>
      <c r="G29" s="1"/>
      <c r="H29" s="1"/>
    </row>
    <row r="30" spans="4:8" x14ac:dyDescent="0.45">
      <c r="D30" s="4"/>
      <c r="G30" s="1"/>
      <c r="H30" s="1"/>
    </row>
    <row r="31" spans="4:8" x14ac:dyDescent="0.45">
      <c r="D31" s="4"/>
      <c r="G31" s="1"/>
      <c r="H31" s="1"/>
    </row>
    <row r="32" spans="4:8" x14ac:dyDescent="0.45">
      <c r="D32" s="4"/>
      <c r="G32" s="1"/>
      <c r="H32" s="1"/>
    </row>
    <row r="33" spans="4:8" x14ac:dyDescent="0.45">
      <c r="D33" s="4"/>
      <c r="G33" s="1"/>
      <c r="H33" s="1"/>
    </row>
    <row r="34" spans="4:8" x14ac:dyDescent="0.45">
      <c r="D34" s="4"/>
      <c r="G34" s="1"/>
      <c r="H34" s="1"/>
    </row>
    <row r="35" spans="4:8" x14ac:dyDescent="0.45">
      <c r="D35" s="4"/>
      <c r="G35" s="1"/>
      <c r="H35" s="1"/>
    </row>
    <row r="36" spans="4:8" x14ac:dyDescent="0.45">
      <c r="D36" s="4"/>
      <c r="G36" s="1"/>
      <c r="H36" s="1"/>
    </row>
    <row r="37" spans="4:8" x14ac:dyDescent="0.45">
      <c r="D37" s="4"/>
      <c r="G37" s="1"/>
      <c r="H37" s="1"/>
    </row>
    <row r="38" spans="4:8" x14ac:dyDescent="0.45">
      <c r="D38" s="4"/>
      <c r="G38" s="1"/>
      <c r="H38" s="1"/>
    </row>
    <row r="39" spans="4:8" x14ac:dyDescent="0.45">
      <c r="D39" s="4"/>
      <c r="G39" s="1"/>
      <c r="H39" s="1"/>
    </row>
    <row r="40" spans="4:8" x14ac:dyDescent="0.45">
      <c r="D40" s="4"/>
      <c r="G40" s="1"/>
      <c r="H40" s="1"/>
    </row>
    <row r="41" spans="4:8" x14ac:dyDescent="0.45">
      <c r="D41" s="4"/>
      <c r="G41" s="1"/>
      <c r="H41" s="1"/>
    </row>
    <row r="42" spans="4:8" x14ac:dyDescent="0.45">
      <c r="D42" s="4"/>
      <c r="G42" s="1"/>
      <c r="H42" s="1"/>
    </row>
    <row r="43" spans="4:8" x14ac:dyDescent="0.45">
      <c r="D43" s="4"/>
      <c r="G43" s="1"/>
      <c r="H43" s="1"/>
    </row>
    <row r="44" spans="4:8" x14ac:dyDescent="0.45">
      <c r="D44" s="4"/>
      <c r="G44" s="1"/>
      <c r="H44" s="1"/>
    </row>
    <row r="45" spans="4:8" x14ac:dyDescent="0.45">
      <c r="D45" s="4"/>
      <c r="G45" s="1"/>
      <c r="H45" s="1"/>
    </row>
    <row r="46" spans="4:8" x14ac:dyDescent="0.45">
      <c r="D46" s="4"/>
      <c r="G46" s="1"/>
      <c r="H46" s="1"/>
    </row>
    <row r="47" spans="4:8" x14ac:dyDescent="0.45">
      <c r="D47" s="4"/>
      <c r="G47" s="1"/>
      <c r="H47" s="1"/>
    </row>
    <row r="48" spans="4:8" x14ac:dyDescent="0.45">
      <c r="D48" s="4"/>
      <c r="G48" s="1"/>
      <c r="H48" s="1"/>
    </row>
    <row r="49" spans="4:8" x14ac:dyDescent="0.45">
      <c r="D49" s="4"/>
      <c r="G49" s="1"/>
      <c r="H49" s="1"/>
    </row>
    <row r="50" spans="4:8" x14ac:dyDescent="0.45">
      <c r="D50" s="4"/>
      <c r="G50" s="1"/>
      <c r="H50" s="1"/>
    </row>
    <row r="51" spans="4:8" x14ac:dyDescent="0.45">
      <c r="D51" s="4"/>
      <c r="G51" s="1"/>
      <c r="H51" s="1"/>
    </row>
    <row r="52" spans="4:8" x14ac:dyDescent="0.45">
      <c r="D52" s="4"/>
      <c r="G52" s="1"/>
      <c r="H52" s="1"/>
    </row>
    <row r="53" spans="4:8" x14ac:dyDescent="0.45">
      <c r="D53" s="4"/>
      <c r="G53" s="1"/>
      <c r="H53" s="1"/>
    </row>
    <row r="54" spans="4:8" x14ac:dyDescent="0.45">
      <c r="D54" s="4"/>
      <c r="G54" s="1"/>
      <c r="H54" s="1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3868-2C54-419A-8C13-C7C8393A46F2}">
  <dimension ref="A1:G54"/>
  <sheetViews>
    <sheetView workbookViewId="0">
      <selection activeCell="A5" sqref="A5"/>
    </sheetView>
  </sheetViews>
  <sheetFormatPr defaultRowHeight="14.25" x14ac:dyDescent="0.45"/>
  <cols>
    <col min="1" max="1" width="22.1328125" bestFit="1" customWidth="1"/>
    <col min="2" max="2" width="21.86328125" bestFit="1" customWidth="1"/>
    <col min="3" max="3" width="33.3984375" customWidth="1"/>
    <col min="4" max="4" width="30" bestFit="1" customWidth="1"/>
    <col min="5" max="5" width="22.1328125" style="4" bestFit="1" customWidth="1"/>
    <col min="6" max="6" width="22.1328125" style="1" bestFit="1" customWidth="1"/>
    <col min="7" max="7" width="9.73046875" bestFit="1" customWidth="1"/>
  </cols>
  <sheetData>
    <row r="1" spans="1:7" x14ac:dyDescent="0.45">
      <c r="A1" t="s">
        <v>27</v>
      </c>
      <c r="B1" t="s">
        <v>28</v>
      </c>
      <c r="C1" t="s">
        <v>11</v>
      </c>
      <c r="D1" t="s">
        <v>24</v>
      </c>
    </row>
    <row r="2" spans="1:7" x14ac:dyDescent="0.45">
      <c r="A2" s="4"/>
      <c r="B2" s="4"/>
    </row>
    <row r="4" spans="1:7" x14ac:dyDescent="0.45">
      <c r="A4" t="s">
        <v>54</v>
      </c>
      <c r="B4" t="s">
        <v>13</v>
      </c>
      <c r="C4" t="s">
        <v>14</v>
      </c>
      <c r="D4" t="s">
        <v>15</v>
      </c>
      <c r="E4" s="4" t="s">
        <v>16</v>
      </c>
      <c r="F4" s="1" t="s">
        <v>27</v>
      </c>
      <c r="G4" t="s">
        <v>25</v>
      </c>
    </row>
    <row r="5" spans="1:7" x14ac:dyDescent="0.45">
      <c r="D5" s="4"/>
    </row>
    <row r="6" spans="1:7" x14ac:dyDescent="0.45">
      <c r="D6" s="4"/>
    </row>
    <row r="7" spans="1:7" x14ac:dyDescent="0.45">
      <c r="D7" s="4"/>
    </row>
    <row r="8" spans="1:7" x14ac:dyDescent="0.45">
      <c r="D8" s="4"/>
    </row>
    <row r="9" spans="1:7" x14ac:dyDescent="0.45">
      <c r="D9" s="4"/>
    </row>
    <row r="10" spans="1:7" x14ac:dyDescent="0.45">
      <c r="D10" s="4"/>
    </row>
    <row r="11" spans="1:7" x14ac:dyDescent="0.45">
      <c r="D11" s="4"/>
    </row>
    <row r="12" spans="1:7" x14ac:dyDescent="0.45">
      <c r="D12" s="4"/>
    </row>
    <row r="13" spans="1:7" x14ac:dyDescent="0.45">
      <c r="D13" s="4"/>
    </row>
    <row r="14" spans="1:7" x14ac:dyDescent="0.45">
      <c r="D14" s="4"/>
    </row>
    <row r="15" spans="1:7" x14ac:dyDescent="0.45">
      <c r="D15" s="4"/>
    </row>
    <row r="16" spans="1:7" x14ac:dyDescent="0.45">
      <c r="D16" s="4"/>
    </row>
    <row r="17" spans="4:4" x14ac:dyDescent="0.45">
      <c r="D17" s="4"/>
    </row>
    <row r="18" spans="4:4" x14ac:dyDescent="0.45">
      <c r="D18" s="4"/>
    </row>
    <row r="19" spans="4:4" x14ac:dyDescent="0.45">
      <c r="D19" s="4"/>
    </row>
    <row r="20" spans="4:4" x14ac:dyDescent="0.45">
      <c r="D20" s="4"/>
    </row>
    <row r="21" spans="4:4" x14ac:dyDescent="0.45">
      <c r="D21" s="4"/>
    </row>
    <row r="22" spans="4:4" x14ac:dyDescent="0.45">
      <c r="D22" s="4"/>
    </row>
    <row r="23" spans="4:4" x14ac:dyDescent="0.45">
      <c r="D23" s="4"/>
    </row>
    <row r="24" spans="4:4" x14ac:dyDescent="0.45">
      <c r="D24" s="4"/>
    </row>
    <row r="25" spans="4:4" x14ac:dyDescent="0.45">
      <c r="D25" s="4"/>
    </row>
    <row r="26" spans="4:4" x14ac:dyDescent="0.45">
      <c r="D26" s="4"/>
    </row>
    <row r="27" spans="4:4" x14ac:dyDescent="0.45">
      <c r="D27" s="4"/>
    </row>
    <row r="28" spans="4:4" x14ac:dyDescent="0.45">
      <c r="D28" s="4"/>
    </row>
    <row r="29" spans="4:4" x14ac:dyDescent="0.45">
      <c r="D29" s="4"/>
    </row>
    <row r="30" spans="4:4" x14ac:dyDescent="0.45">
      <c r="D30" s="4"/>
    </row>
    <row r="31" spans="4:4" x14ac:dyDescent="0.45">
      <c r="D31" s="4"/>
    </row>
    <row r="32" spans="4:4" x14ac:dyDescent="0.45">
      <c r="D32" s="4"/>
    </row>
    <row r="33" spans="4:4" x14ac:dyDescent="0.45">
      <c r="D33" s="4"/>
    </row>
    <row r="34" spans="4:4" x14ac:dyDescent="0.45">
      <c r="D34" s="4"/>
    </row>
    <row r="35" spans="4:4" x14ac:dyDescent="0.45">
      <c r="D35" s="4"/>
    </row>
    <row r="36" spans="4:4" x14ac:dyDescent="0.45">
      <c r="D36" s="4"/>
    </row>
    <row r="37" spans="4:4" x14ac:dyDescent="0.45">
      <c r="D37" s="4"/>
    </row>
    <row r="38" spans="4:4" x14ac:dyDescent="0.45">
      <c r="D38" s="4"/>
    </row>
    <row r="39" spans="4:4" x14ac:dyDescent="0.45">
      <c r="D39" s="4"/>
    </row>
    <row r="40" spans="4:4" x14ac:dyDescent="0.45">
      <c r="D40" s="4"/>
    </row>
    <row r="41" spans="4:4" x14ac:dyDescent="0.45">
      <c r="D41" s="4"/>
    </row>
    <row r="42" spans="4:4" x14ac:dyDescent="0.45">
      <c r="D42" s="4"/>
    </row>
    <row r="43" spans="4:4" x14ac:dyDescent="0.45">
      <c r="D43" s="4"/>
    </row>
    <row r="44" spans="4:4" x14ac:dyDescent="0.45">
      <c r="D44" s="4"/>
    </row>
    <row r="45" spans="4:4" x14ac:dyDescent="0.45">
      <c r="D45" s="4"/>
    </row>
    <row r="46" spans="4:4" x14ac:dyDescent="0.45">
      <c r="D46" s="4"/>
    </row>
    <row r="47" spans="4:4" x14ac:dyDescent="0.45">
      <c r="D47" s="4"/>
    </row>
    <row r="48" spans="4:4" x14ac:dyDescent="0.45">
      <c r="D48" s="4"/>
    </row>
    <row r="49" spans="4:4" x14ac:dyDescent="0.45">
      <c r="D49" s="4"/>
    </row>
    <row r="50" spans="4:4" x14ac:dyDescent="0.45">
      <c r="D50" s="4"/>
    </row>
    <row r="51" spans="4:4" x14ac:dyDescent="0.45">
      <c r="D51" s="4"/>
    </row>
    <row r="52" spans="4:4" x14ac:dyDescent="0.45">
      <c r="D52" s="4"/>
    </row>
    <row r="53" spans="4:4" x14ac:dyDescent="0.45">
      <c r="D53" s="4"/>
    </row>
    <row r="54" spans="4:4" x14ac:dyDescent="0.45">
      <c r="D54" s="4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4799-20E7-433B-9EB5-C255FD0E1AD9}">
  <dimension ref="A1:G54"/>
  <sheetViews>
    <sheetView workbookViewId="0">
      <selection activeCell="A5" sqref="A5"/>
    </sheetView>
  </sheetViews>
  <sheetFormatPr defaultRowHeight="14.25" x14ac:dyDescent="0.45"/>
  <cols>
    <col min="1" max="1" width="21.59765625" bestFit="1" customWidth="1"/>
    <col min="2" max="2" width="21.265625" bestFit="1" customWidth="1"/>
    <col min="3" max="3" width="41.73046875" customWidth="1"/>
    <col min="4" max="4" width="30.59765625" bestFit="1" customWidth="1"/>
    <col min="5" max="5" width="18.3984375" style="4" bestFit="1" customWidth="1"/>
    <col min="6" max="6" width="21.59765625" style="1" bestFit="1" customWidth="1"/>
    <col min="7" max="7" width="10.1328125" bestFit="1" customWidth="1"/>
  </cols>
  <sheetData>
    <row r="1" spans="1:7" x14ac:dyDescent="0.45">
      <c r="A1" t="s">
        <v>29</v>
      </c>
      <c r="B1" t="s">
        <v>30</v>
      </c>
      <c r="C1" t="s">
        <v>11</v>
      </c>
      <c r="D1" t="s">
        <v>31</v>
      </c>
    </row>
    <row r="2" spans="1:7" x14ac:dyDescent="0.45">
      <c r="A2" s="1"/>
      <c r="B2" s="1"/>
    </row>
    <row r="4" spans="1:7" x14ac:dyDescent="0.45">
      <c r="A4" t="s">
        <v>54</v>
      </c>
      <c r="B4" t="s">
        <v>13</v>
      </c>
      <c r="C4" t="s">
        <v>14</v>
      </c>
      <c r="D4" t="s">
        <v>15</v>
      </c>
      <c r="E4" s="4" t="s">
        <v>16</v>
      </c>
      <c r="F4" s="1" t="s">
        <v>29</v>
      </c>
      <c r="G4" t="s">
        <v>32</v>
      </c>
    </row>
    <row r="5" spans="1:7" x14ac:dyDescent="0.45">
      <c r="D5" s="4"/>
    </row>
    <row r="6" spans="1:7" x14ac:dyDescent="0.45">
      <c r="D6" s="4"/>
    </row>
    <row r="7" spans="1:7" x14ac:dyDescent="0.45">
      <c r="D7" s="4"/>
    </row>
    <row r="8" spans="1:7" x14ac:dyDescent="0.45">
      <c r="D8" s="4"/>
    </row>
    <row r="9" spans="1:7" x14ac:dyDescent="0.45">
      <c r="D9" s="4"/>
    </row>
    <row r="10" spans="1:7" x14ac:dyDescent="0.45">
      <c r="D10" s="4"/>
    </row>
    <row r="11" spans="1:7" x14ac:dyDescent="0.45">
      <c r="D11" s="4"/>
    </row>
    <row r="12" spans="1:7" x14ac:dyDescent="0.45">
      <c r="D12" s="4"/>
    </row>
    <row r="13" spans="1:7" x14ac:dyDescent="0.45">
      <c r="D13" s="4"/>
    </row>
    <row r="14" spans="1:7" x14ac:dyDescent="0.45">
      <c r="D14" s="4"/>
    </row>
    <row r="15" spans="1:7" x14ac:dyDescent="0.45">
      <c r="D15" s="4"/>
    </row>
    <row r="16" spans="1:7" x14ac:dyDescent="0.45">
      <c r="D16" s="4"/>
    </row>
    <row r="17" spans="4:4" x14ac:dyDescent="0.45">
      <c r="D17" s="4"/>
    </row>
    <row r="18" spans="4:4" x14ac:dyDescent="0.45">
      <c r="D18" s="4"/>
    </row>
    <row r="19" spans="4:4" x14ac:dyDescent="0.45">
      <c r="D19" s="4"/>
    </row>
    <row r="20" spans="4:4" x14ac:dyDescent="0.45">
      <c r="D20" s="4"/>
    </row>
    <row r="21" spans="4:4" x14ac:dyDescent="0.45">
      <c r="D21" s="4"/>
    </row>
    <row r="22" spans="4:4" x14ac:dyDescent="0.45">
      <c r="D22" s="4"/>
    </row>
    <row r="23" spans="4:4" x14ac:dyDescent="0.45">
      <c r="D23" s="4"/>
    </row>
    <row r="24" spans="4:4" x14ac:dyDescent="0.45">
      <c r="D24" s="4"/>
    </row>
    <row r="25" spans="4:4" x14ac:dyDescent="0.45">
      <c r="D25" s="4"/>
    </row>
    <row r="26" spans="4:4" x14ac:dyDescent="0.45">
      <c r="D26" s="4"/>
    </row>
    <row r="27" spans="4:4" x14ac:dyDescent="0.45">
      <c r="D27" s="4"/>
    </row>
    <row r="28" spans="4:4" x14ac:dyDescent="0.45">
      <c r="D28" s="4"/>
    </row>
    <row r="29" spans="4:4" x14ac:dyDescent="0.45">
      <c r="D29" s="4"/>
    </row>
    <row r="30" spans="4:4" x14ac:dyDescent="0.45">
      <c r="D30" s="4"/>
    </row>
    <row r="31" spans="4:4" x14ac:dyDescent="0.45">
      <c r="D31" s="4"/>
    </row>
    <row r="32" spans="4:4" x14ac:dyDescent="0.45">
      <c r="D32" s="4"/>
    </row>
    <row r="33" spans="4:4" x14ac:dyDescent="0.45">
      <c r="D33" s="4"/>
    </row>
    <row r="34" spans="4:4" x14ac:dyDescent="0.45">
      <c r="D34" s="4"/>
    </row>
    <row r="35" spans="4:4" x14ac:dyDescent="0.45">
      <c r="D35" s="4"/>
    </row>
    <row r="36" spans="4:4" x14ac:dyDescent="0.45">
      <c r="D36" s="4"/>
    </row>
    <row r="37" spans="4:4" x14ac:dyDescent="0.45">
      <c r="D37" s="4"/>
    </row>
    <row r="38" spans="4:4" x14ac:dyDescent="0.45">
      <c r="D38" s="4"/>
    </row>
    <row r="39" spans="4:4" x14ac:dyDescent="0.45">
      <c r="D39" s="4"/>
    </row>
    <row r="40" spans="4:4" x14ac:dyDescent="0.45">
      <c r="D40" s="4"/>
    </row>
    <row r="41" spans="4:4" x14ac:dyDescent="0.45">
      <c r="D41" s="4"/>
    </row>
    <row r="42" spans="4:4" x14ac:dyDescent="0.45">
      <c r="D42" s="4"/>
    </row>
    <row r="43" spans="4:4" x14ac:dyDescent="0.45">
      <c r="D43" s="4"/>
    </row>
    <row r="44" spans="4:4" x14ac:dyDescent="0.45">
      <c r="D44" s="4"/>
    </row>
    <row r="45" spans="4:4" x14ac:dyDescent="0.45">
      <c r="D45" s="4"/>
    </row>
    <row r="46" spans="4:4" x14ac:dyDescent="0.45">
      <c r="D46" s="4"/>
    </row>
    <row r="47" spans="4:4" x14ac:dyDescent="0.45">
      <c r="D47" s="4"/>
    </row>
    <row r="48" spans="4:4" x14ac:dyDescent="0.45">
      <c r="D48" s="4"/>
    </row>
    <row r="49" spans="4:4" x14ac:dyDescent="0.45">
      <c r="D49" s="4"/>
    </row>
    <row r="50" spans="4:4" x14ac:dyDescent="0.45">
      <c r="D50" s="4"/>
    </row>
    <row r="51" spans="4:4" x14ac:dyDescent="0.45">
      <c r="D51" s="4"/>
    </row>
    <row r="52" spans="4:4" x14ac:dyDescent="0.45">
      <c r="D52" s="4"/>
    </row>
    <row r="53" spans="4:4" x14ac:dyDescent="0.45">
      <c r="D53" s="4"/>
    </row>
    <row r="54" spans="4:4" x14ac:dyDescent="0.45">
      <c r="D54" s="4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K54"/>
  <sheetViews>
    <sheetView workbookViewId="0">
      <selection activeCell="A2" sqref="A2"/>
    </sheetView>
  </sheetViews>
  <sheetFormatPr defaultRowHeight="14.25" x14ac:dyDescent="0.45"/>
  <cols>
    <col min="1" max="1" width="22" bestFit="1" customWidth="1"/>
    <col min="2" max="2" width="20" style="4" bestFit="1" customWidth="1"/>
    <col min="3" max="3" width="18.59765625" bestFit="1" customWidth="1"/>
    <col min="4" max="4" width="32.3984375" bestFit="1" customWidth="1"/>
    <col min="5" max="5" width="23.3984375" style="1" bestFit="1" customWidth="1"/>
    <col min="6" max="6" width="21.59765625" bestFit="1" customWidth="1"/>
    <col min="7" max="7" width="17.73046875" bestFit="1" customWidth="1"/>
    <col min="8" max="8" width="22.3984375" bestFit="1" customWidth="1"/>
    <col min="9" max="9" width="17.86328125" bestFit="1" customWidth="1"/>
    <col min="10" max="10" width="18" bestFit="1" customWidth="1"/>
    <col min="11" max="11" width="24.265625" bestFit="1" customWidth="1"/>
  </cols>
  <sheetData>
    <row r="1" spans="1:11" x14ac:dyDescent="0.45">
      <c r="A1" t="s">
        <v>48</v>
      </c>
      <c r="B1" s="4" t="s">
        <v>10</v>
      </c>
      <c r="C1" t="s">
        <v>11</v>
      </c>
      <c r="D1" t="s">
        <v>12</v>
      </c>
    </row>
    <row r="2" spans="1:11" x14ac:dyDescent="0.45">
      <c r="A2" s="4"/>
    </row>
    <row r="4" spans="1:11" x14ac:dyDescent="0.45">
      <c r="A4" t="s">
        <v>54</v>
      </c>
      <c r="B4" s="4" t="s">
        <v>13</v>
      </c>
      <c r="C4" t="s">
        <v>48</v>
      </c>
      <c r="D4" t="s">
        <v>49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</row>
    <row r="5" spans="1:11" x14ac:dyDescent="0.45">
      <c r="C5" s="1"/>
      <c r="D5" s="1"/>
      <c r="F5" s="1"/>
      <c r="G5" s="1"/>
      <c r="H5" s="1"/>
      <c r="I5" s="1"/>
      <c r="J5" s="1"/>
      <c r="K5" s="1"/>
    </row>
    <row r="6" spans="1:11" x14ac:dyDescent="0.45">
      <c r="C6" s="1"/>
      <c r="D6" s="1"/>
      <c r="F6" s="1"/>
      <c r="G6" s="1"/>
      <c r="H6" s="1"/>
      <c r="I6" s="1"/>
      <c r="J6" s="1"/>
      <c r="K6" s="1"/>
    </row>
    <row r="7" spans="1:11" x14ac:dyDescent="0.45">
      <c r="C7" s="1"/>
      <c r="D7" s="1"/>
      <c r="F7" s="1"/>
      <c r="G7" s="1"/>
      <c r="H7" s="1"/>
      <c r="I7" s="1"/>
      <c r="J7" s="1"/>
      <c r="K7" s="1"/>
    </row>
    <row r="8" spans="1:11" x14ac:dyDescent="0.45">
      <c r="C8" s="1"/>
      <c r="D8" s="1"/>
      <c r="F8" s="1"/>
      <c r="G8" s="1"/>
      <c r="H8" s="1"/>
      <c r="I8" s="1"/>
      <c r="J8" s="1"/>
      <c r="K8" s="1"/>
    </row>
    <row r="9" spans="1:11" x14ac:dyDescent="0.45">
      <c r="C9" s="1"/>
      <c r="D9" s="1"/>
      <c r="F9" s="1"/>
      <c r="G9" s="1"/>
      <c r="H9" s="1"/>
      <c r="I9" s="1"/>
      <c r="J9" s="1"/>
      <c r="K9" s="1"/>
    </row>
    <row r="10" spans="1:11" x14ac:dyDescent="0.45">
      <c r="C10" s="1"/>
      <c r="D10" s="1"/>
      <c r="F10" s="1"/>
      <c r="G10" s="1"/>
      <c r="H10" s="1"/>
      <c r="I10" s="1"/>
      <c r="J10" s="1"/>
      <c r="K10" s="1"/>
    </row>
    <row r="11" spans="1:11" x14ac:dyDescent="0.45">
      <c r="C11" s="1"/>
      <c r="D11" s="1"/>
      <c r="F11" s="1"/>
      <c r="G11" s="1"/>
      <c r="H11" s="1"/>
      <c r="I11" s="1"/>
      <c r="J11" s="1"/>
      <c r="K11" s="1"/>
    </row>
    <row r="12" spans="1:11" x14ac:dyDescent="0.45">
      <c r="C12" s="1"/>
      <c r="D12" s="1"/>
      <c r="F12" s="1"/>
      <c r="G12" s="1"/>
      <c r="H12" s="1"/>
      <c r="I12" s="1"/>
      <c r="J12" s="1"/>
      <c r="K12" s="1"/>
    </row>
    <row r="13" spans="1:11" x14ac:dyDescent="0.45">
      <c r="C13" s="1"/>
      <c r="D13" s="1"/>
      <c r="F13" s="1"/>
      <c r="G13" s="1"/>
      <c r="H13" s="1"/>
      <c r="I13" s="1"/>
      <c r="J13" s="1"/>
      <c r="K13" s="1"/>
    </row>
    <row r="14" spans="1:11" x14ac:dyDescent="0.45">
      <c r="C14" s="1"/>
      <c r="D14" s="1"/>
      <c r="F14" s="1"/>
      <c r="G14" s="1"/>
      <c r="H14" s="1"/>
      <c r="I14" s="1"/>
      <c r="J14" s="1"/>
      <c r="K14" s="1"/>
    </row>
    <row r="15" spans="1:11" x14ac:dyDescent="0.45">
      <c r="C15" s="1"/>
      <c r="D15" s="1"/>
      <c r="F15" s="1"/>
      <c r="G15" s="1"/>
      <c r="H15" s="1"/>
      <c r="I15" s="1"/>
      <c r="J15" s="1"/>
      <c r="K15" s="1"/>
    </row>
    <row r="16" spans="1:11" x14ac:dyDescent="0.45">
      <c r="C16" s="1"/>
      <c r="D16" s="1"/>
      <c r="F16" s="1"/>
      <c r="G16" s="1"/>
      <c r="H16" s="1"/>
      <c r="I16" s="1"/>
      <c r="J16" s="1"/>
      <c r="K16" s="1"/>
    </row>
    <row r="17" spans="3:11" x14ac:dyDescent="0.45">
      <c r="C17" s="1"/>
      <c r="D17" s="1"/>
      <c r="F17" s="1"/>
      <c r="G17" s="1"/>
      <c r="H17" s="1"/>
      <c r="I17" s="1"/>
      <c r="J17" s="1"/>
      <c r="K17" s="1"/>
    </row>
    <row r="18" spans="3:11" x14ac:dyDescent="0.45">
      <c r="C18" s="1"/>
      <c r="D18" s="1"/>
      <c r="F18" s="1"/>
      <c r="G18" s="1"/>
      <c r="H18" s="1"/>
      <c r="I18" s="1"/>
      <c r="J18" s="1"/>
      <c r="K18" s="1"/>
    </row>
    <row r="19" spans="3:11" x14ac:dyDescent="0.45">
      <c r="C19" s="1"/>
      <c r="D19" s="1"/>
      <c r="F19" s="1"/>
      <c r="G19" s="1"/>
      <c r="H19" s="1"/>
      <c r="I19" s="1"/>
      <c r="J19" s="1"/>
      <c r="K19" s="1"/>
    </row>
    <row r="20" spans="3:11" x14ac:dyDescent="0.45">
      <c r="C20" s="1"/>
      <c r="D20" s="1"/>
      <c r="F20" s="1"/>
      <c r="G20" s="1"/>
      <c r="H20" s="1"/>
      <c r="I20" s="1"/>
      <c r="J20" s="1"/>
      <c r="K20" s="1"/>
    </row>
    <row r="21" spans="3:11" x14ac:dyDescent="0.45">
      <c r="C21" s="1"/>
      <c r="D21" s="1"/>
      <c r="F21" s="1"/>
      <c r="G21" s="1"/>
      <c r="H21" s="1"/>
      <c r="I21" s="1"/>
      <c r="J21" s="1"/>
      <c r="K21" s="1"/>
    </row>
    <row r="22" spans="3:11" x14ac:dyDescent="0.45">
      <c r="C22" s="1"/>
      <c r="D22" s="1"/>
      <c r="F22" s="1"/>
      <c r="G22" s="1"/>
      <c r="H22" s="1"/>
      <c r="I22" s="1"/>
      <c r="J22" s="1"/>
      <c r="K22" s="1"/>
    </row>
    <row r="23" spans="3:11" x14ac:dyDescent="0.45">
      <c r="C23" s="1"/>
      <c r="D23" s="1"/>
      <c r="F23" s="1"/>
      <c r="G23" s="1"/>
      <c r="H23" s="1"/>
      <c r="I23" s="1"/>
      <c r="J23" s="1"/>
      <c r="K23" s="1"/>
    </row>
    <row r="24" spans="3:11" x14ac:dyDescent="0.45">
      <c r="C24" s="1"/>
      <c r="D24" s="1"/>
      <c r="F24" s="1"/>
      <c r="G24" s="1"/>
      <c r="H24" s="1"/>
      <c r="I24" s="1"/>
      <c r="J24" s="1"/>
      <c r="K24" s="1"/>
    </row>
    <row r="25" spans="3:11" x14ac:dyDescent="0.45">
      <c r="C25" s="1"/>
      <c r="D25" s="1"/>
      <c r="F25" s="1"/>
      <c r="G25" s="1"/>
      <c r="H25" s="1"/>
      <c r="I25" s="1"/>
      <c r="J25" s="1"/>
      <c r="K25" s="1"/>
    </row>
    <row r="26" spans="3:11" x14ac:dyDescent="0.45">
      <c r="C26" s="1"/>
      <c r="D26" s="1"/>
      <c r="F26" s="1"/>
      <c r="G26" s="1"/>
      <c r="H26" s="1"/>
      <c r="I26" s="1"/>
      <c r="J26" s="1"/>
      <c r="K26" s="1"/>
    </row>
    <row r="27" spans="3:11" x14ac:dyDescent="0.45">
      <c r="C27" s="1"/>
      <c r="D27" s="1"/>
      <c r="F27" s="1"/>
      <c r="G27" s="1"/>
      <c r="H27" s="1"/>
      <c r="I27" s="1"/>
      <c r="J27" s="1"/>
      <c r="K27" s="1"/>
    </row>
    <row r="28" spans="3:11" x14ac:dyDescent="0.45">
      <c r="C28" s="1"/>
      <c r="D28" s="1"/>
      <c r="F28" s="1"/>
      <c r="G28" s="1"/>
      <c r="H28" s="1"/>
      <c r="I28" s="1"/>
      <c r="J28" s="1"/>
      <c r="K28" s="1"/>
    </row>
    <row r="29" spans="3:11" x14ac:dyDescent="0.45">
      <c r="C29" s="1"/>
      <c r="D29" s="1"/>
      <c r="F29" s="1"/>
      <c r="G29" s="1"/>
      <c r="H29" s="1"/>
      <c r="I29" s="1"/>
      <c r="J29" s="1"/>
      <c r="K29" s="1"/>
    </row>
    <row r="30" spans="3:11" x14ac:dyDescent="0.45">
      <c r="C30" s="1"/>
      <c r="D30" s="1"/>
      <c r="F30" s="1"/>
      <c r="G30" s="1"/>
      <c r="H30" s="1"/>
      <c r="I30" s="1"/>
      <c r="J30" s="1"/>
      <c r="K30" s="1"/>
    </row>
    <row r="31" spans="3:11" x14ac:dyDescent="0.45">
      <c r="C31" s="1"/>
      <c r="D31" s="1"/>
      <c r="F31" s="1"/>
      <c r="G31" s="1"/>
      <c r="H31" s="1"/>
      <c r="I31" s="1"/>
      <c r="J31" s="1"/>
      <c r="K31" s="1"/>
    </row>
    <row r="32" spans="3:11" x14ac:dyDescent="0.45">
      <c r="C32" s="1"/>
      <c r="D32" s="1"/>
      <c r="F32" s="1"/>
      <c r="G32" s="1"/>
      <c r="H32" s="1"/>
      <c r="I32" s="1"/>
      <c r="J32" s="1"/>
      <c r="K32" s="1"/>
    </row>
    <row r="33" spans="3:11" x14ac:dyDescent="0.45">
      <c r="C33" s="1"/>
      <c r="D33" s="1"/>
      <c r="F33" s="1"/>
      <c r="G33" s="1"/>
      <c r="H33" s="1"/>
      <c r="I33" s="1"/>
      <c r="J33" s="1"/>
      <c r="K33" s="1"/>
    </row>
    <row r="34" spans="3:11" x14ac:dyDescent="0.45">
      <c r="C34" s="1"/>
      <c r="D34" s="1"/>
      <c r="F34" s="1"/>
      <c r="G34" s="1"/>
      <c r="H34" s="1"/>
      <c r="I34" s="1"/>
      <c r="J34" s="1"/>
      <c r="K34" s="1"/>
    </row>
    <row r="35" spans="3:11" x14ac:dyDescent="0.45">
      <c r="C35" s="1"/>
      <c r="D35" s="1"/>
      <c r="F35" s="1"/>
      <c r="G35" s="1"/>
      <c r="H35" s="1"/>
      <c r="I35" s="1"/>
      <c r="J35" s="1"/>
      <c r="K35" s="1"/>
    </row>
    <row r="36" spans="3:11" x14ac:dyDescent="0.45">
      <c r="C36" s="1"/>
      <c r="D36" s="1"/>
      <c r="F36" s="1"/>
      <c r="G36" s="1"/>
      <c r="H36" s="1"/>
      <c r="I36" s="1"/>
      <c r="J36" s="1"/>
      <c r="K36" s="1"/>
    </row>
    <row r="37" spans="3:11" x14ac:dyDescent="0.45">
      <c r="C37" s="1"/>
      <c r="D37" s="1"/>
      <c r="F37" s="1"/>
      <c r="G37" s="1"/>
      <c r="H37" s="1"/>
      <c r="I37" s="1"/>
      <c r="J37" s="1"/>
      <c r="K37" s="1"/>
    </row>
    <row r="38" spans="3:11" x14ac:dyDescent="0.45">
      <c r="C38" s="1"/>
      <c r="D38" s="1"/>
      <c r="F38" s="1"/>
      <c r="G38" s="1"/>
      <c r="H38" s="1"/>
      <c r="I38" s="1"/>
      <c r="J38" s="1"/>
      <c r="K38" s="1"/>
    </row>
    <row r="39" spans="3:11" x14ac:dyDescent="0.45">
      <c r="C39" s="1"/>
      <c r="D39" s="1"/>
      <c r="F39" s="1"/>
      <c r="G39" s="1"/>
      <c r="H39" s="1"/>
      <c r="I39" s="1"/>
      <c r="J39" s="1"/>
      <c r="K39" s="1"/>
    </row>
    <row r="40" spans="3:11" x14ac:dyDescent="0.45">
      <c r="C40" s="1"/>
      <c r="D40" s="1"/>
      <c r="F40" s="1"/>
      <c r="G40" s="1"/>
      <c r="H40" s="1"/>
      <c r="I40" s="1"/>
      <c r="J40" s="1"/>
      <c r="K40" s="1"/>
    </row>
    <row r="41" spans="3:11" x14ac:dyDescent="0.45">
      <c r="C41" s="1"/>
      <c r="D41" s="1"/>
      <c r="F41" s="1"/>
      <c r="G41" s="1"/>
      <c r="H41" s="1"/>
      <c r="I41" s="1"/>
      <c r="J41" s="1"/>
      <c r="K41" s="1"/>
    </row>
    <row r="42" spans="3:11" x14ac:dyDescent="0.45">
      <c r="C42" s="1"/>
      <c r="D42" s="1"/>
      <c r="F42" s="1"/>
      <c r="G42" s="1"/>
      <c r="H42" s="1"/>
      <c r="I42" s="1"/>
      <c r="J42" s="1"/>
      <c r="K42" s="1"/>
    </row>
    <row r="43" spans="3:11" x14ac:dyDescent="0.45">
      <c r="C43" s="1"/>
      <c r="D43" s="1"/>
      <c r="F43" s="1"/>
      <c r="G43" s="1"/>
      <c r="H43" s="1"/>
      <c r="I43" s="1"/>
      <c r="J43" s="1"/>
      <c r="K43" s="1"/>
    </row>
    <row r="44" spans="3:11" x14ac:dyDescent="0.45">
      <c r="C44" s="1"/>
      <c r="D44" s="1"/>
      <c r="F44" s="1"/>
      <c r="G44" s="1"/>
      <c r="H44" s="1"/>
      <c r="I44" s="1"/>
      <c r="J44" s="1"/>
      <c r="K44" s="1"/>
    </row>
    <row r="45" spans="3:11" x14ac:dyDescent="0.45">
      <c r="C45" s="1"/>
      <c r="D45" s="1"/>
      <c r="F45" s="1"/>
      <c r="G45" s="1"/>
      <c r="H45" s="1"/>
      <c r="I45" s="1"/>
      <c r="J45" s="1"/>
      <c r="K45" s="1"/>
    </row>
    <row r="46" spans="3:11" x14ac:dyDescent="0.45">
      <c r="C46" s="1"/>
      <c r="D46" s="1"/>
      <c r="F46" s="1"/>
      <c r="G46" s="1"/>
      <c r="H46" s="1"/>
      <c r="I46" s="1"/>
      <c r="J46" s="1"/>
      <c r="K46" s="1"/>
    </row>
    <row r="47" spans="3:11" x14ac:dyDescent="0.45">
      <c r="C47" s="1"/>
      <c r="D47" s="1"/>
      <c r="F47" s="1"/>
      <c r="G47" s="1"/>
      <c r="H47" s="1"/>
      <c r="I47" s="1"/>
      <c r="J47" s="1"/>
      <c r="K47" s="1"/>
    </row>
    <row r="48" spans="3:11" x14ac:dyDescent="0.45">
      <c r="C48" s="1"/>
      <c r="D48" s="1"/>
      <c r="F48" s="1"/>
      <c r="G48" s="1"/>
      <c r="H48" s="1"/>
      <c r="I48" s="1"/>
      <c r="J48" s="1"/>
      <c r="K48" s="1"/>
    </row>
    <row r="49" spans="3:11" x14ac:dyDescent="0.45">
      <c r="C49" s="1"/>
      <c r="D49" s="1"/>
      <c r="F49" s="1"/>
      <c r="G49" s="1"/>
      <c r="H49" s="1"/>
      <c r="I49" s="1"/>
      <c r="J49" s="1"/>
      <c r="K49" s="1"/>
    </row>
    <row r="50" spans="3:11" x14ac:dyDescent="0.45">
      <c r="C50" s="1"/>
      <c r="D50" s="1"/>
      <c r="F50" s="1"/>
      <c r="G50" s="1"/>
      <c r="H50" s="1"/>
      <c r="I50" s="1"/>
      <c r="J50" s="1"/>
      <c r="K50" s="1"/>
    </row>
    <row r="51" spans="3:11" x14ac:dyDescent="0.45">
      <c r="C51" s="1"/>
      <c r="D51" s="1"/>
      <c r="F51" s="1"/>
      <c r="G51" s="1"/>
      <c r="H51" s="1"/>
      <c r="I51" s="1"/>
      <c r="J51" s="1"/>
      <c r="K51" s="1"/>
    </row>
    <row r="52" spans="3:11" x14ac:dyDescent="0.45">
      <c r="C52" s="1"/>
      <c r="D52" s="1"/>
      <c r="F52" s="1"/>
      <c r="G52" s="1"/>
      <c r="H52" s="1"/>
      <c r="I52" s="1"/>
      <c r="J52" s="1"/>
      <c r="K52" s="1"/>
    </row>
    <row r="53" spans="3:11" x14ac:dyDescent="0.45">
      <c r="C53" s="1"/>
      <c r="D53" s="1"/>
      <c r="F53" s="1"/>
      <c r="G53" s="1"/>
      <c r="H53" s="1"/>
      <c r="I53" s="1"/>
      <c r="J53" s="1"/>
      <c r="K53" s="1"/>
    </row>
    <row r="54" spans="3:11" x14ac:dyDescent="0.45">
      <c r="C54" s="1"/>
      <c r="D54" s="1"/>
      <c r="F54" s="1"/>
      <c r="G54" s="1"/>
      <c r="H54" s="1"/>
      <c r="I54" s="1"/>
      <c r="J54" s="1"/>
      <c r="K54" s="1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I14"/>
  <sheetViews>
    <sheetView workbookViewId="0">
      <selection activeCell="A2" sqref="A2"/>
    </sheetView>
  </sheetViews>
  <sheetFormatPr defaultColWidth="11.59765625" defaultRowHeight="14.25" x14ac:dyDescent="0.45"/>
  <cols>
    <col min="1" max="1" width="25.73046875" customWidth="1"/>
    <col min="2" max="2" width="18.1328125" bestFit="1" customWidth="1"/>
    <col min="3" max="3" width="16.1328125" customWidth="1"/>
    <col min="4" max="5" width="14.73046875" bestFit="1" customWidth="1"/>
    <col min="6" max="6" width="14.1328125" bestFit="1" customWidth="1"/>
    <col min="7" max="7" width="20" customWidth="1"/>
    <col min="8" max="8" width="16.73046875" customWidth="1"/>
  </cols>
  <sheetData>
    <row r="1" spans="1:9" x14ac:dyDescent="0.45">
      <c r="A1" t="s">
        <v>54</v>
      </c>
      <c r="B1" t="s">
        <v>52</v>
      </c>
      <c r="C1" t="s">
        <v>33</v>
      </c>
      <c r="D1" t="s">
        <v>34</v>
      </c>
      <c r="E1" t="s">
        <v>35</v>
      </c>
      <c r="F1" t="s">
        <v>36</v>
      </c>
      <c r="G1" t="s">
        <v>51</v>
      </c>
      <c r="H1" t="s">
        <v>37</v>
      </c>
      <c r="I1" t="s">
        <v>38</v>
      </c>
    </row>
    <row r="2" spans="1:9" x14ac:dyDescent="0.45">
      <c r="A2" s="14"/>
      <c r="B2" s="14"/>
      <c r="C2" s="14"/>
      <c r="D2" s="22"/>
      <c r="E2" s="14"/>
      <c r="F2" s="14"/>
      <c r="G2" s="23"/>
      <c r="H2" s="5"/>
      <c r="I2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3" spans="1:9" x14ac:dyDescent="0.45">
      <c r="A3" s="14"/>
      <c r="B3" s="14"/>
      <c r="C3" s="14"/>
      <c r="D3" s="14"/>
      <c r="E3" s="14"/>
      <c r="F3" s="14"/>
      <c r="G3" s="23"/>
      <c r="H3" s="9"/>
      <c r="I3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4" spans="1:9" x14ac:dyDescent="0.45">
      <c r="A4" s="14"/>
      <c r="B4" s="14"/>
      <c r="C4" s="22"/>
      <c r="D4" s="14"/>
      <c r="E4" s="14"/>
      <c r="F4" s="14"/>
      <c r="G4" s="23"/>
      <c r="H4" s="6"/>
      <c r="I4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5" spans="1:9" x14ac:dyDescent="0.45">
      <c r="A5" s="14"/>
      <c r="B5" s="22"/>
      <c r="C5" s="14"/>
      <c r="D5" s="14"/>
      <c r="E5" s="14"/>
      <c r="F5" s="14"/>
      <c r="G5" s="23"/>
      <c r="H5" s="7"/>
      <c r="I5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6" spans="1:9" x14ac:dyDescent="0.45">
      <c r="A6" s="14"/>
      <c r="B6" s="14"/>
      <c r="C6" s="14"/>
      <c r="D6" s="14"/>
      <c r="E6" s="14"/>
      <c r="F6" s="14"/>
      <c r="G6" s="22"/>
      <c r="H6" s="8"/>
      <c r="I6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7" spans="1:9" x14ac:dyDescent="0.45">
      <c r="A7" s="14"/>
      <c r="B7" s="14"/>
      <c r="C7" s="22"/>
      <c r="D7" s="14"/>
      <c r="E7" s="14"/>
      <c r="F7" s="14"/>
      <c r="G7" s="23"/>
      <c r="H7" s="12"/>
      <c r="I7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8" spans="1:9" x14ac:dyDescent="0.45">
      <c r="A8" s="14"/>
      <c r="B8" s="14"/>
      <c r="C8" s="14"/>
      <c r="D8" s="14"/>
      <c r="E8" s="14"/>
      <c r="F8" s="14"/>
      <c r="G8" s="14"/>
      <c r="H8" s="10"/>
      <c r="I8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9" spans="1:9" x14ac:dyDescent="0.45">
      <c r="A9" s="14"/>
      <c r="B9" s="14"/>
      <c r="C9" s="14"/>
      <c r="D9" s="14"/>
      <c r="E9" s="14"/>
      <c r="F9" s="14"/>
      <c r="G9" s="14"/>
      <c r="H9" s="11"/>
      <c r="I9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0" spans="1:9" x14ac:dyDescent="0.45">
      <c r="A10" s="18"/>
      <c r="B10" s="14"/>
      <c r="C10" s="14"/>
      <c r="D10" s="3"/>
      <c r="E10" s="14"/>
      <c r="F10" s="14"/>
      <c r="G10" s="14"/>
      <c r="H10" s="13"/>
      <c r="I10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1" spans="1:9" x14ac:dyDescent="0.45">
      <c r="A11" s="18"/>
      <c r="D11" s="3"/>
      <c r="E11" s="3"/>
      <c r="F11" s="3"/>
      <c r="H11" s="24"/>
      <c r="I11" t="str">
        <f>CONCATENATE("select database_name = N'", Table11[[#This Row],[Database Name]], "', q.query_id, t.query_sql_text from ", Table11[[#This Row],[Database Name]], ".sys.query_store_query q join  ", Table11[[#This Row],[Database Name]], ".sys.query_store_query_text t on t.query_text_id = q.query_text_id where q.query_id = ", Table11[[#This Row],[Overall]])</f>
        <v xml:space="preserve">select database_name = N'', q.query_id, t.query_sql_text from .sys.query_store_query q join  .sys.query_store_query_text t on t.query_text_id = q.query_text_id where q.query_id = </v>
      </c>
    </row>
    <row r="12" spans="1:9" x14ac:dyDescent="0.45">
      <c r="A12" s="3"/>
      <c r="C12" s="15"/>
      <c r="D12" s="15"/>
      <c r="E12" s="15"/>
      <c r="F12" s="3"/>
      <c r="G12" s="3"/>
      <c r="H12" s="3"/>
    </row>
    <row r="13" spans="1:9" x14ac:dyDescent="0.45">
      <c r="A13" t="s">
        <v>54</v>
      </c>
      <c r="B13" t="s">
        <v>13</v>
      </c>
      <c r="C13" t="s">
        <v>39</v>
      </c>
      <c r="D13" t="s">
        <v>40</v>
      </c>
    </row>
    <row r="14" spans="1:9" x14ac:dyDescent="0.45">
      <c r="D14" t="str">
        <f>CONCATENATE("select database_name = N'", Table12[[#This Row],[Database Name]], "', plan_id, cast(query_plan as xml) as query_plane from ", Table12[[#This Row],[Database Name]], ".sys.query_store_plan where plan_id = ", Table12[[#This Row],[Plan Id]])</f>
        <v xml:space="preserve">select database_name = N'', plan_id, cast(query_plan as xml) as query_plane from .sys.query_store_plan where plan_id = 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Q4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4.3984375" customWidth="1"/>
    <col min="2" max="2" width="10.3984375" customWidth="1"/>
    <col min="3" max="3" width="29.3984375" customWidth="1"/>
    <col min="4" max="4" width="11" customWidth="1"/>
    <col min="5" max="5" width="16.265625" bestFit="1" customWidth="1"/>
    <col min="6" max="7" width="14.59765625" style="4" customWidth="1"/>
    <col min="8" max="12" width="14.59765625" style="1" customWidth="1"/>
    <col min="13" max="14" width="12.1328125" style="1" customWidth="1"/>
    <col min="15" max="15" width="14" style="20" customWidth="1"/>
    <col min="16" max="16" width="36.1328125" customWidth="1"/>
  </cols>
  <sheetData>
    <row r="1" spans="1:17" s="2" customFormat="1" ht="28.5" x14ac:dyDescent="0.45">
      <c r="A1" s="2" t="s">
        <v>54</v>
      </c>
      <c r="B1" s="2" t="s">
        <v>13</v>
      </c>
      <c r="C1" s="2" t="s">
        <v>14</v>
      </c>
      <c r="D1" s="2" t="s">
        <v>39</v>
      </c>
      <c r="E1" s="2" t="s">
        <v>15</v>
      </c>
      <c r="F1" s="21" t="s">
        <v>16</v>
      </c>
      <c r="G1" s="21" t="s">
        <v>41</v>
      </c>
      <c r="H1" s="20" t="s">
        <v>26</v>
      </c>
      <c r="I1" s="20" t="s">
        <v>9</v>
      </c>
      <c r="J1" s="20" t="s">
        <v>42</v>
      </c>
      <c r="K1" s="20" t="s">
        <v>22</v>
      </c>
      <c r="L1" s="20" t="s">
        <v>27</v>
      </c>
      <c r="M1" s="20" t="s">
        <v>29</v>
      </c>
      <c r="N1" s="20" t="s">
        <v>43</v>
      </c>
      <c r="O1" s="20" t="s">
        <v>48</v>
      </c>
      <c r="P1" s="2" t="s">
        <v>44</v>
      </c>
      <c r="Q1" s="2" t="s">
        <v>45</v>
      </c>
    </row>
    <row r="2" spans="1:17" x14ac:dyDescent="0.45">
      <c r="A2" s="19"/>
      <c r="B2" s="14"/>
      <c r="O2" s="1"/>
      <c r="P2" s="2"/>
    </row>
    <row r="3" spans="1:17" x14ac:dyDescent="0.45">
      <c r="I3" s="1">
        <f>SUM(Table13[Total Duration Minutes])</f>
        <v>0</v>
      </c>
      <c r="J3" s="1">
        <f>SUM(Table13[Total CPU
Minutes])</f>
        <v>0</v>
      </c>
      <c r="K3" s="1">
        <f>SUM(Table13[Total Logical Reads GB])</f>
        <v>0</v>
      </c>
      <c r="L3" s="1">
        <f>SUM(Table13[Total Physical Reads GB])</f>
        <v>0</v>
      </c>
      <c r="M3" s="1">
        <f>SUM(Table13[Total Logical Writes GB])</f>
        <v>0</v>
      </c>
      <c r="N3" s="1">
        <f>SUM(Table13[Total tempdb space used GB])</f>
        <v>0</v>
      </c>
      <c r="O3" s="1">
        <f>SUM(Table13[Total Wait Minutes])</f>
        <v>0</v>
      </c>
      <c r="P3" s="2"/>
    </row>
    <row r="4" spans="1:17" x14ac:dyDescent="0.45">
      <c r="A4" s="5" t="s">
        <v>46</v>
      </c>
      <c r="B4" s="5"/>
      <c r="C4" s="5"/>
      <c r="I4" s="1" t="e" cm="1">
        <f t="array" ref="I4">(Table13[[#Totals],[Total Duration Minutes]]*100)/Table4[Total Duration Minutes]</f>
        <v>#DIV/0!</v>
      </c>
      <c r="J4" s="1" t="e" cm="1">
        <f t="array" ref="J4">(Table13[[#Totals],[Total CPU
Minutes]]*100)/Table47[Total CPU Minutes]</f>
        <v>#DIV/0!</v>
      </c>
      <c r="K4" s="1" t="e" cm="1">
        <f t="array" ref="K4">(Table13[[#Totals],[Total Logical Reads GB]]*100)/Table479[Total Logical Reads GB]</f>
        <v>#DIV/0!</v>
      </c>
      <c r="L4" s="1" t="e" cm="1">
        <f t="array" ref="L4">(Table13[[#Totals],[Total Physical Reads GB]]*100)/Table47911[Total Physical Reads GB]</f>
        <v>#DIV/0!</v>
      </c>
      <c r="M4" s="1" t="e" cm="1">
        <f t="array" ref="M4">(Table13[[#Totals],[Total Logical Writes GB]]*100)/Table479113[Total Logical Writes GB]</f>
        <v>#DIV/0!</v>
      </c>
      <c r="O4" s="1" t="e" cm="1">
        <f t="array" ref="O4">(Table13[[#Totals],[Total Wait Minutes]]*100)/Table422[Total Wait Minutes]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PerformanceCharts</vt:lpstr>
      <vt:lpstr>CPUData</vt:lpstr>
      <vt:lpstr>LogicalReadData</vt:lpstr>
      <vt:lpstr>PhysicalReadData</vt:lpstr>
      <vt:lpstr>LogicalWriteData</vt:lpstr>
      <vt:lpstr>PerformanceData</vt:lpstr>
      <vt:lpstr>Duration</vt:lpstr>
      <vt:lpstr>CPU</vt:lpstr>
      <vt:lpstr>LogicalReads</vt:lpstr>
      <vt:lpstr>PhysicalReads</vt:lpstr>
      <vt:lpstr>LogicalWrites</vt:lpstr>
      <vt:lpstr>Waits</vt:lpstr>
      <vt:lpstr>Worst Performing Queries</vt:lpstr>
      <vt:lpstr>Worst Queries by Plan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 Horrocks</cp:lastModifiedBy>
  <cp:revision/>
  <dcterms:created xsi:type="dcterms:W3CDTF">2021-03-24T09:31:58Z</dcterms:created>
  <dcterms:modified xsi:type="dcterms:W3CDTF">2023-12-15T09:30:10Z</dcterms:modified>
  <cp:category/>
  <cp:contentStatus/>
</cp:coreProperties>
</file>