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660" yWindow="800" windowWidth="44120" windowHeight="26540" tabRatio="669" activeTab="1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odeTypes" sheetId="3" r:id="rId6"/>
    <sheet name="PlatformConfigurationTypes" sheetId="5" r:id="rId7"/>
    <sheet name="PlatformAgentTypes" sheetId="6" r:id="rId8"/>
    <sheet name="CGPlatforms" sheetId="9" r:id="rId9"/>
  </sheets>
  <definedNames>
    <definedName name="_xlnm._FilterDatabase" localSheetId="4" hidden="1">Nodes!$G$88:$G$173</definedName>
    <definedName name="_xlnm.Extract" localSheetId="4">Nodes!$T$2:$T$46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2" i="10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2" i="13"/>
  <c r="E2" i="13"/>
  <c r="I3" i="10"/>
  <c r="I4" i="10"/>
  <c r="I5" i="10"/>
  <c r="I6" i="10"/>
  <c r="I7" i="10"/>
  <c r="I8" i="10"/>
  <c r="I9" i="10"/>
  <c r="E3" i="13"/>
  <c r="I10" i="10"/>
  <c r="I11" i="10"/>
  <c r="I12" i="10"/>
  <c r="I13" i="10"/>
  <c r="I14" i="10"/>
  <c r="I15" i="10"/>
  <c r="I16" i="10"/>
  <c r="I17" i="10"/>
  <c r="I18" i="10"/>
  <c r="E4" i="13"/>
  <c r="I19" i="10"/>
  <c r="I20" i="10"/>
  <c r="I21" i="10"/>
  <c r="I22" i="10"/>
  <c r="I23" i="10"/>
  <c r="I24" i="10"/>
  <c r="I25" i="10"/>
  <c r="I26" i="10"/>
  <c r="I27" i="10"/>
  <c r="E5" i="13"/>
  <c r="I28" i="10"/>
  <c r="I29" i="10"/>
  <c r="I30" i="10"/>
  <c r="I31" i="10"/>
  <c r="I32" i="10"/>
  <c r="I33" i="10"/>
  <c r="E6" i="13"/>
  <c r="I34" i="10"/>
  <c r="I35" i="10"/>
  <c r="I36" i="10"/>
  <c r="I37" i="10"/>
  <c r="I38" i="10"/>
  <c r="I39" i="10"/>
  <c r="I40" i="10"/>
  <c r="I41" i="10"/>
  <c r="E7" i="13"/>
  <c r="I42" i="10"/>
  <c r="I43" i="10"/>
  <c r="I44" i="10"/>
  <c r="I45" i="10"/>
  <c r="I46" i="10"/>
  <c r="I47" i="10"/>
  <c r="I48" i="10"/>
  <c r="I49" i="10"/>
  <c r="E8" i="13"/>
  <c r="I50" i="10"/>
  <c r="I51" i="10"/>
  <c r="I52" i="10"/>
  <c r="I53" i="10"/>
  <c r="I54" i="10"/>
  <c r="I55" i="10"/>
  <c r="I56" i="10"/>
  <c r="E9" i="13"/>
  <c r="I57" i="10"/>
  <c r="I58" i="10"/>
  <c r="I59" i="10"/>
  <c r="I60" i="10"/>
  <c r="I61" i="10"/>
  <c r="I62" i="10"/>
  <c r="I63" i="10"/>
  <c r="I64" i="10"/>
  <c r="E10" i="13"/>
  <c r="I65" i="10"/>
  <c r="I66" i="10"/>
  <c r="I67" i="10"/>
  <c r="I68" i="10"/>
  <c r="I69" i="10"/>
  <c r="I70" i="10"/>
  <c r="I71" i="10"/>
  <c r="I72" i="10"/>
  <c r="E11" i="13"/>
  <c r="I73" i="10"/>
  <c r="I74" i="10"/>
  <c r="I75" i="10"/>
  <c r="I76" i="10"/>
  <c r="I77" i="10"/>
  <c r="I78" i="10"/>
  <c r="I79" i="10"/>
  <c r="I80" i="10"/>
  <c r="E12" i="13"/>
  <c r="I81" i="10"/>
  <c r="I82" i="10"/>
  <c r="I83" i="10"/>
  <c r="I84" i="10"/>
  <c r="I85" i="10"/>
  <c r="I86" i="10"/>
  <c r="I87" i="10"/>
  <c r="E13" i="13"/>
  <c r="I88" i="10"/>
  <c r="I89" i="10"/>
  <c r="I90" i="10"/>
  <c r="I91" i="10"/>
  <c r="I92" i="10"/>
  <c r="I93" i="10"/>
  <c r="I94" i="10"/>
  <c r="I95" i="10"/>
  <c r="I96" i="10"/>
  <c r="E14" i="13"/>
  <c r="I97" i="10"/>
  <c r="I98" i="10"/>
  <c r="I99" i="10"/>
  <c r="I100" i="10"/>
  <c r="E15" i="13"/>
  <c r="I101" i="10"/>
  <c r="I102" i="10"/>
  <c r="I103" i="10"/>
  <c r="I104" i="10"/>
  <c r="I105" i="10"/>
  <c r="E16" i="13"/>
  <c r="I106" i="10"/>
  <c r="I107" i="10"/>
  <c r="I108" i="10"/>
  <c r="I109" i="10"/>
  <c r="E17" i="13"/>
  <c r="I110" i="10"/>
  <c r="I111" i="10"/>
  <c r="I112" i="10"/>
  <c r="E18" i="13"/>
  <c r="I113" i="10"/>
  <c r="I114" i="10"/>
  <c r="I115" i="10"/>
  <c r="I116" i="10"/>
  <c r="E19" i="13"/>
  <c r="I117" i="10"/>
  <c r="I118" i="10"/>
  <c r="I119" i="10"/>
  <c r="I120" i="10"/>
  <c r="E20" i="13"/>
  <c r="I121" i="10"/>
  <c r="I122" i="10"/>
  <c r="I123" i="10"/>
  <c r="I124" i="10"/>
  <c r="E21" i="13"/>
  <c r="I125" i="10"/>
  <c r="I126" i="10"/>
  <c r="I127" i="10"/>
  <c r="E22" i="13"/>
  <c r="I128" i="10"/>
  <c r="I129" i="10"/>
  <c r="I130" i="10"/>
  <c r="I131" i="10"/>
  <c r="I132" i="10"/>
  <c r="E23" i="13"/>
  <c r="I133" i="10"/>
  <c r="I134" i="10"/>
  <c r="I135" i="10"/>
  <c r="I136" i="10"/>
  <c r="E24" i="13"/>
  <c r="I137" i="10"/>
  <c r="I138" i="10"/>
  <c r="I139" i="10"/>
  <c r="E25" i="13"/>
  <c r="I140" i="10"/>
  <c r="I141" i="10"/>
  <c r="I142" i="10"/>
  <c r="I143" i="10"/>
  <c r="E26" i="13"/>
  <c r="I144" i="10"/>
  <c r="I145" i="10"/>
  <c r="I146" i="10"/>
  <c r="I147" i="10"/>
  <c r="I148" i="10"/>
  <c r="E27" i="13"/>
  <c r="I149" i="10"/>
  <c r="I150" i="10"/>
  <c r="I151" i="10"/>
  <c r="I152" i="10"/>
  <c r="E28" i="13"/>
  <c r="I153" i="10"/>
  <c r="I154" i="10"/>
  <c r="I155" i="10"/>
  <c r="E29" i="13"/>
  <c r="I156" i="10"/>
  <c r="I157" i="10"/>
  <c r="I158" i="10"/>
  <c r="I159" i="10"/>
  <c r="I160" i="10"/>
  <c r="I161" i="10"/>
  <c r="I162" i="10"/>
  <c r="E30" i="13"/>
  <c r="I163" i="10"/>
  <c r="I164" i="10"/>
  <c r="I165" i="10"/>
  <c r="I166" i="10"/>
  <c r="I167" i="10"/>
  <c r="I168" i="10"/>
  <c r="I169" i="10"/>
  <c r="I170" i="10"/>
  <c r="I171" i="10"/>
  <c r="I172" i="10"/>
  <c r="I173" i="10"/>
  <c r="I2" i="10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6" i="8"/>
  <c r="G16" i="8"/>
  <c r="E17" i="8"/>
  <c r="G17" i="8"/>
  <c r="E18" i="8"/>
  <c r="G18" i="8"/>
  <c r="E19" i="8"/>
  <c r="G19" i="8"/>
  <c r="E20" i="8"/>
  <c r="G20" i="8"/>
  <c r="E21" i="8"/>
  <c r="G21" i="8"/>
  <c r="E22" i="8"/>
  <c r="G22" i="8"/>
  <c r="E23" i="8"/>
  <c r="G23" i="8"/>
  <c r="E24" i="8"/>
  <c r="G24" i="8"/>
  <c r="E25" i="8"/>
  <c r="G25" i="8"/>
  <c r="E26" i="8"/>
  <c r="G26" i="8"/>
  <c r="E27" i="8"/>
  <c r="G27" i="8"/>
  <c r="E28" i="8"/>
  <c r="G28" i="8"/>
  <c r="E29" i="8"/>
  <c r="G29" i="8"/>
  <c r="E30" i="8"/>
  <c r="G30" i="8"/>
  <c r="E31" i="8"/>
  <c r="G31" i="8"/>
  <c r="E32" i="8"/>
  <c r="G32" i="8"/>
  <c r="E33" i="8"/>
  <c r="G33" i="8"/>
  <c r="E34" i="8"/>
  <c r="G34" i="8"/>
  <c r="E35" i="8"/>
  <c r="G35" i="8"/>
  <c r="E36" i="8"/>
  <c r="G36" i="8"/>
  <c r="E37" i="8"/>
  <c r="G37" i="8"/>
  <c r="E38" i="8"/>
  <c r="G38" i="8"/>
  <c r="E39" i="8"/>
  <c r="G39" i="8"/>
  <c r="E40" i="8"/>
  <c r="G40" i="8"/>
  <c r="E41" i="8"/>
  <c r="G41" i="8"/>
  <c r="E42" i="8"/>
  <c r="G42" i="8"/>
  <c r="E43" i="8"/>
  <c r="G43" i="8"/>
  <c r="E44" i="8"/>
  <c r="G44" i="8"/>
  <c r="E45" i="8"/>
  <c r="G45" i="8"/>
  <c r="E46" i="8"/>
  <c r="G46" i="8"/>
  <c r="E47" i="8"/>
  <c r="G47" i="8"/>
  <c r="E48" i="8"/>
  <c r="G48" i="8"/>
  <c r="E49" i="8"/>
  <c r="G49" i="8"/>
  <c r="E50" i="8"/>
  <c r="G50" i="8"/>
  <c r="E51" i="8"/>
  <c r="G51" i="8"/>
  <c r="E52" i="8"/>
  <c r="G52" i="8"/>
  <c r="E53" i="8"/>
  <c r="G53" i="8"/>
  <c r="E54" i="8"/>
  <c r="G54" i="8"/>
  <c r="E55" i="8"/>
  <c r="G55" i="8"/>
  <c r="E56" i="8"/>
  <c r="G56" i="8"/>
  <c r="E57" i="8"/>
  <c r="G57" i="8"/>
  <c r="E2" i="8"/>
  <c r="G2" i="8"/>
  <c r="J3" i="10"/>
  <c r="G3" i="10"/>
  <c r="K3" i="10"/>
  <c r="H3" i="10"/>
  <c r="L3" i="10"/>
  <c r="J4" i="10"/>
  <c r="G4" i="10"/>
  <c r="K4" i="10"/>
  <c r="H4" i="10"/>
  <c r="L4" i="10"/>
  <c r="J5" i="10"/>
  <c r="G5" i="10"/>
  <c r="K5" i="10"/>
  <c r="H5" i="10"/>
  <c r="L5" i="10"/>
  <c r="J6" i="10"/>
  <c r="G6" i="10"/>
  <c r="K6" i="10"/>
  <c r="H6" i="10"/>
  <c r="L6" i="10"/>
  <c r="J7" i="10"/>
  <c r="G7" i="10"/>
  <c r="K7" i="10"/>
  <c r="H7" i="10"/>
  <c r="L7" i="10"/>
  <c r="J8" i="10"/>
  <c r="G8" i="10"/>
  <c r="K8" i="10"/>
  <c r="H8" i="10"/>
  <c r="L8" i="10"/>
  <c r="J9" i="10"/>
  <c r="G9" i="10"/>
  <c r="K9" i="10"/>
  <c r="H9" i="10"/>
  <c r="L9" i="10"/>
  <c r="J10" i="10"/>
  <c r="G10" i="10"/>
  <c r="K10" i="10"/>
  <c r="H10" i="10"/>
  <c r="L10" i="10"/>
  <c r="J11" i="10"/>
  <c r="G11" i="10"/>
  <c r="K11" i="10"/>
  <c r="H11" i="10"/>
  <c r="L11" i="10"/>
  <c r="J12" i="10"/>
  <c r="G12" i="10"/>
  <c r="K12" i="10"/>
  <c r="H12" i="10"/>
  <c r="L12" i="10"/>
  <c r="J13" i="10"/>
  <c r="G13" i="10"/>
  <c r="K13" i="10"/>
  <c r="H13" i="10"/>
  <c r="L13" i="10"/>
  <c r="J14" i="10"/>
  <c r="G14" i="10"/>
  <c r="K14" i="10"/>
  <c r="H14" i="10"/>
  <c r="L14" i="10"/>
  <c r="J15" i="10"/>
  <c r="G15" i="10"/>
  <c r="K15" i="10"/>
  <c r="H15" i="10"/>
  <c r="L15" i="10"/>
  <c r="J16" i="10"/>
  <c r="G16" i="10"/>
  <c r="K16" i="10"/>
  <c r="H16" i="10"/>
  <c r="L16" i="10"/>
  <c r="J17" i="10"/>
  <c r="G17" i="10"/>
  <c r="K17" i="10"/>
  <c r="H17" i="10"/>
  <c r="L17" i="10"/>
  <c r="J18" i="10"/>
  <c r="G18" i="10"/>
  <c r="K18" i="10"/>
  <c r="H18" i="10"/>
  <c r="L18" i="10"/>
  <c r="J19" i="10"/>
  <c r="G19" i="10"/>
  <c r="K19" i="10"/>
  <c r="H19" i="10"/>
  <c r="L19" i="10"/>
  <c r="J20" i="10"/>
  <c r="G20" i="10"/>
  <c r="K20" i="10"/>
  <c r="H20" i="10"/>
  <c r="L20" i="10"/>
  <c r="J21" i="10"/>
  <c r="G21" i="10"/>
  <c r="K21" i="10"/>
  <c r="H21" i="10"/>
  <c r="L21" i="10"/>
  <c r="J22" i="10"/>
  <c r="G22" i="10"/>
  <c r="K22" i="10"/>
  <c r="H22" i="10"/>
  <c r="L22" i="10"/>
  <c r="J23" i="10"/>
  <c r="G23" i="10"/>
  <c r="K23" i="10"/>
  <c r="H23" i="10"/>
  <c r="L23" i="10"/>
  <c r="J24" i="10"/>
  <c r="G24" i="10"/>
  <c r="K24" i="10"/>
  <c r="H24" i="10"/>
  <c r="L24" i="10"/>
  <c r="J25" i="10"/>
  <c r="G25" i="10"/>
  <c r="K25" i="10"/>
  <c r="H25" i="10"/>
  <c r="L25" i="10"/>
  <c r="J26" i="10"/>
  <c r="G26" i="10"/>
  <c r="K26" i="10"/>
  <c r="H26" i="10"/>
  <c r="L26" i="10"/>
  <c r="J27" i="10"/>
  <c r="G27" i="10"/>
  <c r="K27" i="10"/>
  <c r="H27" i="10"/>
  <c r="L27" i="10"/>
  <c r="J28" i="10"/>
  <c r="G28" i="10"/>
  <c r="K28" i="10"/>
  <c r="H28" i="10"/>
  <c r="L28" i="10"/>
  <c r="J29" i="10"/>
  <c r="G29" i="10"/>
  <c r="K29" i="10"/>
  <c r="H29" i="10"/>
  <c r="L29" i="10"/>
  <c r="J30" i="10"/>
  <c r="G30" i="10"/>
  <c r="K30" i="10"/>
  <c r="H30" i="10"/>
  <c r="L30" i="10"/>
  <c r="J31" i="10"/>
  <c r="G31" i="10"/>
  <c r="K31" i="10"/>
  <c r="H31" i="10"/>
  <c r="L31" i="10"/>
  <c r="J32" i="10"/>
  <c r="G32" i="10"/>
  <c r="K32" i="10"/>
  <c r="H32" i="10"/>
  <c r="L32" i="10"/>
  <c r="J33" i="10"/>
  <c r="G33" i="10"/>
  <c r="K33" i="10"/>
  <c r="H33" i="10"/>
  <c r="L33" i="10"/>
  <c r="J34" i="10"/>
  <c r="G34" i="10"/>
  <c r="K34" i="10"/>
  <c r="H34" i="10"/>
  <c r="L34" i="10"/>
  <c r="J35" i="10"/>
  <c r="G35" i="10"/>
  <c r="K35" i="10"/>
  <c r="H35" i="10"/>
  <c r="L35" i="10"/>
  <c r="J36" i="10"/>
  <c r="G36" i="10"/>
  <c r="K36" i="10"/>
  <c r="H36" i="10"/>
  <c r="L36" i="10"/>
  <c r="J37" i="10"/>
  <c r="G37" i="10"/>
  <c r="K37" i="10"/>
  <c r="H37" i="10"/>
  <c r="L37" i="10"/>
  <c r="J38" i="10"/>
  <c r="G38" i="10"/>
  <c r="K38" i="10"/>
  <c r="H38" i="10"/>
  <c r="L38" i="10"/>
  <c r="J39" i="10"/>
  <c r="G39" i="10"/>
  <c r="K39" i="10"/>
  <c r="H39" i="10"/>
  <c r="L39" i="10"/>
  <c r="J40" i="10"/>
  <c r="G40" i="10"/>
  <c r="K40" i="10"/>
  <c r="H40" i="10"/>
  <c r="L40" i="10"/>
  <c r="J41" i="10"/>
  <c r="G41" i="10"/>
  <c r="K41" i="10"/>
  <c r="H41" i="10"/>
  <c r="L41" i="10"/>
  <c r="J42" i="10"/>
  <c r="G42" i="10"/>
  <c r="K42" i="10"/>
  <c r="H42" i="10"/>
  <c r="L42" i="10"/>
  <c r="J43" i="10"/>
  <c r="G43" i="10"/>
  <c r="K43" i="10"/>
  <c r="H43" i="10"/>
  <c r="L43" i="10"/>
  <c r="J44" i="10"/>
  <c r="G44" i="10"/>
  <c r="K44" i="10"/>
  <c r="H44" i="10"/>
  <c r="L44" i="10"/>
  <c r="J45" i="10"/>
  <c r="G45" i="10"/>
  <c r="K45" i="10"/>
  <c r="H45" i="10"/>
  <c r="L45" i="10"/>
  <c r="J46" i="10"/>
  <c r="G46" i="10"/>
  <c r="K46" i="10"/>
  <c r="H46" i="10"/>
  <c r="L46" i="10"/>
  <c r="J47" i="10"/>
  <c r="G47" i="10"/>
  <c r="K47" i="10"/>
  <c r="H47" i="10"/>
  <c r="L47" i="10"/>
  <c r="J48" i="10"/>
  <c r="G48" i="10"/>
  <c r="K48" i="10"/>
  <c r="H48" i="10"/>
  <c r="L48" i="10"/>
  <c r="J49" i="10"/>
  <c r="G49" i="10"/>
  <c r="K49" i="10"/>
  <c r="H49" i="10"/>
  <c r="L49" i="10"/>
  <c r="J50" i="10"/>
  <c r="G50" i="10"/>
  <c r="K50" i="10"/>
  <c r="H50" i="10"/>
  <c r="L50" i="10"/>
  <c r="J51" i="10"/>
  <c r="G51" i="10"/>
  <c r="K51" i="10"/>
  <c r="H51" i="10"/>
  <c r="L51" i="10"/>
  <c r="J52" i="10"/>
  <c r="G52" i="10"/>
  <c r="K52" i="10"/>
  <c r="H52" i="10"/>
  <c r="L52" i="10"/>
  <c r="J53" i="10"/>
  <c r="G53" i="10"/>
  <c r="K53" i="10"/>
  <c r="H53" i="10"/>
  <c r="L53" i="10"/>
  <c r="J54" i="10"/>
  <c r="G54" i="10"/>
  <c r="K54" i="10"/>
  <c r="H54" i="10"/>
  <c r="L54" i="10"/>
  <c r="J55" i="10"/>
  <c r="G55" i="10"/>
  <c r="K55" i="10"/>
  <c r="H55" i="10"/>
  <c r="L55" i="10"/>
  <c r="J56" i="10"/>
  <c r="G56" i="10"/>
  <c r="K56" i="10"/>
  <c r="H56" i="10"/>
  <c r="L56" i="10"/>
  <c r="J57" i="10"/>
  <c r="G57" i="10"/>
  <c r="K57" i="10"/>
  <c r="H57" i="10"/>
  <c r="L57" i="10"/>
  <c r="J58" i="10"/>
  <c r="G58" i="10"/>
  <c r="K58" i="10"/>
  <c r="H58" i="10"/>
  <c r="L58" i="10"/>
  <c r="J59" i="10"/>
  <c r="G59" i="10"/>
  <c r="K59" i="10"/>
  <c r="H59" i="10"/>
  <c r="L59" i="10"/>
  <c r="J60" i="10"/>
  <c r="G60" i="10"/>
  <c r="K60" i="10"/>
  <c r="H60" i="10"/>
  <c r="L60" i="10"/>
  <c r="J61" i="10"/>
  <c r="G61" i="10"/>
  <c r="K61" i="10"/>
  <c r="H61" i="10"/>
  <c r="L61" i="10"/>
  <c r="J62" i="10"/>
  <c r="G62" i="10"/>
  <c r="K62" i="10"/>
  <c r="H62" i="10"/>
  <c r="L62" i="10"/>
  <c r="J63" i="10"/>
  <c r="G63" i="10"/>
  <c r="K63" i="10"/>
  <c r="H63" i="10"/>
  <c r="L63" i="10"/>
  <c r="J64" i="10"/>
  <c r="G64" i="10"/>
  <c r="K64" i="10"/>
  <c r="H64" i="10"/>
  <c r="L64" i="10"/>
  <c r="J65" i="10"/>
  <c r="G65" i="10"/>
  <c r="K65" i="10"/>
  <c r="H65" i="10"/>
  <c r="L65" i="10"/>
  <c r="J66" i="10"/>
  <c r="G66" i="10"/>
  <c r="K66" i="10"/>
  <c r="H66" i="10"/>
  <c r="L66" i="10"/>
  <c r="J67" i="10"/>
  <c r="G67" i="10"/>
  <c r="K67" i="10"/>
  <c r="H67" i="10"/>
  <c r="L67" i="10"/>
  <c r="J68" i="10"/>
  <c r="G68" i="10"/>
  <c r="K68" i="10"/>
  <c r="H68" i="10"/>
  <c r="L68" i="10"/>
  <c r="J69" i="10"/>
  <c r="G69" i="10"/>
  <c r="K69" i="10"/>
  <c r="H69" i="10"/>
  <c r="L69" i="10"/>
  <c r="J70" i="10"/>
  <c r="G70" i="10"/>
  <c r="K70" i="10"/>
  <c r="H70" i="10"/>
  <c r="L70" i="10"/>
  <c r="J71" i="10"/>
  <c r="G71" i="10"/>
  <c r="K71" i="10"/>
  <c r="H71" i="10"/>
  <c r="L71" i="10"/>
  <c r="J72" i="10"/>
  <c r="G72" i="10"/>
  <c r="K72" i="10"/>
  <c r="H72" i="10"/>
  <c r="L72" i="10"/>
  <c r="J73" i="10"/>
  <c r="G73" i="10"/>
  <c r="K73" i="10"/>
  <c r="H73" i="10"/>
  <c r="L73" i="10"/>
  <c r="J74" i="10"/>
  <c r="G74" i="10"/>
  <c r="K74" i="10"/>
  <c r="H74" i="10"/>
  <c r="L74" i="10"/>
  <c r="J75" i="10"/>
  <c r="G75" i="10"/>
  <c r="K75" i="10"/>
  <c r="H75" i="10"/>
  <c r="L75" i="10"/>
  <c r="J76" i="10"/>
  <c r="G76" i="10"/>
  <c r="K76" i="10"/>
  <c r="H76" i="10"/>
  <c r="L76" i="10"/>
  <c r="J77" i="10"/>
  <c r="G77" i="10"/>
  <c r="K77" i="10"/>
  <c r="H77" i="10"/>
  <c r="L77" i="10"/>
  <c r="J78" i="10"/>
  <c r="G78" i="10"/>
  <c r="K78" i="10"/>
  <c r="H78" i="10"/>
  <c r="L78" i="10"/>
  <c r="J79" i="10"/>
  <c r="G79" i="10"/>
  <c r="K79" i="10"/>
  <c r="H79" i="10"/>
  <c r="L79" i="10"/>
  <c r="J80" i="10"/>
  <c r="G80" i="10"/>
  <c r="K80" i="10"/>
  <c r="H80" i="10"/>
  <c r="L80" i="10"/>
  <c r="J81" i="10"/>
  <c r="G81" i="10"/>
  <c r="K81" i="10"/>
  <c r="H81" i="10"/>
  <c r="L81" i="10"/>
  <c r="J82" i="10"/>
  <c r="G82" i="10"/>
  <c r="K82" i="10"/>
  <c r="H82" i="10"/>
  <c r="L82" i="10"/>
  <c r="J83" i="10"/>
  <c r="G83" i="10"/>
  <c r="K83" i="10"/>
  <c r="H83" i="10"/>
  <c r="L83" i="10"/>
  <c r="J84" i="10"/>
  <c r="G84" i="10"/>
  <c r="K84" i="10"/>
  <c r="H84" i="10"/>
  <c r="L84" i="10"/>
  <c r="J85" i="10"/>
  <c r="G85" i="10"/>
  <c r="K85" i="10"/>
  <c r="H85" i="10"/>
  <c r="L85" i="10"/>
  <c r="J86" i="10"/>
  <c r="G86" i="10"/>
  <c r="K86" i="10"/>
  <c r="H86" i="10"/>
  <c r="L86" i="10"/>
  <c r="J87" i="10"/>
  <c r="G87" i="10"/>
  <c r="K87" i="10"/>
  <c r="H87" i="10"/>
  <c r="L87" i="10"/>
  <c r="J88" i="10"/>
  <c r="G88" i="10"/>
  <c r="K88" i="10"/>
  <c r="H88" i="10"/>
  <c r="L88" i="10"/>
  <c r="J89" i="10"/>
  <c r="G89" i="10"/>
  <c r="K89" i="10"/>
  <c r="H89" i="10"/>
  <c r="L89" i="10"/>
  <c r="J90" i="10"/>
  <c r="G90" i="10"/>
  <c r="K90" i="10"/>
  <c r="H90" i="10"/>
  <c r="L90" i="10"/>
  <c r="J91" i="10"/>
  <c r="G91" i="10"/>
  <c r="K91" i="10"/>
  <c r="H91" i="10"/>
  <c r="L91" i="10"/>
  <c r="J92" i="10"/>
  <c r="G92" i="10"/>
  <c r="K92" i="10"/>
  <c r="H92" i="10"/>
  <c r="L92" i="10"/>
  <c r="J93" i="10"/>
  <c r="G93" i="10"/>
  <c r="K93" i="10"/>
  <c r="H93" i="10"/>
  <c r="L93" i="10"/>
  <c r="J94" i="10"/>
  <c r="G94" i="10"/>
  <c r="K94" i="10"/>
  <c r="H94" i="10"/>
  <c r="L94" i="10"/>
  <c r="J95" i="10"/>
  <c r="G95" i="10"/>
  <c r="K95" i="10"/>
  <c r="H95" i="10"/>
  <c r="L95" i="10"/>
  <c r="J96" i="10"/>
  <c r="G96" i="10"/>
  <c r="K96" i="10"/>
  <c r="H96" i="10"/>
  <c r="L96" i="10"/>
  <c r="J97" i="10"/>
  <c r="G97" i="10"/>
  <c r="K97" i="10"/>
  <c r="H97" i="10"/>
  <c r="L97" i="10"/>
  <c r="J98" i="10"/>
  <c r="G98" i="10"/>
  <c r="K98" i="10"/>
  <c r="H98" i="10"/>
  <c r="L98" i="10"/>
  <c r="J99" i="10"/>
  <c r="G99" i="10"/>
  <c r="K99" i="10"/>
  <c r="H99" i="10"/>
  <c r="L99" i="10"/>
  <c r="J100" i="10"/>
  <c r="G100" i="10"/>
  <c r="K100" i="10"/>
  <c r="H100" i="10"/>
  <c r="L100" i="10"/>
  <c r="J101" i="10"/>
  <c r="G101" i="10"/>
  <c r="K101" i="10"/>
  <c r="H101" i="10"/>
  <c r="L101" i="10"/>
  <c r="J102" i="10"/>
  <c r="G102" i="10"/>
  <c r="K102" i="10"/>
  <c r="H102" i="10"/>
  <c r="L102" i="10"/>
  <c r="J103" i="10"/>
  <c r="G103" i="10"/>
  <c r="K103" i="10"/>
  <c r="H103" i="10"/>
  <c r="L103" i="10"/>
  <c r="J104" i="10"/>
  <c r="G104" i="10"/>
  <c r="K104" i="10"/>
  <c r="H104" i="10"/>
  <c r="L104" i="10"/>
  <c r="J105" i="10"/>
  <c r="G105" i="10"/>
  <c r="K105" i="10"/>
  <c r="H105" i="10"/>
  <c r="L105" i="10"/>
  <c r="J106" i="10"/>
  <c r="G106" i="10"/>
  <c r="K106" i="10"/>
  <c r="H106" i="10"/>
  <c r="L106" i="10"/>
  <c r="J107" i="10"/>
  <c r="G107" i="10"/>
  <c r="K107" i="10"/>
  <c r="H107" i="10"/>
  <c r="L107" i="10"/>
  <c r="J108" i="10"/>
  <c r="G108" i="10"/>
  <c r="K108" i="10"/>
  <c r="H108" i="10"/>
  <c r="L108" i="10"/>
  <c r="J109" i="10"/>
  <c r="G109" i="10"/>
  <c r="K109" i="10"/>
  <c r="H109" i="10"/>
  <c r="L109" i="10"/>
  <c r="J110" i="10"/>
  <c r="G110" i="10"/>
  <c r="K110" i="10"/>
  <c r="H110" i="10"/>
  <c r="L110" i="10"/>
  <c r="J111" i="10"/>
  <c r="G111" i="10"/>
  <c r="K111" i="10"/>
  <c r="H111" i="10"/>
  <c r="L111" i="10"/>
  <c r="J112" i="10"/>
  <c r="G112" i="10"/>
  <c r="K112" i="10"/>
  <c r="H112" i="10"/>
  <c r="L112" i="10"/>
  <c r="J113" i="10"/>
  <c r="G113" i="10"/>
  <c r="K113" i="10"/>
  <c r="H113" i="10"/>
  <c r="L113" i="10"/>
  <c r="J114" i="10"/>
  <c r="G114" i="10"/>
  <c r="K114" i="10"/>
  <c r="H114" i="10"/>
  <c r="L114" i="10"/>
  <c r="J115" i="10"/>
  <c r="G115" i="10"/>
  <c r="K115" i="10"/>
  <c r="H115" i="10"/>
  <c r="L115" i="10"/>
  <c r="J116" i="10"/>
  <c r="G116" i="10"/>
  <c r="K116" i="10"/>
  <c r="H116" i="10"/>
  <c r="L116" i="10"/>
  <c r="J117" i="10"/>
  <c r="G117" i="10"/>
  <c r="K117" i="10"/>
  <c r="H117" i="10"/>
  <c r="L117" i="10"/>
  <c r="J118" i="10"/>
  <c r="G118" i="10"/>
  <c r="K118" i="10"/>
  <c r="H118" i="10"/>
  <c r="L118" i="10"/>
  <c r="J119" i="10"/>
  <c r="G119" i="10"/>
  <c r="K119" i="10"/>
  <c r="H119" i="10"/>
  <c r="L119" i="10"/>
  <c r="J120" i="10"/>
  <c r="G120" i="10"/>
  <c r="K120" i="10"/>
  <c r="H120" i="10"/>
  <c r="L120" i="10"/>
  <c r="J121" i="10"/>
  <c r="G121" i="10"/>
  <c r="K121" i="10"/>
  <c r="H121" i="10"/>
  <c r="L121" i="10"/>
  <c r="J122" i="10"/>
  <c r="G122" i="10"/>
  <c r="K122" i="10"/>
  <c r="H122" i="10"/>
  <c r="L122" i="10"/>
  <c r="J123" i="10"/>
  <c r="G123" i="10"/>
  <c r="K123" i="10"/>
  <c r="H123" i="10"/>
  <c r="L123" i="10"/>
  <c r="J124" i="10"/>
  <c r="G124" i="10"/>
  <c r="K124" i="10"/>
  <c r="H124" i="10"/>
  <c r="L124" i="10"/>
  <c r="J125" i="10"/>
  <c r="G125" i="10"/>
  <c r="K125" i="10"/>
  <c r="H125" i="10"/>
  <c r="L125" i="10"/>
  <c r="J126" i="10"/>
  <c r="G126" i="10"/>
  <c r="K126" i="10"/>
  <c r="H126" i="10"/>
  <c r="L126" i="10"/>
  <c r="J127" i="10"/>
  <c r="G127" i="10"/>
  <c r="K127" i="10"/>
  <c r="H127" i="10"/>
  <c r="L127" i="10"/>
  <c r="J128" i="10"/>
  <c r="G128" i="10"/>
  <c r="K128" i="10"/>
  <c r="H128" i="10"/>
  <c r="L128" i="10"/>
  <c r="J129" i="10"/>
  <c r="G129" i="10"/>
  <c r="K129" i="10"/>
  <c r="H129" i="10"/>
  <c r="L129" i="10"/>
  <c r="J130" i="10"/>
  <c r="G130" i="10"/>
  <c r="K130" i="10"/>
  <c r="H130" i="10"/>
  <c r="L130" i="10"/>
  <c r="J131" i="10"/>
  <c r="G131" i="10"/>
  <c r="K131" i="10"/>
  <c r="H131" i="10"/>
  <c r="L131" i="10"/>
  <c r="J132" i="10"/>
  <c r="G132" i="10"/>
  <c r="K132" i="10"/>
  <c r="H132" i="10"/>
  <c r="L132" i="10"/>
  <c r="J133" i="10"/>
  <c r="G133" i="10"/>
  <c r="K133" i="10"/>
  <c r="H133" i="10"/>
  <c r="L133" i="10"/>
  <c r="J134" i="10"/>
  <c r="G134" i="10"/>
  <c r="K134" i="10"/>
  <c r="H134" i="10"/>
  <c r="L134" i="10"/>
  <c r="J135" i="10"/>
  <c r="G135" i="10"/>
  <c r="K135" i="10"/>
  <c r="H135" i="10"/>
  <c r="L135" i="10"/>
  <c r="J136" i="10"/>
  <c r="G136" i="10"/>
  <c r="K136" i="10"/>
  <c r="H136" i="10"/>
  <c r="L136" i="10"/>
  <c r="J137" i="10"/>
  <c r="G137" i="10"/>
  <c r="K137" i="10"/>
  <c r="H137" i="10"/>
  <c r="L137" i="10"/>
  <c r="J138" i="10"/>
  <c r="G138" i="10"/>
  <c r="K138" i="10"/>
  <c r="H138" i="10"/>
  <c r="L138" i="10"/>
  <c r="J139" i="10"/>
  <c r="G139" i="10"/>
  <c r="K139" i="10"/>
  <c r="H139" i="10"/>
  <c r="L139" i="10"/>
  <c r="J140" i="10"/>
  <c r="G140" i="10"/>
  <c r="K140" i="10"/>
  <c r="H140" i="10"/>
  <c r="L140" i="10"/>
  <c r="J141" i="10"/>
  <c r="G141" i="10"/>
  <c r="K141" i="10"/>
  <c r="H141" i="10"/>
  <c r="L141" i="10"/>
  <c r="J142" i="10"/>
  <c r="G142" i="10"/>
  <c r="K142" i="10"/>
  <c r="H142" i="10"/>
  <c r="L142" i="10"/>
  <c r="J143" i="10"/>
  <c r="G143" i="10"/>
  <c r="K143" i="10"/>
  <c r="H143" i="10"/>
  <c r="L143" i="10"/>
  <c r="J144" i="10"/>
  <c r="G144" i="10"/>
  <c r="K144" i="10"/>
  <c r="H144" i="10"/>
  <c r="L144" i="10"/>
  <c r="J145" i="10"/>
  <c r="G145" i="10"/>
  <c r="K145" i="10"/>
  <c r="H145" i="10"/>
  <c r="L145" i="10"/>
  <c r="J146" i="10"/>
  <c r="G146" i="10"/>
  <c r="K146" i="10"/>
  <c r="H146" i="10"/>
  <c r="L146" i="10"/>
  <c r="J147" i="10"/>
  <c r="G147" i="10"/>
  <c r="K147" i="10"/>
  <c r="H147" i="10"/>
  <c r="L147" i="10"/>
  <c r="J148" i="10"/>
  <c r="G148" i="10"/>
  <c r="K148" i="10"/>
  <c r="H148" i="10"/>
  <c r="L148" i="10"/>
  <c r="J149" i="10"/>
  <c r="G149" i="10"/>
  <c r="K149" i="10"/>
  <c r="H149" i="10"/>
  <c r="L149" i="10"/>
  <c r="J150" i="10"/>
  <c r="G150" i="10"/>
  <c r="K150" i="10"/>
  <c r="H150" i="10"/>
  <c r="L150" i="10"/>
  <c r="J151" i="10"/>
  <c r="G151" i="10"/>
  <c r="K151" i="10"/>
  <c r="H151" i="10"/>
  <c r="L151" i="10"/>
  <c r="J152" i="10"/>
  <c r="G152" i="10"/>
  <c r="K152" i="10"/>
  <c r="H152" i="10"/>
  <c r="L152" i="10"/>
  <c r="J153" i="10"/>
  <c r="G153" i="10"/>
  <c r="K153" i="10"/>
  <c r="H153" i="10"/>
  <c r="L153" i="10"/>
  <c r="J154" i="10"/>
  <c r="G154" i="10"/>
  <c r="K154" i="10"/>
  <c r="H154" i="10"/>
  <c r="L154" i="10"/>
  <c r="J155" i="10"/>
  <c r="G155" i="10"/>
  <c r="K155" i="10"/>
  <c r="H155" i="10"/>
  <c r="L155" i="10"/>
  <c r="J156" i="10"/>
  <c r="G156" i="10"/>
  <c r="K156" i="10"/>
  <c r="H156" i="10"/>
  <c r="L156" i="10"/>
  <c r="J157" i="10"/>
  <c r="G157" i="10"/>
  <c r="K157" i="10"/>
  <c r="H157" i="10"/>
  <c r="L157" i="10"/>
  <c r="J158" i="10"/>
  <c r="G158" i="10"/>
  <c r="K158" i="10"/>
  <c r="H158" i="10"/>
  <c r="L158" i="10"/>
  <c r="J159" i="10"/>
  <c r="G159" i="10"/>
  <c r="K159" i="10"/>
  <c r="H159" i="10"/>
  <c r="L159" i="10"/>
  <c r="J160" i="10"/>
  <c r="G160" i="10"/>
  <c r="K160" i="10"/>
  <c r="H160" i="10"/>
  <c r="L160" i="10"/>
  <c r="J161" i="10"/>
  <c r="G161" i="10"/>
  <c r="K161" i="10"/>
  <c r="H161" i="10"/>
  <c r="L161" i="10"/>
  <c r="J162" i="10"/>
  <c r="G162" i="10"/>
  <c r="K162" i="10"/>
  <c r="H162" i="10"/>
  <c r="L162" i="10"/>
  <c r="J163" i="10"/>
  <c r="G163" i="10"/>
  <c r="K163" i="10"/>
  <c r="H163" i="10"/>
  <c r="L163" i="10"/>
  <c r="J164" i="10"/>
  <c r="G164" i="10"/>
  <c r="K164" i="10"/>
  <c r="H164" i="10"/>
  <c r="L164" i="10"/>
  <c r="J165" i="10"/>
  <c r="G165" i="10"/>
  <c r="K165" i="10"/>
  <c r="H165" i="10"/>
  <c r="L165" i="10"/>
  <c r="J166" i="10"/>
  <c r="G166" i="10"/>
  <c r="K166" i="10"/>
  <c r="H166" i="10"/>
  <c r="L166" i="10"/>
  <c r="J167" i="10"/>
  <c r="G167" i="10"/>
  <c r="K167" i="10"/>
  <c r="H167" i="10"/>
  <c r="L167" i="10"/>
  <c r="J168" i="10"/>
  <c r="G168" i="10"/>
  <c r="K168" i="10"/>
  <c r="H168" i="10"/>
  <c r="L168" i="10"/>
  <c r="J169" i="10"/>
  <c r="G169" i="10"/>
  <c r="K169" i="10"/>
  <c r="H169" i="10"/>
  <c r="L169" i="10"/>
  <c r="J170" i="10"/>
  <c r="G170" i="10"/>
  <c r="K170" i="10"/>
  <c r="H170" i="10"/>
  <c r="L170" i="10"/>
  <c r="J171" i="10"/>
  <c r="G171" i="10"/>
  <c r="K171" i="10"/>
  <c r="H171" i="10"/>
  <c r="L171" i="10"/>
  <c r="J172" i="10"/>
  <c r="G172" i="10"/>
  <c r="K172" i="10"/>
  <c r="H172" i="10"/>
  <c r="L172" i="10"/>
  <c r="J173" i="10"/>
  <c r="G173" i="10"/>
  <c r="K173" i="10"/>
  <c r="H173" i="10"/>
  <c r="L173" i="10"/>
  <c r="J2" i="10"/>
  <c r="G2" i="10"/>
  <c r="K2" i="10"/>
  <c r="H2" i="10"/>
  <c r="L2" i="10"/>
</calcChain>
</file>

<file path=xl/sharedStrings.xml><?xml version="1.0" encoding="utf-8"?>
<sst xmlns="http://schemas.openxmlformats.org/spreadsheetml/2006/main" count="2547" uniqueCount="673">
  <si>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</si>
  <si>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</si>
  <si>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</si>
  <si>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</si>
  <si>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</si>
  <si>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</si>
  <si>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</si>
  <si>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</si>
  <si>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</si>
  <si>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</si>
  <si>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</si>
  <si>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</si>
  <si>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</si>
  <si>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</si>
  <si>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</si>
  <si>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</si>
  <si>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</si>
  <si>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</si>
  <si>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</si>
  <si>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</si>
  <si>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</si>
  <si>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</si>
  <si>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</si>
  <si>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</si>
  <si>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</si>
  <si>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</si>
  <si>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</si>
  <si>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</si>
  <si>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</si>
  <si>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</si>
  <si>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</si>
  <si>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</si>
  <si>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</si>
  <si>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</si>
  <si>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</si>
  <si>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</si>
  <si>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</si>
  <si>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</si>
  <si>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</si>
  <si>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</si>
  <si>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</si>
  <si>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</si>
  <si>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</si>
  <si>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</si>
  <si>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</si>
  <si>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</si>
  <si>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</si>
  <si>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</si>
  <si>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</si>
  <si>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</si>
  <si>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</si>
  <si>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</si>
  <si>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</si>
  <si>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</si>
  <si>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</si>
  <si>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</si>
  <si>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</si>
  <si>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</si>
  <si>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</si>
  <si>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</si>
  <si>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</si>
  <si>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</si>
  <si>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</si>
  <si>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</si>
  <si>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</si>
  <si>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</si>
  <si>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</si>
  <si>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</si>
  <si>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</si>
  <si>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RN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</si>
  <si>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</si>
  <si>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</si>
  <si>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</si>
  <si>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</si>
  <si>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</si>
  <si>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</si>
  <si>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</si>
  <si>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</si>
  <si>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</si>
  <si>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</si>
  <si>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</si>
  <si>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</si>
  <si>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</si>
  <si>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</si>
  <si>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</si>
  <si>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</si>
  <si>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</si>
  <si>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</si>
  <si>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</si>
  <si>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</si>
  <si>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</si>
  <si>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</si>
  <si>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</si>
  <si>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</si>
  <si>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</si>
  <si>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</si>
  <si>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</si>
  <si>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</si>
  <si>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</si>
  <si>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</si>
  <si>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</si>
  <si>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</si>
  <si>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</si>
  <si>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</si>
  <si>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</si>
  <si>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</si>
  <si>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</si>
  <si>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</si>
  <si>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</si>
  <si>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</si>
  <si>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</si>
  <si>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</si>
  <si>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</si>
  <si>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</si>
  <si>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</si>
  <si>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</si>
  <si>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</si>
  <si>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</si>
  <si>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</si>
  <si>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</si>
  <si>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</si>
  <si>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</si>
  <si>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</si>
  <si>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</si>
  <si>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</si>
  <si>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</si>
  <si>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</si>
  <si>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</si>
  <si>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</si>
  <si>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</si>
  <si>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</si>
  <si>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</si>
  <si>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</si>
  <si>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</si>
  <si>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</si>
  <si>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</si>
  <si>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</si>
  <si>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</si>
  <si>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</si>
  <si>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</si>
  <si>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</si>
  <si>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</si>
  <si>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</si>
  <si>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</si>
  <si>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</si>
  <si>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</si>
  <si>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</si>
  <si>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</si>
  <si>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</si>
  <si>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</si>
  <si>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</si>
  <si>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</si>
  <si>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</si>
  <si>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</si>
  <si>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</si>
  <si>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</si>
  <si>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</si>
  <si>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</si>
  <si>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</si>
  <si>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</si>
  <si>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</si>
  <si>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</si>
  <si>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</si>
  <si>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</si>
  <si>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</si>
  <si>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</si>
  <si>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</si>
  <si>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</si>
  <si>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</si>
  <si>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</si>
  <si>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</si>
  <si>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</si>
  <si>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</si>
  <si>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</si>
  <si>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</si>
  <si>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</si>
  <si>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</si>
  <si>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</si>
  <si>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</si>
  <si>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</si>
  <si>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</si>
  <si>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</si>
  <si>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</si>
  <si>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</si>
  <si>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</si>
  <si>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</si>
  <si>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</si>
  <si>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</si>
  <si>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</si>
  <si>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</si>
  <si>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</si>
  <si>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</si>
  <si>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</si>
  <si>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</si>
  <si>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</si>
  <si>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</si>
  <si>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</si>
  <si>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</si>
  <si>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</si>
  <si>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</si>
  <si>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</si>
  <si>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</si>
  <si>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</si>
  <si>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</si>
  <si>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</si>
  <si>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</si>
  <si>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</si>
  <si>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</si>
  <si>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</si>
  <si>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</si>
  <si>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</si>
  <si>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</si>
  <si>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</si>
  <si>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</si>
  <si>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</si>
  <si>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</si>
  <si>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</si>
  <si>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</si>
  <si>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</si>
  <si>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</si>
  <si>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</si>
  <si>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</si>
  <si>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</si>
  <si>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</si>
  <si>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</si>
  <si>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</si>
  <si>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</si>
  <si>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</si>
  <si>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</si>
  <si>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</si>
  <si>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</si>
  <si>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</si>
  <si>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</si>
  <si>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</si>
  <si>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</si>
  <si>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</si>
  <si>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</si>
  <si>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</si>
  <si>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</si>
  <si>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</si>
  <si>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</si>
  <si>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</si>
  <si>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</si>
  <si>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</si>
  <si>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</si>
  <si>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</si>
  <si>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</si>
  <si>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</si>
  <si>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</si>
  <si>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</si>
  <si>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</si>
  <si>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</si>
  <si>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</si>
  <si>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</si>
  <si>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</si>
  <si>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</si>
  <si>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</si>
  <si>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</si>
  <si>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</si>
  <si>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</si>
  <si>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</si>
  <si>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</si>
  <si>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</si>
  <si>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</si>
  <si>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</si>
  <si>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</si>
  <si>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</si>
  <si>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</si>
  <si>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</si>
  <si>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</si>
  <si>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</si>
  <si>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</si>
  <si>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</si>
  <si>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</si>
  <si>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</si>
  <si>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</si>
  <si>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</si>
  <si>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</si>
  <si>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</si>
  <si>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</si>
  <si>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</si>
  <si>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</si>
  <si>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</si>
  <si>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</si>
  <si>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</si>
  <si>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</si>
  <si>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</si>
  <si>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</si>
  <si>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</si>
  <si>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</si>
  <si>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</si>
  <si>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</si>
  <si>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</si>
  <si>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</si>
  <si>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</si>
  <si>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</si>
  <si>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</si>
  <si>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</si>
  <si>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</si>
  <si>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</si>
  <si>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</si>
  <si>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</si>
  <si>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</si>
  <si>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</si>
  <si>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</si>
  <si>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</si>
  <si>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</si>
  <si>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</si>
  <si>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</si>
  <si>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</si>
  <si>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</si>
  <si>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</si>
  <si>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</si>
  <si>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</si>
  <si>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</si>
  <si>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</si>
  <si>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</si>
  <si>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</si>
  <si>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</si>
  <si>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</si>
  <si>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</si>
  <si>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</si>
  <si>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</si>
  <si>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</si>
  <si>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</si>
  <si>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</si>
  <si>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</si>
  <si>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</si>
  <si>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</si>
  <si>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</si>
  <si>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</si>
  <si>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</si>
  <si>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</si>
  <si>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</si>
  <si>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</si>
  <si>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</si>
  <si>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</si>
  <si>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</si>
  <si>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</si>
  <si>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</si>
  <si>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</si>
  <si>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</si>
  <si>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</si>
  <si>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</si>
  <si>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</si>
  <si>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</si>
  <si>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</si>
  <si>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</si>
  <si>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</si>
  <si>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</si>
  <si>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</si>
  <si>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</si>
  <si>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</si>
  <si>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</si>
  <si>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</si>
  <si>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</si>
  <si>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</si>
  <si>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</si>
  <si>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</si>
  <si>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</si>
  <si>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</si>
  <si>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</si>
  <si>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</si>
  <si>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</si>
  <si>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</si>
  <si>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</si>
  <si>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</si>
  <si>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</si>
  <si>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</si>
  <si>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</si>
  <si>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</si>
  <si>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</si>
  <si>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</si>
  <si>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</si>
  <si>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</si>
  <si>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</si>
  <si>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</si>
  <si>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</si>
  <si>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</si>
  <si>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</si>
  <si>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</si>
  <si>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</si>
  <si>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</si>
  <si>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</si>
  <si>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</si>
  <si>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</si>
  <si>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</si>
  <si>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</si>
  <si>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</si>
  <si>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</si>
  <si>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</si>
  <si>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</si>
  <si>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</si>
  <si>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</si>
  <si>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</si>
  <si>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</si>
  <si>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</si>
  <si>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</si>
  <si>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</si>
  <si>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</si>
  <si>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</si>
  <si>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</si>
  <si>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</si>
  <si>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</si>
  <si>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</si>
  <si>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</si>
  <si>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</si>
  <si>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</si>
  <si>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</si>
  <si>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</si>
  <si>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</si>
  <si>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</si>
  <si>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</si>
  <si>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</si>
  <si>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</si>
  <si>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</si>
  <si>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</si>
  <si>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</si>
  <si>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</si>
  <si>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</si>
  <si>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</si>
  <si>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</si>
  <si>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</si>
  <si>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</si>
  <si>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</si>
  <si>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</si>
  <si>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</si>
  <si>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</si>
  <si>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</si>
  <si>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</si>
  <si>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</si>
  <si>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</si>
  <si>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</si>
  <si>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</si>
  <si>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</si>
  <si>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</si>
  <si>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</si>
  <si>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</si>
  <si>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</si>
  <si>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</si>
  <si>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</si>
  <si>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</si>
  <si>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</si>
  <si>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</si>
  <si>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</si>
  <si>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</si>
  <si>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</si>
  <si>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</si>
  <si>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</si>
  <si>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</si>
  <si>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</si>
  <si>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</si>
  <si>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</si>
  <si>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</si>
  <si>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</si>
  <si>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</si>
  <si>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</si>
  <si>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</si>
  <si>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</si>
  <si>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</si>
  <si>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</si>
  <si>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</si>
  <si>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</si>
  <si>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</si>
  <si>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</si>
  <si>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</si>
  <si>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</si>
  <si>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</si>
  <si>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</si>
  <si>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</si>
  <si>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</si>
  <si>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</si>
  <si>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</si>
  <si>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</si>
  <si>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</si>
  <si>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</si>
  <si>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</si>
  <si>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</si>
  <si>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</si>
  <si>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</si>
  <si>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</si>
  <si>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</si>
  <si>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</si>
  <si>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</si>
  <si>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</si>
  <si>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</si>
  <si>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</si>
  <si>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</si>
  <si>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</si>
  <si>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</si>
  <si>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</si>
  <si>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</si>
  <si>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</si>
  <si>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</si>
  <si>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</si>
  <si>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</si>
  <si>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</si>
  <si>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</si>
  <si>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</si>
  <si>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</si>
  <si>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</si>
  <si>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</si>
  <si>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</si>
  <si>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</si>
  <si>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</si>
  <si>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</si>
  <si>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</si>
  <si>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</si>
  <si>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</si>
  <si>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</si>
  <si>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</si>
  <si>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</si>
  <si>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</si>
  <si>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</si>
  <si>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</si>
  <si>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</si>
  <si>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</si>
  <si>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</si>
  <si>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</si>
  <si>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</si>
  <si>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</si>
  <si>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</si>
  <si>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</si>
  <si>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</si>
  <si>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</si>
  <si>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</si>
  <si>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</si>
  <si>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</si>
  <si>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</si>
  <si>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</si>
  <si>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</si>
  <si>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</si>
  <si>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</si>
  <si>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</si>
  <si>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</si>
  <si>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</si>
  <si>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</si>
  <si>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</si>
  <si>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</si>
  <si>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</si>
  <si>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</si>
  <si>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</si>
  <si>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</si>
  <si>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</si>
  <si>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</si>
  <si>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</si>
  <si>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</si>
  <si>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</si>
  <si>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</si>
  <si>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</si>
  <si>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</si>
  <si>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</si>
  <si>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</si>
  <si>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</si>
  <si>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</si>
  <si>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</si>
  <si>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</si>
  <si>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</si>
  <si>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</si>
  <si>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</si>
  <si>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</si>
  <si>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</si>
  <si>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</si>
  <si>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</si>
  <si>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</si>
  <si>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</si>
  <si>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</si>
  <si>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</si>
  <si>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</si>
  <si>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</si>
  <si>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</si>
  <si>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</si>
  <si>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new</t>
  </si>
  <si>
    <t>Status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</si>
  <si>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</si>
  <si>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</si>
  <si>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</si>
  <si>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</si>
  <si>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</si>
  <si>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</si>
  <si>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</si>
  <si>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</si>
  <si>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</si>
  <si>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</si>
  <si>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</si>
  <si>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</si>
  <si>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</si>
  <si>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</si>
  <si>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</si>
  <si>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</si>
  <si>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</si>
  <si>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</si>
  <si>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</si>
  <si>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</si>
  <si>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</si>
  <si>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</si>
  <si>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</si>
  <si>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</si>
  <si>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</si>
  <si>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</si>
  <si>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</si>
  <si>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</si>
  <si>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</si>
  <si>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</si>
  <si>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</si>
  <si>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</si>
  <si>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</si>
  <si>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</si>
  <si>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</si>
  <si>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</si>
  <si>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</si>
  <si>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</si>
  <si>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</si>
  <si>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</si>
  <si>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</si>
  <si>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</si>
  <si>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</si>
  <si>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</si>
  <si>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</si>
  <si>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</si>
  <si>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</si>
  <si>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</si>
  <si>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</si>
  <si>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</si>
  <si>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</si>
  <si>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</si>
  <si>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</si>
  <si>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</si>
  <si>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</si>
  <si>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</si>
  <si>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</si>
  <si>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</si>
  <si>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</si>
  <si>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</si>
  <si>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Mobile Assets</t>
  </si>
  <si>
    <t>Profiler Moorings</t>
  </si>
  <si>
    <t>Mesoscale Flanking</t>
  </si>
  <si>
    <t>Full Name</t>
  </si>
  <si>
    <t>Subsite Name</t>
  </si>
  <si>
    <t>Wire Following Profiler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</si>
  <si>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</si>
  <si>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</si>
  <si>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</si>
  <si>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</si>
  <si>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</si>
  <si>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</si>
  <si>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</si>
  <si>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</si>
  <si>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</si>
  <si>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Missing in SAF</t>
  </si>
  <si>
    <t>Change node type to PM in SAF</t>
  </si>
  <si>
    <t>Parent RD may change</t>
  </si>
  <si>
    <t xml:space="preserve">Surface Mooring </t>
  </si>
  <si>
    <t>Benthic Pkg</t>
  </si>
  <si>
    <t>Surface Mooring</t>
  </si>
  <si>
    <t>Profiler Mooring</t>
  </si>
  <si>
    <t>Surface-Piercing Profiler Mooring</t>
  </si>
  <si>
    <t>Hybrid Profiler</t>
  </si>
  <si>
    <t>Base</t>
  </si>
  <si>
    <t>Mooring</t>
  </si>
  <si>
    <t>Mooring A</t>
  </si>
  <si>
    <t>Mooring B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</si>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</sst>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4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0" applyNumberForma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2" fillId="2" borderId="0" xfId="24" applyFont="1"/>
    <xf numFmtId="0" fontId="3" fillId="0" borderId="0" xfId="1"/>
    <xf numFmtId="0" fontId="7" fillId="0" borderId="0" xfId="1" applyFont="1"/>
    <xf numFmtId="0" fontId="2" fillId="3" borderId="0" xfId="25" applyFont="1" applyAlignment="1">
      <alignment horizontal="left"/>
    </xf>
    <xf numFmtId="0" fontId="1" fillId="3" borderId="0" xfId="25" applyAlignment="1">
      <alignment horizontal="left"/>
    </xf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</cellXfs>
  <cellStyles count="246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314</v>
      </c>
      <c r="B1" s="1" t="s">
        <v>101</v>
      </c>
      <c r="C1" s="1" t="s">
        <v>662</v>
      </c>
      <c r="D1" s="1" t="s">
        <v>672</v>
      </c>
    </row>
    <row r="2" spans="1:4">
      <c r="A2" t="s">
        <v>27</v>
      </c>
      <c r="B2" t="s">
        <v>666</v>
      </c>
      <c r="C2" t="s">
        <v>667</v>
      </c>
      <c r="D2" t="s">
        <v>668</v>
      </c>
    </row>
    <row r="3" spans="1:4">
      <c r="A3" t="s">
        <v>7</v>
      </c>
      <c r="B3" t="s">
        <v>669</v>
      </c>
      <c r="C3" t="s">
        <v>670</v>
      </c>
      <c r="D3" t="s">
        <v>671</v>
      </c>
    </row>
    <row r="4" spans="1:4">
      <c r="A4" t="s">
        <v>436</v>
      </c>
      <c r="B4" t="s">
        <v>663</v>
      </c>
      <c r="C4" t="s">
        <v>664</v>
      </c>
      <c r="D4" t="s">
        <v>665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/>
  </sheetViews>
  <sheetFormatPr baseColWidth="10" defaultRowHeight="15" x14ac:dyDescent="0"/>
  <cols>
    <col min="1" max="1" width="12" customWidth="1"/>
    <col min="2" max="3" width="20.5" customWidth="1"/>
    <col min="4" max="4" width="11.1640625" customWidth="1"/>
  </cols>
  <sheetData>
    <row r="1" spans="1:4" s="1" customFormat="1">
      <c r="A1" s="1" t="s">
        <v>100</v>
      </c>
      <c r="B1" s="1" t="s">
        <v>633</v>
      </c>
      <c r="C1" s="7" t="s">
        <v>101</v>
      </c>
      <c r="D1" s="1" t="s">
        <v>430</v>
      </c>
    </row>
    <row r="2" spans="1:4">
      <c r="A2" t="s">
        <v>431</v>
      </c>
      <c r="B2" t="s">
        <v>559</v>
      </c>
      <c r="C2" s="16" t="s">
        <v>114</v>
      </c>
      <c r="D2" t="s">
        <v>7</v>
      </c>
    </row>
    <row r="3" spans="1:4">
      <c r="A3" t="s">
        <v>122</v>
      </c>
      <c r="B3" t="s">
        <v>560</v>
      </c>
      <c r="C3" s="16" t="s">
        <v>166</v>
      </c>
      <c r="D3" t="s">
        <v>27</v>
      </c>
    </row>
    <row r="4" spans="1:4">
      <c r="A4" t="s">
        <v>432</v>
      </c>
      <c r="B4" t="s">
        <v>192</v>
      </c>
      <c r="C4" s="6" t="s">
        <v>192</v>
      </c>
      <c r="D4" t="s">
        <v>27</v>
      </c>
    </row>
    <row r="5" spans="1:4">
      <c r="A5" t="s">
        <v>433</v>
      </c>
      <c r="B5" t="s">
        <v>210</v>
      </c>
      <c r="C5" s="6" t="s">
        <v>210</v>
      </c>
      <c r="D5" t="s">
        <v>27</v>
      </c>
    </row>
    <row r="6" spans="1:4">
      <c r="A6" t="s">
        <v>196</v>
      </c>
      <c r="B6" t="s">
        <v>219</v>
      </c>
      <c r="C6" s="6" t="s">
        <v>219</v>
      </c>
      <c r="D6" t="s">
        <v>27</v>
      </c>
    </row>
    <row r="7" spans="1:4">
      <c r="A7" t="s">
        <v>434</v>
      </c>
      <c r="B7" t="s">
        <v>226</v>
      </c>
      <c r="C7" s="6" t="s">
        <v>226</v>
      </c>
      <c r="D7" t="s">
        <v>27</v>
      </c>
    </row>
    <row r="8" spans="1:4">
      <c r="A8" t="s">
        <v>435</v>
      </c>
      <c r="B8" t="s">
        <v>287</v>
      </c>
      <c r="C8" s="6" t="s">
        <v>287</v>
      </c>
      <c r="D8" t="s">
        <v>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4" width="21.83203125" customWidth="1"/>
    <col min="5" max="5" width="37.83203125" customWidth="1"/>
    <col min="6" max="6" width="11.5" customWidth="1"/>
    <col min="9" max="9" width="24.1640625" bestFit="1" customWidth="1"/>
  </cols>
  <sheetData>
    <row r="1" spans="1:5" s="1" customFormat="1">
      <c r="A1" s="1" t="s">
        <v>100</v>
      </c>
      <c r="B1" s="1" t="s">
        <v>633</v>
      </c>
      <c r="C1" s="1" t="s">
        <v>104</v>
      </c>
      <c r="D1" s="7" t="s">
        <v>632</v>
      </c>
      <c r="E1" s="1" t="s">
        <v>637</v>
      </c>
    </row>
    <row r="2" spans="1:5">
      <c r="A2" t="s">
        <v>577</v>
      </c>
      <c r="B2" t="s">
        <v>578</v>
      </c>
      <c r="C2" t="str">
        <f>VLOOKUP(LEFT(A2,2),Arrays!$A$2:$C$8,3)</f>
        <v>Coastal Endurance</v>
      </c>
      <c r="D2" s="6" t="s">
        <v>115</v>
      </c>
      <c r="E2" t="str">
        <f>C2 &amp; " " &amp; D2</f>
        <v>Coastal Endurance Oregon Inshore</v>
      </c>
    </row>
    <row r="3" spans="1:5">
      <c r="A3" t="s">
        <v>579</v>
      </c>
      <c r="B3" t="s">
        <v>580</v>
      </c>
      <c r="C3" t="str">
        <f>VLOOKUP(LEFT(A3,2),Arrays!$A$2:$C$8,3)</f>
        <v>Coastal Endurance</v>
      </c>
      <c r="D3" s="6" t="s">
        <v>127</v>
      </c>
      <c r="E3" t="str">
        <f t="shared" ref="E3:E30" si="0">C3 &amp; " " &amp; D3</f>
        <v>Coastal Endurance Oregon Shelf</v>
      </c>
    </row>
    <row r="4" spans="1:5">
      <c r="A4" t="s">
        <v>581</v>
      </c>
      <c r="B4" t="s">
        <v>582</v>
      </c>
      <c r="C4" t="str">
        <f>VLOOKUP(LEFT(A4,2),Arrays!$A$2:$C$8,3)</f>
        <v>Coastal Endurance</v>
      </c>
      <c r="D4" s="6" t="s">
        <v>141</v>
      </c>
      <c r="E4" t="str">
        <f t="shared" si="0"/>
        <v>Coastal Endurance Oregon Offshore</v>
      </c>
    </row>
    <row r="5" spans="1:5">
      <c r="A5" t="s">
        <v>583</v>
      </c>
      <c r="B5" t="s">
        <v>584</v>
      </c>
      <c r="C5" t="str">
        <f>VLOOKUP(LEFT(A5,2),Arrays!$A$2:$C$8,3)</f>
        <v>Coastal Endurance</v>
      </c>
      <c r="D5" s="6" t="s">
        <v>634</v>
      </c>
      <c r="E5" t="str">
        <f t="shared" si="0"/>
        <v>Coastal Endurance Mobile Assets</v>
      </c>
    </row>
    <row r="6" spans="1:5">
      <c r="A6" t="s">
        <v>585</v>
      </c>
      <c r="B6" t="s">
        <v>586</v>
      </c>
      <c r="C6" t="str">
        <f>VLOOKUP(LEFT(A6,2),Arrays!$A$2:$C$8,3)</f>
        <v>Coastal Endurance</v>
      </c>
      <c r="D6" s="6" t="s">
        <v>146</v>
      </c>
      <c r="E6" t="str">
        <f t="shared" si="0"/>
        <v>Coastal Endurance Washington Inshore</v>
      </c>
    </row>
    <row r="7" spans="1:5">
      <c r="A7" t="s">
        <v>587</v>
      </c>
      <c r="B7" t="s">
        <v>588</v>
      </c>
      <c r="C7" t="str">
        <f>VLOOKUP(LEFT(A7,2),Arrays!$A$2:$C$8,3)</f>
        <v>Coastal Endurance</v>
      </c>
      <c r="D7" s="6" t="s">
        <v>152</v>
      </c>
      <c r="E7" t="str">
        <f t="shared" si="0"/>
        <v>Coastal Endurance Washington Shelf</v>
      </c>
    </row>
    <row r="8" spans="1:5">
      <c r="A8" t="s">
        <v>589</v>
      </c>
      <c r="B8" t="s">
        <v>590</v>
      </c>
      <c r="C8" t="str">
        <f>VLOOKUP(LEFT(A8,2),Arrays!$A$2:$C$8,3)</f>
        <v>Coastal Endurance</v>
      </c>
      <c r="D8" s="6" t="s">
        <v>160</v>
      </c>
      <c r="E8" t="str">
        <f t="shared" si="0"/>
        <v>Coastal Endurance Washington Offshore</v>
      </c>
    </row>
    <row r="9" spans="1:5">
      <c r="A9" t="s">
        <v>591</v>
      </c>
      <c r="B9" t="s">
        <v>537</v>
      </c>
      <c r="C9" t="str">
        <f>VLOOKUP(LEFT(A9,2),Arrays!$A$2:$C$8,3)</f>
        <v>Coastal Pioneer</v>
      </c>
      <c r="D9" s="6" t="s">
        <v>167</v>
      </c>
      <c r="E9" t="str">
        <f t="shared" si="0"/>
        <v>Coastal Pioneer Central</v>
      </c>
    </row>
    <row r="10" spans="1:5">
      <c r="A10" t="s">
        <v>592</v>
      </c>
      <c r="B10" t="s">
        <v>593</v>
      </c>
      <c r="C10" t="str">
        <f>VLOOKUP(LEFT(A10,2),Arrays!$A$2:$C$8,3)</f>
        <v>Coastal Pioneer</v>
      </c>
      <c r="D10" s="16" t="s">
        <v>635</v>
      </c>
      <c r="E10" t="str">
        <f t="shared" si="0"/>
        <v>Coastal Pioneer Profiler Moorings</v>
      </c>
    </row>
    <row r="11" spans="1:5">
      <c r="A11" t="s">
        <v>594</v>
      </c>
      <c r="B11" t="s">
        <v>491</v>
      </c>
      <c r="C11" t="str">
        <f>VLOOKUP(LEFT(A11,2),Arrays!$A$2:$C$8,3)</f>
        <v>Coastal Pioneer</v>
      </c>
      <c r="D11" s="6" t="s">
        <v>182</v>
      </c>
      <c r="E11" t="str">
        <f t="shared" si="0"/>
        <v>Coastal Pioneer Inshore</v>
      </c>
    </row>
    <row r="12" spans="1:5">
      <c r="A12" t="s">
        <v>595</v>
      </c>
      <c r="B12" t="s">
        <v>493</v>
      </c>
      <c r="C12" t="str">
        <f>VLOOKUP(LEFT(A12,2),Arrays!$A$2:$C$8,3)</f>
        <v>Coastal Pioneer</v>
      </c>
      <c r="D12" s="6" t="s">
        <v>187</v>
      </c>
      <c r="E12" t="str">
        <f t="shared" si="0"/>
        <v>Coastal Pioneer Offshore</v>
      </c>
    </row>
    <row r="13" spans="1:5">
      <c r="A13" t="s">
        <v>596</v>
      </c>
      <c r="B13" t="s">
        <v>597</v>
      </c>
      <c r="C13" t="str">
        <f>VLOOKUP(LEFT(A13,2),Arrays!$A$2:$C$8,3)</f>
        <v>Coastal Pioneer</v>
      </c>
      <c r="D13" s="6" t="s">
        <v>634</v>
      </c>
      <c r="E13" t="str">
        <f t="shared" si="0"/>
        <v>Coastal Pioneer Mobile Assets</v>
      </c>
    </row>
    <row r="14" spans="1:5">
      <c r="A14" t="s">
        <v>598</v>
      </c>
      <c r="B14" t="s">
        <v>599</v>
      </c>
      <c r="C14" t="str">
        <f>VLOOKUP(LEFT(A14,2),Arrays!$A$2:$C$8,3)</f>
        <v>Global Argentine Basin</v>
      </c>
      <c r="D14" s="6" t="s">
        <v>193</v>
      </c>
      <c r="E14" t="str">
        <f t="shared" si="0"/>
        <v>Global Argentine Basin Surface</v>
      </c>
    </row>
    <row r="15" spans="1:5">
      <c r="A15" t="s">
        <v>600</v>
      </c>
      <c r="B15" t="s">
        <v>601</v>
      </c>
      <c r="C15" t="str">
        <f>VLOOKUP(LEFT(A15,2),Arrays!$A$2:$C$8,3)</f>
        <v>Global Argentine Basin</v>
      </c>
      <c r="D15" s="6" t="s">
        <v>197</v>
      </c>
      <c r="E15" t="str">
        <f t="shared" si="0"/>
        <v>Global Argentine Basin Subsurface</v>
      </c>
    </row>
    <row r="16" spans="1:5">
      <c r="A16" t="s">
        <v>602</v>
      </c>
      <c r="B16" t="s">
        <v>603</v>
      </c>
      <c r="C16" t="str">
        <f>VLOOKUP(LEFT(A16,2),Arrays!$A$2:$C$8,3)</f>
        <v>Global Argentine Basin</v>
      </c>
      <c r="D16" s="6" t="s">
        <v>636</v>
      </c>
      <c r="E16" t="str">
        <f t="shared" si="0"/>
        <v>Global Argentine Basin Mesoscale Flanking</v>
      </c>
    </row>
    <row r="17" spans="1:5">
      <c r="A17" t="s">
        <v>604</v>
      </c>
      <c r="B17" t="s">
        <v>605</v>
      </c>
      <c r="C17" t="str">
        <f>VLOOKUP(LEFT(A17,2),Arrays!$A$2:$C$8,3)</f>
        <v>Global Argentine Basin</v>
      </c>
      <c r="D17" s="6" t="s">
        <v>634</v>
      </c>
      <c r="E17" t="str">
        <f t="shared" si="0"/>
        <v>Global Argentine Basin Mobile Assets</v>
      </c>
    </row>
    <row r="18" spans="1:5">
      <c r="A18" t="s">
        <v>606</v>
      </c>
      <c r="B18" t="s">
        <v>607</v>
      </c>
      <c r="C18" t="str">
        <f>VLOOKUP(LEFT(A18,2),Arrays!$A$2:$C$8,3)</f>
        <v>Global Irminger Sea</v>
      </c>
      <c r="D18" s="6" t="s">
        <v>193</v>
      </c>
      <c r="E18" t="str">
        <f t="shared" si="0"/>
        <v>Global Irminger Sea Surface</v>
      </c>
    </row>
    <row r="19" spans="1:5">
      <c r="A19" t="s">
        <v>608</v>
      </c>
      <c r="B19" t="s">
        <v>609</v>
      </c>
      <c r="C19" t="str">
        <f>VLOOKUP(LEFT(A19,2),Arrays!$A$2:$C$8,3)</f>
        <v>Global Irminger Sea</v>
      </c>
      <c r="D19" s="6" t="s">
        <v>197</v>
      </c>
      <c r="E19" t="str">
        <f t="shared" si="0"/>
        <v>Global Irminger Sea Subsurface</v>
      </c>
    </row>
    <row r="20" spans="1:5">
      <c r="A20" t="s">
        <v>610</v>
      </c>
      <c r="B20" t="s">
        <v>611</v>
      </c>
      <c r="C20" t="str">
        <f>VLOOKUP(LEFT(A20,2),Arrays!$A$2:$C$8,3)</f>
        <v>Global Irminger Sea</v>
      </c>
      <c r="D20" s="6" t="s">
        <v>636</v>
      </c>
      <c r="E20" t="str">
        <f t="shared" si="0"/>
        <v>Global Irminger Sea Mesoscale Flanking</v>
      </c>
    </row>
    <row r="21" spans="1:5">
      <c r="A21" t="s">
        <v>612</v>
      </c>
      <c r="B21" t="s">
        <v>613</v>
      </c>
      <c r="C21" t="str">
        <f>VLOOKUP(LEFT(A21,2),Arrays!$A$2:$C$8,3)</f>
        <v>Global Irminger Sea</v>
      </c>
      <c r="D21" s="6" t="s">
        <v>634</v>
      </c>
      <c r="E21" t="str">
        <f t="shared" si="0"/>
        <v>Global Irminger Sea Mobile Assets</v>
      </c>
    </row>
    <row r="22" spans="1:5">
      <c r="A22" t="s">
        <v>614</v>
      </c>
      <c r="B22" t="s">
        <v>615</v>
      </c>
      <c r="C22" t="str">
        <f>VLOOKUP(LEFT(A22,2),Arrays!$A$2:$C$8,3)</f>
        <v>Global Station Papa</v>
      </c>
      <c r="D22" s="6" t="s">
        <v>197</v>
      </c>
      <c r="E22" t="str">
        <f t="shared" si="0"/>
        <v>Global Station Papa Subsurface</v>
      </c>
    </row>
    <row r="23" spans="1:5">
      <c r="A23" t="s">
        <v>616</v>
      </c>
      <c r="B23" t="s">
        <v>617</v>
      </c>
      <c r="C23" t="str">
        <f>VLOOKUP(LEFT(A23,2),Arrays!$A$2:$C$8,3)</f>
        <v>Global Station Papa</v>
      </c>
      <c r="D23" s="6" t="s">
        <v>636</v>
      </c>
      <c r="E23" t="str">
        <f t="shared" si="0"/>
        <v>Global Station Papa Mesoscale Flanking</v>
      </c>
    </row>
    <row r="24" spans="1:5">
      <c r="A24" t="s">
        <v>618</v>
      </c>
      <c r="B24" t="s">
        <v>619</v>
      </c>
      <c r="C24" t="str">
        <f>VLOOKUP(LEFT(A24,2),Arrays!$A$2:$C$8,3)</f>
        <v>Global Station Papa</v>
      </c>
      <c r="D24" s="6" t="s">
        <v>634</v>
      </c>
      <c r="E24" t="str">
        <f t="shared" si="0"/>
        <v>Global Station Papa Mobile Assets</v>
      </c>
    </row>
    <row r="25" spans="1:5">
      <c r="A25" t="s">
        <v>620</v>
      </c>
      <c r="B25" t="s">
        <v>621</v>
      </c>
      <c r="C25" t="str">
        <f>VLOOKUP(LEFT(A25,2),Arrays!$A$2:$C$8,3)</f>
        <v>Global Southern Ocean</v>
      </c>
      <c r="D25" s="6" t="s">
        <v>193</v>
      </c>
      <c r="E25" t="str">
        <f t="shared" si="0"/>
        <v>Global Southern Ocean Surface</v>
      </c>
    </row>
    <row r="26" spans="1:5">
      <c r="A26" t="s">
        <v>622</v>
      </c>
      <c r="B26" t="s">
        <v>623</v>
      </c>
      <c r="C26" t="str">
        <f>VLOOKUP(LEFT(A26,2),Arrays!$A$2:$C$8,3)</f>
        <v>Global Southern Ocean</v>
      </c>
      <c r="D26" s="6" t="s">
        <v>197</v>
      </c>
      <c r="E26" t="str">
        <f t="shared" si="0"/>
        <v>Global Southern Ocean Subsurface</v>
      </c>
    </row>
    <row r="27" spans="1:5">
      <c r="A27" t="s">
        <v>624</v>
      </c>
      <c r="B27" t="s">
        <v>625</v>
      </c>
      <c r="C27" t="str">
        <f>VLOOKUP(LEFT(A27,2),Arrays!$A$2:$C$8,3)</f>
        <v>Global Southern Ocean</v>
      </c>
      <c r="D27" s="6" t="s">
        <v>636</v>
      </c>
      <c r="E27" t="str">
        <f t="shared" si="0"/>
        <v>Global Southern Ocean Mesoscale Flanking</v>
      </c>
    </row>
    <row r="28" spans="1:5">
      <c r="A28" t="s">
        <v>626</v>
      </c>
      <c r="B28" t="s">
        <v>627</v>
      </c>
      <c r="C28" t="str">
        <f>VLOOKUP(LEFT(A28,2),Arrays!$A$2:$C$8,3)</f>
        <v>Global Southern Ocean</v>
      </c>
      <c r="D28" s="6" t="s">
        <v>634</v>
      </c>
      <c r="E28" t="str">
        <f t="shared" si="0"/>
        <v>Global Southern Ocean Mobile Assets</v>
      </c>
    </row>
    <row r="29" spans="1:5">
      <c r="A29" t="s">
        <v>628</v>
      </c>
      <c r="B29" t="s">
        <v>629</v>
      </c>
      <c r="C29" t="str">
        <f>VLOOKUP(LEFT(A29,2),Arrays!$A$2:$C$8,3)</f>
        <v>Regional</v>
      </c>
      <c r="D29" s="6" t="s">
        <v>629</v>
      </c>
      <c r="E29" t="str">
        <f t="shared" si="0"/>
        <v>Regional Hydrate Ridge</v>
      </c>
    </row>
    <row r="30" spans="1:5">
      <c r="A30" t="s">
        <v>630</v>
      </c>
      <c r="B30" t="s">
        <v>631</v>
      </c>
      <c r="C30" t="str">
        <f>VLOOKUP(LEFT(A30,2),Arrays!$A$2:$C$8,3)</f>
        <v>Regional</v>
      </c>
      <c r="D30" s="6" t="s">
        <v>631</v>
      </c>
      <c r="E30" t="str">
        <f t="shared" si="0"/>
        <v>Regional Axial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A58" sqref="A58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37.5" style="10" bestFit="1" customWidth="1"/>
    <col min="6" max="6" width="28.33203125" style="14" bestFit="1" customWidth="1"/>
    <col min="7" max="7" width="62.5" style="10" bestFit="1" customWidth="1"/>
    <col min="8" max="8" width="15.5" bestFit="1" customWidth="1"/>
    <col min="10" max="10" width="37.83203125" customWidth="1"/>
  </cols>
  <sheetData>
    <row r="1" spans="1:10" s="1" customFormat="1">
      <c r="A1" s="1" t="s">
        <v>100</v>
      </c>
      <c r="B1" s="1" t="s">
        <v>437</v>
      </c>
      <c r="C1" s="1" t="s">
        <v>438</v>
      </c>
      <c r="D1" s="1" t="s">
        <v>633</v>
      </c>
      <c r="E1" s="11" t="s">
        <v>105</v>
      </c>
      <c r="F1" s="12" t="s">
        <v>632</v>
      </c>
      <c r="G1" s="11" t="s">
        <v>637</v>
      </c>
      <c r="H1" s="1" t="s">
        <v>3</v>
      </c>
      <c r="J1"/>
    </row>
    <row r="2" spans="1:10">
      <c r="A2" t="s">
        <v>112</v>
      </c>
      <c r="B2" t="s">
        <v>439</v>
      </c>
      <c r="C2" t="s">
        <v>440</v>
      </c>
      <c r="D2" t="s">
        <v>111</v>
      </c>
      <c r="E2" s="10" t="str">
        <f>VLOOKUP(LEFT(A2,4),Sites!$A$2:$E$30,5)</f>
        <v>Coastal Endurance Oregon Inshore</v>
      </c>
      <c r="F2" s="15" t="s">
        <v>652</v>
      </c>
      <c r="G2" s="10" t="str">
        <f t="shared" ref="G2:G33" si="0">E2 &amp; IF(ISBLANK(F2),""," " &amp; F2)</f>
        <v xml:space="preserve">Coastal Endurance Oregon Inshore Surface Mooring </v>
      </c>
      <c r="H2" s="2" t="s">
        <v>7</v>
      </c>
    </row>
    <row r="3" spans="1:10">
      <c r="A3" t="s">
        <v>121</v>
      </c>
      <c r="B3" t="s">
        <v>441</v>
      </c>
      <c r="C3" t="s">
        <v>440</v>
      </c>
      <c r="D3" t="s">
        <v>120</v>
      </c>
      <c r="E3" s="10" t="str">
        <f>VLOOKUP(LEFT(A3,4),Sites!$A$2:$E$30,5)</f>
        <v>Coastal Endurance Oregon Inshore</v>
      </c>
      <c r="F3" s="15" t="s">
        <v>564</v>
      </c>
      <c r="G3" s="10" t="str">
        <f t="shared" si="0"/>
        <v>Coastal Endurance Oregon Inshore Surface Piercing Profiler Mooring</v>
      </c>
      <c r="H3" s="2" t="s">
        <v>7</v>
      </c>
    </row>
    <row r="4" spans="1:10">
      <c r="A4" t="s">
        <v>125</v>
      </c>
      <c r="B4" t="s">
        <v>442</v>
      </c>
      <c r="C4" t="s">
        <v>443</v>
      </c>
      <c r="D4" t="s">
        <v>124</v>
      </c>
      <c r="E4" s="10" t="str">
        <f>VLOOKUP(LEFT(A4,4),Sites!$A$2:$E$30,5)</f>
        <v>Coastal Endurance Oregon Shelf</v>
      </c>
      <c r="F4" s="15" t="s">
        <v>653</v>
      </c>
      <c r="G4" s="10" t="str">
        <f t="shared" si="0"/>
        <v>Coastal Endurance Oregon Shelf Benthic Pkg</v>
      </c>
      <c r="H4" s="2" t="s">
        <v>7</v>
      </c>
    </row>
    <row r="5" spans="1:10">
      <c r="A5" t="s">
        <v>132</v>
      </c>
      <c r="B5" t="s">
        <v>444</v>
      </c>
      <c r="C5" t="s">
        <v>443</v>
      </c>
      <c r="D5" t="s">
        <v>131</v>
      </c>
      <c r="E5" s="10" t="str">
        <f>VLOOKUP(LEFT(A5,4),Sites!$A$2:$E$30,5)</f>
        <v>Coastal Endurance Oregon Shelf</v>
      </c>
      <c r="F5" s="15" t="s">
        <v>654</v>
      </c>
      <c r="G5" s="10" t="str">
        <f t="shared" si="0"/>
        <v>Coastal Endurance Oregon Shelf Surface Mooring</v>
      </c>
      <c r="H5" s="2" t="s">
        <v>7</v>
      </c>
    </row>
    <row r="6" spans="1:10">
      <c r="A6" t="s">
        <v>138</v>
      </c>
      <c r="B6" t="s">
        <v>445</v>
      </c>
      <c r="C6" t="s">
        <v>443</v>
      </c>
      <c r="D6" t="s">
        <v>137</v>
      </c>
      <c r="E6" s="10" t="str">
        <f>VLOOKUP(LEFT(A6,4),Sites!$A$2:$E$30,5)</f>
        <v>Coastal Endurance Oregon Shelf</v>
      </c>
      <c r="F6" s="15" t="s">
        <v>564</v>
      </c>
      <c r="G6" s="10" t="str">
        <f t="shared" si="0"/>
        <v>Coastal Endurance Oregon Shelf Surface Piercing Profiler Mooring</v>
      </c>
      <c r="H6" s="2" t="s">
        <v>7</v>
      </c>
    </row>
    <row r="7" spans="1:10">
      <c r="A7" t="s">
        <v>140</v>
      </c>
      <c r="B7" t="s">
        <v>446</v>
      </c>
      <c r="C7" t="s">
        <v>447</v>
      </c>
      <c r="D7" t="s">
        <v>139</v>
      </c>
      <c r="E7" s="10" t="str">
        <f>VLOOKUP(LEFT(A7,4),Sites!$A$2:$E$30,5)</f>
        <v>Coastal Endurance Oregon Offshore</v>
      </c>
      <c r="F7" s="15" t="s">
        <v>653</v>
      </c>
      <c r="G7" s="10" t="str">
        <f t="shared" si="0"/>
        <v>Coastal Endurance Oregon Offshore Benthic Pkg</v>
      </c>
      <c r="H7" s="2" t="s">
        <v>7</v>
      </c>
    </row>
    <row r="8" spans="1:10">
      <c r="A8" t="s">
        <v>278</v>
      </c>
      <c r="B8" t="s">
        <v>448</v>
      </c>
      <c r="C8" t="s">
        <v>447</v>
      </c>
      <c r="D8" t="s">
        <v>277</v>
      </c>
      <c r="E8" s="10" t="str">
        <f>VLOOKUP(LEFT(A8,4),Sites!$A$2:$E$30,5)</f>
        <v>Coastal Endurance Oregon Offshore</v>
      </c>
      <c r="F8" s="15" t="s">
        <v>568</v>
      </c>
      <c r="G8" s="10" t="str">
        <f t="shared" si="0"/>
        <v>Coastal Endurance Oregon Offshore Hybrid Profiler Mooring</v>
      </c>
      <c r="H8" s="2" t="s">
        <v>7</v>
      </c>
    </row>
    <row r="9" spans="1:10">
      <c r="A9" t="s">
        <v>143</v>
      </c>
      <c r="B9" t="s">
        <v>449</v>
      </c>
      <c r="C9" t="s">
        <v>447</v>
      </c>
      <c r="D9" t="s">
        <v>142</v>
      </c>
      <c r="E9" s="10" t="str">
        <f>VLOOKUP(LEFT(A9,4),Sites!$A$2:$E$30,5)</f>
        <v>Coastal Endurance Oregon Offshore</v>
      </c>
      <c r="F9" s="15" t="s">
        <v>654</v>
      </c>
      <c r="G9" s="10" t="str">
        <f t="shared" si="0"/>
        <v>Coastal Endurance Oregon Offshore Surface Mooring</v>
      </c>
      <c r="H9" s="2" t="s">
        <v>7</v>
      </c>
    </row>
    <row r="10" spans="1:10">
      <c r="A10" t="s">
        <v>235</v>
      </c>
      <c r="B10" t="s">
        <v>450</v>
      </c>
      <c r="C10" t="s">
        <v>451</v>
      </c>
      <c r="D10" t="s">
        <v>233</v>
      </c>
      <c r="E10" s="10" t="str">
        <f>VLOOKUP(LEFT(A10,4),Sites!$A$2:$E$30,5)</f>
        <v>Coastal Endurance Mobile Assets</v>
      </c>
      <c r="F10" s="15"/>
      <c r="G10" s="10" t="str">
        <f t="shared" si="0"/>
        <v>Coastal Endurance Mobile Assets</v>
      </c>
      <c r="H10" s="2" t="s">
        <v>7</v>
      </c>
    </row>
    <row r="11" spans="1:10">
      <c r="A11" t="s">
        <v>145</v>
      </c>
      <c r="B11" t="s">
        <v>439</v>
      </c>
      <c r="C11" t="s">
        <v>452</v>
      </c>
      <c r="D11" t="s">
        <v>144</v>
      </c>
      <c r="E11" s="10" t="str">
        <f>VLOOKUP(LEFT(A11,4),Sites!$A$2:$E$30,5)</f>
        <v>Coastal Endurance Washington Inshore</v>
      </c>
      <c r="F11" s="15" t="s">
        <v>652</v>
      </c>
      <c r="G11" s="10" t="str">
        <f t="shared" si="0"/>
        <v xml:space="preserve">Coastal Endurance Washington Inshore Surface Mooring </v>
      </c>
      <c r="H11" s="2" t="s">
        <v>7</v>
      </c>
    </row>
    <row r="12" spans="1:10">
      <c r="A12" t="s">
        <v>148</v>
      </c>
      <c r="B12" t="s">
        <v>441</v>
      </c>
      <c r="C12" t="s">
        <v>452</v>
      </c>
      <c r="D12" t="s">
        <v>147</v>
      </c>
      <c r="E12" s="10" t="str">
        <f>VLOOKUP(LEFT(A12,4),Sites!$A$2:$E$30,5)</f>
        <v>Coastal Endurance Washington Inshore</v>
      </c>
      <c r="F12" s="15" t="s">
        <v>564</v>
      </c>
      <c r="G12" s="10" t="str">
        <f t="shared" si="0"/>
        <v>Coastal Endurance Washington Inshore Surface Piercing Profiler Mooring</v>
      </c>
      <c r="H12" s="2" t="s">
        <v>7</v>
      </c>
    </row>
    <row r="13" spans="1:10">
      <c r="A13" t="s">
        <v>150</v>
      </c>
      <c r="B13" t="s">
        <v>444</v>
      </c>
      <c r="C13" t="s">
        <v>453</v>
      </c>
      <c r="D13" t="s">
        <v>149</v>
      </c>
      <c r="E13" s="10" t="str">
        <f>VLOOKUP(LEFT(A13,4),Sites!$A$2:$E$30,5)</f>
        <v>Coastal Endurance Washington Shelf</v>
      </c>
      <c r="F13" s="15" t="s">
        <v>654</v>
      </c>
      <c r="G13" s="10" t="str">
        <f t="shared" si="0"/>
        <v>Coastal Endurance Washington Shelf Surface Mooring</v>
      </c>
      <c r="H13" s="2" t="s">
        <v>7</v>
      </c>
    </row>
    <row r="14" spans="1:10">
      <c r="A14" t="s">
        <v>156</v>
      </c>
      <c r="B14" t="s">
        <v>445</v>
      </c>
      <c r="C14" t="s">
        <v>453</v>
      </c>
      <c r="D14" t="s">
        <v>155</v>
      </c>
      <c r="E14" s="10" t="str">
        <f>VLOOKUP(LEFT(A14,4),Sites!$A$2:$E$30,5)</f>
        <v>Coastal Endurance Washington Shelf</v>
      </c>
      <c r="F14" s="15" t="s">
        <v>564</v>
      </c>
      <c r="G14" s="10" t="str">
        <f t="shared" si="0"/>
        <v>Coastal Endurance Washington Shelf Surface Piercing Profiler Mooring</v>
      </c>
      <c r="H14" s="2" t="s">
        <v>7</v>
      </c>
    </row>
    <row r="15" spans="1:10">
      <c r="A15" t="s">
        <v>158</v>
      </c>
      <c r="B15" t="s">
        <v>454</v>
      </c>
      <c r="C15" t="s">
        <v>455</v>
      </c>
      <c r="D15" t="s">
        <v>157</v>
      </c>
      <c r="E15" s="10" t="str">
        <f>VLOOKUP(LEFT(A15,4),Sites!$A$2:$E$30,5)</f>
        <v>Coastal Endurance Washington Offshore</v>
      </c>
      <c r="F15" s="15" t="s">
        <v>655</v>
      </c>
      <c r="G15" s="10" t="str">
        <f t="shared" si="0"/>
        <v>Coastal Endurance Washington Offshore Profiler Mooring</v>
      </c>
      <c r="H15" s="2" t="s">
        <v>7</v>
      </c>
    </row>
    <row r="16" spans="1:10">
      <c r="A16" t="s">
        <v>163</v>
      </c>
      <c r="B16" t="s">
        <v>449</v>
      </c>
      <c r="C16" t="s">
        <v>455</v>
      </c>
      <c r="D16" t="s">
        <v>162</v>
      </c>
      <c r="E16" s="10" t="str">
        <f>VLOOKUP(LEFT(A16,4),Sites!$A$2:$E$30,5)</f>
        <v>Coastal Endurance Washington Offshore</v>
      </c>
      <c r="F16" s="15" t="s">
        <v>654</v>
      </c>
      <c r="G16" s="10" t="str">
        <f t="shared" si="0"/>
        <v>Coastal Endurance Washington Offshore Surface Mooring</v>
      </c>
      <c r="H16" s="2" t="s">
        <v>7</v>
      </c>
    </row>
    <row r="17" spans="1:8">
      <c r="A17" t="s">
        <v>165</v>
      </c>
      <c r="B17" t="s">
        <v>456</v>
      </c>
      <c r="C17" t="s">
        <v>440</v>
      </c>
      <c r="D17" t="s">
        <v>164</v>
      </c>
      <c r="E17" s="10" t="str">
        <f>VLOOKUP(LEFT(A17,4),Sites!$A$2:$E$30,5)</f>
        <v>Coastal Pioneer Central</v>
      </c>
      <c r="F17" s="15" t="s">
        <v>654</v>
      </c>
      <c r="G17" s="10" t="str">
        <f t="shared" si="0"/>
        <v>Coastal Pioneer Central Surface Mooring</v>
      </c>
      <c r="H17" s="2" t="s">
        <v>27</v>
      </c>
    </row>
    <row r="18" spans="1:8">
      <c r="A18" t="s">
        <v>169</v>
      </c>
      <c r="B18" t="s">
        <v>457</v>
      </c>
      <c r="C18" t="s">
        <v>440</v>
      </c>
      <c r="D18" t="s">
        <v>168</v>
      </c>
      <c r="E18" s="10" t="str">
        <f>VLOOKUP(LEFT(A18,4),Sites!$A$2:$E$30,5)</f>
        <v>Coastal Pioneer Central</v>
      </c>
      <c r="F18" s="15" t="s">
        <v>656</v>
      </c>
      <c r="G18" s="10" t="str">
        <f t="shared" si="0"/>
        <v>Coastal Pioneer Central Surface-Piercing Profiler Mooring</v>
      </c>
      <c r="H18" s="2" t="s">
        <v>27</v>
      </c>
    </row>
    <row r="19" spans="1:8">
      <c r="A19" t="s">
        <v>171</v>
      </c>
      <c r="B19" t="s">
        <v>458</v>
      </c>
      <c r="C19" t="s">
        <v>443</v>
      </c>
      <c r="D19" t="s">
        <v>170</v>
      </c>
      <c r="E19" s="10" t="str">
        <f>VLOOKUP(LEFT(A19,4),Sites!$A$2:$E$30,5)</f>
        <v>Coastal Pioneer Profiler Moorings</v>
      </c>
      <c r="F19" s="15" t="s">
        <v>182</v>
      </c>
      <c r="G19" s="10" t="str">
        <f t="shared" si="0"/>
        <v>Coastal Pioneer Profiler Moorings Inshore</v>
      </c>
      <c r="H19" s="2" t="s">
        <v>27</v>
      </c>
    </row>
    <row r="20" spans="1:8">
      <c r="A20" t="s">
        <v>173</v>
      </c>
      <c r="B20" t="s">
        <v>459</v>
      </c>
      <c r="C20" t="s">
        <v>443</v>
      </c>
      <c r="D20" t="s">
        <v>172</v>
      </c>
      <c r="E20" s="10" t="str">
        <f>VLOOKUP(LEFT(A20,4),Sites!$A$2:$E$30,5)</f>
        <v>Coastal Pioneer Profiler Moorings</v>
      </c>
      <c r="F20" s="15" t="s">
        <v>187</v>
      </c>
      <c r="G20" s="10" t="str">
        <f t="shared" si="0"/>
        <v>Coastal Pioneer Profiler Moorings Offshore</v>
      </c>
      <c r="H20" s="2" t="s">
        <v>27</v>
      </c>
    </row>
    <row r="21" spans="1:8">
      <c r="A21" t="s">
        <v>175</v>
      </c>
      <c r="B21" t="s">
        <v>460</v>
      </c>
      <c r="C21" t="s">
        <v>443</v>
      </c>
      <c r="D21" t="s">
        <v>174</v>
      </c>
      <c r="E21" s="10" t="str">
        <f>VLOOKUP(LEFT(A21,4),Sites!$A$2:$E$30,5)</f>
        <v>Coastal Pioneer Profiler Moorings</v>
      </c>
      <c r="F21" s="15" t="s">
        <v>176</v>
      </c>
      <c r="G21" s="10" t="str">
        <f t="shared" si="0"/>
        <v>Coastal Pioneer Profiler Moorings Upstream Inshore</v>
      </c>
      <c r="H21" s="2" t="s">
        <v>27</v>
      </c>
    </row>
    <row r="22" spans="1:8">
      <c r="A22" t="s">
        <v>178</v>
      </c>
      <c r="B22" t="s">
        <v>461</v>
      </c>
      <c r="C22" t="s">
        <v>443</v>
      </c>
      <c r="D22" t="s">
        <v>177</v>
      </c>
      <c r="E22" s="10" t="str">
        <f>VLOOKUP(LEFT(A22,4),Sites!$A$2:$E$30,5)</f>
        <v>Coastal Pioneer Profiler Moorings</v>
      </c>
      <c r="F22" s="15" t="s">
        <v>179</v>
      </c>
      <c r="G22" s="10" t="str">
        <f t="shared" si="0"/>
        <v>Coastal Pioneer Profiler Moorings Upstream Offshore</v>
      </c>
      <c r="H22" s="2" t="s">
        <v>27</v>
      </c>
    </row>
    <row r="23" spans="1:8">
      <c r="A23" t="s">
        <v>181</v>
      </c>
      <c r="B23" t="s">
        <v>439</v>
      </c>
      <c r="C23" t="s">
        <v>462</v>
      </c>
      <c r="D23" t="s">
        <v>180</v>
      </c>
      <c r="E23" s="10" t="str">
        <f>VLOOKUP(LEFT(A23,4),Sites!$A$2:$E$30,5)</f>
        <v>Coastal Pioneer Inshore</v>
      </c>
      <c r="F23" s="15" t="s">
        <v>654</v>
      </c>
      <c r="G23" s="10" t="str">
        <f t="shared" si="0"/>
        <v>Coastal Pioneer Inshore Surface Mooring</v>
      </c>
      <c r="H23" s="2" t="s">
        <v>27</v>
      </c>
    </row>
    <row r="24" spans="1:8">
      <c r="A24" t="s">
        <v>184</v>
      </c>
      <c r="B24" t="s">
        <v>441</v>
      </c>
      <c r="C24" t="s">
        <v>462</v>
      </c>
      <c r="D24" t="s">
        <v>183</v>
      </c>
      <c r="E24" s="10" t="str">
        <f>VLOOKUP(LEFT(A24,4),Sites!$A$2:$E$30,5)</f>
        <v>Coastal Pioneer Inshore</v>
      </c>
      <c r="F24" s="15" t="s">
        <v>656</v>
      </c>
      <c r="G24" s="10" t="str">
        <f t="shared" si="0"/>
        <v>Coastal Pioneer Inshore Surface-Piercing Profiler Mooring</v>
      </c>
      <c r="H24" s="2" t="s">
        <v>27</v>
      </c>
    </row>
    <row r="25" spans="1:8">
      <c r="A25" t="s">
        <v>186</v>
      </c>
      <c r="B25" t="s">
        <v>454</v>
      </c>
      <c r="C25" t="s">
        <v>447</v>
      </c>
      <c r="D25" t="s">
        <v>185</v>
      </c>
      <c r="E25" s="10" t="str">
        <f>VLOOKUP(LEFT(A25,4),Sites!$A$2:$E$30,5)</f>
        <v>Coastal Pioneer Offshore</v>
      </c>
      <c r="F25" s="15" t="s">
        <v>655</v>
      </c>
      <c r="G25" s="10" t="str">
        <f t="shared" si="0"/>
        <v>Coastal Pioneer Offshore Profiler Mooring</v>
      </c>
      <c r="H25" s="2" t="s">
        <v>27</v>
      </c>
    </row>
    <row r="26" spans="1:8">
      <c r="A26" t="s">
        <v>189</v>
      </c>
      <c r="B26" t="s">
        <v>449</v>
      </c>
      <c r="C26" t="s">
        <v>447</v>
      </c>
      <c r="D26" t="s">
        <v>188</v>
      </c>
      <c r="E26" s="10" t="str">
        <f>VLOOKUP(LEFT(A26,4),Sites!$A$2:$E$30,5)</f>
        <v>Coastal Pioneer Offshore</v>
      </c>
      <c r="F26" s="15" t="s">
        <v>654</v>
      </c>
      <c r="G26" s="10" t="str">
        <f t="shared" si="0"/>
        <v>Coastal Pioneer Offshore Surface Mooring</v>
      </c>
      <c r="H26" s="2" t="s">
        <v>27</v>
      </c>
    </row>
    <row r="27" spans="1:8">
      <c r="A27" t="s">
        <v>244</v>
      </c>
      <c r="B27" t="s">
        <v>450</v>
      </c>
      <c r="C27" t="s">
        <v>451</v>
      </c>
      <c r="D27" t="s">
        <v>243</v>
      </c>
      <c r="E27" s="10" t="str">
        <f>VLOOKUP(LEFT(A27,4),Sites!$A$2:$E$30,5)</f>
        <v>Coastal Pioneer Mobile Assets</v>
      </c>
      <c r="F27" s="15"/>
      <c r="G27" s="10" t="str">
        <f t="shared" si="0"/>
        <v>Coastal Pioneer Mobile Assets</v>
      </c>
      <c r="H27" s="2" t="s">
        <v>27</v>
      </c>
    </row>
    <row r="28" spans="1:8">
      <c r="A28" t="s">
        <v>191</v>
      </c>
      <c r="B28" t="s">
        <v>463</v>
      </c>
      <c r="C28" t="s">
        <v>440</v>
      </c>
      <c r="D28" t="s">
        <v>190</v>
      </c>
      <c r="E28" s="10" t="str">
        <f>VLOOKUP(LEFT(A28,4),Sites!$A$2:$E$30,5)</f>
        <v>Global Argentine Basin Surface</v>
      </c>
      <c r="F28" s="15" t="s">
        <v>654</v>
      </c>
      <c r="G28" s="10" t="str">
        <f t="shared" si="0"/>
        <v>Global Argentine Basin Surface Surface Mooring</v>
      </c>
      <c r="H28" s="2" t="s">
        <v>27</v>
      </c>
    </row>
    <row r="29" spans="1:8">
      <c r="A29" t="s">
        <v>195</v>
      </c>
      <c r="B29" t="s">
        <v>464</v>
      </c>
      <c r="C29" t="s">
        <v>443</v>
      </c>
      <c r="D29" t="s">
        <v>194</v>
      </c>
      <c r="E29" s="10" t="str">
        <f>VLOOKUP(LEFT(A29,4),Sites!$A$2:$E$30,5)</f>
        <v>Global Argentine Basin Subsurface</v>
      </c>
      <c r="F29" s="15" t="s">
        <v>657</v>
      </c>
      <c r="G29" s="10" t="str">
        <f t="shared" si="0"/>
        <v>Global Argentine Basin Subsurface Hybrid Profiler</v>
      </c>
      <c r="H29" s="2" t="s">
        <v>27</v>
      </c>
    </row>
    <row r="30" spans="1:8">
      <c r="A30" t="s">
        <v>202</v>
      </c>
      <c r="B30" t="s">
        <v>465</v>
      </c>
      <c r="C30" t="s">
        <v>462</v>
      </c>
      <c r="D30" t="s">
        <v>201</v>
      </c>
      <c r="E30" s="10" t="str">
        <f>VLOOKUP(LEFT(A30,4),Sites!$A$2:$E$30,5)</f>
        <v>Global Argentine Basin Mesoscale Flanking</v>
      </c>
      <c r="F30" s="15" t="s">
        <v>660</v>
      </c>
      <c r="G30" s="10" t="str">
        <f t="shared" si="0"/>
        <v>Global Argentine Basin Mesoscale Flanking Mooring A</v>
      </c>
      <c r="H30" s="2" t="s">
        <v>27</v>
      </c>
    </row>
    <row r="31" spans="1:8">
      <c r="A31" t="s">
        <v>207</v>
      </c>
      <c r="B31" t="s">
        <v>466</v>
      </c>
      <c r="C31" t="s">
        <v>462</v>
      </c>
      <c r="D31" t="s">
        <v>206</v>
      </c>
      <c r="E31" s="10" t="str">
        <f>VLOOKUP(LEFT(A31,4),Sites!$A$2:$E$30,5)</f>
        <v>Global Argentine Basin Mesoscale Flanking</v>
      </c>
      <c r="F31" s="15" t="s">
        <v>661</v>
      </c>
      <c r="G31" s="10" t="str">
        <f t="shared" si="0"/>
        <v>Global Argentine Basin Mesoscale Flanking Mooring B</v>
      </c>
      <c r="H31" s="2" t="s">
        <v>27</v>
      </c>
    </row>
    <row r="32" spans="1:8">
      <c r="A32" t="s">
        <v>256</v>
      </c>
      <c r="B32" t="s">
        <v>450</v>
      </c>
      <c r="C32" t="s">
        <v>451</v>
      </c>
      <c r="D32" t="s">
        <v>254</v>
      </c>
      <c r="E32" s="10" t="str">
        <f>VLOOKUP(LEFT(A32,4),Sites!$A$2:$E$30,5)</f>
        <v>Global Argentine Basin Mobile Assets</v>
      </c>
      <c r="F32" s="15"/>
      <c r="G32" s="10" t="str">
        <f t="shared" si="0"/>
        <v>Global Argentine Basin Mobile Assets</v>
      </c>
      <c r="H32" s="2" t="s">
        <v>27</v>
      </c>
    </row>
    <row r="33" spans="1:8">
      <c r="A33" t="s">
        <v>209</v>
      </c>
      <c r="B33" t="s">
        <v>463</v>
      </c>
      <c r="C33" t="s">
        <v>440</v>
      </c>
      <c r="D33" t="s">
        <v>208</v>
      </c>
      <c r="E33" s="10" t="str">
        <f>VLOOKUP(LEFT(A33,4),Sites!$A$2:$E$30,5)</f>
        <v>Global Irminger Sea Surface</v>
      </c>
      <c r="F33" s="15" t="s">
        <v>654</v>
      </c>
      <c r="G33" s="10" t="str">
        <f t="shared" si="0"/>
        <v>Global Irminger Sea Surface Surface Mooring</v>
      </c>
      <c r="H33" s="2" t="s">
        <v>27</v>
      </c>
    </row>
    <row r="34" spans="1:8">
      <c r="A34" t="s">
        <v>212</v>
      </c>
      <c r="B34" t="s">
        <v>464</v>
      </c>
      <c r="C34" t="s">
        <v>443</v>
      </c>
      <c r="D34" t="s">
        <v>211</v>
      </c>
      <c r="E34" s="10" t="str">
        <f>VLOOKUP(LEFT(A34,4),Sites!$A$2:$E$30,5)</f>
        <v>Global Irminger Sea Subsurface</v>
      </c>
      <c r="F34" s="15" t="s">
        <v>657</v>
      </c>
      <c r="G34" s="10" t="str">
        <f t="shared" ref="G34:G65" si="1">E34 &amp; IF(ISBLANK(F34),""," " &amp; F34)</f>
        <v>Global Irminger Sea Subsurface Hybrid Profiler</v>
      </c>
      <c r="H34" s="2" t="s">
        <v>27</v>
      </c>
    </row>
    <row r="35" spans="1:8">
      <c r="A35" t="s">
        <v>214</v>
      </c>
      <c r="B35" t="s">
        <v>465</v>
      </c>
      <c r="C35" t="s">
        <v>462</v>
      </c>
      <c r="D35" t="s">
        <v>213</v>
      </c>
      <c r="E35" s="10" t="str">
        <f>VLOOKUP(LEFT(A35,4),Sites!$A$2:$E$30,5)</f>
        <v>Global Irminger Sea Mesoscale Flanking</v>
      </c>
      <c r="F35" s="15" t="s">
        <v>660</v>
      </c>
      <c r="G35" s="10" t="str">
        <f t="shared" si="1"/>
        <v>Global Irminger Sea Mesoscale Flanking Mooring A</v>
      </c>
      <c r="H35" s="2" t="s">
        <v>27</v>
      </c>
    </row>
    <row r="36" spans="1:8">
      <c r="A36" t="s">
        <v>216</v>
      </c>
      <c r="B36" t="s">
        <v>466</v>
      </c>
      <c r="C36" t="s">
        <v>462</v>
      </c>
      <c r="D36" t="s">
        <v>215</v>
      </c>
      <c r="E36" s="10" t="str">
        <f>VLOOKUP(LEFT(A36,4),Sites!$A$2:$E$30,5)</f>
        <v>Global Irminger Sea Mesoscale Flanking</v>
      </c>
      <c r="F36" s="15" t="s">
        <v>661</v>
      </c>
      <c r="G36" s="10" t="str">
        <f t="shared" si="1"/>
        <v>Global Irminger Sea Mesoscale Flanking Mooring B</v>
      </c>
      <c r="H36" s="2" t="s">
        <v>27</v>
      </c>
    </row>
    <row r="37" spans="1:8">
      <c r="A37" t="s">
        <v>264</v>
      </c>
      <c r="B37" t="s">
        <v>450</v>
      </c>
      <c r="C37" t="s">
        <v>451</v>
      </c>
      <c r="D37" t="s">
        <v>262</v>
      </c>
      <c r="E37" s="10" t="str">
        <f>VLOOKUP(LEFT(A37,4),Sites!$A$2:$E$30,5)</f>
        <v>Global Irminger Sea Mobile Assets</v>
      </c>
      <c r="F37" s="15" t="s">
        <v>634</v>
      </c>
      <c r="G37" s="10" t="str">
        <f t="shared" si="1"/>
        <v>Global Irminger Sea Mobile Assets Mobile Assets</v>
      </c>
      <c r="H37" s="2" t="s">
        <v>27</v>
      </c>
    </row>
    <row r="38" spans="1:8">
      <c r="A38" t="s">
        <v>218</v>
      </c>
      <c r="B38" t="s">
        <v>464</v>
      </c>
      <c r="C38" t="s">
        <v>443</v>
      </c>
      <c r="D38" t="s">
        <v>217</v>
      </c>
      <c r="E38" s="10" t="str">
        <f>VLOOKUP(LEFT(A38,4),Sites!$A$2:$E$30,5)</f>
        <v>Global Station Papa Subsurface</v>
      </c>
      <c r="F38" s="15" t="s">
        <v>657</v>
      </c>
      <c r="G38" s="10" t="str">
        <f t="shared" si="1"/>
        <v>Global Station Papa Subsurface Hybrid Profiler</v>
      </c>
      <c r="H38" s="2" t="s">
        <v>27</v>
      </c>
    </row>
    <row r="39" spans="1:8">
      <c r="A39" t="s">
        <v>221</v>
      </c>
      <c r="B39" t="s">
        <v>465</v>
      </c>
      <c r="C39" t="s">
        <v>462</v>
      </c>
      <c r="D39" t="s">
        <v>220</v>
      </c>
      <c r="E39" s="10" t="str">
        <f>VLOOKUP(LEFT(A39,4),Sites!$A$2:$E$30,5)</f>
        <v>Global Station Papa Mesoscale Flanking</v>
      </c>
      <c r="F39" s="15" t="s">
        <v>660</v>
      </c>
      <c r="G39" s="10" t="str">
        <f t="shared" si="1"/>
        <v>Global Station Papa Mesoscale Flanking Mooring A</v>
      </c>
      <c r="H39" s="2" t="s">
        <v>27</v>
      </c>
    </row>
    <row r="40" spans="1:8">
      <c r="A40" t="s">
        <v>223</v>
      </c>
      <c r="B40" t="s">
        <v>466</v>
      </c>
      <c r="C40" t="s">
        <v>462</v>
      </c>
      <c r="D40" t="s">
        <v>222</v>
      </c>
      <c r="E40" s="10" t="str">
        <f>VLOOKUP(LEFT(A40,4),Sites!$A$2:$E$30,5)</f>
        <v>Global Station Papa Mesoscale Flanking</v>
      </c>
      <c r="F40" s="15" t="s">
        <v>661</v>
      </c>
      <c r="G40" s="10" t="str">
        <f t="shared" si="1"/>
        <v>Global Station Papa Mesoscale Flanking Mooring B</v>
      </c>
      <c r="H40" s="2" t="s">
        <v>27</v>
      </c>
    </row>
    <row r="41" spans="1:8">
      <c r="A41" t="s">
        <v>269</v>
      </c>
      <c r="B41" t="s">
        <v>450</v>
      </c>
      <c r="C41" t="s">
        <v>451</v>
      </c>
      <c r="D41" t="s">
        <v>267</v>
      </c>
      <c r="E41" s="10" t="str">
        <f>VLOOKUP(LEFT(A41,4),Sites!$A$2:$E$30,5)</f>
        <v>Global Station Papa Mobile Assets</v>
      </c>
      <c r="F41" s="15"/>
      <c r="G41" s="10" t="str">
        <f t="shared" si="1"/>
        <v>Global Station Papa Mobile Assets</v>
      </c>
      <c r="H41" s="2" t="s">
        <v>27</v>
      </c>
    </row>
    <row r="42" spans="1:8">
      <c r="A42" t="s">
        <v>225</v>
      </c>
      <c r="B42" t="s">
        <v>463</v>
      </c>
      <c r="C42" t="s">
        <v>440</v>
      </c>
      <c r="D42" t="s">
        <v>224</v>
      </c>
      <c r="E42" s="10" t="str">
        <f>VLOOKUP(LEFT(A42,4),Sites!$A$2:$E$30,5)</f>
        <v>Global Southern Ocean Surface</v>
      </c>
      <c r="F42" s="15" t="s">
        <v>654</v>
      </c>
      <c r="G42" s="10" t="str">
        <f t="shared" si="1"/>
        <v>Global Southern Ocean Surface Surface Mooring</v>
      </c>
      <c r="H42" s="2" t="s">
        <v>27</v>
      </c>
    </row>
    <row r="43" spans="1:8">
      <c r="A43" t="s">
        <v>228</v>
      </c>
      <c r="B43" t="s">
        <v>464</v>
      </c>
      <c r="C43" t="s">
        <v>443</v>
      </c>
      <c r="D43" t="s">
        <v>227</v>
      </c>
      <c r="E43" s="10" t="str">
        <f>VLOOKUP(LEFT(A43,4),Sites!$A$2:$E$30,5)</f>
        <v>Global Southern Ocean Subsurface</v>
      </c>
      <c r="F43" s="15" t="s">
        <v>657</v>
      </c>
      <c r="G43" s="10" t="str">
        <f t="shared" si="1"/>
        <v>Global Southern Ocean Subsurface Hybrid Profiler</v>
      </c>
      <c r="H43" s="2" t="s">
        <v>27</v>
      </c>
    </row>
    <row r="44" spans="1:8">
      <c r="A44" t="s">
        <v>230</v>
      </c>
      <c r="B44" t="s">
        <v>465</v>
      </c>
      <c r="C44" t="s">
        <v>462</v>
      </c>
      <c r="D44" t="s">
        <v>229</v>
      </c>
      <c r="E44" s="10" t="str">
        <f>VLOOKUP(LEFT(A44,4),Sites!$A$2:$E$30,5)</f>
        <v>Global Southern Ocean Mesoscale Flanking</v>
      </c>
      <c r="F44" s="15" t="s">
        <v>660</v>
      </c>
      <c r="G44" s="10" t="str">
        <f t="shared" si="1"/>
        <v>Global Southern Ocean Mesoscale Flanking Mooring A</v>
      </c>
      <c r="H44" s="2" t="s">
        <v>27</v>
      </c>
    </row>
    <row r="45" spans="1:8">
      <c r="A45" t="s">
        <v>232</v>
      </c>
      <c r="B45" t="s">
        <v>466</v>
      </c>
      <c r="C45" t="s">
        <v>462</v>
      </c>
      <c r="D45" t="s">
        <v>231</v>
      </c>
      <c r="E45" s="10" t="str">
        <f>VLOOKUP(LEFT(A45,4),Sites!$A$2:$E$30,5)</f>
        <v>Global Southern Ocean Mesoscale Flanking</v>
      </c>
      <c r="F45" s="15" t="s">
        <v>661</v>
      </c>
      <c r="G45" s="10" t="str">
        <f t="shared" si="1"/>
        <v>Global Southern Ocean Mesoscale Flanking Mooring B</v>
      </c>
      <c r="H45" s="2" t="s">
        <v>27</v>
      </c>
    </row>
    <row r="46" spans="1:8">
      <c r="A46" t="s">
        <v>274</v>
      </c>
      <c r="B46" t="s">
        <v>450</v>
      </c>
      <c r="C46" t="s">
        <v>451</v>
      </c>
      <c r="D46" t="s">
        <v>272</v>
      </c>
      <c r="E46" s="10" t="str">
        <f>VLOOKUP(LEFT(A46,4),Sites!$A$2:$E$30,5)</f>
        <v>Global Southern Ocean Mobile Assets</v>
      </c>
      <c r="F46" s="15"/>
      <c r="G46" s="10" t="str">
        <f t="shared" si="1"/>
        <v>Global Southern Ocean Mobile Assets</v>
      </c>
      <c r="H46" s="2" t="s">
        <v>27</v>
      </c>
    </row>
    <row r="47" spans="1:8">
      <c r="A47" t="s">
        <v>286</v>
      </c>
      <c r="B47" t="s">
        <v>467</v>
      </c>
      <c r="C47" t="s">
        <v>440</v>
      </c>
      <c r="D47" t="s">
        <v>285</v>
      </c>
      <c r="E47" s="10" t="str">
        <f>VLOOKUP(LEFT(A47,4),Sites!$A$2:$E$30,5)</f>
        <v>Regional Hydrate Ridge</v>
      </c>
      <c r="F47" s="15" t="s">
        <v>285</v>
      </c>
      <c r="G47" s="10" t="str">
        <f t="shared" si="1"/>
        <v>Regional Hydrate Ridge Slope Base Vertical Mooring</v>
      </c>
      <c r="H47" s="2" t="s">
        <v>69</v>
      </c>
    </row>
    <row r="48" spans="1:8">
      <c r="A48" t="s">
        <v>291</v>
      </c>
      <c r="B48" t="s">
        <v>468</v>
      </c>
      <c r="C48" t="s">
        <v>440</v>
      </c>
      <c r="D48" t="s">
        <v>290</v>
      </c>
      <c r="E48" s="10" t="str">
        <f>VLOOKUP(LEFT(A48,4),Sites!$A$2:$E$30,5)</f>
        <v>Regional Hydrate Ridge</v>
      </c>
      <c r="F48" s="13" t="s">
        <v>290</v>
      </c>
      <c r="G48" s="10" t="str">
        <f t="shared" si="1"/>
        <v>Regional Hydrate Ridge Slope Base</v>
      </c>
      <c r="H48" s="2" t="s">
        <v>69</v>
      </c>
    </row>
    <row r="49" spans="1:8">
      <c r="A49" t="s">
        <v>295</v>
      </c>
      <c r="B49" t="s">
        <v>469</v>
      </c>
      <c r="C49" t="s">
        <v>440</v>
      </c>
      <c r="D49" t="s">
        <v>294</v>
      </c>
      <c r="E49" s="10" t="str">
        <f>VLOOKUP(LEFT(A49,4),Sites!$A$2:$E$30,5)</f>
        <v>Regional Hydrate Ridge</v>
      </c>
      <c r="F49" s="13" t="s">
        <v>294</v>
      </c>
      <c r="G49" s="10" t="str">
        <f t="shared" si="1"/>
        <v>Regional Hydrate Ridge Southern Hydrate Summit 1</v>
      </c>
      <c r="H49" s="2" t="s">
        <v>69</v>
      </c>
    </row>
    <row r="50" spans="1:8">
      <c r="A50" t="s">
        <v>297</v>
      </c>
      <c r="B50" t="s">
        <v>470</v>
      </c>
      <c r="C50" t="s">
        <v>440</v>
      </c>
      <c r="D50" t="s">
        <v>296</v>
      </c>
      <c r="E50" s="10" t="str">
        <f>VLOOKUP(LEFT(A50,4),Sites!$A$2:$E$30,5)</f>
        <v>Regional Hydrate Ridge</v>
      </c>
      <c r="F50" s="13" t="s">
        <v>296</v>
      </c>
      <c r="G50" s="10" t="str">
        <f t="shared" si="1"/>
        <v>Regional Hydrate Ridge Southern Hydrate Summit 2</v>
      </c>
      <c r="H50" s="2" t="s">
        <v>69</v>
      </c>
    </row>
    <row r="51" spans="1:8">
      <c r="A51" t="s">
        <v>299</v>
      </c>
      <c r="B51" t="s">
        <v>471</v>
      </c>
      <c r="C51" t="s">
        <v>462</v>
      </c>
      <c r="D51" t="s">
        <v>298</v>
      </c>
      <c r="E51" s="10" t="str">
        <f>VLOOKUP(LEFT(A51,4),Sites!$A$2:$E$30,5)</f>
        <v>Regional Axial</v>
      </c>
      <c r="F51" s="15" t="s">
        <v>298</v>
      </c>
      <c r="G51" s="10" t="str">
        <f t="shared" si="1"/>
        <v>Regional Axial Ashes</v>
      </c>
      <c r="H51" s="2" t="s">
        <v>69</v>
      </c>
    </row>
    <row r="52" spans="1:8">
      <c r="A52" t="s">
        <v>303</v>
      </c>
      <c r="B52" t="s">
        <v>472</v>
      </c>
      <c r="C52" t="s">
        <v>462</v>
      </c>
      <c r="D52" t="s">
        <v>302</v>
      </c>
      <c r="E52" s="10" t="str">
        <f>VLOOKUP(LEFT(A52,4),Sites!$A$2:$E$30,5)</f>
        <v>Regional Axial</v>
      </c>
      <c r="F52" s="15" t="s">
        <v>658</v>
      </c>
      <c r="G52" s="10" t="str">
        <f t="shared" si="1"/>
        <v>Regional Axial Base</v>
      </c>
      <c r="H52" s="2" t="s">
        <v>69</v>
      </c>
    </row>
    <row r="53" spans="1:8">
      <c r="A53" t="s">
        <v>305</v>
      </c>
      <c r="B53" t="s">
        <v>473</v>
      </c>
      <c r="C53" t="s">
        <v>462</v>
      </c>
      <c r="D53" t="s">
        <v>304</v>
      </c>
      <c r="E53" s="10" t="str">
        <f>VLOOKUP(LEFT(A53,4),Sites!$A$2:$E$30,5)</f>
        <v>Regional Axial</v>
      </c>
      <c r="F53" s="15" t="s">
        <v>659</v>
      </c>
      <c r="G53" s="10" t="str">
        <f t="shared" si="1"/>
        <v>Regional Axial Mooring</v>
      </c>
      <c r="H53" s="2" t="s">
        <v>69</v>
      </c>
    </row>
    <row r="54" spans="1:8">
      <c r="A54" t="s">
        <v>307</v>
      </c>
      <c r="B54" t="s">
        <v>474</v>
      </c>
      <c r="C54" t="s">
        <v>462</v>
      </c>
      <c r="D54" t="s">
        <v>306</v>
      </c>
      <c r="E54" s="10" t="str">
        <f>VLOOKUP(LEFT(A54,4),Sites!$A$2:$E$30,5)</f>
        <v>Regional Axial</v>
      </c>
      <c r="F54" s="15" t="s">
        <v>306</v>
      </c>
      <c r="G54" s="10" t="str">
        <f t="shared" si="1"/>
        <v>Regional Axial Central Caldera</v>
      </c>
      <c r="H54" s="2" t="s">
        <v>69</v>
      </c>
    </row>
    <row r="55" spans="1:8">
      <c r="A55" t="s">
        <v>309</v>
      </c>
      <c r="B55" t="s">
        <v>475</v>
      </c>
      <c r="C55" t="s">
        <v>462</v>
      </c>
      <c r="D55" t="s">
        <v>308</v>
      </c>
      <c r="E55" s="10" t="str">
        <f>VLOOKUP(LEFT(A55,4),Sites!$A$2:$E$30,5)</f>
        <v>Regional Axial</v>
      </c>
      <c r="F55" s="15" t="s">
        <v>308</v>
      </c>
      <c r="G55" s="10" t="str">
        <f t="shared" si="1"/>
        <v>Regional Axial Eastern Caldera</v>
      </c>
      <c r="H55" s="2" t="s">
        <v>69</v>
      </c>
    </row>
    <row r="56" spans="1:8">
      <c r="A56" t="s">
        <v>311</v>
      </c>
      <c r="B56" t="s">
        <v>476</v>
      </c>
      <c r="C56" t="s">
        <v>462</v>
      </c>
      <c r="D56" t="s">
        <v>310</v>
      </c>
      <c r="E56" s="10" t="str">
        <f>VLOOKUP(LEFT(A56,4),Sites!$A$2:$E$30,5)</f>
        <v>Regional Axial</v>
      </c>
      <c r="F56" s="15" t="s">
        <v>310</v>
      </c>
      <c r="G56" s="10" t="str">
        <f t="shared" si="1"/>
        <v>Regional Axial International District 1</v>
      </c>
      <c r="H56" s="2" t="s">
        <v>69</v>
      </c>
    </row>
    <row r="57" spans="1:8">
      <c r="A57" t="s">
        <v>313</v>
      </c>
      <c r="B57" t="s">
        <v>477</v>
      </c>
      <c r="C57" t="s">
        <v>462</v>
      </c>
      <c r="D57" t="s">
        <v>312</v>
      </c>
      <c r="E57" s="10" t="str">
        <f>VLOOKUP(LEFT(A57,4),Sites!$A$2:$E$30,5)</f>
        <v>Regional Axial</v>
      </c>
      <c r="F57" s="15" t="s">
        <v>312</v>
      </c>
      <c r="G57" s="10" t="str">
        <f t="shared" si="1"/>
        <v>Regional Axial International District 2</v>
      </c>
      <c r="H57" s="2" t="s">
        <v>69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"/>
  <sheetViews>
    <sheetView topLeftCell="F1" workbookViewId="0">
      <selection activeCell="M173" sqref="M173"/>
    </sheetView>
  </sheetViews>
  <sheetFormatPr baseColWidth="10" defaultRowHeight="15" x14ac:dyDescent="0"/>
  <cols>
    <col min="1" max="1" width="15.5" bestFit="1" customWidth="1"/>
    <col min="2" max="2" width="6.5" bestFit="1" customWidth="1"/>
    <col min="3" max="3" width="8.5" bestFit="1" customWidth="1"/>
    <col min="4" max="4" width="18.6640625" customWidth="1"/>
    <col min="5" max="5" width="18" bestFit="1" customWidth="1"/>
    <col min="6" max="6" width="19.6640625" bestFit="1" customWidth="1"/>
    <col min="7" max="7" width="10.83203125" style="4"/>
    <col min="9" max="9" width="36.33203125" bestFit="1" customWidth="1"/>
    <col min="10" max="10" width="59" bestFit="1" customWidth="1"/>
    <col min="11" max="11" width="29" bestFit="1" customWidth="1"/>
    <col min="12" max="12" width="11.1640625" style="6" customWidth="1"/>
    <col min="13" max="13" width="72.6640625" bestFit="1" customWidth="1"/>
    <col min="14" max="14" width="24.83203125" bestFit="1" customWidth="1"/>
    <col min="15" max="15" width="18.33203125" bestFit="1" customWidth="1"/>
    <col min="17" max="17" width="26.83203125" style="8" bestFit="1" customWidth="1"/>
    <col min="18" max="18" width="16.1640625" customWidth="1"/>
    <col min="19" max="19" width="14" customWidth="1"/>
  </cols>
  <sheetData>
    <row r="1" spans="1:17">
      <c r="A1" s="1" t="s">
        <v>102</v>
      </c>
      <c r="B1" s="1" t="s">
        <v>573</v>
      </c>
      <c r="C1" s="1" t="s">
        <v>562</v>
      </c>
      <c r="D1" s="1" t="s">
        <v>100</v>
      </c>
      <c r="E1" s="1" t="s">
        <v>325</v>
      </c>
      <c r="F1" s="1" t="s">
        <v>0</v>
      </c>
      <c r="G1" s="5" t="s">
        <v>326</v>
      </c>
      <c r="H1" s="1" t="s">
        <v>327</v>
      </c>
      <c r="I1" s="1" t="s">
        <v>105</v>
      </c>
      <c r="J1" s="1" t="s">
        <v>638</v>
      </c>
      <c r="K1" s="1" t="s">
        <v>328</v>
      </c>
      <c r="L1" s="7" t="s">
        <v>648</v>
      </c>
      <c r="M1" s="1" t="s">
        <v>637</v>
      </c>
      <c r="N1" s="1" t="s">
        <v>1</v>
      </c>
      <c r="O1" s="1" t="s">
        <v>2</v>
      </c>
      <c r="P1" s="1" t="s">
        <v>3</v>
      </c>
      <c r="Q1" s="9" t="s">
        <v>641</v>
      </c>
    </row>
    <row r="2" spans="1:17">
      <c r="A2" t="s">
        <v>112</v>
      </c>
      <c r="B2" t="s">
        <v>572</v>
      </c>
      <c r="C2">
        <v>1</v>
      </c>
      <c r="D2" t="s">
        <v>4</v>
      </c>
      <c r="F2" t="s">
        <v>4</v>
      </c>
      <c r="G2" s="4" t="str">
        <f t="shared" ref="G2:G33" si="0">MID(D2,10,2)</f>
        <v>LM</v>
      </c>
      <c r="H2" t="str">
        <f t="shared" ref="H2:H33" si="1">MID(D2,12,3)</f>
        <v>001</v>
      </c>
      <c r="I2" t="str">
        <f>VLOOKUP(LEFT(A2,4),Sites!A$2:E$30,5)</f>
        <v>Coastal Endurance Oregon Inshore</v>
      </c>
      <c r="J2" t="str">
        <f>VLOOKUP(A2,Subsites!A$2:G$57,7)</f>
        <v xml:space="preserve">Coastal Endurance Oregon Inshore Surface Mooring </v>
      </c>
      <c r="K2" t="str">
        <f>VLOOKUP(G2,NodeTypes!A$2:B$23,2)</f>
        <v>Low Power Surface Mooring</v>
      </c>
      <c r="L2" s="6" t="str">
        <f t="shared" ref="L2:L33" si="2">H2</f>
        <v>001</v>
      </c>
      <c r="M2" t="str">
        <f>IF(LEFT(A2,1)="R",J2,I2) &amp; " " &amp; K2 &amp; " " &amp; L2</f>
        <v>Coastal Endurance Oregon Inshore Low Power Surface Mooring 001</v>
      </c>
      <c r="N2" t="s">
        <v>5</v>
      </c>
      <c r="O2" t="s">
        <v>6</v>
      </c>
      <c r="P2" t="s">
        <v>7</v>
      </c>
      <c r="Q2" s="8" t="s">
        <v>649</v>
      </c>
    </row>
    <row r="3" spans="1:17">
      <c r="A3" t="s">
        <v>112</v>
      </c>
      <c r="D3" t="s">
        <v>330</v>
      </c>
      <c r="E3" t="s">
        <v>4</v>
      </c>
      <c r="F3" t="s">
        <v>4</v>
      </c>
      <c r="G3" s="4" t="str">
        <f t="shared" si="0"/>
        <v>MF</v>
      </c>
      <c r="H3" t="str">
        <f t="shared" si="1"/>
        <v>004</v>
      </c>
      <c r="I3" t="str">
        <f>VLOOKUP(LEFT(A3,4),Sites!A$2:E$30,5)</f>
        <v>Coastal Endurance Oregon Inshore</v>
      </c>
      <c r="J3" t="str">
        <f>VLOOKUP(A3,Subsites!A$2:G$57,7)</f>
        <v xml:space="preserve">Coastal Endurance Oregon Inshore Surface Mooring </v>
      </c>
      <c r="K3" t="str">
        <f>VLOOKUP(G3,NodeTypes!A$2:B$23,2)</f>
        <v>Multi-Function Node</v>
      </c>
      <c r="L3" s="6" t="str">
        <f t="shared" si="2"/>
        <v>004</v>
      </c>
      <c r="M3" t="str">
        <f t="shared" ref="M3:M66" si="3">IF(LEFT(A3,1)="R",J3,I3) &amp; " " &amp; K3 &amp; " " &amp; L3</f>
        <v>Coastal Endurance Oregon Inshore Multi-Function Node 004</v>
      </c>
      <c r="N3" t="s">
        <v>5</v>
      </c>
      <c r="O3" t="s">
        <v>6</v>
      </c>
      <c r="P3" t="s">
        <v>7</v>
      </c>
    </row>
    <row r="4" spans="1:17">
      <c r="A4" t="s">
        <v>112</v>
      </c>
      <c r="D4" t="s">
        <v>331</v>
      </c>
      <c r="E4" t="s">
        <v>4</v>
      </c>
      <c r="F4" t="s">
        <v>4</v>
      </c>
      <c r="G4" s="4" t="str">
        <f t="shared" si="0"/>
        <v>MF</v>
      </c>
      <c r="H4" t="str">
        <f t="shared" si="1"/>
        <v>005</v>
      </c>
      <c r="I4" t="str">
        <f>VLOOKUP(LEFT(A4,4),Sites!A$2:E$30,5)</f>
        <v>Coastal Endurance Oregon Inshore</v>
      </c>
      <c r="J4" t="str">
        <f>VLOOKUP(A4,Subsites!A$2:G$57,7)</f>
        <v xml:space="preserve">Coastal Endurance Oregon Inshore Surface Mooring </v>
      </c>
      <c r="K4" t="str">
        <f>VLOOKUP(G4,NodeTypes!A$2:B$23,2)</f>
        <v>Multi-Function Node</v>
      </c>
      <c r="L4" s="6" t="str">
        <f t="shared" si="2"/>
        <v>005</v>
      </c>
      <c r="M4" t="str">
        <f t="shared" si="3"/>
        <v>Coastal Endurance Oregon Inshore Multi-Function Node 005</v>
      </c>
      <c r="N4" t="s">
        <v>5</v>
      </c>
      <c r="O4" t="s">
        <v>6</v>
      </c>
      <c r="P4" t="s">
        <v>7</v>
      </c>
    </row>
    <row r="5" spans="1:17">
      <c r="A5" t="s">
        <v>112</v>
      </c>
      <c r="D5" t="s">
        <v>332</v>
      </c>
      <c r="E5" t="s">
        <v>4</v>
      </c>
      <c r="F5" t="s">
        <v>4</v>
      </c>
      <c r="G5" s="4" t="str">
        <f t="shared" si="0"/>
        <v>RI</v>
      </c>
      <c r="H5" t="str">
        <f t="shared" si="1"/>
        <v>002</v>
      </c>
      <c r="I5" t="str">
        <f>VLOOKUP(LEFT(A5,4),Sites!A$2:E$30,5)</f>
        <v>Coastal Endurance Oregon Inshore</v>
      </c>
      <c r="J5" t="str">
        <f>VLOOKUP(A5,Subsites!A$2:G$57,7)</f>
        <v xml:space="preserve">Coastal Endurance Oregon Inshore Surface Mooring </v>
      </c>
      <c r="K5" t="str">
        <f>VLOOKUP(G5,NodeTypes!A$2:B$23,2)</f>
        <v>Mooring Riser</v>
      </c>
      <c r="L5" s="6" t="str">
        <f t="shared" si="2"/>
        <v>002</v>
      </c>
      <c r="M5" t="str">
        <f t="shared" si="3"/>
        <v>Coastal Endurance Oregon Inshore Mooring Riser 002</v>
      </c>
      <c r="N5" t="s">
        <v>5</v>
      </c>
      <c r="O5" t="s">
        <v>6</v>
      </c>
      <c r="P5" t="s">
        <v>7</v>
      </c>
    </row>
    <row r="6" spans="1:17">
      <c r="A6" t="s">
        <v>112</v>
      </c>
      <c r="D6" t="s">
        <v>333</v>
      </c>
      <c r="E6" t="s">
        <v>4</v>
      </c>
      <c r="F6" t="s">
        <v>4</v>
      </c>
      <c r="G6" s="4" t="str">
        <f t="shared" si="0"/>
        <v>RI</v>
      </c>
      <c r="H6" t="str">
        <f t="shared" si="1"/>
        <v>003</v>
      </c>
      <c r="I6" t="str">
        <f>VLOOKUP(LEFT(A6,4),Sites!A$2:E$30,5)</f>
        <v>Coastal Endurance Oregon Inshore</v>
      </c>
      <c r="J6" t="str">
        <f>VLOOKUP(A6,Subsites!A$2:G$57,7)</f>
        <v xml:space="preserve">Coastal Endurance Oregon Inshore Surface Mooring </v>
      </c>
      <c r="K6" t="str">
        <f>VLOOKUP(G6,NodeTypes!A$2:B$23,2)</f>
        <v>Mooring Riser</v>
      </c>
      <c r="L6" s="6" t="str">
        <f t="shared" si="2"/>
        <v>003</v>
      </c>
      <c r="M6" t="str">
        <f t="shared" si="3"/>
        <v>Coastal Endurance Oregon Inshore Mooring Riser 003</v>
      </c>
      <c r="N6" t="s">
        <v>5</v>
      </c>
      <c r="O6" t="s">
        <v>6</v>
      </c>
      <c r="P6" t="s">
        <v>7</v>
      </c>
    </row>
    <row r="7" spans="1:17">
      <c r="A7" t="s">
        <v>112</v>
      </c>
      <c r="D7" t="s">
        <v>334</v>
      </c>
      <c r="E7" t="s">
        <v>4</v>
      </c>
      <c r="F7" t="s">
        <v>4</v>
      </c>
      <c r="G7" s="4" t="str">
        <f t="shared" si="0"/>
        <v>SB</v>
      </c>
      <c r="H7" t="str">
        <f t="shared" si="1"/>
        <v>001</v>
      </c>
      <c r="I7" t="str">
        <f>VLOOKUP(LEFT(A7,4),Sites!A$2:E$30,5)</f>
        <v>Coastal Endurance Oregon Inshore</v>
      </c>
      <c r="J7" t="str">
        <f>VLOOKUP(A7,Subsites!A$2:G$57,7)</f>
        <v xml:space="preserve">Coastal Endurance Oregon Inshore Surface Mooring </v>
      </c>
      <c r="K7" t="str">
        <f>VLOOKUP(G7,NodeTypes!A$2:B$23,2)</f>
        <v>Surface Buoy</v>
      </c>
      <c r="L7" s="6" t="str">
        <f t="shared" si="2"/>
        <v>001</v>
      </c>
      <c r="M7" t="str">
        <f t="shared" si="3"/>
        <v>Coastal Endurance Oregon Inshore Surface Buoy 001</v>
      </c>
      <c r="N7" t="s">
        <v>5</v>
      </c>
      <c r="O7" t="s">
        <v>6</v>
      </c>
      <c r="P7" t="s">
        <v>7</v>
      </c>
    </row>
    <row r="8" spans="1:17">
      <c r="A8" t="s">
        <v>121</v>
      </c>
      <c r="B8" t="s">
        <v>572</v>
      </c>
      <c r="C8">
        <v>1</v>
      </c>
      <c r="D8" t="s">
        <v>8</v>
      </c>
      <c r="F8" t="s">
        <v>8</v>
      </c>
      <c r="G8" s="4" t="str">
        <f t="shared" si="0"/>
        <v>CP</v>
      </c>
      <c r="H8" t="str">
        <f t="shared" si="1"/>
        <v>001</v>
      </c>
      <c r="I8" t="str">
        <f>VLOOKUP(LEFT(A8,4),Sites!A$2:E$30,5)</f>
        <v>Coastal Endurance Oregon Inshore</v>
      </c>
      <c r="J8" t="str">
        <f>VLOOKUP(A8,Subsites!A$2:G$57,7)</f>
        <v>Coastal Endurance Oregon Inshore Surface Piercing Profiler Mooring</v>
      </c>
      <c r="K8" t="str">
        <f>VLOOKUP(G8,NodeTypes!A$2:B$23,2)</f>
        <v>Surface Piercing Profiler Mooring</v>
      </c>
      <c r="L8" s="6" t="str">
        <f t="shared" si="2"/>
        <v>001</v>
      </c>
      <c r="M8" t="str">
        <f t="shared" si="3"/>
        <v>Coastal Endurance Oregon Inshore Surface Piercing Profiler Mooring 001</v>
      </c>
      <c r="N8" t="s">
        <v>9</v>
      </c>
      <c r="O8" t="s">
        <v>6</v>
      </c>
      <c r="P8" t="s">
        <v>7</v>
      </c>
      <c r="Q8" s="8" t="s">
        <v>649</v>
      </c>
    </row>
    <row r="9" spans="1:17">
      <c r="A9" t="s">
        <v>121</v>
      </c>
      <c r="D9" t="s">
        <v>335</v>
      </c>
      <c r="E9" t="s">
        <v>8</v>
      </c>
      <c r="F9" t="s">
        <v>8</v>
      </c>
      <c r="G9" s="4" t="str">
        <f t="shared" si="0"/>
        <v>SP</v>
      </c>
      <c r="H9" t="str">
        <f t="shared" si="1"/>
        <v>001</v>
      </c>
      <c r="I9" t="str">
        <f>VLOOKUP(LEFT(A9,4),Sites!A$2:E$30,5)</f>
        <v>Coastal Endurance Oregon Inshore</v>
      </c>
      <c r="J9" t="str">
        <f>VLOOKUP(A9,Subsites!A$2:G$57,7)</f>
        <v>Coastal Endurance Oregon Inshore Surface Piercing Profiler Mooring</v>
      </c>
      <c r="K9" t="str">
        <f>VLOOKUP(G9,NodeTypes!A$2:B$23,2)</f>
        <v>Surface-Piercing Profiler</v>
      </c>
      <c r="L9" s="6" t="str">
        <f t="shared" si="2"/>
        <v>001</v>
      </c>
      <c r="M9" t="str">
        <f t="shared" si="3"/>
        <v>Coastal Endurance Oregon Inshore Surface-Piercing Profiler 001</v>
      </c>
      <c r="N9" t="s">
        <v>9</v>
      </c>
      <c r="O9" t="s">
        <v>6</v>
      </c>
      <c r="P9" t="s">
        <v>7</v>
      </c>
    </row>
    <row r="10" spans="1:17">
      <c r="A10" t="s">
        <v>125</v>
      </c>
      <c r="B10" t="s">
        <v>572</v>
      </c>
      <c r="C10">
        <v>1</v>
      </c>
      <c r="D10" t="s">
        <v>10</v>
      </c>
      <c r="E10" t="s">
        <v>329</v>
      </c>
      <c r="F10" t="s">
        <v>10</v>
      </c>
      <c r="G10" s="4" t="str">
        <f t="shared" si="0"/>
        <v>BP</v>
      </c>
      <c r="H10" t="str">
        <f t="shared" si="1"/>
        <v>001</v>
      </c>
      <c r="I10" t="str">
        <f>VLOOKUP(LEFT(A10,4),Sites!A$2:E$30,5)</f>
        <v>Coastal Endurance Oregon Shelf</v>
      </c>
      <c r="J10" t="str">
        <f>VLOOKUP(A10,Subsites!A$2:G$57,7)</f>
        <v>Coastal Endurance Oregon Shelf Benthic Pkg</v>
      </c>
      <c r="K10" t="str">
        <f>VLOOKUP(G10,NodeTypes!A$2:B$23,2)</f>
        <v>Benthic Experiment Package</v>
      </c>
      <c r="L10" s="6" t="str">
        <f t="shared" si="2"/>
        <v>001</v>
      </c>
      <c r="M10" t="str">
        <f t="shared" si="3"/>
        <v>Coastal Endurance Oregon Shelf Benthic Experiment Package 001</v>
      </c>
      <c r="N10" t="s">
        <v>11</v>
      </c>
      <c r="O10" t="s">
        <v>12</v>
      </c>
      <c r="P10" t="s">
        <v>7</v>
      </c>
      <c r="Q10" s="8" t="s">
        <v>649</v>
      </c>
    </row>
    <row r="11" spans="1:17">
      <c r="A11" t="s">
        <v>125</v>
      </c>
      <c r="D11" t="s">
        <v>336</v>
      </c>
      <c r="E11" t="s">
        <v>10</v>
      </c>
      <c r="F11" t="s">
        <v>10</v>
      </c>
      <c r="G11" s="4" t="str">
        <f t="shared" si="0"/>
        <v>LJ</v>
      </c>
      <c r="H11" t="str">
        <f t="shared" si="1"/>
        <v>01D</v>
      </c>
      <c r="I11" t="str">
        <f>VLOOKUP(LEFT(A11,4),Sites!A$2:E$30,5)</f>
        <v>Coastal Endurance Oregon Shelf</v>
      </c>
      <c r="J11" t="str">
        <f>VLOOKUP(A11,Subsites!A$2:G$57,7)</f>
        <v>Coastal Endurance Oregon Shelf Benthic Pkg</v>
      </c>
      <c r="K11" t="str">
        <f>VLOOKUP(G11,NodeTypes!A$2:B$23,2)</f>
        <v>LP Jbox</v>
      </c>
      <c r="L11" s="6" t="str">
        <f t="shared" si="2"/>
        <v>01D</v>
      </c>
      <c r="M11" t="str">
        <f t="shared" si="3"/>
        <v>Coastal Endurance Oregon Shelf LP Jbox 01D</v>
      </c>
      <c r="N11" t="s">
        <v>11</v>
      </c>
      <c r="O11" t="s">
        <v>12</v>
      </c>
      <c r="P11" t="s">
        <v>7</v>
      </c>
    </row>
    <row r="12" spans="1:17">
      <c r="A12" t="s">
        <v>125</v>
      </c>
      <c r="D12" t="s">
        <v>337</v>
      </c>
      <c r="E12" t="s">
        <v>10</v>
      </c>
      <c r="F12" t="s">
        <v>10</v>
      </c>
      <c r="G12" s="4" t="str">
        <f t="shared" si="0"/>
        <v>MJ</v>
      </c>
      <c r="H12" t="str">
        <f t="shared" si="1"/>
        <v>01C</v>
      </c>
      <c r="I12" t="str">
        <f>VLOOKUP(LEFT(A12,4),Sites!A$2:E$30,5)</f>
        <v>Coastal Endurance Oregon Shelf</v>
      </c>
      <c r="J12" t="str">
        <f>VLOOKUP(A12,Subsites!A$2:G$57,7)</f>
        <v>Coastal Endurance Oregon Shelf Benthic Pkg</v>
      </c>
      <c r="K12" t="str">
        <f>VLOOKUP(G12,NodeTypes!A$2:B$23,2)</f>
        <v>MP Jbox</v>
      </c>
      <c r="L12" s="6" t="str">
        <f t="shared" si="2"/>
        <v>01C</v>
      </c>
      <c r="M12" t="str">
        <f t="shared" si="3"/>
        <v>Coastal Endurance Oregon Shelf MP Jbox 01C</v>
      </c>
      <c r="N12" t="s">
        <v>11</v>
      </c>
      <c r="O12" t="s">
        <v>12</v>
      </c>
      <c r="P12" t="s">
        <v>7</v>
      </c>
    </row>
    <row r="13" spans="1:17">
      <c r="A13" t="s">
        <v>132</v>
      </c>
      <c r="B13" t="s">
        <v>572</v>
      </c>
      <c r="C13">
        <v>1</v>
      </c>
      <c r="D13" t="s">
        <v>13</v>
      </c>
      <c r="E13" t="s">
        <v>329</v>
      </c>
      <c r="F13" t="s">
        <v>13</v>
      </c>
      <c r="G13" s="4" t="str">
        <f t="shared" si="0"/>
        <v>SM</v>
      </c>
      <c r="H13" t="str">
        <f t="shared" si="1"/>
        <v>001</v>
      </c>
      <c r="I13" t="str">
        <f>VLOOKUP(LEFT(A13,4),Sites!A$2:E$30,5)</f>
        <v>Coastal Endurance Oregon Shelf</v>
      </c>
      <c r="J13" t="str">
        <f>VLOOKUP(A13,Subsites!A$2:G$57,7)</f>
        <v>Coastal Endurance Oregon Shelf Surface Mooring</v>
      </c>
      <c r="K13" t="str">
        <f>VLOOKUP(G13,NodeTypes!A$2:B$23,2)</f>
        <v>Standard Power Surface Mooring</v>
      </c>
      <c r="L13" s="6" t="str">
        <f t="shared" si="2"/>
        <v>001</v>
      </c>
      <c r="M13" t="str">
        <f t="shared" si="3"/>
        <v>Coastal Endurance Oregon Shelf Standard Power Surface Mooring 001</v>
      </c>
      <c r="N13" t="s">
        <v>14</v>
      </c>
      <c r="O13" t="s">
        <v>15</v>
      </c>
      <c r="P13" t="s">
        <v>7</v>
      </c>
      <c r="Q13" s="8" t="s">
        <v>649</v>
      </c>
    </row>
    <row r="14" spans="1:17">
      <c r="A14" t="s">
        <v>132</v>
      </c>
      <c r="D14" t="s">
        <v>338</v>
      </c>
      <c r="E14" t="s">
        <v>13</v>
      </c>
      <c r="F14" t="s">
        <v>13</v>
      </c>
      <c r="G14" s="4" t="str">
        <f t="shared" si="0"/>
        <v>RI</v>
      </c>
      <c r="H14" t="str">
        <f t="shared" si="1"/>
        <v>002</v>
      </c>
      <c r="I14" t="str">
        <f>VLOOKUP(LEFT(A14,4),Sites!A$2:E$30,5)</f>
        <v>Coastal Endurance Oregon Shelf</v>
      </c>
      <c r="J14" t="str">
        <f>VLOOKUP(A14,Subsites!A$2:G$57,7)</f>
        <v>Coastal Endurance Oregon Shelf Surface Mooring</v>
      </c>
      <c r="K14" t="str">
        <f>VLOOKUP(G14,NodeTypes!A$2:B$23,2)</f>
        <v>Mooring Riser</v>
      </c>
      <c r="L14" s="6" t="str">
        <f t="shared" si="2"/>
        <v>002</v>
      </c>
      <c r="M14" t="str">
        <f t="shared" si="3"/>
        <v>Coastal Endurance Oregon Shelf Mooring Riser 002</v>
      </c>
      <c r="N14" t="s">
        <v>14</v>
      </c>
      <c r="O14" t="s">
        <v>15</v>
      </c>
      <c r="P14" t="s">
        <v>7</v>
      </c>
    </row>
    <row r="15" spans="1:17">
      <c r="A15" t="s">
        <v>132</v>
      </c>
      <c r="D15" t="s">
        <v>339</v>
      </c>
      <c r="E15" t="s">
        <v>13</v>
      </c>
      <c r="F15" t="s">
        <v>13</v>
      </c>
      <c r="G15" s="4" t="str">
        <f t="shared" si="0"/>
        <v>RI</v>
      </c>
      <c r="H15" t="str">
        <f t="shared" si="1"/>
        <v>003</v>
      </c>
      <c r="I15" t="str">
        <f>VLOOKUP(LEFT(A15,4),Sites!A$2:E$30,5)</f>
        <v>Coastal Endurance Oregon Shelf</v>
      </c>
      <c r="J15" t="str">
        <f>VLOOKUP(A15,Subsites!A$2:G$57,7)</f>
        <v>Coastal Endurance Oregon Shelf Surface Mooring</v>
      </c>
      <c r="K15" t="str">
        <f>VLOOKUP(G15,NodeTypes!A$2:B$23,2)</f>
        <v>Mooring Riser</v>
      </c>
      <c r="L15" s="6" t="str">
        <f t="shared" si="2"/>
        <v>003</v>
      </c>
      <c r="M15" t="str">
        <f t="shared" si="3"/>
        <v>Coastal Endurance Oregon Shelf Mooring Riser 003</v>
      </c>
      <c r="N15" t="s">
        <v>14</v>
      </c>
      <c r="O15" t="s">
        <v>15</v>
      </c>
      <c r="P15" t="s">
        <v>7</v>
      </c>
    </row>
    <row r="16" spans="1:17">
      <c r="A16" t="s">
        <v>132</v>
      </c>
      <c r="D16" t="s">
        <v>340</v>
      </c>
      <c r="E16" t="s">
        <v>13</v>
      </c>
      <c r="F16" t="s">
        <v>13</v>
      </c>
      <c r="G16" s="4" t="str">
        <f t="shared" si="0"/>
        <v>SB</v>
      </c>
      <c r="H16" t="str">
        <f t="shared" si="1"/>
        <v>001</v>
      </c>
      <c r="I16" t="str">
        <f>VLOOKUP(LEFT(A16,4),Sites!A$2:E$30,5)</f>
        <v>Coastal Endurance Oregon Shelf</v>
      </c>
      <c r="J16" t="str">
        <f>VLOOKUP(A16,Subsites!A$2:G$57,7)</f>
        <v>Coastal Endurance Oregon Shelf Surface Mooring</v>
      </c>
      <c r="K16" t="str">
        <f>VLOOKUP(G16,NodeTypes!A$2:B$23,2)</f>
        <v>Surface Buoy</v>
      </c>
      <c r="L16" s="6" t="str">
        <f t="shared" si="2"/>
        <v>001</v>
      </c>
      <c r="M16" t="str">
        <f t="shared" si="3"/>
        <v>Coastal Endurance Oregon Shelf Surface Buoy 001</v>
      </c>
      <c r="N16" t="s">
        <v>14</v>
      </c>
      <c r="O16" t="s">
        <v>15</v>
      </c>
      <c r="P16" t="s">
        <v>7</v>
      </c>
    </row>
    <row r="17" spans="1:17">
      <c r="A17" t="s">
        <v>138</v>
      </c>
      <c r="B17" t="s">
        <v>572</v>
      </c>
      <c r="C17">
        <v>1</v>
      </c>
      <c r="D17" t="s">
        <v>16</v>
      </c>
      <c r="E17" t="s">
        <v>329</v>
      </c>
      <c r="F17" t="s">
        <v>16</v>
      </c>
      <c r="G17" s="4" t="str">
        <f t="shared" si="0"/>
        <v>CP</v>
      </c>
      <c r="H17" t="str">
        <f t="shared" si="1"/>
        <v>001</v>
      </c>
      <c r="I17" t="str">
        <f>VLOOKUP(LEFT(A17,4),Sites!A$2:E$30,5)</f>
        <v>Coastal Endurance Oregon Shelf</v>
      </c>
      <c r="J17" t="str">
        <f>VLOOKUP(A17,Subsites!A$2:G$57,7)</f>
        <v>Coastal Endurance Oregon Shelf Surface Piercing Profiler Mooring</v>
      </c>
      <c r="K17" t="str">
        <f>VLOOKUP(G17,NodeTypes!A$2:B$23,2)</f>
        <v>Surface Piercing Profiler Mooring</v>
      </c>
      <c r="L17" s="6" t="str">
        <f t="shared" si="2"/>
        <v>001</v>
      </c>
      <c r="M17" t="str">
        <f t="shared" si="3"/>
        <v>Coastal Endurance Oregon Shelf Surface Piercing Profiler Mooring 001</v>
      </c>
      <c r="N17" t="s">
        <v>11</v>
      </c>
      <c r="O17" t="s">
        <v>6</v>
      </c>
      <c r="P17" t="s">
        <v>7</v>
      </c>
      <c r="Q17" s="8" t="s">
        <v>649</v>
      </c>
    </row>
    <row r="18" spans="1:17">
      <c r="A18" t="s">
        <v>138</v>
      </c>
      <c r="D18" t="s">
        <v>341</v>
      </c>
      <c r="E18" t="s">
        <v>16</v>
      </c>
      <c r="F18" t="s">
        <v>16</v>
      </c>
      <c r="G18" s="4" t="str">
        <f t="shared" si="0"/>
        <v>SP</v>
      </c>
      <c r="H18" t="str">
        <f t="shared" si="1"/>
        <v>001</v>
      </c>
      <c r="I18" t="str">
        <f>VLOOKUP(LEFT(A18,4),Sites!A$2:E$30,5)</f>
        <v>Coastal Endurance Oregon Shelf</v>
      </c>
      <c r="J18" t="str">
        <f>VLOOKUP(A18,Subsites!A$2:G$57,7)</f>
        <v>Coastal Endurance Oregon Shelf Surface Piercing Profiler Mooring</v>
      </c>
      <c r="K18" t="str">
        <f>VLOOKUP(G18,NodeTypes!A$2:B$23,2)</f>
        <v>Surface-Piercing Profiler</v>
      </c>
      <c r="L18" s="6" t="str">
        <f t="shared" si="2"/>
        <v>001</v>
      </c>
      <c r="M18" t="str">
        <f t="shared" si="3"/>
        <v>Coastal Endurance Oregon Shelf Surface-Piercing Profiler 001</v>
      </c>
      <c r="N18" t="s">
        <v>11</v>
      </c>
      <c r="O18" t="s">
        <v>6</v>
      </c>
      <c r="P18" t="s">
        <v>7</v>
      </c>
    </row>
    <row r="19" spans="1:17">
      <c r="A19" t="s">
        <v>140</v>
      </c>
      <c r="B19" t="s">
        <v>572</v>
      </c>
      <c r="C19">
        <v>1</v>
      </c>
      <c r="D19" t="s">
        <v>17</v>
      </c>
      <c r="E19" t="s">
        <v>329</v>
      </c>
      <c r="F19" t="s">
        <v>17</v>
      </c>
      <c r="G19" s="4" t="str">
        <f t="shared" si="0"/>
        <v>BP</v>
      </c>
      <c r="H19" t="str">
        <f t="shared" si="1"/>
        <v>001</v>
      </c>
      <c r="I19" t="str">
        <f>VLOOKUP(LEFT(A19,4),Sites!A$2:E$30,5)</f>
        <v>Coastal Endurance Oregon Offshore</v>
      </c>
      <c r="J19" t="str">
        <f>VLOOKUP(A19,Subsites!A$2:G$57,7)</f>
        <v>Coastal Endurance Oregon Offshore Benthic Pkg</v>
      </c>
      <c r="K19" t="str">
        <f>VLOOKUP(G19,NodeTypes!A$2:B$23,2)</f>
        <v>Benthic Experiment Package</v>
      </c>
      <c r="L19" s="6" t="str">
        <f t="shared" si="2"/>
        <v>001</v>
      </c>
      <c r="M19" t="str">
        <f t="shared" si="3"/>
        <v>Coastal Endurance Oregon Offshore Benthic Experiment Package 001</v>
      </c>
      <c r="N19" t="s">
        <v>11</v>
      </c>
      <c r="O19" t="s">
        <v>12</v>
      </c>
      <c r="P19" t="s">
        <v>7</v>
      </c>
      <c r="Q19" s="8" t="s">
        <v>649</v>
      </c>
    </row>
    <row r="20" spans="1:17">
      <c r="A20" t="s">
        <v>140</v>
      </c>
      <c r="D20" t="s">
        <v>342</v>
      </c>
      <c r="E20" t="s">
        <v>17</v>
      </c>
      <c r="F20" t="s">
        <v>17</v>
      </c>
      <c r="G20" s="4" t="str">
        <f t="shared" si="0"/>
        <v>LJ</v>
      </c>
      <c r="H20" t="str">
        <f t="shared" si="1"/>
        <v>01C</v>
      </c>
      <c r="I20" t="str">
        <f>VLOOKUP(LEFT(A20,4),Sites!A$2:E$30,5)</f>
        <v>Coastal Endurance Oregon Offshore</v>
      </c>
      <c r="J20" t="str">
        <f>VLOOKUP(A20,Subsites!A$2:G$57,7)</f>
        <v>Coastal Endurance Oregon Offshore Benthic Pkg</v>
      </c>
      <c r="K20" t="str">
        <f>VLOOKUP(G20,NodeTypes!A$2:B$23,2)</f>
        <v>LP Jbox</v>
      </c>
      <c r="L20" s="6" t="str">
        <f t="shared" si="2"/>
        <v>01C</v>
      </c>
      <c r="M20" t="str">
        <f t="shared" si="3"/>
        <v>Coastal Endurance Oregon Offshore LP Jbox 01C</v>
      </c>
      <c r="N20" t="s">
        <v>11</v>
      </c>
      <c r="O20" t="s">
        <v>12</v>
      </c>
      <c r="P20" t="s">
        <v>7</v>
      </c>
    </row>
    <row r="21" spans="1:17">
      <c r="A21" t="s">
        <v>278</v>
      </c>
      <c r="C21">
        <v>1</v>
      </c>
      <c r="D21" t="s">
        <v>63</v>
      </c>
      <c r="E21" t="s">
        <v>329</v>
      </c>
      <c r="F21" t="s">
        <v>63</v>
      </c>
      <c r="G21" s="4" t="str">
        <f t="shared" si="0"/>
        <v>DP</v>
      </c>
      <c r="H21" t="str">
        <f t="shared" si="1"/>
        <v>01B</v>
      </c>
      <c r="I21" t="str">
        <f>VLOOKUP(LEFT(A21,4),Sites!A$2:E$30,5)</f>
        <v>Coastal Endurance Oregon Offshore</v>
      </c>
      <c r="J21" t="str">
        <f>VLOOKUP(A21,Subsites!A$2:G$57,7)</f>
        <v>Coastal Endurance Oregon Offshore Hybrid Profiler Mooring</v>
      </c>
      <c r="K21" t="str">
        <f>VLOOKUP(G21,NodeTypes!A$2:B$23,2)</f>
        <v>Deep Profiler</v>
      </c>
      <c r="L21" s="6" t="str">
        <f t="shared" si="2"/>
        <v>01B</v>
      </c>
      <c r="M21" t="str">
        <f t="shared" si="3"/>
        <v>Coastal Endurance Oregon Offshore Deep Profiler 01B</v>
      </c>
      <c r="N21" t="s">
        <v>64</v>
      </c>
      <c r="O21" t="s">
        <v>12</v>
      </c>
      <c r="P21" t="s">
        <v>7</v>
      </c>
    </row>
    <row r="22" spans="1:17">
      <c r="A22" t="s">
        <v>278</v>
      </c>
      <c r="C22">
        <v>1</v>
      </c>
      <c r="D22" t="s">
        <v>65</v>
      </c>
      <c r="E22" t="s">
        <v>329</v>
      </c>
      <c r="F22" t="s">
        <v>65</v>
      </c>
      <c r="G22" s="4" t="str">
        <f t="shared" si="0"/>
        <v>PC</v>
      </c>
      <c r="H22" t="str">
        <f t="shared" si="1"/>
        <v>01B</v>
      </c>
      <c r="I22" t="str">
        <f>VLOOKUP(LEFT(A22,4),Sites!A$2:E$30,5)</f>
        <v>Coastal Endurance Oregon Offshore</v>
      </c>
      <c r="J22" t="str">
        <f>VLOOKUP(A22,Subsites!A$2:G$57,7)</f>
        <v>Coastal Endurance Oregon Offshore Hybrid Profiler Mooring</v>
      </c>
      <c r="K22" t="str">
        <f>VLOOKUP(G22,NodeTypes!A$2:B$23,2)</f>
        <v>Platform Interface Controller</v>
      </c>
      <c r="L22" s="6" t="str">
        <f t="shared" si="2"/>
        <v>01B</v>
      </c>
      <c r="M22" t="str">
        <f t="shared" si="3"/>
        <v>Coastal Endurance Oregon Offshore Platform Interface Controller 01B</v>
      </c>
      <c r="N22" t="s">
        <v>11</v>
      </c>
      <c r="O22" t="s">
        <v>12</v>
      </c>
      <c r="P22" t="s">
        <v>7</v>
      </c>
    </row>
    <row r="23" spans="1:17">
      <c r="A23" t="s">
        <v>278</v>
      </c>
      <c r="C23">
        <v>1</v>
      </c>
      <c r="D23" t="s">
        <v>66</v>
      </c>
      <c r="E23" t="s">
        <v>329</v>
      </c>
      <c r="F23" t="s">
        <v>66</v>
      </c>
      <c r="G23" s="4" t="str">
        <f t="shared" si="0"/>
        <v>SF</v>
      </c>
      <c r="H23" t="str">
        <f t="shared" si="1"/>
        <v>01B</v>
      </c>
      <c r="I23" t="str">
        <f>VLOOKUP(LEFT(A23,4),Sites!A$2:E$30,5)</f>
        <v>Coastal Endurance Oregon Offshore</v>
      </c>
      <c r="J23" t="str">
        <f>VLOOKUP(A23,Subsites!A$2:G$57,7)</f>
        <v>Coastal Endurance Oregon Offshore Hybrid Profiler Mooring</v>
      </c>
      <c r="K23" t="str">
        <f>VLOOKUP(G23,NodeTypes!A$2:B$23,2)</f>
        <v>Shallow Profiler Science Float</v>
      </c>
      <c r="L23" s="6" t="str">
        <f t="shared" si="2"/>
        <v>01B</v>
      </c>
      <c r="M23" t="str">
        <f t="shared" si="3"/>
        <v>Coastal Endurance Oregon Offshore Shallow Profiler Science Float 01B</v>
      </c>
      <c r="N23" t="s">
        <v>67</v>
      </c>
      <c r="O23" t="s">
        <v>12</v>
      </c>
      <c r="P23" t="s">
        <v>7</v>
      </c>
    </row>
    <row r="24" spans="1:17">
      <c r="A24" t="s">
        <v>143</v>
      </c>
      <c r="B24" s="3" t="s">
        <v>572</v>
      </c>
      <c r="C24">
        <v>1</v>
      </c>
      <c r="D24" t="s">
        <v>18</v>
      </c>
      <c r="E24" t="s">
        <v>329</v>
      </c>
      <c r="F24" t="s">
        <v>18</v>
      </c>
      <c r="G24" s="4" t="str">
        <f t="shared" si="0"/>
        <v>SM</v>
      </c>
      <c r="H24" t="str">
        <f t="shared" si="1"/>
        <v>001</v>
      </c>
      <c r="I24" t="str">
        <f>VLOOKUP(LEFT(A24,4),Sites!A$2:E$30,5)</f>
        <v>Coastal Endurance Oregon Offshore</v>
      </c>
      <c r="J24" t="str">
        <f>VLOOKUP(A24,Subsites!A$2:G$57,7)</f>
        <v>Coastal Endurance Oregon Offshore Surface Mooring</v>
      </c>
      <c r="K24" t="str">
        <f>VLOOKUP(G24,NodeTypes!A$2:B$23,2)</f>
        <v>Standard Power Surface Mooring</v>
      </c>
      <c r="L24" s="6" t="str">
        <f t="shared" si="2"/>
        <v>001</v>
      </c>
      <c r="M24" t="str">
        <f t="shared" si="3"/>
        <v>Coastal Endurance Oregon Offshore Standard Power Surface Mooring 001</v>
      </c>
      <c r="N24" t="s">
        <v>14</v>
      </c>
      <c r="O24" t="s">
        <v>15</v>
      </c>
      <c r="P24" t="s">
        <v>7</v>
      </c>
      <c r="Q24" s="8" t="s">
        <v>649</v>
      </c>
    </row>
    <row r="25" spans="1:17">
      <c r="A25" t="s">
        <v>143</v>
      </c>
      <c r="D25" t="s">
        <v>343</v>
      </c>
      <c r="E25" t="s">
        <v>18</v>
      </c>
      <c r="F25" t="s">
        <v>18</v>
      </c>
      <c r="G25" s="4" t="str">
        <f t="shared" si="0"/>
        <v>RI</v>
      </c>
      <c r="H25" t="str">
        <f t="shared" si="1"/>
        <v>002</v>
      </c>
      <c r="I25" t="str">
        <f>VLOOKUP(LEFT(A25,4),Sites!A$2:E$30,5)</f>
        <v>Coastal Endurance Oregon Offshore</v>
      </c>
      <c r="J25" t="str">
        <f>VLOOKUP(A25,Subsites!A$2:G$57,7)</f>
        <v>Coastal Endurance Oregon Offshore Surface Mooring</v>
      </c>
      <c r="K25" t="str">
        <f>VLOOKUP(G25,NodeTypes!A$2:B$23,2)</f>
        <v>Mooring Riser</v>
      </c>
      <c r="L25" s="6" t="str">
        <f t="shared" si="2"/>
        <v>002</v>
      </c>
      <c r="M25" t="str">
        <f t="shared" si="3"/>
        <v>Coastal Endurance Oregon Offshore Mooring Riser 002</v>
      </c>
      <c r="N25" t="s">
        <v>14</v>
      </c>
      <c r="O25" t="s">
        <v>15</v>
      </c>
      <c r="P25" t="s">
        <v>7</v>
      </c>
    </row>
    <row r="26" spans="1:17">
      <c r="A26" t="s">
        <v>143</v>
      </c>
      <c r="D26" t="s">
        <v>344</v>
      </c>
      <c r="E26" t="s">
        <v>18</v>
      </c>
      <c r="F26" t="s">
        <v>18</v>
      </c>
      <c r="G26" s="4" t="str">
        <f t="shared" si="0"/>
        <v>RI</v>
      </c>
      <c r="H26" t="str">
        <f t="shared" si="1"/>
        <v>003</v>
      </c>
      <c r="I26" t="str">
        <f>VLOOKUP(LEFT(A26,4),Sites!A$2:E$30,5)</f>
        <v>Coastal Endurance Oregon Offshore</v>
      </c>
      <c r="J26" t="str">
        <f>VLOOKUP(A26,Subsites!A$2:G$57,7)</f>
        <v>Coastal Endurance Oregon Offshore Surface Mooring</v>
      </c>
      <c r="K26" t="str">
        <f>VLOOKUP(G26,NodeTypes!A$2:B$23,2)</f>
        <v>Mooring Riser</v>
      </c>
      <c r="L26" s="6" t="str">
        <f t="shared" si="2"/>
        <v>003</v>
      </c>
      <c r="M26" t="str">
        <f t="shared" si="3"/>
        <v>Coastal Endurance Oregon Offshore Mooring Riser 003</v>
      </c>
      <c r="N26" t="s">
        <v>14</v>
      </c>
      <c r="O26" t="s">
        <v>15</v>
      </c>
      <c r="P26" t="s">
        <v>7</v>
      </c>
    </row>
    <row r="27" spans="1:17">
      <c r="A27" t="s">
        <v>143</v>
      </c>
      <c r="D27" t="s">
        <v>345</v>
      </c>
      <c r="E27" t="s">
        <v>18</v>
      </c>
      <c r="F27" t="s">
        <v>18</v>
      </c>
      <c r="G27" s="4" t="str">
        <f t="shared" si="0"/>
        <v>SB</v>
      </c>
      <c r="H27" t="str">
        <f t="shared" si="1"/>
        <v>001</v>
      </c>
      <c r="I27" t="str">
        <f>VLOOKUP(LEFT(A27,4),Sites!A$2:E$30,5)</f>
        <v>Coastal Endurance Oregon Offshore</v>
      </c>
      <c r="J27" t="str">
        <f>VLOOKUP(A27,Subsites!A$2:G$57,7)</f>
        <v>Coastal Endurance Oregon Offshore Surface Mooring</v>
      </c>
      <c r="K27" t="str">
        <f>VLOOKUP(G27,NodeTypes!A$2:B$23,2)</f>
        <v>Surface Buoy</v>
      </c>
      <c r="L27" s="6" t="str">
        <f t="shared" si="2"/>
        <v>001</v>
      </c>
      <c r="M27" t="str">
        <f t="shared" si="3"/>
        <v>Coastal Endurance Oregon Offshore Surface Buoy 001</v>
      </c>
      <c r="N27" t="s">
        <v>14</v>
      </c>
      <c r="O27" t="s">
        <v>15</v>
      </c>
      <c r="P27" t="s">
        <v>7</v>
      </c>
    </row>
    <row r="28" spans="1:17">
      <c r="A28" t="s">
        <v>235</v>
      </c>
      <c r="B28" s="3"/>
      <c r="C28">
        <v>1</v>
      </c>
      <c r="D28" t="s">
        <v>234</v>
      </c>
      <c r="F28" t="s">
        <v>234</v>
      </c>
      <c r="G28" s="4" t="str">
        <f t="shared" si="0"/>
        <v>GL</v>
      </c>
      <c r="H28" t="str">
        <f t="shared" si="1"/>
        <v>001</v>
      </c>
      <c r="I28" t="str">
        <f>VLOOKUP(LEFT(A28,4),Sites!A$2:E$30,5)</f>
        <v>Coastal Endurance Mobile Assets</v>
      </c>
      <c r="J28" t="str">
        <f>VLOOKUP(A28,Subsites!A$2:G$57,7)</f>
        <v>Coastal Endurance Mobile Assets</v>
      </c>
      <c r="K28" t="str">
        <f>VLOOKUP(G28,NodeTypes!A$2:B$23,2)</f>
        <v>Ocean Glider</v>
      </c>
      <c r="L28" s="6" t="str">
        <f t="shared" si="2"/>
        <v>001</v>
      </c>
      <c r="M28" t="str">
        <f t="shared" si="3"/>
        <v>Coastal Endurance Mobile Assets Ocean Glider 001</v>
      </c>
      <c r="N28" t="s">
        <v>54</v>
      </c>
      <c r="O28" t="s">
        <v>55</v>
      </c>
      <c r="P28" t="s">
        <v>7</v>
      </c>
    </row>
    <row r="29" spans="1:17">
      <c r="A29" t="s">
        <v>235</v>
      </c>
      <c r="B29" s="3"/>
      <c r="C29">
        <v>1</v>
      </c>
      <c r="D29" t="s">
        <v>238</v>
      </c>
      <c r="F29" t="s">
        <v>238</v>
      </c>
      <c r="G29" s="4" t="str">
        <f t="shared" si="0"/>
        <v>GL</v>
      </c>
      <c r="H29" t="str">
        <f t="shared" si="1"/>
        <v>002</v>
      </c>
      <c r="I29" t="str">
        <f>VLOOKUP(LEFT(A29,4),Sites!A$2:E$30,5)</f>
        <v>Coastal Endurance Mobile Assets</v>
      </c>
      <c r="J29" t="str">
        <f>VLOOKUP(A29,Subsites!A$2:G$57,7)</f>
        <v>Coastal Endurance Mobile Assets</v>
      </c>
      <c r="K29" t="str">
        <f>VLOOKUP(G29,NodeTypes!A$2:B$23,2)</f>
        <v>Ocean Glider</v>
      </c>
      <c r="L29" s="6" t="str">
        <f t="shared" si="2"/>
        <v>002</v>
      </c>
      <c r="M29" t="str">
        <f t="shared" si="3"/>
        <v>Coastal Endurance Mobile Assets Ocean Glider 002</v>
      </c>
      <c r="N29" t="s">
        <v>54</v>
      </c>
      <c r="O29" t="s">
        <v>55</v>
      </c>
      <c r="P29" t="s">
        <v>7</v>
      </c>
    </row>
    <row r="30" spans="1:17">
      <c r="A30" t="s">
        <v>235</v>
      </c>
      <c r="B30" s="3"/>
      <c r="C30">
        <v>1</v>
      </c>
      <c r="D30" t="s">
        <v>239</v>
      </c>
      <c r="F30" t="s">
        <v>239</v>
      </c>
      <c r="G30" s="4" t="str">
        <f t="shared" si="0"/>
        <v>GL</v>
      </c>
      <c r="H30" t="str">
        <f t="shared" si="1"/>
        <v>003</v>
      </c>
      <c r="I30" t="str">
        <f>VLOOKUP(LEFT(A30,4),Sites!A$2:E$30,5)</f>
        <v>Coastal Endurance Mobile Assets</v>
      </c>
      <c r="J30" t="str">
        <f>VLOOKUP(A30,Subsites!A$2:G$57,7)</f>
        <v>Coastal Endurance Mobile Assets</v>
      </c>
      <c r="K30" t="str">
        <f>VLOOKUP(G30,NodeTypes!A$2:B$23,2)</f>
        <v>Ocean Glider</v>
      </c>
      <c r="L30" s="6" t="str">
        <f t="shared" si="2"/>
        <v>003</v>
      </c>
      <c r="M30" t="str">
        <f t="shared" si="3"/>
        <v>Coastal Endurance Mobile Assets Ocean Glider 003</v>
      </c>
      <c r="N30" t="s">
        <v>54</v>
      </c>
      <c r="O30" t="s">
        <v>55</v>
      </c>
      <c r="P30" t="s">
        <v>7</v>
      </c>
    </row>
    <row r="31" spans="1:17">
      <c r="A31" t="s">
        <v>235</v>
      </c>
      <c r="B31" s="3"/>
      <c r="C31">
        <v>1</v>
      </c>
      <c r="D31" t="s">
        <v>240</v>
      </c>
      <c r="F31" t="s">
        <v>240</v>
      </c>
      <c r="G31" s="4" t="str">
        <f t="shared" si="0"/>
        <v>GL</v>
      </c>
      <c r="H31" t="str">
        <f t="shared" si="1"/>
        <v>004</v>
      </c>
      <c r="I31" t="str">
        <f>VLOOKUP(LEFT(A31,4),Sites!A$2:E$30,5)</f>
        <v>Coastal Endurance Mobile Assets</v>
      </c>
      <c r="J31" t="str">
        <f>VLOOKUP(A31,Subsites!A$2:G$57,7)</f>
        <v>Coastal Endurance Mobile Assets</v>
      </c>
      <c r="K31" t="str">
        <f>VLOOKUP(G31,NodeTypes!A$2:B$23,2)</f>
        <v>Ocean Glider</v>
      </c>
      <c r="L31" s="6" t="str">
        <f t="shared" si="2"/>
        <v>004</v>
      </c>
      <c r="M31" t="str">
        <f t="shared" si="3"/>
        <v>Coastal Endurance Mobile Assets Ocean Glider 004</v>
      </c>
      <c r="N31" t="s">
        <v>54</v>
      </c>
      <c r="O31" t="s">
        <v>55</v>
      </c>
      <c r="P31" t="s">
        <v>7</v>
      </c>
    </row>
    <row r="32" spans="1:17">
      <c r="A32" t="s">
        <v>235</v>
      </c>
      <c r="B32" s="3"/>
      <c r="C32">
        <v>1</v>
      </c>
      <c r="D32" t="s">
        <v>241</v>
      </c>
      <c r="F32" t="s">
        <v>241</v>
      </c>
      <c r="G32" s="4" t="str">
        <f t="shared" si="0"/>
        <v>GL</v>
      </c>
      <c r="H32" t="str">
        <f t="shared" si="1"/>
        <v>005</v>
      </c>
      <c r="I32" t="str">
        <f>VLOOKUP(LEFT(A32,4),Sites!A$2:E$30,5)</f>
        <v>Coastal Endurance Mobile Assets</v>
      </c>
      <c r="J32" t="str">
        <f>VLOOKUP(A32,Subsites!A$2:G$57,7)</f>
        <v>Coastal Endurance Mobile Assets</v>
      </c>
      <c r="K32" t="str">
        <f>VLOOKUP(G32,NodeTypes!A$2:B$23,2)</f>
        <v>Ocean Glider</v>
      </c>
      <c r="L32" s="6" t="str">
        <f t="shared" si="2"/>
        <v>005</v>
      </c>
      <c r="M32" t="str">
        <f t="shared" si="3"/>
        <v>Coastal Endurance Mobile Assets Ocean Glider 005</v>
      </c>
      <c r="N32" t="s">
        <v>54</v>
      </c>
      <c r="O32" t="s">
        <v>55</v>
      </c>
      <c r="P32" t="s">
        <v>7</v>
      </c>
    </row>
    <row r="33" spans="1:17">
      <c r="A33" t="s">
        <v>235</v>
      </c>
      <c r="B33" s="3"/>
      <c r="C33">
        <v>1</v>
      </c>
      <c r="D33" t="s">
        <v>242</v>
      </c>
      <c r="F33" t="s">
        <v>242</v>
      </c>
      <c r="G33" s="4" t="str">
        <f t="shared" si="0"/>
        <v>GL</v>
      </c>
      <c r="H33" t="str">
        <f t="shared" si="1"/>
        <v>006</v>
      </c>
      <c r="I33" t="str">
        <f>VLOOKUP(LEFT(A33,4),Sites!A$2:E$30,5)</f>
        <v>Coastal Endurance Mobile Assets</v>
      </c>
      <c r="J33" t="str">
        <f>VLOOKUP(A33,Subsites!A$2:G$57,7)</f>
        <v>Coastal Endurance Mobile Assets</v>
      </c>
      <c r="K33" t="str">
        <f>VLOOKUP(G33,NodeTypes!A$2:B$23,2)</f>
        <v>Ocean Glider</v>
      </c>
      <c r="L33" s="6" t="str">
        <f t="shared" si="2"/>
        <v>006</v>
      </c>
      <c r="M33" t="str">
        <f t="shared" si="3"/>
        <v>Coastal Endurance Mobile Assets Ocean Glider 006</v>
      </c>
      <c r="N33" t="s">
        <v>54</v>
      </c>
      <c r="O33" t="s">
        <v>55</v>
      </c>
      <c r="P33" t="s">
        <v>7</v>
      </c>
    </row>
    <row r="34" spans="1:17">
      <c r="A34" t="s">
        <v>145</v>
      </c>
      <c r="B34" s="3" t="s">
        <v>572</v>
      </c>
      <c r="C34">
        <v>1</v>
      </c>
      <c r="D34" t="s">
        <v>19</v>
      </c>
      <c r="E34" t="s">
        <v>329</v>
      </c>
      <c r="F34" t="s">
        <v>19</v>
      </c>
      <c r="G34" s="4" t="str">
        <f t="shared" ref="G34:G65" si="4">MID(D34,10,2)</f>
        <v>LM</v>
      </c>
      <c r="H34" t="str">
        <f t="shared" ref="H34:H65" si="5">MID(D34,12,3)</f>
        <v>001</v>
      </c>
      <c r="I34" t="str">
        <f>VLOOKUP(LEFT(A34,4),Sites!A$2:E$30,5)</f>
        <v>Coastal Endurance Washington Inshore</v>
      </c>
      <c r="J34" t="str">
        <f>VLOOKUP(A34,Subsites!A$2:G$57,7)</f>
        <v xml:space="preserve">Coastal Endurance Washington Inshore Surface Mooring </v>
      </c>
      <c r="K34" t="str">
        <f>VLOOKUP(G34,NodeTypes!A$2:B$23,2)</f>
        <v>Low Power Surface Mooring</v>
      </c>
      <c r="L34" s="6" t="str">
        <f t="shared" ref="L34:L65" si="6">H34</f>
        <v>001</v>
      </c>
      <c r="M34" t="str">
        <f t="shared" si="3"/>
        <v>Coastal Endurance Washington Inshore Low Power Surface Mooring 001</v>
      </c>
      <c r="N34" t="s">
        <v>5</v>
      </c>
      <c r="O34" t="s">
        <v>6</v>
      </c>
      <c r="P34" t="s">
        <v>7</v>
      </c>
      <c r="Q34" s="8" t="s">
        <v>649</v>
      </c>
    </row>
    <row r="35" spans="1:17">
      <c r="A35" t="s">
        <v>145</v>
      </c>
      <c r="D35" t="s">
        <v>346</v>
      </c>
      <c r="E35" t="s">
        <v>19</v>
      </c>
      <c r="F35" t="s">
        <v>19</v>
      </c>
      <c r="G35" s="4" t="str">
        <f t="shared" si="4"/>
        <v>MF</v>
      </c>
      <c r="H35" t="str">
        <f t="shared" si="5"/>
        <v>004</v>
      </c>
      <c r="I35" t="str">
        <f>VLOOKUP(LEFT(A35,4),Sites!A$2:E$30,5)</f>
        <v>Coastal Endurance Washington Inshore</v>
      </c>
      <c r="J35" t="str">
        <f>VLOOKUP(A35,Subsites!A$2:G$57,7)</f>
        <v xml:space="preserve">Coastal Endurance Washington Inshore Surface Mooring </v>
      </c>
      <c r="K35" t="str">
        <f>VLOOKUP(G35,NodeTypes!A$2:B$23,2)</f>
        <v>Multi-Function Node</v>
      </c>
      <c r="L35" s="6" t="str">
        <f t="shared" si="6"/>
        <v>004</v>
      </c>
      <c r="M35" t="str">
        <f t="shared" si="3"/>
        <v>Coastal Endurance Washington Inshore Multi-Function Node 004</v>
      </c>
      <c r="N35" t="s">
        <v>5</v>
      </c>
      <c r="O35" t="s">
        <v>6</v>
      </c>
      <c r="P35" t="s">
        <v>7</v>
      </c>
    </row>
    <row r="36" spans="1:17">
      <c r="A36" t="s">
        <v>145</v>
      </c>
      <c r="D36" t="s">
        <v>347</v>
      </c>
      <c r="E36" t="s">
        <v>19</v>
      </c>
      <c r="F36" t="s">
        <v>19</v>
      </c>
      <c r="G36" s="4" t="str">
        <f t="shared" si="4"/>
        <v>MF</v>
      </c>
      <c r="H36" t="str">
        <f t="shared" si="5"/>
        <v>005</v>
      </c>
      <c r="I36" t="str">
        <f>VLOOKUP(LEFT(A36,4),Sites!A$2:E$30,5)</f>
        <v>Coastal Endurance Washington Inshore</v>
      </c>
      <c r="J36" t="str">
        <f>VLOOKUP(A36,Subsites!A$2:G$57,7)</f>
        <v xml:space="preserve">Coastal Endurance Washington Inshore Surface Mooring </v>
      </c>
      <c r="K36" t="str">
        <f>VLOOKUP(G36,NodeTypes!A$2:B$23,2)</f>
        <v>Multi-Function Node</v>
      </c>
      <c r="L36" s="6" t="str">
        <f t="shared" si="6"/>
        <v>005</v>
      </c>
      <c r="M36" t="str">
        <f t="shared" si="3"/>
        <v>Coastal Endurance Washington Inshore Multi-Function Node 005</v>
      </c>
      <c r="N36" t="s">
        <v>5</v>
      </c>
      <c r="O36" t="s">
        <v>6</v>
      </c>
      <c r="P36" t="s">
        <v>7</v>
      </c>
    </row>
    <row r="37" spans="1:17">
      <c r="A37" t="s">
        <v>145</v>
      </c>
      <c r="D37" t="s">
        <v>348</v>
      </c>
      <c r="E37" t="s">
        <v>19</v>
      </c>
      <c r="F37" t="s">
        <v>19</v>
      </c>
      <c r="G37" s="4" t="str">
        <f t="shared" si="4"/>
        <v>RI</v>
      </c>
      <c r="H37" t="str">
        <f t="shared" si="5"/>
        <v>002</v>
      </c>
      <c r="I37" t="str">
        <f>VLOOKUP(LEFT(A37,4),Sites!A$2:E$30,5)</f>
        <v>Coastal Endurance Washington Inshore</v>
      </c>
      <c r="J37" t="str">
        <f>VLOOKUP(A37,Subsites!A$2:G$57,7)</f>
        <v xml:space="preserve">Coastal Endurance Washington Inshore Surface Mooring </v>
      </c>
      <c r="K37" t="str">
        <f>VLOOKUP(G37,NodeTypes!A$2:B$23,2)</f>
        <v>Mooring Riser</v>
      </c>
      <c r="L37" s="6" t="str">
        <f t="shared" si="6"/>
        <v>002</v>
      </c>
      <c r="M37" t="str">
        <f t="shared" si="3"/>
        <v>Coastal Endurance Washington Inshore Mooring Riser 002</v>
      </c>
      <c r="N37" t="s">
        <v>5</v>
      </c>
      <c r="O37" t="s">
        <v>6</v>
      </c>
      <c r="P37" t="s">
        <v>7</v>
      </c>
    </row>
    <row r="38" spans="1:17">
      <c r="A38" t="s">
        <v>145</v>
      </c>
      <c r="D38" t="s">
        <v>349</v>
      </c>
      <c r="E38" t="s">
        <v>19</v>
      </c>
      <c r="F38" t="s">
        <v>19</v>
      </c>
      <c r="G38" s="4" t="str">
        <f t="shared" si="4"/>
        <v>RI</v>
      </c>
      <c r="H38" t="str">
        <f t="shared" si="5"/>
        <v>003</v>
      </c>
      <c r="I38" t="str">
        <f>VLOOKUP(LEFT(A38,4),Sites!A$2:E$30,5)</f>
        <v>Coastal Endurance Washington Inshore</v>
      </c>
      <c r="J38" t="str">
        <f>VLOOKUP(A38,Subsites!A$2:G$57,7)</f>
        <v xml:space="preserve">Coastal Endurance Washington Inshore Surface Mooring </v>
      </c>
      <c r="K38" t="str">
        <f>VLOOKUP(G38,NodeTypes!A$2:B$23,2)</f>
        <v>Mooring Riser</v>
      </c>
      <c r="L38" s="6" t="str">
        <f t="shared" si="6"/>
        <v>003</v>
      </c>
      <c r="M38" t="str">
        <f t="shared" si="3"/>
        <v>Coastal Endurance Washington Inshore Mooring Riser 003</v>
      </c>
      <c r="N38" t="s">
        <v>5</v>
      </c>
      <c r="O38" t="s">
        <v>6</v>
      </c>
      <c r="P38" t="s">
        <v>7</v>
      </c>
    </row>
    <row r="39" spans="1:17">
      <c r="A39" t="s">
        <v>145</v>
      </c>
      <c r="D39" t="s">
        <v>350</v>
      </c>
      <c r="E39" t="s">
        <v>19</v>
      </c>
      <c r="F39" t="s">
        <v>19</v>
      </c>
      <c r="G39" s="4" t="str">
        <f t="shared" si="4"/>
        <v>SB</v>
      </c>
      <c r="H39" t="str">
        <f t="shared" si="5"/>
        <v>001</v>
      </c>
      <c r="I39" t="str">
        <f>VLOOKUP(LEFT(A39,4),Sites!A$2:E$30,5)</f>
        <v>Coastal Endurance Washington Inshore</v>
      </c>
      <c r="J39" t="str">
        <f>VLOOKUP(A39,Subsites!A$2:G$57,7)</f>
        <v xml:space="preserve">Coastal Endurance Washington Inshore Surface Mooring </v>
      </c>
      <c r="K39" t="str">
        <f>VLOOKUP(G39,NodeTypes!A$2:B$23,2)</f>
        <v>Surface Buoy</v>
      </c>
      <c r="L39" s="6" t="str">
        <f t="shared" si="6"/>
        <v>001</v>
      </c>
      <c r="M39" t="str">
        <f t="shared" si="3"/>
        <v>Coastal Endurance Washington Inshore Surface Buoy 001</v>
      </c>
      <c r="N39" t="s">
        <v>5</v>
      </c>
      <c r="O39" t="s">
        <v>6</v>
      </c>
      <c r="P39" t="s">
        <v>7</v>
      </c>
    </row>
    <row r="40" spans="1:17">
      <c r="A40" t="s">
        <v>148</v>
      </c>
      <c r="B40" t="s">
        <v>572</v>
      </c>
      <c r="C40">
        <v>1</v>
      </c>
      <c r="D40" t="s">
        <v>20</v>
      </c>
      <c r="E40" t="s">
        <v>329</v>
      </c>
      <c r="F40" t="s">
        <v>20</v>
      </c>
      <c r="G40" s="4" t="str">
        <f t="shared" si="4"/>
        <v>CP</v>
      </c>
      <c r="H40" t="str">
        <f t="shared" si="5"/>
        <v>001</v>
      </c>
      <c r="I40" t="str">
        <f>VLOOKUP(LEFT(A40,4),Sites!A$2:E$30,5)</f>
        <v>Coastal Endurance Washington Inshore</v>
      </c>
      <c r="J40" t="str">
        <f>VLOOKUP(A40,Subsites!A$2:G$57,7)</f>
        <v>Coastal Endurance Washington Inshore Surface Piercing Profiler Mooring</v>
      </c>
      <c r="K40" t="str">
        <f>VLOOKUP(G40,NodeTypes!A$2:B$23,2)</f>
        <v>Surface Piercing Profiler Mooring</v>
      </c>
      <c r="L40" s="6" t="str">
        <f t="shared" si="6"/>
        <v>001</v>
      </c>
      <c r="M40" t="str">
        <f t="shared" si="3"/>
        <v>Coastal Endurance Washington Inshore Surface Piercing Profiler Mooring 001</v>
      </c>
      <c r="N40" t="s">
        <v>9</v>
      </c>
      <c r="O40" t="s">
        <v>6</v>
      </c>
      <c r="P40" t="s">
        <v>7</v>
      </c>
      <c r="Q40" s="8" t="s">
        <v>649</v>
      </c>
    </row>
    <row r="41" spans="1:17">
      <c r="A41" t="s">
        <v>148</v>
      </c>
      <c r="D41" t="s">
        <v>351</v>
      </c>
      <c r="E41" t="s">
        <v>20</v>
      </c>
      <c r="F41" t="s">
        <v>20</v>
      </c>
      <c r="G41" s="4" t="str">
        <f t="shared" si="4"/>
        <v>SP</v>
      </c>
      <c r="H41" t="str">
        <f t="shared" si="5"/>
        <v>001</v>
      </c>
      <c r="I41" t="str">
        <f>VLOOKUP(LEFT(A41,4),Sites!A$2:E$30,5)</f>
        <v>Coastal Endurance Washington Inshore</v>
      </c>
      <c r="J41" t="str">
        <f>VLOOKUP(A41,Subsites!A$2:G$57,7)</f>
        <v>Coastal Endurance Washington Inshore Surface Piercing Profiler Mooring</v>
      </c>
      <c r="K41" t="str">
        <f>VLOOKUP(G41,NodeTypes!A$2:B$23,2)</f>
        <v>Surface-Piercing Profiler</v>
      </c>
      <c r="L41" s="6" t="str">
        <f t="shared" si="6"/>
        <v>001</v>
      </c>
      <c r="M41" t="str">
        <f t="shared" si="3"/>
        <v>Coastal Endurance Washington Inshore Surface-Piercing Profiler 001</v>
      </c>
      <c r="N41" t="s">
        <v>9</v>
      </c>
      <c r="O41" t="s">
        <v>6</v>
      </c>
      <c r="P41" t="s">
        <v>7</v>
      </c>
    </row>
    <row r="42" spans="1:17">
      <c r="A42" t="s">
        <v>150</v>
      </c>
      <c r="B42" t="s">
        <v>572</v>
      </c>
      <c r="C42">
        <v>1</v>
      </c>
      <c r="D42" t="s">
        <v>21</v>
      </c>
      <c r="E42" t="s">
        <v>329</v>
      </c>
      <c r="F42" t="s">
        <v>21</v>
      </c>
      <c r="G42" s="4" t="str">
        <f t="shared" si="4"/>
        <v>HM</v>
      </c>
      <c r="H42" t="str">
        <f t="shared" si="5"/>
        <v>001</v>
      </c>
      <c r="I42" t="str">
        <f>VLOOKUP(LEFT(A42,4),Sites!A$2:E$30,5)</f>
        <v>Coastal Endurance Washington Shelf</v>
      </c>
      <c r="J42" t="str">
        <f>VLOOKUP(A42,Subsites!A$2:G$57,7)</f>
        <v>Coastal Endurance Washington Shelf Surface Mooring</v>
      </c>
      <c r="K42" t="str">
        <f>VLOOKUP(G42,NodeTypes!A$2:B$23,2)</f>
        <v>High Power Surface Mooring</v>
      </c>
      <c r="L42" s="6" t="str">
        <f t="shared" si="6"/>
        <v>001</v>
      </c>
      <c r="M42" t="str">
        <f t="shared" si="3"/>
        <v>Coastal Endurance Washington Shelf High Power Surface Mooring 001</v>
      </c>
      <c r="N42" t="s">
        <v>14</v>
      </c>
      <c r="O42" t="s">
        <v>15</v>
      </c>
      <c r="P42" t="s">
        <v>7</v>
      </c>
      <c r="Q42" s="8" t="s">
        <v>649</v>
      </c>
    </row>
    <row r="43" spans="1:17">
      <c r="A43" t="s">
        <v>150</v>
      </c>
      <c r="D43" t="s">
        <v>352</v>
      </c>
      <c r="E43" t="s">
        <v>21</v>
      </c>
      <c r="F43" t="s">
        <v>21</v>
      </c>
      <c r="G43" s="4" t="str">
        <f t="shared" si="4"/>
        <v>MF</v>
      </c>
      <c r="H43" t="str">
        <f t="shared" si="5"/>
        <v>004</v>
      </c>
      <c r="I43" t="str">
        <f>VLOOKUP(LEFT(A43,4),Sites!A$2:E$30,5)</f>
        <v>Coastal Endurance Washington Shelf</v>
      </c>
      <c r="J43" t="str">
        <f>VLOOKUP(A43,Subsites!A$2:G$57,7)</f>
        <v>Coastal Endurance Washington Shelf Surface Mooring</v>
      </c>
      <c r="K43" t="str">
        <f>VLOOKUP(G43,NodeTypes!A$2:B$23,2)</f>
        <v>Multi-Function Node</v>
      </c>
      <c r="L43" s="6" t="str">
        <f t="shared" si="6"/>
        <v>004</v>
      </c>
      <c r="M43" t="str">
        <f t="shared" si="3"/>
        <v>Coastal Endurance Washington Shelf Multi-Function Node 004</v>
      </c>
      <c r="N43" t="s">
        <v>14</v>
      </c>
      <c r="O43" t="s">
        <v>15</v>
      </c>
      <c r="P43" t="s">
        <v>7</v>
      </c>
    </row>
    <row r="44" spans="1:17">
      <c r="A44" t="s">
        <v>150</v>
      </c>
      <c r="D44" t="s">
        <v>353</v>
      </c>
      <c r="E44" t="s">
        <v>21</v>
      </c>
      <c r="F44" t="s">
        <v>21</v>
      </c>
      <c r="G44" s="4" t="str">
        <f t="shared" si="4"/>
        <v>MF</v>
      </c>
      <c r="H44" t="str">
        <f t="shared" si="5"/>
        <v>005</v>
      </c>
      <c r="I44" t="str">
        <f>VLOOKUP(LEFT(A44,4),Sites!A$2:E$30,5)</f>
        <v>Coastal Endurance Washington Shelf</v>
      </c>
      <c r="J44" t="str">
        <f>VLOOKUP(A44,Subsites!A$2:G$57,7)</f>
        <v>Coastal Endurance Washington Shelf Surface Mooring</v>
      </c>
      <c r="K44" t="str">
        <f>VLOOKUP(G44,NodeTypes!A$2:B$23,2)</f>
        <v>Multi-Function Node</v>
      </c>
      <c r="L44" s="6" t="str">
        <f t="shared" si="6"/>
        <v>005</v>
      </c>
      <c r="M44" t="str">
        <f t="shared" si="3"/>
        <v>Coastal Endurance Washington Shelf Multi-Function Node 005</v>
      </c>
      <c r="N44" t="s">
        <v>14</v>
      </c>
      <c r="O44" t="s">
        <v>15</v>
      </c>
      <c r="P44" t="s">
        <v>7</v>
      </c>
    </row>
    <row r="45" spans="1:17">
      <c r="A45" t="s">
        <v>150</v>
      </c>
      <c r="D45" t="s">
        <v>354</v>
      </c>
      <c r="E45" t="s">
        <v>21</v>
      </c>
      <c r="F45" t="s">
        <v>21</v>
      </c>
      <c r="G45" s="4" t="str">
        <f t="shared" si="4"/>
        <v>RI</v>
      </c>
      <c r="H45" t="str">
        <f t="shared" si="5"/>
        <v>002</v>
      </c>
      <c r="I45" t="str">
        <f>VLOOKUP(LEFT(A45,4),Sites!A$2:E$30,5)</f>
        <v>Coastal Endurance Washington Shelf</v>
      </c>
      <c r="J45" t="str">
        <f>VLOOKUP(A45,Subsites!A$2:G$57,7)</f>
        <v>Coastal Endurance Washington Shelf Surface Mooring</v>
      </c>
      <c r="K45" t="str">
        <f>VLOOKUP(G45,NodeTypes!A$2:B$23,2)</f>
        <v>Mooring Riser</v>
      </c>
      <c r="L45" s="6" t="str">
        <f t="shared" si="6"/>
        <v>002</v>
      </c>
      <c r="M45" t="str">
        <f t="shared" si="3"/>
        <v>Coastal Endurance Washington Shelf Mooring Riser 002</v>
      </c>
      <c r="N45" t="s">
        <v>14</v>
      </c>
      <c r="O45" t="s">
        <v>15</v>
      </c>
      <c r="P45" t="s">
        <v>7</v>
      </c>
    </row>
    <row r="46" spans="1:17">
      <c r="A46" t="s">
        <v>150</v>
      </c>
      <c r="D46" t="s">
        <v>355</v>
      </c>
      <c r="E46" t="s">
        <v>21</v>
      </c>
      <c r="F46" t="s">
        <v>21</v>
      </c>
      <c r="G46" s="4" t="str">
        <f t="shared" si="4"/>
        <v>RI</v>
      </c>
      <c r="H46" t="str">
        <f t="shared" si="5"/>
        <v>003</v>
      </c>
      <c r="I46" t="str">
        <f>VLOOKUP(LEFT(A46,4),Sites!A$2:E$30,5)</f>
        <v>Coastal Endurance Washington Shelf</v>
      </c>
      <c r="J46" t="str">
        <f>VLOOKUP(A46,Subsites!A$2:G$57,7)</f>
        <v>Coastal Endurance Washington Shelf Surface Mooring</v>
      </c>
      <c r="K46" t="str">
        <f>VLOOKUP(G46,NodeTypes!A$2:B$23,2)</f>
        <v>Mooring Riser</v>
      </c>
      <c r="L46" s="6" t="str">
        <f t="shared" si="6"/>
        <v>003</v>
      </c>
      <c r="M46" t="str">
        <f t="shared" si="3"/>
        <v>Coastal Endurance Washington Shelf Mooring Riser 003</v>
      </c>
      <c r="N46" t="s">
        <v>14</v>
      </c>
      <c r="O46" t="s">
        <v>15</v>
      </c>
      <c r="P46" t="s">
        <v>7</v>
      </c>
    </row>
    <row r="47" spans="1:17">
      <c r="A47" t="s">
        <v>150</v>
      </c>
      <c r="D47" t="s">
        <v>356</v>
      </c>
      <c r="E47" t="s">
        <v>21</v>
      </c>
      <c r="F47" t="s">
        <v>21</v>
      </c>
      <c r="G47" s="4" t="str">
        <f t="shared" si="4"/>
        <v>SB</v>
      </c>
      <c r="H47" t="str">
        <f t="shared" si="5"/>
        <v>001</v>
      </c>
      <c r="I47" t="str">
        <f>VLOOKUP(LEFT(A47,4),Sites!A$2:E$30,5)</f>
        <v>Coastal Endurance Washington Shelf</v>
      </c>
      <c r="J47" t="str">
        <f>VLOOKUP(A47,Subsites!A$2:G$57,7)</f>
        <v>Coastal Endurance Washington Shelf Surface Mooring</v>
      </c>
      <c r="K47" t="str">
        <f>VLOOKUP(G47,NodeTypes!A$2:B$23,2)</f>
        <v>Surface Buoy</v>
      </c>
      <c r="L47" s="6" t="str">
        <f t="shared" si="6"/>
        <v>001</v>
      </c>
      <c r="M47" t="str">
        <f t="shared" si="3"/>
        <v>Coastal Endurance Washington Shelf Surface Buoy 001</v>
      </c>
      <c r="N47" t="s">
        <v>14</v>
      </c>
      <c r="O47" t="s">
        <v>15</v>
      </c>
      <c r="P47" t="s">
        <v>7</v>
      </c>
    </row>
    <row r="48" spans="1:17">
      <c r="A48" t="s">
        <v>156</v>
      </c>
      <c r="B48" t="s">
        <v>572</v>
      </c>
      <c r="C48">
        <v>1</v>
      </c>
      <c r="D48" t="s">
        <v>22</v>
      </c>
      <c r="E48" t="s">
        <v>329</v>
      </c>
      <c r="F48" t="s">
        <v>22</v>
      </c>
      <c r="G48" s="4" t="str">
        <f t="shared" si="4"/>
        <v>CP</v>
      </c>
      <c r="H48" t="str">
        <f t="shared" si="5"/>
        <v>001</v>
      </c>
      <c r="I48" t="str">
        <f>VLOOKUP(LEFT(A48,4),Sites!A$2:E$30,5)</f>
        <v>Coastal Endurance Washington Shelf</v>
      </c>
      <c r="J48" t="str">
        <f>VLOOKUP(A48,Subsites!A$2:G$57,7)</f>
        <v>Coastal Endurance Washington Shelf Surface Piercing Profiler Mooring</v>
      </c>
      <c r="K48" t="str">
        <f>VLOOKUP(G48,NodeTypes!A$2:B$23,2)</f>
        <v>Surface Piercing Profiler Mooring</v>
      </c>
      <c r="L48" s="6" t="str">
        <f t="shared" si="6"/>
        <v>001</v>
      </c>
      <c r="M48" t="str">
        <f t="shared" si="3"/>
        <v>Coastal Endurance Washington Shelf Surface Piercing Profiler Mooring 001</v>
      </c>
      <c r="N48" t="s">
        <v>9</v>
      </c>
      <c r="O48" t="s">
        <v>6</v>
      </c>
      <c r="P48" t="s">
        <v>7</v>
      </c>
      <c r="Q48" s="8" t="s">
        <v>649</v>
      </c>
    </row>
    <row r="49" spans="1:17">
      <c r="A49" t="s">
        <v>156</v>
      </c>
      <c r="D49" t="s">
        <v>357</v>
      </c>
      <c r="E49" t="s">
        <v>22</v>
      </c>
      <c r="F49" t="s">
        <v>22</v>
      </c>
      <c r="G49" s="4" t="str">
        <f t="shared" si="4"/>
        <v>SP</v>
      </c>
      <c r="H49" t="str">
        <f t="shared" si="5"/>
        <v>001</v>
      </c>
      <c r="I49" t="str">
        <f>VLOOKUP(LEFT(A49,4),Sites!A$2:E$30,5)</f>
        <v>Coastal Endurance Washington Shelf</v>
      </c>
      <c r="J49" t="str">
        <f>VLOOKUP(A49,Subsites!A$2:G$57,7)</f>
        <v>Coastal Endurance Washington Shelf Surface Piercing Profiler Mooring</v>
      </c>
      <c r="K49" t="str">
        <f>VLOOKUP(G49,NodeTypes!A$2:B$23,2)</f>
        <v>Surface-Piercing Profiler</v>
      </c>
      <c r="L49" s="6" t="str">
        <f t="shared" si="6"/>
        <v>001</v>
      </c>
      <c r="M49" t="str">
        <f t="shared" si="3"/>
        <v>Coastal Endurance Washington Shelf Surface-Piercing Profiler 001</v>
      </c>
      <c r="N49" t="s">
        <v>9</v>
      </c>
      <c r="O49" t="s">
        <v>6</v>
      </c>
      <c r="P49" t="s">
        <v>7</v>
      </c>
    </row>
    <row r="50" spans="1:17">
      <c r="A50" t="s">
        <v>158</v>
      </c>
      <c r="C50">
        <v>1</v>
      </c>
      <c r="D50" t="s">
        <v>23</v>
      </c>
      <c r="E50" t="s">
        <v>329</v>
      </c>
      <c r="F50" t="s">
        <v>23</v>
      </c>
      <c r="G50" s="4" t="str">
        <f t="shared" si="4"/>
        <v>WF</v>
      </c>
      <c r="H50" t="str">
        <f t="shared" si="5"/>
        <v>001</v>
      </c>
      <c r="I50" t="str">
        <f>VLOOKUP(LEFT(A50,4),Sites!A$2:E$30,5)</f>
        <v>Coastal Endurance Washington Offshore</v>
      </c>
      <c r="J50" t="str">
        <f>VLOOKUP(A50,Subsites!A$2:G$57,7)</f>
        <v>Coastal Endurance Washington Offshore Profiler Mooring</v>
      </c>
      <c r="K50" t="str">
        <f>VLOOKUP(G50,NodeTypes!A$2:B$23,2)</f>
        <v>Wire Following Profiler</v>
      </c>
      <c r="L50" s="6" t="str">
        <f t="shared" si="6"/>
        <v>001</v>
      </c>
      <c r="M50" t="str">
        <f t="shared" si="3"/>
        <v>Coastal Endurance Washington Offshore Wire Following Profiler 001</v>
      </c>
      <c r="N50" t="s">
        <v>24</v>
      </c>
      <c r="O50" t="s">
        <v>6</v>
      </c>
      <c r="P50" t="s">
        <v>7</v>
      </c>
      <c r="Q50" s="8" t="s">
        <v>650</v>
      </c>
    </row>
    <row r="51" spans="1:17">
      <c r="A51" t="s">
        <v>163</v>
      </c>
      <c r="B51" t="s">
        <v>572</v>
      </c>
      <c r="C51">
        <v>1</v>
      </c>
      <c r="D51" t="s">
        <v>25</v>
      </c>
      <c r="E51" t="s">
        <v>329</v>
      </c>
      <c r="F51" t="s">
        <v>25</v>
      </c>
      <c r="G51" s="4" t="str">
        <f t="shared" si="4"/>
        <v>HM</v>
      </c>
      <c r="H51" t="str">
        <f t="shared" si="5"/>
        <v>001</v>
      </c>
      <c r="I51" t="str">
        <f>VLOOKUP(LEFT(A51,4),Sites!A$2:E$30,5)</f>
        <v>Coastal Endurance Washington Offshore</v>
      </c>
      <c r="J51" t="str">
        <f>VLOOKUP(A51,Subsites!A$2:G$57,7)</f>
        <v>Coastal Endurance Washington Offshore Surface Mooring</v>
      </c>
      <c r="K51" t="str">
        <f>VLOOKUP(G51,NodeTypes!A$2:B$23,2)</f>
        <v>High Power Surface Mooring</v>
      </c>
      <c r="L51" s="6" t="str">
        <f t="shared" si="6"/>
        <v>001</v>
      </c>
      <c r="M51" t="str">
        <f t="shared" si="3"/>
        <v>Coastal Endurance Washington Offshore High Power Surface Mooring 001</v>
      </c>
      <c r="N51" t="s">
        <v>14</v>
      </c>
      <c r="O51" t="s">
        <v>15</v>
      </c>
      <c r="P51" t="s">
        <v>7</v>
      </c>
      <c r="Q51" s="8" t="s">
        <v>649</v>
      </c>
    </row>
    <row r="52" spans="1:17">
      <c r="A52" t="s">
        <v>163</v>
      </c>
      <c r="D52" t="s">
        <v>358</v>
      </c>
      <c r="E52" t="s">
        <v>25</v>
      </c>
      <c r="F52" t="s">
        <v>25</v>
      </c>
      <c r="G52" s="4" t="str">
        <f t="shared" si="4"/>
        <v>MF</v>
      </c>
      <c r="H52" t="str">
        <f t="shared" si="5"/>
        <v>004</v>
      </c>
      <c r="I52" t="str">
        <f>VLOOKUP(LEFT(A52,4),Sites!A$2:E$30,5)</f>
        <v>Coastal Endurance Washington Offshore</v>
      </c>
      <c r="J52" t="str">
        <f>VLOOKUP(A52,Subsites!A$2:G$57,7)</f>
        <v>Coastal Endurance Washington Offshore Surface Mooring</v>
      </c>
      <c r="K52" t="str">
        <f>VLOOKUP(G52,NodeTypes!A$2:B$23,2)</f>
        <v>Multi-Function Node</v>
      </c>
      <c r="L52" s="6" t="str">
        <f t="shared" si="6"/>
        <v>004</v>
      </c>
      <c r="M52" t="str">
        <f t="shared" si="3"/>
        <v>Coastal Endurance Washington Offshore Multi-Function Node 004</v>
      </c>
      <c r="N52" t="s">
        <v>14</v>
      </c>
      <c r="O52" t="s">
        <v>15</v>
      </c>
      <c r="P52" t="s">
        <v>7</v>
      </c>
    </row>
    <row r="53" spans="1:17">
      <c r="A53" t="s">
        <v>163</v>
      </c>
      <c r="D53" t="s">
        <v>359</v>
      </c>
      <c r="E53" t="s">
        <v>25</v>
      </c>
      <c r="F53" t="s">
        <v>25</v>
      </c>
      <c r="G53" s="4" t="str">
        <f t="shared" si="4"/>
        <v>MF</v>
      </c>
      <c r="H53" t="str">
        <f t="shared" si="5"/>
        <v>005</v>
      </c>
      <c r="I53" t="str">
        <f>VLOOKUP(LEFT(A53,4),Sites!A$2:E$30,5)</f>
        <v>Coastal Endurance Washington Offshore</v>
      </c>
      <c r="J53" t="str">
        <f>VLOOKUP(A53,Subsites!A$2:G$57,7)</f>
        <v>Coastal Endurance Washington Offshore Surface Mooring</v>
      </c>
      <c r="K53" t="str">
        <f>VLOOKUP(G53,NodeTypes!A$2:B$23,2)</f>
        <v>Multi-Function Node</v>
      </c>
      <c r="L53" s="6" t="str">
        <f t="shared" si="6"/>
        <v>005</v>
      </c>
      <c r="M53" t="str">
        <f t="shared" si="3"/>
        <v>Coastal Endurance Washington Offshore Multi-Function Node 005</v>
      </c>
      <c r="N53" t="s">
        <v>14</v>
      </c>
      <c r="O53" t="s">
        <v>15</v>
      </c>
      <c r="P53" t="s">
        <v>7</v>
      </c>
    </row>
    <row r="54" spans="1:17">
      <c r="A54" t="s">
        <v>163</v>
      </c>
      <c r="D54" t="s">
        <v>360</v>
      </c>
      <c r="E54" t="s">
        <v>25</v>
      </c>
      <c r="F54" t="s">
        <v>25</v>
      </c>
      <c r="G54" s="4" t="str">
        <f t="shared" si="4"/>
        <v>RI</v>
      </c>
      <c r="H54" t="str">
        <f t="shared" si="5"/>
        <v>002</v>
      </c>
      <c r="I54" t="str">
        <f>VLOOKUP(LEFT(A54,4),Sites!A$2:E$30,5)</f>
        <v>Coastal Endurance Washington Offshore</v>
      </c>
      <c r="J54" t="str">
        <f>VLOOKUP(A54,Subsites!A$2:G$57,7)</f>
        <v>Coastal Endurance Washington Offshore Surface Mooring</v>
      </c>
      <c r="K54" t="str">
        <f>VLOOKUP(G54,NodeTypes!A$2:B$23,2)</f>
        <v>Mooring Riser</v>
      </c>
      <c r="L54" s="6" t="str">
        <f t="shared" si="6"/>
        <v>002</v>
      </c>
      <c r="M54" t="str">
        <f t="shared" si="3"/>
        <v>Coastal Endurance Washington Offshore Mooring Riser 002</v>
      </c>
      <c r="N54" t="s">
        <v>14</v>
      </c>
      <c r="O54" t="s">
        <v>15</v>
      </c>
      <c r="P54" t="s">
        <v>7</v>
      </c>
    </row>
    <row r="55" spans="1:17">
      <c r="A55" t="s">
        <v>163</v>
      </c>
      <c r="D55" t="s">
        <v>361</v>
      </c>
      <c r="E55" t="s">
        <v>25</v>
      </c>
      <c r="F55" t="s">
        <v>25</v>
      </c>
      <c r="G55" s="4" t="str">
        <f t="shared" si="4"/>
        <v>RI</v>
      </c>
      <c r="H55" t="str">
        <f t="shared" si="5"/>
        <v>003</v>
      </c>
      <c r="I55" t="str">
        <f>VLOOKUP(LEFT(A55,4),Sites!A$2:E$30,5)</f>
        <v>Coastal Endurance Washington Offshore</v>
      </c>
      <c r="J55" t="str">
        <f>VLOOKUP(A55,Subsites!A$2:G$57,7)</f>
        <v>Coastal Endurance Washington Offshore Surface Mooring</v>
      </c>
      <c r="K55" t="str">
        <f>VLOOKUP(G55,NodeTypes!A$2:B$23,2)</f>
        <v>Mooring Riser</v>
      </c>
      <c r="L55" s="6" t="str">
        <f t="shared" si="6"/>
        <v>003</v>
      </c>
      <c r="M55" t="str">
        <f t="shared" si="3"/>
        <v>Coastal Endurance Washington Offshore Mooring Riser 003</v>
      </c>
      <c r="N55" t="s">
        <v>14</v>
      </c>
      <c r="O55" t="s">
        <v>15</v>
      </c>
      <c r="P55" t="s">
        <v>7</v>
      </c>
    </row>
    <row r="56" spans="1:17">
      <c r="A56" t="s">
        <v>163</v>
      </c>
      <c r="D56" t="s">
        <v>362</v>
      </c>
      <c r="E56" t="s">
        <v>25</v>
      </c>
      <c r="F56" t="s">
        <v>25</v>
      </c>
      <c r="G56" s="4" t="str">
        <f t="shared" si="4"/>
        <v>SB</v>
      </c>
      <c r="H56" t="str">
        <f t="shared" si="5"/>
        <v>001</v>
      </c>
      <c r="I56" t="str">
        <f>VLOOKUP(LEFT(A56,4),Sites!A$2:E$30,5)</f>
        <v>Coastal Endurance Washington Offshore</v>
      </c>
      <c r="J56" t="str">
        <f>VLOOKUP(A56,Subsites!A$2:G$57,7)</f>
        <v>Coastal Endurance Washington Offshore Surface Mooring</v>
      </c>
      <c r="K56" t="str">
        <f>VLOOKUP(G56,NodeTypes!A$2:B$23,2)</f>
        <v>Surface Buoy</v>
      </c>
      <c r="L56" s="6" t="str">
        <f t="shared" si="6"/>
        <v>001</v>
      </c>
      <c r="M56" t="str">
        <f t="shared" si="3"/>
        <v>Coastal Endurance Washington Offshore Surface Buoy 001</v>
      </c>
      <c r="N56" t="s">
        <v>14</v>
      </c>
      <c r="O56" t="s">
        <v>15</v>
      </c>
      <c r="P56" t="s">
        <v>7</v>
      </c>
    </row>
    <row r="57" spans="1:17">
      <c r="A57" t="s">
        <v>165</v>
      </c>
      <c r="B57" t="s">
        <v>572</v>
      </c>
      <c r="C57">
        <v>1</v>
      </c>
      <c r="D57" t="s">
        <v>26</v>
      </c>
      <c r="E57" t="s">
        <v>329</v>
      </c>
      <c r="F57" t="s">
        <v>26</v>
      </c>
      <c r="G57" s="4" t="str">
        <f t="shared" si="4"/>
        <v>HM</v>
      </c>
      <c r="H57" t="str">
        <f t="shared" si="5"/>
        <v>001</v>
      </c>
      <c r="I57" t="str">
        <f>VLOOKUP(LEFT(A57,4),Sites!A$2:E$30,5)</f>
        <v>Coastal Pioneer Central</v>
      </c>
      <c r="J57" t="str">
        <f>VLOOKUP(A57,Subsites!A$2:G$57,7)</f>
        <v>Coastal Pioneer Central Surface Mooring</v>
      </c>
      <c r="K57" t="str">
        <f>VLOOKUP(G57,NodeTypes!A$2:B$23,2)</f>
        <v>High Power Surface Mooring</v>
      </c>
      <c r="L57" s="6" t="str">
        <f t="shared" si="6"/>
        <v>001</v>
      </c>
      <c r="M57" t="str">
        <f t="shared" si="3"/>
        <v>Coastal Pioneer Central High Power Surface Mooring 001</v>
      </c>
      <c r="N57" t="s">
        <v>14</v>
      </c>
      <c r="O57" t="s">
        <v>15</v>
      </c>
      <c r="P57" t="s">
        <v>27</v>
      </c>
      <c r="Q57" s="8" t="s">
        <v>649</v>
      </c>
    </row>
    <row r="58" spans="1:17">
      <c r="A58" t="s">
        <v>165</v>
      </c>
      <c r="D58" t="s">
        <v>363</v>
      </c>
      <c r="E58" t="s">
        <v>26</v>
      </c>
      <c r="F58" t="s">
        <v>26</v>
      </c>
      <c r="G58" s="4" t="str">
        <f t="shared" si="4"/>
        <v>MF</v>
      </c>
      <c r="H58" t="str">
        <f t="shared" si="5"/>
        <v>004</v>
      </c>
      <c r="I58" t="str">
        <f>VLOOKUP(LEFT(A58,4),Sites!A$2:E$30,5)</f>
        <v>Coastal Pioneer Central</v>
      </c>
      <c r="J58" t="str">
        <f>VLOOKUP(A58,Subsites!A$2:G$57,7)</f>
        <v>Coastal Pioneer Central Surface Mooring</v>
      </c>
      <c r="K58" t="str">
        <f>VLOOKUP(G58,NodeTypes!A$2:B$23,2)</f>
        <v>Multi-Function Node</v>
      </c>
      <c r="L58" s="6" t="str">
        <f t="shared" si="6"/>
        <v>004</v>
      </c>
      <c r="M58" t="str">
        <f t="shared" si="3"/>
        <v>Coastal Pioneer Central Multi-Function Node 004</v>
      </c>
      <c r="N58" t="s">
        <v>14</v>
      </c>
      <c r="O58" t="s">
        <v>15</v>
      </c>
      <c r="P58" t="s">
        <v>27</v>
      </c>
    </row>
    <row r="59" spans="1:17">
      <c r="A59" t="s">
        <v>165</v>
      </c>
      <c r="D59" t="s">
        <v>364</v>
      </c>
      <c r="E59" t="s">
        <v>26</v>
      </c>
      <c r="F59" t="s">
        <v>26</v>
      </c>
      <c r="G59" s="4" t="str">
        <f t="shared" si="4"/>
        <v>MF</v>
      </c>
      <c r="H59" t="str">
        <f t="shared" si="5"/>
        <v>005</v>
      </c>
      <c r="I59" t="str">
        <f>VLOOKUP(LEFT(A59,4),Sites!A$2:E$30,5)</f>
        <v>Coastal Pioneer Central</v>
      </c>
      <c r="J59" t="str">
        <f>VLOOKUP(A59,Subsites!A$2:G$57,7)</f>
        <v>Coastal Pioneer Central Surface Mooring</v>
      </c>
      <c r="K59" t="str">
        <f>VLOOKUP(G59,NodeTypes!A$2:B$23,2)</f>
        <v>Multi-Function Node</v>
      </c>
      <c r="L59" s="6" t="str">
        <f t="shared" si="6"/>
        <v>005</v>
      </c>
      <c r="M59" t="str">
        <f t="shared" si="3"/>
        <v>Coastal Pioneer Central Multi-Function Node 005</v>
      </c>
      <c r="N59" t="s">
        <v>14</v>
      </c>
      <c r="O59" t="s">
        <v>15</v>
      </c>
      <c r="P59" t="s">
        <v>27</v>
      </c>
    </row>
    <row r="60" spans="1:17">
      <c r="A60" t="s">
        <v>165</v>
      </c>
      <c r="D60" t="s">
        <v>365</v>
      </c>
      <c r="E60" t="s">
        <v>26</v>
      </c>
      <c r="F60" t="s">
        <v>26</v>
      </c>
      <c r="G60" s="4" t="str">
        <f t="shared" si="4"/>
        <v>RI</v>
      </c>
      <c r="H60" t="str">
        <f t="shared" si="5"/>
        <v>002</v>
      </c>
      <c r="I60" t="str">
        <f>VLOOKUP(LEFT(A60,4),Sites!A$2:E$30,5)</f>
        <v>Coastal Pioneer Central</v>
      </c>
      <c r="J60" t="str">
        <f>VLOOKUP(A60,Subsites!A$2:G$57,7)</f>
        <v>Coastal Pioneer Central Surface Mooring</v>
      </c>
      <c r="K60" t="str">
        <f>VLOOKUP(G60,NodeTypes!A$2:B$23,2)</f>
        <v>Mooring Riser</v>
      </c>
      <c r="L60" s="6" t="str">
        <f t="shared" si="6"/>
        <v>002</v>
      </c>
      <c r="M60" t="str">
        <f t="shared" si="3"/>
        <v>Coastal Pioneer Central Mooring Riser 002</v>
      </c>
      <c r="N60" t="s">
        <v>14</v>
      </c>
      <c r="O60" t="s">
        <v>15</v>
      </c>
      <c r="P60" t="s">
        <v>27</v>
      </c>
    </row>
    <row r="61" spans="1:17">
      <c r="A61" t="s">
        <v>165</v>
      </c>
      <c r="D61" t="s">
        <v>366</v>
      </c>
      <c r="E61" t="s">
        <v>26</v>
      </c>
      <c r="F61" t="s">
        <v>26</v>
      </c>
      <c r="G61" s="4" t="str">
        <f t="shared" si="4"/>
        <v>RI</v>
      </c>
      <c r="H61" t="str">
        <f t="shared" si="5"/>
        <v>003</v>
      </c>
      <c r="I61" t="str">
        <f>VLOOKUP(LEFT(A61,4),Sites!A$2:E$30,5)</f>
        <v>Coastal Pioneer Central</v>
      </c>
      <c r="J61" t="str">
        <f>VLOOKUP(A61,Subsites!A$2:G$57,7)</f>
        <v>Coastal Pioneer Central Surface Mooring</v>
      </c>
      <c r="K61" t="str">
        <f>VLOOKUP(G61,NodeTypes!A$2:B$23,2)</f>
        <v>Mooring Riser</v>
      </c>
      <c r="L61" s="6" t="str">
        <f t="shared" si="6"/>
        <v>003</v>
      </c>
      <c r="M61" t="str">
        <f t="shared" si="3"/>
        <v>Coastal Pioneer Central Mooring Riser 003</v>
      </c>
      <c r="N61" t="s">
        <v>14</v>
      </c>
      <c r="O61" t="s">
        <v>15</v>
      </c>
      <c r="P61" t="s">
        <v>27</v>
      </c>
    </row>
    <row r="62" spans="1:17">
      <c r="A62" t="s">
        <v>165</v>
      </c>
      <c r="D62" t="s">
        <v>367</v>
      </c>
      <c r="E62" t="s">
        <v>26</v>
      </c>
      <c r="F62" t="s">
        <v>26</v>
      </c>
      <c r="G62" s="4" t="str">
        <f t="shared" si="4"/>
        <v>SB</v>
      </c>
      <c r="H62" t="str">
        <f t="shared" si="5"/>
        <v>001</v>
      </c>
      <c r="I62" t="str">
        <f>VLOOKUP(LEFT(A62,4),Sites!A$2:E$30,5)</f>
        <v>Coastal Pioneer Central</v>
      </c>
      <c r="J62" t="str">
        <f>VLOOKUP(A62,Subsites!A$2:G$57,7)</f>
        <v>Coastal Pioneer Central Surface Mooring</v>
      </c>
      <c r="K62" t="str">
        <f>VLOOKUP(G62,NodeTypes!A$2:B$23,2)</f>
        <v>Surface Buoy</v>
      </c>
      <c r="L62" s="6" t="str">
        <f t="shared" si="6"/>
        <v>001</v>
      </c>
      <c r="M62" t="str">
        <f t="shared" si="3"/>
        <v>Coastal Pioneer Central Surface Buoy 001</v>
      </c>
      <c r="N62" t="s">
        <v>14</v>
      </c>
      <c r="O62" t="s">
        <v>15</v>
      </c>
      <c r="P62" t="s">
        <v>27</v>
      </c>
    </row>
    <row r="63" spans="1:17">
      <c r="A63" t="s">
        <v>169</v>
      </c>
      <c r="B63" t="s">
        <v>572</v>
      </c>
      <c r="C63">
        <v>1</v>
      </c>
      <c r="D63" t="s">
        <v>28</v>
      </c>
      <c r="E63" t="s">
        <v>329</v>
      </c>
      <c r="F63" t="s">
        <v>28</v>
      </c>
      <c r="G63" s="4" t="str">
        <f t="shared" si="4"/>
        <v>CP</v>
      </c>
      <c r="H63" t="str">
        <f t="shared" si="5"/>
        <v>001</v>
      </c>
      <c r="I63" t="str">
        <f>VLOOKUP(LEFT(A63,4),Sites!A$2:E$30,5)</f>
        <v>Coastal Pioneer Central</v>
      </c>
      <c r="J63" t="str">
        <f>VLOOKUP(A63,Subsites!A$2:G$57,7)</f>
        <v>Coastal Pioneer Central Surface-Piercing Profiler Mooring</v>
      </c>
      <c r="K63" t="str">
        <f>VLOOKUP(G63,NodeTypes!A$2:B$23,2)</f>
        <v>Surface Piercing Profiler Mooring</v>
      </c>
      <c r="L63" s="6" t="str">
        <f t="shared" si="6"/>
        <v>001</v>
      </c>
      <c r="M63" t="str">
        <f t="shared" si="3"/>
        <v>Coastal Pioneer Central Surface Piercing Profiler Mooring 001</v>
      </c>
      <c r="N63" t="s">
        <v>9</v>
      </c>
      <c r="O63" t="s">
        <v>6</v>
      </c>
      <c r="P63" t="s">
        <v>27</v>
      </c>
      <c r="Q63" s="8" t="s">
        <v>649</v>
      </c>
    </row>
    <row r="64" spans="1:17">
      <c r="A64" t="s">
        <v>169</v>
      </c>
      <c r="D64" t="s">
        <v>368</v>
      </c>
      <c r="E64" t="s">
        <v>28</v>
      </c>
      <c r="F64" t="s">
        <v>28</v>
      </c>
      <c r="G64" s="4" t="str">
        <f t="shared" si="4"/>
        <v>SP</v>
      </c>
      <c r="H64" t="str">
        <f t="shared" si="5"/>
        <v>001</v>
      </c>
      <c r="I64" t="str">
        <f>VLOOKUP(LEFT(A64,4),Sites!A$2:E$30,5)</f>
        <v>Coastal Pioneer Central</v>
      </c>
      <c r="J64" t="str">
        <f>VLOOKUP(A64,Subsites!A$2:G$57,7)</f>
        <v>Coastal Pioneer Central Surface-Piercing Profiler Mooring</v>
      </c>
      <c r="K64" t="str">
        <f>VLOOKUP(G64,NodeTypes!A$2:B$23,2)</f>
        <v>Surface-Piercing Profiler</v>
      </c>
      <c r="L64" s="6" t="str">
        <f t="shared" si="6"/>
        <v>001</v>
      </c>
      <c r="M64" t="str">
        <f t="shared" si="3"/>
        <v>Coastal Pioneer Central Surface-Piercing Profiler 001</v>
      </c>
      <c r="N64" t="s">
        <v>9</v>
      </c>
      <c r="O64" t="s">
        <v>6</v>
      </c>
      <c r="P64" t="s">
        <v>27</v>
      </c>
    </row>
    <row r="65" spans="1:17">
      <c r="A65" t="s">
        <v>171</v>
      </c>
      <c r="C65">
        <v>1</v>
      </c>
      <c r="D65" t="s">
        <v>29</v>
      </c>
      <c r="E65" t="s">
        <v>329</v>
      </c>
      <c r="F65" t="s">
        <v>29</v>
      </c>
      <c r="G65" s="4" t="str">
        <f t="shared" si="4"/>
        <v>WF</v>
      </c>
      <c r="H65" t="str">
        <f t="shared" si="5"/>
        <v>001</v>
      </c>
      <c r="I65" t="str">
        <f>VLOOKUP(LEFT(A65,4),Sites!A$2:E$30,5)</f>
        <v>Coastal Pioneer Profiler Moorings</v>
      </c>
      <c r="J65" t="str">
        <f>VLOOKUP(A65,Subsites!A$2:G$57,7)</f>
        <v>Coastal Pioneer Profiler Moorings Inshore</v>
      </c>
      <c r="K65" t="str">
        <f>VLOOKUP(G65,NodeTypes!A$2:B$23,2)</f>
        <v>Wire Following Profiler</v>
      </c>
      <c r="L65" s="6" t="str">
        <f t="shared" si="6"/>
        <v>001</v>
      </c>
      <c r="M65" t="str">
        <f t="shared" si="3"/>
        <v>Coastal Pioneer Profiler Moorings Wire Following Profiler 001</v>
      </c>
      <c r="N65" t="s">
        <v>24</v>
      </c>
      <c r="O65" t="s">
        <v>6</v>
      </c>
      <c r="P65" t="s">
        <v>27</v>
      </c>
      <c r="Q65" s="8" t="s">
        <v>650</v>
      </c>
    </row>
    <row r="66" spans="1:17">
      <c r="A66" t="s">
        <v>171</v>
      </c>
      <c r="D66" t="s">
        <v>369</v>
      </c>
      <c r="E66" t="s">
        <v>29</v>
      </c>
      <c r="F66" t="s">
        <v>29</v>
      </c>
      <c r="G66" s="4" t="str">
        <f t="shared" ref="G66:G97" si="7">MID(D66,10,2)</f>
        <v>RI</v>
      </c>
      <c r="H66" t="str">
        <f t="shared" ref="H66:H97" si="8">MID(D66,12,3)</f>
        <v>001</v>
      </c>
      <c r="I66" t="str">
        <f>VLOOKUP(LEFT(A66,4),Sites!A$2:E$30,5)</f>
        <v>Coastal Pioneer Profiler Moorings</v>
      </c>
      <c r="J66" t="str">
        <f>VLOOKUP(A66,Subsites!A$2:G$57,7)</f>
        <v>Coastal Pioneer Profiler Moorings Inshore</v>
      </c>
      <c r="K66" t="str">
        <f>VLOOKUP(G66,NodeTypes!A$2:B$23,2)</f>
        <v>Mooring Riser</v>
      </c>
      <c r="L66" s="6" t="str">
        <f t="shared" ref="L66:L97" si="9">H66</f>
        <v>001</v>
      </c>
      <c r="M66" t="str">
        <f t="shared" si="3"/>
        <v>Coastal Pioneer Profiler Moorings Mooring Riser 001</v>
      </c>
      <c r="N66" t="s">
        <v>24</v>
      </c>
      <c r="O66" t="s">
        <v>6</v>
      </c>
      <c r="P66" t="s">
        <v>27</v>
      </c>
      <c r="Q66" s="8" t="s">
        <v>651</v>
      </c>
    </row>
    <row r="67" spans="1:17">
      <c r="A67" t="s">
        <v>173</v>
      </c>
      <c r="C67">
        <v>1</v>
      </c>
      <c r="D67" t="s">
        <v>30</v>
      </c>
      <c r="E67" t="s">
        <v>329</v>
      </c>
      <c r="F67" t="s">
        <v>30</v>
      </c>
      <c r="G67" s="4" t="str">
        <f t="shared" si="7"/>
        <v>WF</v>
      </c>
      <c r="H67" t="str">
        <f t="shared" si="8"/>
        <v>001</v>
      </c>
      <c r="I67" t="str">
        <f>VLOOKUP(LEFT(A67,4),Sites!A$2:E$30,5)</f>
        <v>Coastal Pioneer Profiler Moorings</v>
      </c>
      <c r="J67" t="str">
        <f>VLOOKUP(A67,Subsites!A$2:G$57,7)</f>
        <v>Coastal Pioneer Profiler Moorings Offshore</v>
      </c>
      <c r="K67" t="str">
        <f>VLOOKUP(G67,NodeTypes!A$2:B$23,2)</f>
        <v>Wire Following Profiler</v>
      </c>
      <c r="L67" s="6" t="str">
        <f t="shared" si="9"/>
        <v>001</v>
      </c>
      <c r="M67" t="str">
        <f t="shared" ref="M67:M130" si="10">IF(LEFT(A67,1)="R",J67,I67) &amp; " " &amp; K67 &amp; " " &amp; L67</f>
        <v>Coastal Pioneer Profiler Moorings Wire Following Profiler 001</v>
      </c>
      <c r="N67" t="s">
        <v>24</v>
      </c>
      <c r="O67" t="s">
        <v>6</v>
      </c>
      <c r="P67" t="s">
        <v>27</v>
      </c>
      <c r="Q67" s="8" t="s">
        <v>650</v>
      </c>
    </row>
    <row r="68" spans="1:17">
      <c r="A68" t="s">
        <v>173</v>
      </c>
      <c r="D68" t="s">
        <v>370</v>
      </c>
      <c r="E68" t="s">
        <v>30</v>
      </c>
      <c r="F68" t="s">
        <v>30</v>
      </c>
      <c r="G68" s="4" t="str">
        <f t="shared" si="7"/>
        <v>RI</v>
      </c>
      <c r="H68" t="str">
        <f t="shared" si="8"/>
        <v>001</v>
      </c>
      <c r="I68" t="str">
        <f>VLOOKUP(LEFT(A68,4),Sites!A$2:E$30,5)</f>
        <v>Coastal Pioneer Profiler Moorings</v>
      </c>
      <c r="J68" t="str">
        <f>VLOOKUP(A68,Subsites!A$2:G$57,7)</f>
        <v>Coastal Pioneer Profiler Moorings Offshore</v>
      </c>
      <c r="K68" t="str">
        <f>VLOOKUP(G68,NodeTypes!A$2:B$23,2)</f>
        <v>Mooring Riser</v>
      </c>
      <c r="L68" s="6" t="str">
        <f t="shared" si="9"/>
        <v>001</v>
      </c>
      <c r="M68" t="str">
        <f t="shared" si="10"/>
        <v>Coastal Pioneer Profiler Moorings Mooring Riser 001</v>
      </c>
      <c r="N68" t="s">
        <v>24</v>
      </c>
      <c r="O68" t="s">
        <v>6</v>
      </c>
      <c r="P68" t="s">
        <v>27</v>
      </c>
      <c r="Q68" s="8" t="s">
        <v>651</v>
      </c>
    </row>
    <row r="69" spans="1:17">
      <c r="A69" t="s">
        <v>175</v>
      </c>
      <c r="C69">
        <v>1</v>
      </c>
      <c r="D69" t="s">
        <v>31</v>
      </c>
      <c r="E69" t="s">
        <v>329</v>
      </c>
      <c r="F69" t="s">
        <v>31</v>
      </c>
      <c r="G69" s="4" t="str">
        <f t="shared" si="7"/>
        <v>WF</v>
      </c>
      <c r="H69" t="str">
        <f t="shared" si="8"/>
        <v>001</v>
      </c>
      <c r="I69" t="str">
        <f>VLOOKUP(LEFT(A69,4),Sites!A$2:E$30,5)</f>
        <v>Coastal Pioneer Profiler Moorings</v>
      </c>
      <c r="J69" t="str">
        <f>VLOOKUP(A69,Subsites!A$2:G$57,7)</f>
        <v>Coastal Pioneer Profiler Moorings Upstream Inshore</v>
      </c>
      <c r="K69" t="str">
        <f>VLOOKUP(G69,NodeTypes!A$2:B$23,2)</f>
        <v>Wire Following Profiler</v>
      </c>
      <c r="L69" s="6" t="str">
        <f t="shared" si="9"/>
        <v>001</v>
      </c>
      <c r="M69" t="str">
        <f t="shared" si="10"/>
        <v>Coastal Pioneer Profiler Moorings Wire Following Profiler 001</v>
      </c>
      <c r="N69" t="s">
        <v>24</v>
      </c>
      <c r="O69" t="s">
        <v>6</v>
      </c>
      <c r="P69" t="s">
        <v>27</v>
      </c>
      <c r="Q69" s="8" t="s">
        <v>650</v>
      </c>
    </row>
    <row r="70" spans="1:17">
      <c r="A70" t="s">
        <v>175</v>
      </c>
      <c r="D70" t="s">
        <v>371</v>
      </c>
      <c r="E70" t="s">
        <v>31</v>
      </c>
      <c r="F70" t="s">
        <v>31</v>
      </c>
      <c r="G70" s="4" t="str">
        <f t="shared" si="7"/>
        <v>RI</v>
      </c>
      <c r="H70" t="str">
        <f t="shared" si="8"/>
        <v>001</v>
      </c>
      <c r="I70" t="str">
        <f>VLOOKUP(LEFT(A70,4),Sites!A$2:E$30,5)</f>
        <v>Coastal Pioneer Profiler Moorings</v>
      </c>
      <c r="J70" t="str">
        <f>VLOOKUP(A70,Subsites!A$2:G$57,7)</f>
        <v>Coastal Pioneer Profiler Moorings Upstream Inshore</v>
      </c>
      <c r="K70" t="str">
        <f>VLOOKUP(G70,NodeTypes!A$2:B$23,2)</f>
        <v>Mooring Riser</v>
      </c>
      <c r="L70" s="6" t="str">
        <f t="shared" si="9"/>
        <v>001</v>
      </c>
      <c r="M70" t="str">
        <f t="shared" si="10"/>
        <v>Coastal Pioneer Profiler Moorings Mooring Riser 001</v>
      </c>
      <c r="N70" t="s">
        <v>24</v>
      </c>
      <c r="O70" t="s">
        <v>6</v>
      </c>
      <c r="P70" t="s">
        <v>27</v>
      </c>
      <c r="Q70" s="8" t="s">
        <v>651</v>
      </c>
    </row>
    <row r="71" spans="1:17">
      <c r="A71" t="s">
        <v>178</v>
      </c>
      <c r="C71">
        <v>1</v>
      </c>
      <c r="D71" t="s">
        <v>32</v>
      </c>
      <c r="E71" t="s">
        <v>329</v>
      </c>
      <c r="F71" t="s">
        <v>32</v>
      </c>
      <c r="G71" s="4" t="str">
        <f t="shared" si="7"/>
        <v>WF</v>
      </c>
      <c r="H71" t="str">
        <f t="shared" si="8"/>
        <v>001</v>
      </c>
      <c r="I71" t="str">
        <f>VLOOKUP(LEFT(A71,4),Sites!A$2:E$30,5)</f>
        <v>Coastal Pioneer Profiler Moorings</v>
      </c>
      <c r="J71" t="str">
        <f>VLOOKUP(A71,Subsites!A$2:G$57,7)</f>
        <v>Coastal Pioneer Profiler Moorings Upstream Offshore</v>
      </c>
      <c r="K71" t="str">
        <f>VLOOKUP(G71,NodeTypes!A$2:B$23,2)</f>
        <v>Wire Following Profiler</v>
      </c>
      <c r="L71" s="6" t="str">
        <f t="shared" si="9"/>
        <v>001</v>
      </c>
      <c r="M71" t="str">
        <f t="shared" si="10"/>
        <v>Coastal Pioneer Profiler Moorings Wire Following Profiler 001</v>
      </c>
      <c r="N71" t="s">
        <v>24</v>
      </c>
      <c r="O71" t="s">
        <v>6</v>
      </c>
      <c r="P71" t="s">
        <v>27</v>
      </c>
      <c r="Q71" s="8" t="s">
        <v>650</v>
      </c>
    </row>
    <row r="72" spans="1:17">
      <c r="A72" t="s">
        <v>178</v>
      </c>
      <c r="D72" t="s">
        <v>372</v>
      </c>
      <c r="E72" t="s">
        <v>32</v>
      </c>
      <c r="F72" t="s">
        <v>32</v>
      </c>
      <c r="G72" s="4" t="str">
        <f t="shared" si="7"/>
        <v>RI</v>
      </c>
      <c r="H72" t="str">
        <f t="shared" si="8"/>
        <v>001</v>
      </c>
      <c r="I72" t="str">
        <f>VLOOKUP(LEFT(A72,4),Sites!A$2:E$30,5)</f>
        <v>Coastal Pioneer Profiler Moorings</v>
      </c>
      <c r="J72" t="str">
        <f>VLOOKUP(A72,Subsites!A$2:G$57,7)</f>
        <v>Coastal Pioneer Profiler Moorings Upstream Offshore</v>
      </c>
      <c r="K72" t="str">
        <f>VLOOKUP(G72,NodeTypes!A$2:B$23,2)</f>
        <v>Mooring Riser</v>
      </c>
      <c r="L72" s="6" t="str">
        <f t="shared" si="9"/>
        <v>001</v>
      </c>
      <c r="M72" t="str">
        <f t="shared" si="10"/>
        <v>Coastal Pioneer Profiler Moorings Mooring Riser 001</v>
      </c>
      <c r="N72" t="s">
        <v>24</v>
      </c>
      <c r="O72" t="s">
        <v>6</v>
      </c>
      <c r="P72" t="s">
        <v>27</v>
      </c>
      <c r="Q72" s="8" t="s">
        <v>651</v>
      </c>
    </row>
    <row r="73" spans="1:17">
      <c r="A73" t="s">
        <v>181</v>
      </c>
      <c r="B73" t="s">
        <v>572</v>
      </c>
      <c r="C73">
        <v>1</v>
      </c>
      <c r="D73" t="s">
        <v>33</v>
      </c>
      <c r="E73" t="s">
        <v>329</v>
      </c>
      <c r="F73" t="s">
        <v>33</v>
      </c>
      <c r="G73" s="4" t="str">
        <f t="shared" si="7"/>
        <v>HM</v>
      </c>
      <c r="H73" t="str">
        <f t="shared" si="8"/>
        <v>001</v>
      </c>
      <c r="I73" t="str">
        <f>VLOOKUP(LEFT(A73,4),Sites!A$2:E$30,5)</f>
        <v>Coastal Pioneer Inshore</v>
      </c>
      <c r="J73" t="str">
        <f>VLOOKUP(A73,Subsites!A$2:G$57,7)</f>
        <v>Coastal Pioneer Inshore Surface Mooring</v>
      </c>
      <c r="K73" t="str">
        <f>VLOOKUP(G73,NodeTypes!A$2:B$23,2)</f>
        <v>High Power Surface Mooring</v>
      </c>
      <c r="L73" s="6" t="str">
        <f t="shared" si="9"/>
        <v>001</v>
      </c>
      <c r="M73" t="str">
        <f t="shared" si="10"/>
        <v>Coastal Pioneer Inshore High Power Surface Mooring 001</v>
      </c>
      <c r="N73" t="s">
        <v>14</v>
      </c>
      <c r="O73" t="s">
        <v>15</v>
      </c>
      <c r="P73" t="s">
        <v>27</v>
      </c>
      <c r="Q73" s="8" t="s">
        <v>649</v>
      </c>
    </row>
    <row r="74" spans="1:17">
      <c r="A74" t="s">
        <v>181</v>
      </c>
      <c r="D74" t="s">
        <v>373</v>
      </c>
      <c r="E74" t="s">
        <v>33</v>
      </c>
      <c r="F74" t="s">
        <v>33</v>
      </c>
      <c r="G74" s="4" t="str">
        <f t="shared" si="7"/>
        <v>MF</v>
      </c>
      <c r="H74" t="str">
        <f t="shared" si="8"/>
        <v>004</v>
      </c>
      <c r="I74" t="str">
        <f>VLOOKUP(LEFT(A74,4),Sites!A$2:E$30,5)</f>
        <v>Coastal Pioneer Inshore</v>
      </c>
      <c r="J74" t="str">
        <f>VLOOKUP(A74,Subsites!A$2:G$57,7)</f>
        <v>Coastal Pioneer Inshore Surface Mooring</v>
      </c>
      <c r="K74" t="str">
        <f>VLOOKUP(G74,NodeTypes!A$2:B$23,2)</f>
        <v>Multi-Function Node</v>
      </c>
      <c r="L74" s="6" t="str">
        <f t="shared" si="9"/>
        <v>004</v>
      </c>
      <c r="M74" t="str">
        <f t="shared" si="10"/>
        <v>Coastal Pioneer Inshore Multi-Function Node 004</v>
      </c>
      <c r="N74" t="s">
        <v>14</v>
      </c>
      <c r="O74" t="s">
        <v>15</v>
      </c>
      <c r="P74" t="s">
        <v>27</v>
      </c>
    </row>
    <row r="75" spans="1:17">
      <c r="A75" t="s">
        <v>181</v>
      </c>
      <c r="D75" t="s">
        <v>374</v>
      </c>
      <c r="E75" t="s">
        <v>33</v>
      </c>
      <c r="F75" t="s">
        <v>33</v>
      </c>
      <c r="G75" s="4" t="str">
        <f t="shared" si="7"/>
        <v>MF</v>
      </c>
      <c r="H75" t="str">
        <f t="shared" si="8"/>
        <v>005</v>
      </c>
      <c r="I75" t="str">
        <f>VLOOKUP(LEFT(A75,4),Sites!A$2:E$30,5)</f>
        <v>Coastal Pioneer Inshore</v>
      </c>
      <c r="J75" t="str">
        <f>VLOOKUP(A75,Subsites!A$2:G$57,7)</f>
        <v>Coastal Pioneer Inshore Surface Mooring</v>
      </c>
      <c r="K75" t="str">
        <f>VLOOKUP(G75,NodeTypes!A$2:B$23,2)</f>
        <v>Multi-Function Node</v>
      </c>
      <c r="L75" s="6" t="str">
        <f t="shared" si="9"/>
        <v>005</v>
      </c>
      <c r="M75" t="str">
        <f t="shared" si="10"/>
        <v>Coastal Pioneer Inshore Multi-Function Node 005</v>
      </c>
      <c r="N75" t="s">
        <v>14</v>
      </c>
      <c r="O75" t="s">
        <v>15</v>
      </c>
      <c r="P75" t="s">
        <v>27</v>
      </c>
    </row>
    <row r="76" spans="1:17">
      <c r="A76" t="s">
        <v>181</v>
      </c>
      <c r="D76" t="s">
        <v>375</v>
      </c>
      <c r="E76" t="s">
        <v>33</v>
      </c>
      <c r="F76" t="s">
        <v>33</v>
      </c>
      <c r="G76" s="4" t="str">
        <f t="shared" si="7"/>
        <v>RI</v>
      </c>
      <c r="H76" t="str">
        <f t="shared" si="8"/>
        <v>002</v>
      </c>
      <c r="I76" t="str">
        <f>VLOOKUP(LEFT(A76,4),Sites!A$2:E$30,5)</f>
        <v>Coastal Pioneer Inshore</v>
      </c>
      <c r="J76" t="str">
        <f>VLOOKUP(A76,Subsites!A$2:G$57,7)</f>
        <v>Coastal Pioneer Inshore Surface Mooring</v>
      </c>
      <c r="K76" t="str">
        <f>VLOOKUP(G76,NodeTypes!A$2:B$23,2)</f>
        <v>Mooring Riser</v>
      </c>
      <c r="L76" s="6" t="str">
        <f t="shared" si="9"/>
        <v>002</v>
      </c>
      <c r="M76" t="str">
        <f t="shared" si="10"/>
        <v>Coastal Pioneer Inshore Mooring Riser 002</v>
      </c>
      <c r="N76" t="s">
        <v>14</v>
      </c>
      <c r="O76" t="s">
        <v>15</v>
      </c>
      <c r="P76" t="s">
        <v>27</v>
      </c>
    </row>
    <row r="77" spans="1:17">
      <c r="A77" t="s">
        <v>181</v>
      </c>
      <c r="D77" t="s">
        <v>376</v>
      </c>
      <c r="E77" t="s">
        <v>33</v>
      </c>
      <c r="F77" t="s">
        <v>33</v>
      </c>
      <c r="G77" s="4" t="str">
        <f t="shared" si="7"/>
        <v>RI</v>
      </c>
      <c r="H77" t="str">
        <f t="shared" si="8"/>
        <v>003</v>
      </c>
      <c r="I77" t="str">
        <f>VLOOKUP(LEFT(A77,4),Sites!A$2:E$30,5)</f>
        <v>Coastal Pioneer Inshore</v>
      </c>
      <c r="J77" t="str">
        <f>VLOOKUP(A77,Subsites!A$2:G$57,7)</f>
        <v>Coastal Pioneer Inshore Surface Mooring</v>
      </c>
      <c r="K77" t="str">
        <f>VLOOKUP(G77,NodeTypes!A$2:B$23,2)</f>
        <v>Mooring Riser</v>
      </c>
      <c r="L77" s="6" t="str">
        <f t="shared" si="9"/>
        <v>003</v>
      </c>
      <c r="M77" t="str">
        <f t="shared" si="10"/>
        <v>Coastal Pioneer Inshore Mooring Riser 003</v>
      </c>
      <c r="N77" t="s">
        <v>14</v>
      </c>
      <c r="O77" t="s">
        <v>15</v>
      </c>
      <c r="P77" t="s">
        <v>27</v>
      </c>
    </row>
    <row r="78" spans="1:17">
      <c r="A78" t="s">
        <v>181</v>
      </c>
      <c r="D78" t="s">
        <v>377</v>
      </c>
      <c r="E78" t="s">
        <v>33</v>
      </c>
      <c r="F78" t="s">
        <v>33</v>
      </c>
      <c r="G78" s="4" t="str">
        <f t="shared" si="7"/>
        <v>SB</v>
      </c>
      <c r="H78" t="str">
        <f t="shared" si="8"/>
        <v>001</v>
      </c>
      <c r="I78" t="str">
        <f>VLOOKUP(LEFT(A78,4),Sites!A$2:E$30,5)</f>
        <v>Coastal Pioneer Inshore</v>
      </c>
      <c r="J78" t="str">
        <f>VLOOKUP(A78,Subsites!A$2:G$57,7)</f>
        <v>Coastal Pioneer Inshore Surface Mooring</v>
      </c>
      <c r="K78" t="str">
        <f>VLOOKUP(G78,NodeTypes!A$2:B$23,2)</f>
        <v>Surface Buoy</v>
      </c>
      <c r="L78" s="6" t="str">
        <f t="shared" si="9"/>
        <v>001</v>
      </c>
      <c r="M78" t="str">
        <f t="shared" si="10"/>
        <v>Coastal Pioneer Inshore Surface Buoy 001</v>
      </c>
      <c r="N78" t="s">
        <v>14</v>
      </c>
      <c r="O78" t="s">
        <v>15</v>
      </c>
      <c r="P78" t="s">
        <v>27</v>
      </c>
    </row>
    <row r="79" spans="1:17">
      <c r="A79" t="s">
        <v>184</v>
      </c>
      <c r="B79" t="s">
        <v>572</v>
      </c>
      <c r="C79">
        <v>1</v>
      </c>
      <c r="D79" t="s">
        <v>34</v>
      </c>
      <c r="E79" t="s">
        <v>329</v>
      </c>
      <c r="F79" t="s">
        <v>34</v>
      </c>
      <c r="G79" s="4" t="str">
        <f t="shared" si="7"/>
        <v>CP</v>
      </c>
      <c r="H79" t="str">
        <f t="shared" si="8"/>
        <v>001</v>
      </c>
      <c r="I79" t="str">
        <f>VLOOKUP(LEFT(A79,4),Sites!A$2:E$30,5)</f>
        <v>Coastal Pioneer Inshore</v>
      </c>
      <c r="J79" t="str">
        <f>VLOOKUP(A79,Subsites!A$2:G$57,7)</f>
        <v>Coastal Pioneer Inshore Surface-Piercing Profiler Mooring</v>
      </c>
      <c r="K79" t="str">
        <f>VLOOKUP(G79,NodeTypes!A$2:B$23,2)</f>
        <v>Surface Piercing Profiler Mooring</v>
      </c>
      <c r="L79" s="6" t="str">
        <f t="shared" si="9"/>
        <v>001</v>
      </c>
      <c r="M79" t="str">
        <f t="shared" si="10"/>
        <v>Coastal Pioneer Inshore Surface Piercing Profiler Mooring 001</v>
      </c>
      <c r="N79" t="s">
        <v>9</v>
      </c>
      <c r="O79" t="s">
        <v>6</v>
      </c>
      <c r="P79" t="s">
        <v>27</v>
      </c>
      <c r="Q79" s="8" t="s">
        <v>649</v>
      </c>
    </row>
    <row r="80" spans="1:17">
      <c r="A80" t="s">
        <v>184</v>
      </c>
      <c r="D80" t="s">
        <v>378</v>
      </c>
      <c r="E80" t="s">
        <v>34</v>
      </c>
      <c r="F80" t="s">
        <v>34</v>
      </c>
      <c r="G80" s="4" t="str">
        <f t="shared" si="7"/>
        <v>SP</v>
      </c>
      <c r="H80" t="str">
        <f t="shared" si="8"/>
        <v>001</v>
      </c>
      <c r="I80" t="str">
        <f>VLOOKUP(LEFT(A80,4),Sites!A$2:E$30,5)</f>
        <v>Coastal Pioneer Inshore</v>
      </c>
      <c r="J80" t="str">
        <f>VLOOKUP(A80,Subsites!A$2:G$57,7)</f>
        <v>Coastal Pioneer Inshore Surface-Piercing Profiler Mooring</v>
      </c>
      <c r="K80" t="str">
        <f>VLOOKUP(G80,NodeTypes!A$2:B$23,2)</f>
        <v>Surface-Piercing Profiler</v>
      </c>
      <c r="L80" s="6" t="str">
        <f t="shared" si="9"/>
        <v>001</v>
      </c>
      <c r="M80" t="str">
        <f t="shared" si="10"/>
        <v>Coastal Pioneer Inshore Surface-Piercing Profiler 001</v>
      </c>
      <c r="N80" t="s">
        <v>9</v>
      </c>
      <c r="O80" t="s">
        <v>6</v>
      </c>
      <c r="P80" t="s">
        <v>27</v>
      </c>
    </row>
    <row r="81" spans="1:17">
      <c r="A81" t="s">
        <v>186</v>
      </c>
      <c r="C81">
        <v>1</v>
      </c>
      <c r="D81" t="s">
        <v>35</v>
      </c>
      <c r="E81" t="s">
        <v>329</v>
      </c>
      <c r="F81" t="s">
        <v>35</v>
      </c>
      <c r="G81" s="4" t="str">
        <f t="shared" si="7"/>
        <v>WF</v>
      </c>
      <c r="H81" t="str">
        <f t="shared" si="8"/>
        <v>001</v>
      </c>
      <c r="I81" t="str">
        <f>VLOOKUP(LEFT(A81,4),Sites!A$2:E$30,5)</f>
        <v>Coastal Pioneer Offshore</v>
      </c>
      <c r="J81" t="str">
        <f>VLOOKUP(A81,Subsites!A$2:G$57,7)</f>
        <v>Coastal Pioneer Offshore Profiler Mooring</v>
      </c>
      <c r="K81" t="str">
        <f>VLOOKUP(G81,NodeTypes!A$2:B$23,2)</f>
        <v>Wire Following Profiler</v>
      </c>
      <c r="L81" s="6" t="str">
        <f t="shared" si="9"/>
        <v>001</v>
      </c>
      <c r="M81" t="str">
        <f t="shared" si="10"/>
        <v>Coastal Pioneer Offshore Wire Following Profiler 001</v>
      </c>
      <c r="N81" t="s">
        <v>24</v>
      </c>
      <c r="O81" t="s">
        <v>6</v>
      </c>
      <c r="P81" t="s">
        <v>27</v>
      </c>
      <c r="Q81" s="8" t="s">
        <v>650</v>
      </c>
    </row>
    <row r="82" spans="1:17">
      <c r="A82" t="s">
        <v>189</v>
      </c>
      <c r="B82" t="s">
        <v>572</v>
      </c>
      <c r="C82">
        <v>1</v>
      </c>
      <c r="D82" t="s">
        <v>36</v>
      </c>
      <c r="E82" t="s">
        <v>329</v>
      </c>
      <c r="F82" t="s">
        <v>36</v>
      </c>
      <c r="G82" s="4" t="str">
        <f t="shared" si="7"/>
        <v>HM</v>
      </c>
      <c r="H82" t="str">
        <f t="shared" si="8"/>
        <v>001</v>
      </c>
      <c r="I82" t="str">
        <f>VLOOKUP(LEFT(A82,4),Sites!A$2:E$30,5)</f>
        <v>Coastal Pioneer Offshore</v>
      </c>
      <c r="J82" t="str">
        <f>VLOOKUP(A82,Subsites!A$2:G$57,7)</f>
        <v>Coastal Pioneer Offshore Surface Mooring</v>
      </c>
      <c r="K82" t="str">
        <f>VLOOKUP(G82,NodeTypes!A$2:B$23,2)</f>
        <v>High Power Surface Mooring</v>
      </c>
      <c r="L82" s="6" t="str">
        <f t="shared" si="9"/>
        <v>001</v>
      </c>
      <c r="M82" t="str">
        <f t="shared" si="10"/>
        <v>Coastal Pioneer Offshore High Power Surface Mooring 001</v>
      </c>
      <c r="N82" t="s">
        <v>14</v>
      </c>
      <c r="O82" t="s">
        <v>15</v>
      </c>
      <c r="P82" t="s">
        <v>27</v>
      </c>
      <c r="Q82" s="8" t="s">
        <v>649</v>
      </c>
    </row>
    <row r="83" spans="1:17">
      <c r="A83" t="s">
        <v>189</v>
      </c>
      <c r="D83" t="s">
        <v>379</v>
      </c>
      <c r="E83" t="s">
        <v>36</v>
      </c>
      <c r="F83" t="s">
        <v>36</v>
      </c>
      <c r="G83" s="4" t="str">
        <f t="shared" si="7"/>
        <v>MF</v>
      </c>
      <c r="H83" t="str">
        <f t="shared" si="8"/>
        <v>004</v>
      </c>
      <c r="I83" t="str">
        <f>VLOOKUP(LEFT(A83,4),Sites!A$2:E$30,5)</f>
        <v>Coastal Pioneer Offshore</v>
      </c>
      <c r="J83" t="str">
        <f>VLOOKUP(A83,Subsites!A$2:G$57,7)</f>
        <v>Coastal Pioneer Offshore Surface Mooring</v>
      </c>
      <c r="K83" t="str">
        <f>VLOOKUP(G83,NodeTypes!A$2:B$23,2)</f>
        <v>Multi-Function Node</v>
      </c>
      <c r="L83" s="6" t="str">
        <f t="shared" si="9"/>
        <v>004</v>
      </c>
      <c r="M83" t="str">
        <f t="shared" si="10"/>
        <v>Coastal Pioneer Offshore Multi-Function Node 004</v>
      </c>
      <c r="N83" t="s">
        <v>14</v>
      </c>
      <c r="O83" t="s">
        <v>15</v>
      </c>
      <c r="P83" t="s">
        <v>27</v>
      </c>
    </row>
    <row r="84" spans="1:17">
      <c r="A84" t="s">
        <v>189</v>
      </c>
      <c r="D84" t="s">
        <v>380</v>
      </c>
      <c r="E84" t="s">
        <v>36</v>
      </c>
      <c r="F84" t="s">
        <v>36</v>
      </c>
      <c r="G84" s="4" t="str">
        <f t="shared" si="7"/>
        <v>MF</v>
      </c>
      <c r="H84" t="str">
        <f t="shared" si="8"/>
        <v>005</v>
      </c>
      <c r="I84" t="str">
        <f>VLOOKUP(LEFT(A84,4),Sites!A$2:E$30,5)</f>
        <v>Coastal Pioneer Offshore</v>
      </c>
      <c r="J84" t="str">
        <f>VLOOKUP(A84,Subsites!A$2:G$57,7)</f>
        <v>Coastal Pioneer Offshore Surface Mooring</v>
      </c>
      <c r="K84" t="str">
        <f>VLOOKUP(G84,NodeTypes!A$2:B$23,2)</f>
        <v>Multi-Function Node</v>
      </c>
      <c r="L84" s="6" t="str">
        <f t="shared" si="9"/>
        <v>005</v>
      </c>
      <c r="M84" t="str">
        <f t="shared" si="10"/>
        <v>Coastal Pioneer Offshore Multi-Function Node 005</v>
      </c>
      <c r="N84" t="s">
        <v>14</v>
      </c>
      <c r="O84" t="s">
        <v>15</v>
      </c>
      <c r="P84" t="s">
        <v>27</v>
      </c>
    </row>
    <row r="85" spans="1:17">
      <c r="A85" t="s">
        <v>189</v>
      </c>
      <c r="D85" t="s">
        <v>381</v>
      </c>
      <c r="E85" t="s">
        <v>36</v>
      </c>
      <c r="F85" t="s">
        <v>36</v>
      </c>
      <c r="G85" s="4" t="str">
        <f t="shared" si="7"/>
        <v>RI</v>
      </c>
      <c r="H85" t="str">
        <f t="shared" si="8"/>
        <v>002</v>
      </c>
      <c r="I85" t="str">
        <f>VLOOKUP(LEFT(A85,4),Sites!A$2:E$30,5)</f>
        <v>Coastal Pioneer Offshore</v>
      </c>
      <c r="J85" t="str">
        <f>VLOOKUP(A85,Subsites!A$2:G$57,7)</f>
        <v>Coastal Pioneer Offshore Surface Mooring</v>
      </c>
      <c r="K85" t="str">
        <f>VLOOKUP(G85,NodeTypes!A$2:B$23,2)</f>
        <v>Mooring Riser</v>
      </c>
      <c r="L85" s="6" t="str">
        <f t="shared" si="9"/>
        <v>002</v>
      </c>
      <c r="M85" t="str">
        <f t="shared" si="10"/>
        <v>Coastal Pioneer Offshore Mooring Riser 002</v>
      </c>
      <c r="N85" t="s">
        <v>14</v>
      </c>
      <c r="O85" t="s">
        <v>15</v>
      </c>
      <c r="P85" t="s">
        <v>27</v>
      </c>
    </row>
    <row r="86" spans="1:17">
      <c r="A86" t="s">
        <v>189</v>
      </c>
      <c r="D86" t="s">
        <v>382</v>
      </c>
      <c r="E86" t="s">
        <v>36</v>
      </c>
      <c r="F86" t="s">
        <v>36</v>
      </c>
      <c r="G86" s="4" t="str">
        <f t="shared" si="7"/>
        <v>RI</v>
      </c>
      <c r="H86" t="str">
        <f t="shared" si="8"/>
        <v>003</v>
      </c>
      <c r="I86" t="str">
        <f>VLOOKUP(LEFT(A86,4),Sites!A$2:E$30,5)</f>
        <v>Coastal Pioneer Offshore</v>
      </c>
      <c r="J86" t="str">
        <f>VLOOKUP(A86,Subsites!A$2:G$57,7)</f>
        <v>Coastal Pioneer Offshore Surface Mooring</v>
      </c>
      <c r="K86" t="str">
        <f>VLOOKUP(G86,NodeTypes!A$2:B$23,2)</f>
        <v>Mooring Riser</v>
      </c>
      <c r="L86" s="6" t="str">
        <f t="shared" si="9"/>
        <v>003</v>
      </c>
      <c r="M86" t="str">
        <f t="shared" si="10"/>
        <v>Coastal Pioneer Offshore Mooring Riser 003</v>
      </c>
      <c r="N86" t="s">
        <v>14</v>
      </c>
      <c r="O86" t="s">
        <v>15</v>
      </c>
      <c r="P86" t="s">
        <v>27</v>
      </c>
    </row>
    <row r="87" spans="1:17">
      <c r="A87" t="s">
        <v>189</v>
      </c>
      <c r="D87" t="s">
        <v>383</v>
      </c>
      <c r="E87" t="s">
        <v>36</v>
      </c>
      <c r="F87" t="s">
        <v>36</v>
      </c>
      <c r="G87" s="4" t="str">
        <f t="shared" si="7"/>
        <v>SB</v>
      </c>
      <c r="H87" t="str">
        <f t="shared" si="8"/>
        <v>001</v>
      </c>
      <c r="I87" t="str">
        <f>VLOOKUP(LEFT(A87,4),Sites!A$2:E$30,5)</f>
        <v>Coastal Pioneer Offshore</v>
      </c>
      <c r="J87" t="str">
        <f>VLOOKUP(A87,Subsites!A$2:G$57,7)</f>
        <v>Coastal Pioneer Offshore Surface Mooring</v>
      </c>
      <c r="K87" t="str">
        <f>VLOOKUP(G87,NodeTypes!A$2:B$23,2)</f>
        <v>Surface Buoy</v>
      </c>
      <c r="L87" s="6" t="str">
        <f t="shared" si="9"/>
        <v>001</v>
      </c>
      <c r="M87" t="str">
        <f t="shared" si="10"/>
        <v>Coastal Pioneer Offshore Surface Buoy 001</v>
      </c>
      <c r="N87" t="s">
        <v>14</v>
      </c>
      <c r="O87" t="s">
        <v>15</v>
      </c>
      <c r="P87" t="s">
        <v>27</v>
      </c>
    </row>
    <row r="88" spans="1:17">
      <c r="A88" t="s">
        <v>244</v>
      </c>
      <c r="C88">
        <v>1</v>
      </c>
      <c r="D88" t="s">
        <v>56</v>
      </c>
      <c r="E88" t="s">
        <v>329</v>
      </c>
      <c r="F88" t="s">
        <v>56</v>
      </c>
      <c r="G88" s="4" t="str">
        <f t="shared" si="7"/>
        <v>AV</v>
      </c>
      <c r="H88" t="str">
        <f t="shared" si="8"/>
        <v>001</v>
      </c>
      <c r="I88" t="str">
        <f>VLOOKUP(LEFT(A88,4),Sites!A$2:E$30,5)</f>
        <v>Coastal Pioneer Mobile Assets</v>
      </c>
      <c r="J88" t="str">
        <f>VLOOKUP(A88,Subsites!A$2:G$57,7)</f>
        <v>Coastal Pioneer Mobile Assets</v>
      </c>
      <c r="K88" t="str">
        <f>VLOOKUP(G88,NodeTypes!A$2:B$23,2)</f>
        <v>Automous Underwater Vehicle</v>
      </c>
      <c r="L88" s="6" t="str">
        <f t="shared" si="9"/>
        <v>001</v>
      </c>
      <c r="M88" t="str">
        <f t="shared" si="10"/>
        <v>Coastal Pioneer Mobile Assets Automous Underwater Vehicle 001</v>
      </c>
      <c r="N88" t="s">
        <v>57</v>
      </c>
      <c r="O88" t="s">
        <v>58</v>
      </c>
      <c r="P88" t="s">
        <v>27</v>
      </c>
    </row>
    <row r="89" spans="1:17">
      <c r="A89" t="s">
        <v>244</v>
      </c>
      <c r="C89">
        <v>1</v>
      </c>
      <c r="D89" t="s">
        <v>59</v>
      </c>
      <c r="E89" t="s">
        <v>329</v>
      </c>
      <c r="F89" t="s">
        <v>59</v>
      </c>
      <c r="G89" s="4" t="str">
        <f t="shared" si="7"/>
        <v>AV</v>
      </c>
      <c r="H89" t="str">
        <f t="shared" si="8"/>
        <v>002</v>
      </c>
      <c r="I89" t="str">
        <f>VLOOKUP(LEFT(A89,4),Sites!A$2:E$30,5)</f>
        <v>Coastal Pioneer Mobile Assets</v>
      </c>
      <c r="J89" t="str">
        <f>VLOOKUP(A89,Subsites!A$2:G$57,7)</f>
        <v>Coastal Pioneer Mobile Assets</v>
      </c>
      <c r="K89" t="str">
        <f>VLOOKUP(G89,NodeTypes!A$2:B$23,2)</f>
        <v>Automous Underwater Vehicle</v>
      </c>
      <c r="L89" s="6" t="str">
        <f t="shared" si="9"/>
        <v>002</v>
      </c>
      <c r="M89" t="str">
        <f t="shared" si="10"/>
        <v>Coastal Pioneer Mobile Assets Automous Underwater Vehicle 002</v>
      </c>
      <c r="N89" t="s">
        <v>57</v>
      </c>
      <c r="O89" t="s">
        <v>58</v>
      </c>
      <c r="P89" t="s">
        <v>27</v>
      </c>
    </row>
    <row r="90" spans="1:17">
      <c r="A90" t="s">
        <v>244</v>
      </c>
      <c r="C90">
        <v>1</v>
      </c>
      <c r="D90" t="s">
        <v>60</v>
      </c>
      <c r="E90" t="s">
        <v>329</v>
      </c>
      <c r="F90" t="s">
        <v>60</v>
      </c>
      <c r="G90" s="4" t="str">
        <f t="shared" si="7"/>
        <v>AV</v>
      </c>
      <c r="H90" t="str">
        <f t="shared" si="8"/>
        <v>003</v>
      </c>
      <c r="I90" t="str">
        <f>VLOOKUP(LEFT(A90,4),Sites!A$2:E$30,5)</f>
        <v>Coastal Pioneer Mobile Assets</v>
      </c>
      <c r="J90" t="str">
        <f>VLOOKUP(A90,Subsites!A$2:G$57,7)</f>
        <v>Coastal Pioneer Mobile Assets</v>
      </c>
      <c r="K90" t="str">
        <f>VLOOKUP(G90,NodeTypes!A$2:B$23,2)</f>
        <v>Automous Underwater Vehicle</v>
      </c>
      <c r="L90" s="6" t="str">
        <f t="shared" si="9"/>
        <v>003</v>
      </c>
      <c r="M90" t="str">
        <f t="shared" si="10"/>
        <v>Coastal Pioneer Mobile Assets Automous Underwater Vehicle 003</v>
      </c>
      <c r="N90" t="s">
        <v>57</v>
      </c>
      <c r="O90" t="s">
        <v>58</v>
      </c>
      <c r="P90" t="s">
        <v>27</v>
      </c>
    </row>
    <row r="91" spans="1:17">
      <c r="A91" t="s">
        <v>244</v>
      </c>
      <c r="C91">
        <v>1</v>
      </c>
      <c r="D91" t="s">
        <v>248</v>
      </c>
      <c r="F91" t="s">
        <v>248</v>
      </c>
      <c r="G91" s="4" t="str">
        <f t="shared" si="7"/>
        <v>GL</v>
      </c>
      <c r="H91" t="str">
        <f t="shared" si="8"/>
        <v>001</v>
      </c>
      <c r="I91" t="str">
        <f>VLOOKUP(LEFT(A91,4),Sites!A$2:E$30,5)</f>
        <v>Coastal Pioneer Mobile Assets</v>
      </c>
      <c r="J91" t="str">
        <f>VLOOKUP(A91,Subsites!A$2:G$57,7)</f>
        <v>Coastal Pioneer Mobile Assets</v>
      </c>
      <c r="K91" t="str">
        <f>VLOOKUP(G91,NodeTypes!A$2:B$23,2)</f>
        <v>Ocean Glider</v>
      </c>
      <c r="L91" s="6" t="str">
        <f t="shared" si="9"/>
        <v>001</v>
      </c>
      <c r="M91" t="str">
        <f t="shared" si="10"/>
        <v>Coastal Pioneer Mobile Assets Ocean Glider 001</v>
      </c>
      <c r="N91" t="s">
        <v>54</v>
      </c>
      <c r="O91" t="s">
        <v>55</v>
      </c>
      <c r="P91" t="s">
        <v>27</v>
      </c>
    </row>
    <row r="92" spans="1:17">
      <c r="A92" t="s">
        <v>244</v>
      </c>
      <c r="C92">
        <v>1</v>
      </c>
      <c r="D92" t="s">
        <v>249</v>
      </c>
      <c r="F92" t="s">
        <v>249</v>
      </c>
      <c r="G92" s="4" t="str">
        <f t="shared" si="7"/>
        <v>GL</v>
      </c>
      <c r="H92" t="str">
        <f t="shared" si="8"/>
        <v>002</v>
      </c>
      <c r="I92" t="str">
        <f>VLOOKUP(LEFT(A92,4),Sites!A$2:E$30,5)</f>
        <v>Coastal Pioneer Mobile Assets</v>
      </c>
      <c r="J92" t="str">
        <f>VLOOKUP(A92,Subsites!A$2:G$57,7)</f>
        <v>Coastal Pioneer Mobile Assets</v>
      </c>
      <c r="K92" t="str">
        <f>VLOOKUP(G92,NodeTypes!A$2:B$23,2)</f>
        <v>Ocean Glider</v>
      </c>
      <c r="L92" s="6" t="str">
        <f t="shared" si="9"/>
        <v>002</v>
      </c>
      <c r="M92" t="str">
        <f t="shared" si="10"/>
        <v>Coastal Pioneer Mobile Assets Ocean Glider 002</v>
      </c>
      <c r="N92" t="s">
        <v>54</v>
      </c>
      <c r="O92" t="s">
        <v>55</v>
      </c>
      <c r="P92" t="s">
        <v>27</v>
      </c>
    </row>
    <row r="93" spans="1:17">
      <c r="A93" t="s">
        <v>244</v>
      </c>
      <c r="C93">
        <v>1</v>
      </c>
      <c r="D93" t="s">
        <v>250</v>
      </c>
      <c r="F93" t="s">
        <v>250</v>
      </c>
      <c r="G93" s="4" t="str">
        <f t="shared" si="7"/>
        <v>GL</v>
      </c>
      <c r="H93" t="str">
        <f t="shared" si="8"/>
        <v>003</v>
      </c>
      <c r="I93" t="str">
        <f>VLOOKUP(LEFT(A93,4),Sites!A$2:E$30,5)</f>
        <v>Coastal Pioneer Mobile Assets</v>
      </c>
      <c r="J93" t="str">
        <f>VLOOKUP(A93,Subsites!A$2:G$57,7)</f>
        <v>Coastal Pioneer Mobile Assets</v>
      </c>
      <c r="K93" t="str">
        <f>VLOOKUP(G93,NodeTypes!A$2:B$23,2)</f>
        <v>Ocean Glider</v>
      </c>
      <c r="L93" s="6" t="str">
        <f t="shared" si="9"/>
        <v>003</v>
      </c>
      <c r="M93" t="str">
        <f t="shared" si="10"/>
        <v>Coastal Pioneer Mobile Assets Ocean Glider 003</v>
      </c>
      <c r="N93" t="s">
        <v>54</v>
      </c>
      <c r="O93" t="s">
        <v>55</v>
      </c>
      <c r="P93" t="s">
        <v>27</v>
      </c>
    </row>
    <row r="94" spans="1:17">
      <c r="A94" t="s">
        <v>244</v>
      </c>
      <c r="C94">
        <v>1</v>
      </c>
      <c r="D94" t="s">
        <v>251</v>
      </c>
      <c r="F94" t="s">
        <v>251</v>
      </c>
      <c r="G94" s="4" t="str">
        <f t="shared" si="7"/>
        <v>GL</v>
      </c>
      <c r="H94" t="str">
        <f t="shared" si="8"/>
        <v>004</v>
      </c>
      <c r="I94" t="str">
        <f>VLOOKUP(LEFT(A94,4),Sites!A$2:E$30,5)</f>
        <v>Coastal Pioneer Mobile Assets</v>
      </c>
      <c r="J94" t="str">
        <f>VLOOKUP(A94,Subsites!A$2:G$57,7)</f>
        <v>Coastal Pioneer Mobile Assets</v>
      </c>
      <c r="K94" t="str">
        <f>VLOOKUP(G94,NodeTypes!A$2:B$23,2)</f>
        <v>Ocean Glider</v>
      </c>
      <c r="L94" s="6" t="str">
        <f t="shared" si="9"/>
        <v>004</v>
      </c>
      <c r="M94" t="str">
        <f t="shared" si="10"/>
        <v>Coastal Pioneer Mobile Assets Ocean Glider 004</v>
      </c>
      <c r="N94" t="s">
        <v>54</v>
      </c>
      <c r="O94" t="s">
        <v>55</v>
      </c>
      <c r="P94" t="s">
        <v>27</v>
      </c>
    </row>
    <row r="95" spans="1:17">
      <c r="A95" t="s">
        <v>244</v>
      </c>
      <c r="C95">
        <v>1</v>
      </c>
      <c r="D95" t="s">
        <v>252</v>
      </c>
      <c r="F95" t="s">
        <v>252</v>
      </c>
      <c r="G95" s="4" t="str">
        <f t="shared" si="7"/>
        <v>GL</v>
      </c>
      <c r="H95" t="str">
        <f t="shared" si="8"/>
        <v>005</v>
      </c>
      <c r="I95" t="str">
        <f>VLOOKUP(LEFT(A95,4),Sites!A$2:E$30,5)</f>
        <v>Coastal Pioneer Mobile Assets</v>
      </c>
      <c r="J95" t="str">
        <f>VLOOKUP(A95,Subsites!A$2:G$57,7)</f>
        <v>Coastal Pioneer Mobile Assets</v>
      </c>
      <c r="K95" t="str">
        <f>VLOOKUP(G95,NodeTypes!A$2:B$23,2)</f>
        <v>Ocean Glider</v>
      </c>
      <c r="L95" s="6" t="str">
        <f t="shared" si="9"/>
        <v>005</v>
      </c>
      <c r="M95" t="str">
        <f t="shared" si="10"/>
        <v>Coastal Pioneer Mobile Assets Ocean Glider 005</v>
      </c>
      <c r="N95" t="s">
        <v>54</v>
      </c>
      <c r="O95" t="s">
        <v>55</v>
      </c>
      <c r="P95" t="s">
        <v>27</v>
      </c>
    </row>
    <row r="96" spans="1:17">
      <c r="A96" t="s">
        <v>244</v>
      </c>
      <c r="C96">
        <v>1</v>
      </c>
      <c r="D96" t="s">
        <v>253</v>
      </c>
      <c r="F96" t="s">
        <v>253</v>
      </c>
      <c r="G96" s="4" t="str">
        <f t="shared" si="7"/>
        <v>GL</v>
      </c>
      <c r="H96" t="str">
        <f t="shared" si="8"/>
        <v>006</v>
      </c>
      <c r="I96" t="str">
        <f>VLOOKUP(LEFT(A96,4),Sites!A$2:E$30,5)</f>
        <v>Coastal Pioneer Mobile Assets</v>
      </c>
      <c r="J96" t="str">
        <f>VLOOKUP(A96,Subsites!A$2:G$57,7)</f>
        <v>Coastal Pioneer Mobile Assets</v>
      </c>
      <c r="K96" t="str">
        <f>VLOOKUP(G96,NodeTypes!A$2:B$23,2)</f>
        <v>Ocean Glider</v>
      </c>
      <c r="L96" s="6" t="str">
        <f t="shared" si="9"/>
        <v>006</v>
      </c>
      <c r="M96" t="str">
        <f t="shared" si="10"/>
        <v>Coastal Pioneer Mobile Assets Ocean Glider 006</v>
      </c>
      <c r="N96" t="s">
        <v>54</v>
      </c>
      <c r="O96" t="s">
        <v>55</v>
      </c>
      <c r="P96" t="s">
        <v>27</v>
      </c>
    </row>
    <row r="97" spans="1:17">
      <c r="A97" t="s">
        <v>191</v>
      </c>
      <c r="B97" t="s">
        <v>572</v>
      </c>
      <c r="C97">
        <v>1</v>
      </c>
      <c r="D97" t="s">
        <v>37</v>
      </c>
      <c r="E97" t="s">
        <v>329</v>
      </c>
      <c r="F97" t="s">
        <v>37</v>
      </c>
      <c r="G97" s="4" t="str">
        <f t="shared" si="7"/>
        <v>SM</v>
      </c>
      <c r="H97" t="str">
        <f t="shared" si="8"/>
        <v>001</v>
      </c>
      <c r="I97" t="str">
        <f>VLOOKUP(LEFT(A97,4),Sites!A$2:E$30,5)</f>
        <v>Global Argentine Basin Surface</v>
      </c>
      <c r="J97" t="str">
        <f>VLOOKUP(A97,Subsites!A$2:G$57,7)</f>
        <v>Global Argentine Basin Surface Surface Mooring</v>
      </c>
      <c r="K97" t="str">
        <f>VLOOKUP(G97,NodeTypes!A$2:B$23,2)</f>
        <v>Standard Power Surface Mooring</v>
      </c>
      <c r="L97" s="6" t="str">
        <f t="shared" si="9"/>
        <v>001</v>
      </c>
      <c r="M97" t="str">
        <f t="shared" si="10"/>
        <v>Global Argentine Basin Surface Standard Power Surface Mooring 001</v>
      </c>
      <c r="N97" t="s">
        <v>14</v>
      </c>
      <c r="O97" t="s">
        <v>15</v>
      </c>
      <c r="P97" t="s">
        <v>27</v>
      </c>
      <c r="Q97" s="8" t="s">
        <v>649</v>
      </c>
    </row>
    <row r="98" spans="1:17">
      <c r="A98" t="s">
        <v>191</v>
      </c>
      <c r="D98" t="s">
        <v>384</v>
      </c>
      <c r="E98" t="s">
        <v>37</v>
      </c>
      <c r="F98" t="s">
        <v>37</v>
      </c>
      <c r="G98" s="4" t="str">
        <f t="shared" ref="G98:G129" si="11">MID(D98,10,2)</f>
        <v>RI</v>
      </c>
      <c r="H98" t="str">
        <f t="shared" ref="H98:H129" si="12">MID(D98,12,3)</f>
        <v>002</v>
      </c>
      <c r="I98" t="str">
        <f>VLOOKUP(LEFT(A98,4),Sites!A$2:E$30,5)</f>
        <v>Global Argentine Basin Surface</v>
      </c>
      <c r="J98" t="str">
        <f>VLOOKUP(A98,Subsites!A$2:G$57,7)</f>
        <v>Global Argentine Basin Surface Surface Mooring</v>
      </c>
      <c r="K98" t="str">
        <f>VLOOKUP(G98,NodeTypes!A$2:B$23,2)</f>
        <v>Mooring Riser</v>
      </c>
      <c r="L98" s="6" t="str">
        <f t="shared" ref="L98:L129" si="13">H98</f>
        <v>002</v>
      </c>
      <c r="M98" t="str">
        <f t="shared" si="10"/>
        <v>Global Argentine Basin Surface Mooring Riser 002</v>
      </c>
      <c r="N98" t="s">
        <v>14</v>
      </c>
      <c r="O98" t="s">
        <v>15</v>
      </c>
      <c r="P98" t="s">
        <v>27</v>
      </c>
    </row>
    <row r="99" spans="1:17">
      <c r="A99" t="s">
        <v>191</v>
      </c>
      <c r="D99" t="s">
        <v>385</v>
      </c>
      <c r="E99" t="s">
        <v>37</v>
      </c>
      <c r="F99" t="s">
        <v>37</v>
      </c>
      <c r="G99" s="4" t="str">
        <f t="shared" si="11"/>
        <v>RI</v>
      </c>
      <c r="H99" t="str">
        <f t="shared" si="12"/>
        <v>003</v>
      </c>
      <c r="I99" t="str">
        <f>VLOOKUP(LEFT(A99,4),Sites!A$2:E$30,5)</f>
        <v>Global Argentine Basin Surface</v>
      </c>
      <c r="J99" t="str">
        <f>VLOOKUP(A99,Subsites!A$2:G$57,7)</f>
        <v>Global Argentine Basin Surface Surface Mooring</v>
      </c>
      <c r="K99" t="str">
        <f>VLOOKUP(G99,NodeTypes!A$2:B$23,2)</f>
        <v>Mooring Riser</v>
      </c>
      <c r="L99" s="6" t="str">
        <f t="shared" si="13"/>
        <v>003</v>
      </c>
      <c r="M99" t="str">
        <f t="shared" si="10"/>
        <v>Global Argentine Basin Surface Mooring Riser 003</v>
      </c>
      <c r="N99" t="s">
        <v>14</v>
      </c>
      <c r="O99" t="s">
        <v>15</v>
      </c>
      <c r="P99" t="s">
        <v>27</v>
      </c>
    </row>
    <row r="100" spans="1:17">
      <c r="A100" t="s">
        <v>191</v>
      </c>
      <c r="D100" t="s">
        <v>386</v>
      </c>
      <c r="E100" t="s">
        <v>37</v>
      </c>
      <c r="F100" t="s">
        <v>37</v>
      </c>
      <c r="G100" s="4" t="str">
        <f t="shared" si="11"/>
        <v>SB</v>
      </c>
      <c r="H100" t="str">
        <f t="shared" si="12"/>
        <v>001</v>
      </c>
      <c r="I100" t="str">
        <f>VLOOKUP(LEFT(A100,4),Sites!A$2:E$30,5)</f>
        <v>Global Argentine Basin Surface</v>
      </c>
      <c r="J100" t="str">
        <f>VLOOKUP(A100,Subsites!A$2:G$57,7)</f>
        <v>Global Argentine Basin Surface Surface Mooring</v>
      </c>
      <c r="K100" t="str">
        <f>VLOOKUP(G100,NodeTypes!A$2:B$23,2)</f>
        <v>Surface Buoy</v>
      </c>
      <c r="L100" s="6" t="str">
        <f t="shared" si="13"/>
        <v>001</v>
      </c>
      <c r="M100" t="str">
        <f t="shared" si="10"/>
        <v>Global Argentine Basin Surface Surface Buoy 001</v>
      </c>
      <c r="N100" t="s">
        <v>14</v>
      </c>
      <c r="O100" t="s">
        <v>15</v>
      </c>
      <c r="P100" t="s">
        <v>27</v>
      </c>
    </row>
    <row r="101" spans="1:17">
      <c r="A101" t="s">
        <v>195</v>
      </c>
      <c r="B101" t="s">
        <v>572</v>
      </c>
      <c r="C101">
        <v>1</v>
      </c>
      <c r="D101" t="s">
        <v>38</v>
      </c>
      <c r="E101" t="s">
        <v>329</v>
      </c>
      <c r="F101" t="s">
        <v>38</v>
      </c>
      <c r="G101" s="4" t="str">
        <f t="shared" si="11"/>
        <v>GP</v>
      </c>
      <c r="H101" t="str">
        <f t="shared" si="12"/>
        <v>001</v>
      </c>
      <c r="I101" t="str">
        <f>VLOOKUP(LEFT(A101,4),Sites!A$2:E$30,5)</f>
        <v>Global Argentine Basin Subsurface</v>
      </c>
      <c r="J101" t="str">
        <f>VLOOKUP(A101,Subsites!A$2:G$57,7)</f>
        <v>Global Argentine Basin Subsurface Hybrid Profiler</v>
      </c>
      <c r="K101" t="str">
        <f>VLOOKUP(G101,NodeTypes!A$2:B$23,2)</f>
        <v>Hybrid Profiler Mooring</v>
      </c>
      <c r="L101" s="6" t="str">
        <f t="shared" si="13"/>
        <v>001</v>
      </c>
      <c r="M101" t="str">
        <f t="shared" si="10"/>
        <v>Global Argentine Basin Subsurface Hybrid Profiler Mooring 001</v>
      </c>
      <c r="N101" t="s">
        <v>39</v>
      </c>
      <c r="O101" t="s">
        <v>40</v>
      </c>
      <c r="P101" t="s">
        <v>27</v>
      </c>
      <c r="Q101" s="8" t="s">
        <v>649</v>
      </c>
    </row>
    <row r="102" spans="1:17">
      <c r="A102" t="s">
        <v>195</v>
      </c>
      <c r="D102" t="s">
        <v>387</v>
      </c>
      <c r="E102" t="s">
        <v>38</v>
      </c>
      <c r="F102" t="s">
        <v>38</v>
      </c>
      <c r="G102" s="4" t="str">
        <f t="shared" si="11"/>
        <v>MP</v>
      </c>
      <c r="H102" t="str">
        <f t="shared" si="12"/>
        <v>003</v>
      </c>
      <c r="I102" t="str">
        <f>VLOOKUP(LEFT(A102,4),Sites!A$2:E$30,5)</f>
        <v>Global Argentine Basin Subsurface</v>
      </c>
      <c r="J102" t="str">
        <f>VLOOKUP(A102,Subsites!A$2:G$57,7)</f>
        <v>Global Argentine Basin Subsurface Hybrid Profiler</v>
      </c>
      <c r="K102" t="str">
        <f>VLOOKUP(G102,NodeTypes!A$2:B$23,2)</f>
        <v>Mid-Water Platform</v>
      </c>
      <c r="L102" s="6" t="str">
        <f t="shared" si="13"/>
        <v>003</v>
      </c>
      <c r="M102" t="str">
        <f t="shared" si="10"/>
        <v>Global Argentine Basin Subsurface Mid-Water Platform 003</v>
      </c>
      <c r="N102" t="s">
        <v>39</v>
      </c>
      <c r="O102" t="s">
        <v>40</v>
      </c>
      <c r="P102" t="s">
        <v>27</v>
      </c>
    </row>
    <row r="103" spans="1:17">
      <c r="A103" t="s">
        <v>195</v>
      </c>
      <c r="D103" t="s">
        <v>388</v>
      </c>
      <c r="E103" t="s">
        <v>38</v>
      </c>
      <c r="F103" t="s">
        <v>38</v>
      </c>
      <c r="G103" s="4" t="str">
        <f t="shared" si="11"/>
        <v>SP</v>
      </c>
      <c r="H103" t="str">
        <f t="shared" si="12"/>
        <v>001</v>
      </c>
      <c r="I103" t="str">
        <f>VLOOKUP(LEFT(A103,4),Sites!A$2:E$30,5)</f>
        <v>Global Argentine Basin Subsurface</v>
      </c>
      <c r="J103" t="str">
        <f>VLOOKUP(A103,Subsites!A$2:G$57,7)</f>
        <v>Global Argentine Basin Subsurface Hybrid Profiler</v>
      </c>
      <c r="K103" t="str">
        <f>VLOOKUP(G103,NodeTypes!A$2:B$23,2)</f>
        <v>Surface-Piercing Profiler</v>
      </c>
      <c r="L103" s="6" t="str">
        <f t="shared" si="13"/>
        <v>001</v>
      </c>
      <c r="M103" t="str">
        <f t="shared" si="10"/>
        <v>Global Argentine Basin Subsurface Surface-Piercing Profiler 001</v>
      </c>
      <c r="N103" t="s">
        <v>39</v>
      </c>
      <c r="O103" t="s">
        <v>40</v>
      </c>
      <c r="P103" t="s">
        <v>27</v>
      </c>
    </row>
    <row r="104" spans="1:17">
      <c r="A104" t="s">
        <v>195</v>
      </c>
      <c r="D104" t="s">
        <v>389</v>
      </c>
      <c r="E104" t="s">
        <v>38</v>
      </c>
      <c r="F104" t="s">
        <v>38</v>
      </c>
      <c r="G104" s="4" t="str">
        <f t="shared" si="11"/>
        <v>WF</v>
      </c>
      <c r="H104" t="str">
        <f t="shared" si="12"/>
        <v>002</v>
      </c>
      <c r="I104" t="str">
        <f>VLOOKUP(LEFT(A104,4),Sites!A$2:E$30,5)</f>
        <v>Global Argentine Basin Subsurface</v>
      </c>
      <c r="J104" t="str">
        <f>VLOOKUP(A104,Subsites!A$2:G$57,7)</f>
        <v>Global Argentine Basin Subsurface Hybrid Profiler</v>
      </c>
      <c r="K104" t="str">
        <f>VLOOKUP(G104,NodeTypes!A$2:B$23,2)</f>
        <v>Wire Following Profiler</v>
      </c>
      <c r="L104" s="6" t="str">
        <f t="shared" si="13"/>
        <v>002</v>
      </c>
      <c r="M104" t="str">
        <f t="shared" si="10"/>
        <v>Global Argentine Basin Subsurface Wire Following Profiler 002</v>
      </c>
      <c r="N104" t="s">
        <v>39</v>
      </c>
      <c r="O104" t="s">
        <v>40</v>
      </c>
      <c r="P104" t="s">
        <v>27</v>
      </c>
    </row>
    <row r="105" spans="1:17">
      <c r="A105" t="s">
        <v>195</v>
      </c>
      <c r="D105" t="s">
        <v>390</v>
      </c>
      <c r="E105" t="s">
        <v>38</v>
      </c>
      <c r="F105" t="s">
        <v>38</v>
      </c>
      <c r="G105" s="4" t="str">
        <f t="shared" si="11"/>
        <v>WF</v>
      </c>
      <c r="H105" t="str">
        <f t="shared" si="12"/>
        <v>004</v>
      </c>
      <c r="I105" t="str">
        <f>VLOOKUP(LEFT(A105,4),Sites!A$2:E$30,5)</f>
        <v>Global Argentine Basin Subsurface</v>
      </c>
      <c r="J105" t="str">
        <f>VLOOKUP(A105,Subsites!A$2:G$57,7)</f>
        <v>Global Argentine Basin Subsurface Hybrid Profiler</v>
      </c>
      <c r="K105" t="str">
        <f>VLOOKUP(G105,NodeTypes!A$2:B$23,2)</f>
        <v>Wire Following Profiler</v>
      </c>
      <c r="L105" s="6" t="str">
        <f t="shared" si="13"/>
        <v>004</v>
      </c>
      <c r="M105" t="str">
        <f t="shared" si="10"/>
        <v>Global Argentine Basin Subsurface Wire Following Profiler 004</v>
      </c>
      <c r="N105" t="s">
        <v>39</v>
      </c>
      <c r="O105" t="s">
        <v>40</v>
      </c>
      <c r="P105" t="s">
        <v>27</v>
      </c>
    </row>
    <row r="106" spans="1:17">
      <c r="A106" t="s">
        <v>202</v>
      </c>
      <c r="B106" t="s">
        <v>572</v>
      </c>
      <c r="C106">
        <v>1</v>
      </c>
      <c r="D106" t="s">
        <v>41</v>
      </c>
      <c r="E106" t="s">
        <v>329</v>
      </c>
      <c r="F106" t="s">
        <v>41</v>
      </c>
      <c r="G106" s="4" t="str">
        <f t="shared" si="11"/>
        <v>FM</v>
      </c>
      <c r="H106" t="str">
        <f t="shared" si="12"/>
        <v>001</v>
      </c>
      <c r="I106" t="str">
        <f>VLOOKUP(LEFT(A106,4),Sites!A$2:E$30,5)</f>
        <v>Global Argentine Basin Mesoscale Flanking</v>
      </c>
      <c r="J106" t="str">
        <f>VLOOKUP(A106,Subsites!A$2:G$57,7)</f>
        <v>Global Argentine Basin Mesoscale Flanking Mooring A</v>
      </c>
      <c r="K106" t="str">
        <f>VLOOKUP(G106,NodeTypes!A$2:B$23,2)</f>
        <v>Low Power Sub-surface Mooring</v>
      </c>
      <c r="L106" s="6" t="str">
        <f t="shared" si="13"/>
        <v>001</v>
      </c>
      <c r="M106" t="str">
        <f t="shared" si="10"/>
        <v>Global Argentine Basin Mesoscale Flanking Low Power Sub-surface Mooring 001</v>
      </c>
      <c r="N106" t="s">
        <v>39</v>
      </c>
      <c r="O106" t="s">
        <v>40</v>
      </c>
      <c r="P106" t="s">
        <v>27</v>
      </c>
      <c r="Q106" s="8" t="s">
        <v>649</v>
      </c>
    </row>
    <row r="107" spans="1:17">
      <c r="A107" t="s">
        <v>202</v>
      </c>
      <c r="D107" t="s">
        <v>391</v>
      </c>
      <c r="E107" t="s">
        <v>41</v>
      </c>
      <c r="F107" t="s">
        <v>41</v>
      </c>
      <c r="G107" s="4" t="str">
        <f t="shared" si="11"/>
        <v>RI</v>
      </c>
      <c r="H107" t="str">
        <f t="shared" si="12"/>
        <v>001</v>
      </c>
      <c r="I107" t="str">
        <f>VLOOKUP(LEFT(A107,4),Sites!A$2:E$30,5)</f>
        <v>Global Argentine Basin Mesoscale Flanking</v>
      </c>
      <c r="J107" t="str">
        <f>VLOOKUP(A107,Subsites!A$2:G$57,7)</f>
        <v>Global Argentine Basin Mesoscale Flanking Mooring A</v>
      </c>
      <c r="K107" t="str">
        <f>VLOOKUP(G107,NodeTypes!A$2:B$23,2)</f>
        <v>Mooring Riser</v>
      </c>
      <c r="L107" s="6" t="str">
        <f t="shared" si="13"/>
        <v>001</v>
      </c>
      <c r="M107" t="str">
        <f t="shared" si="10"/>
        <v>Global Argentine Basin Mesoscale Flanking Mooring Riser 001</v>
      </c>
      <c r="N107" t="s">
        <v>39</v>
      </c>
      <c r="O107" t="s">
        <v>40</v>
      </c>
      <c r="P107" t="s">
        <v>27</v>
      </c>
    </row>
    <row r="108" spans="1:17">
      <c r="A108" t="s">
        <v>207</v>
      </c>
      <c r="B108" t="s">
        <v>572</v>
      </c>
      <c r="C108">
        <v>1</v>
      </c>
      <c r="D108" t="s">
        <v>42</v>
      </c>
      <c r="E108" t="s">
        <v>329</v>
      </c>
      <c r="F108" t="s">
        <v>42</v>
      </c>
      <c r="G108" s="4" t="str">
        <f t="shared" si="11"/>
        <v>FM</v>
      </c>
      <c r="H108" t="str">
        <f t="shared" si="12"/>
        <v>001</v>
      </c>
      <c r="I108" t="str">
        <f>VLOOKUP(LEFT(A108,4),Sites!A$2:E$30,5)</f>
        <v>Global Argentine Basin Mesoscale Flanking</v>
      </c>
      <c r="J108" t="str">
        <f>VLOOKUP(A108,Subsites!A$2:G$57,7)</f>
        <v>Global Argentine Basin Mesoscale Flanking Mooring B</v>
      </c>
      <c r="K108" t="str">
        <f>VLOOKUP(G108,NodeTypes!A$2:B$23,2)</f>
        <v>Low Power Sub-surface Mooring</v>
      </c>
      <c r="L108" s="6" t="str">
        <f t="shared" si="13"/>
        <v>001</v>
      </c>
      <c r="M108" t="str">
        <f t="shared" si="10"/>
        <v>Global Argentine Basin Mesoscale Flanking Low Power Sub-surface Mooring 001</v>
      </c>
      <c r="N108" t="s">
        <v>39</v>
      </c>
      <c r="O108" t="s">
        <v>40</v>
      </c>
      <c r="P108" t="s">
        <v>27</v>
      </c>
      <c r="Q108" s="8" t="s">
        <v>649</v>
      </c>
    </row>
    <row r="109" spans="1:17">
      <c r="A109" t="s">
        <v>207</v>
      </c>
      <c r="D109" t="s">
        <v>392</v>
      </c>
      <c r="E109" t="s">
        <v>42</v>
      </c>
      <c r="F109" t="s">
        <v>42</v>
      </c>
      <c r="G109" s="4" t="str">
        <f t="shared" si="11"/>
        <v>RI</v>
      </c>
      <c r="H109" t="str">
        <f t="shared" si="12"/>
        <v>001</v>
      </c>
      <c r="I109" t="str">
        <f>VLOOKUP(LEFT(A109,4),Sites!A$2:E$30,5)</f>
        <v>Global Argentine Basin Mesoscale Flanking</v>
      </c>
      <c r="J109" t="str">
        <f>VLOOKUP(A109,Subsites!A$2:G$57,7)</f>
        <v>Global Argentine Basin Mesoscale Flanking Mooring B</v>
      </c>
      <c r="K109" t="str">
        <f>VLOOKUP(G109,NodeTypes!A$2:B$23,2)</f>
        <v>Mooring Riser</v>
      </c>
      <c r="L109" s="6" t="str">
        <f t="shared" si="13"/>
        <v>001</v>
      </c>
      <c r="M109" t="str">
        <f t="shared" si="10"/>
        <v>Global Argentine Basin Mesoscale Flanking Mooring Riser 001</v>
      </c>
      <c r="N109" t="s">
        <v>39</v>
      </c>
      <c r="O109" t="s">
        <v>40</v>
      </c>
      <c r="P109" t="s">
        <v>27</v>
      </c>
    </row>
    <row r="110" spans="1:17">
      <c r="A110" t="s">
        <v>256</v>
      </c>
      <c r="C110">
        <v>1</v>
      </c>
      <c r="D110" t="s">
        <v>255</v>
      </c>
      <c r="F110" t="s">
        <v>255</v>
      </c>
      <c r="G110" s="4" t="str">
        <f t="shared" si="11"/>
        <v>GL</v>
      </c>
      <c r="H110" t="str">
        <f t="shared" si="12"/>
        <v>001</v>
      </c>
      <c r="I110" t="str">
        <f>VLOOKUP(LEFT(A110,4),Sites!A$2:E$30,5)</f>
        <v>Global Argentine Basin Mobile Assets</v>
      </c>
      <c r="J110" t="str">
        <f>VLOOKUP(A110,Subsites!A$2:G$57,7)</f>
        <v>Global Argentine Basin Mobile Assets</v>
      </c>
      <c r="K110" t="str">
        <f>VLOOKUP(G110,NodeTypes!A$2:B$23,2)</f>
        <v>Ocean Glider</v>
      </c>
      <c r="L110" s="6" t="str">
        <f t="shared" si="13"/>
        <v>001</v>
      </c>
      <c r="M110" t="str">
        <f t="shared" si="10"/>
        <v>Global Argentine Basin Mobile Assets Ocean Glider 001</v>
      </c>
      <c r="N110" t="s">
        <v>61</v>
      </c>
      <c r="O110" t="s">
        <v>62</v>
      </c>
      <c r="P110" t="s">
        <v>27</v>
      </c>
    </row>
    <row r="111" spans="1:17">
      <c r="A111" t="s">
        <v>256</v>
      </c>
      <c r="C111">
        <v>1</v>
      </c>
      <c r="D111" t="s">
        <v>260</v>
      </c>
      <c r="F111" t="s">
        <v>260</v>
      </c>
      <c r="G111" s="4" t="str">
        <f t="shared" si="11"/>
        <v>GL</v>
      </c>
      <c r="H111" t="str">
        <f t="shared" si="12"/>
        <v>002</v>
      </c>
      <c r="I111" t="str">
        <f>VLOOKUP(LEFT(A111,4),Sites!A$2:E$30,5)</f>
        <v>Global Argentine Basin Mobile Assets</v>
      </c>
      <c r="J111" t="str">
        <f>VLOOKUP(A111,Subsites!A$2:G$57,7)</f>
        <v>Global Argentine Basin Mobile Assets</v>
      </c>
      <c r="K111" t="str">
        <f>VLOOKUP(G111,NodeTypes!A$2:B$23,2)</f>
        <v>Ocean Glider</v>
      </c>
      <c r="L111" s="6" t="str">
        <f t="shared" si="13"/>
        <v>002</v>
      </c>
      <c r="M111" t="str">
        <f t="shared" si="10"/>
        <v>Global Argentine Basin Mobile Assets Ocean Glider 002</v>
      </c>
      <c r="N111" t="s">
        <v>61</v>
      </c>
      <c r="O111" t="s">
        <v>62</v>
      </c>
      <c r="P111" t="s">
        <v>27</v>
      </c>
    </row>
    <row r="112" spans="1:17">
      <c r="A112" t="s">
        <v>256</v>
      </c>
      <c r="C112">
        <v>1</v>
      </c>
      <c r="D112" t="s">
        <v>261</v>
      </c>
      <c r="F112" t="s">
        <v>261</v>
      </c>
      <c r="G112" s="4" t="str">
        <f t="shared" si="11"/>
        <v>GL</v>
      </c>
      <c r="H112" t="str">
        <f t="shared" si="12"/>
        <v>003</v>
      </c>
      <c r="I112" t="str">
        <f>VLOOKUP(LEFT(A112,4),Sites!A$2:E$30,5)</f>
        <v>Global Argentine Basin Mobile Assets</v>
      </c>
      <c r="J112" t="str">
        <f>VLOOKUP(A112,Subsites!A$2:G$57,7)</f>
        <v>Global Argentine Basin Mobile Assets</v>
      </c>
      <c r="K112" t="str">
        <f>VLOOKUP(G112,NodeTypes!A$2:B$23,2)</f>
        <v>Ocean Glider</v>
      </c>
      <c r="L112" s="6" t="str">
        <f t="shared" si="13"/>
        <v>003</v>
      </c>
      <c r="M112" t="str">
        <f t="shared" si="10"/>
        <v>Global Argentine Basin Mobile Assets Ocean Glider 003</v>
      </c>
      <c r="N112" t="s">
        <v>61</v>
      </c>
      <c r="O112" t="s">
        <v>62</v>
      </c>
      <c r="P112" t="s">
        <v>27</v>
      </c>
    </row>
    <row r="113" spans="1:17">
      <c r="A113" t="s">
        <v>209</v>
      </c>
      <c r="B113" t="s">
        <v>572</v>
      </c>
      <c r="C113">
        <v>1</v>
      </c>
      <c r="D113" t="s">
        <v>43</v>
      </c>
      <c r="E113" t="s">
        <v>329</v>
      </c>
      <c r="F113" t="s">
        <v>43</v>
      </c>
      <c r="G113" s="4" t="str">
        <f t="shared" si="11"/>
        <v>SM</v>
      </c>
      <c r="H113" t="str">
        <f t="shared" si="12"/>
        <v>001</v>
      </c>
      <c r="I113" t="str">
        <f>VLOOKUP(LEFT(A113,4),Sites!A$2:E$30,5)</f>
        <v>Global Irminger Sea Surface</v>
      </c>
      <c r="J113" t="str">
        <f>VLOOKUP(A113,Subsites!A$2:G$57,7)</f>
        <v>Global Irminger Sea Surface Surface Mooring</v>
      </c>
      <c r="K113" t="str">
        <f>VLOOKUP(G113,NodeTypes!A$2:B$23,2)</f>
        <v>Standard Power Surface Mooring</v>
      </c>
      <c r="L113" s="6" t="str">
        <f t="shared" si="13"/>
        <v>001</v>
      </c>
      <c r="M113" t="str">
        <f t="shared" si="10"/>
        <v>Global Irminger Sea Surface Standard Power Surface Mooring 001</v>
      </c>
      <c r="N113" t="s">
        <v>14</v>
      </c>
      <c r="O113" t="s">
        <v>15</v>
      </c>
      <c r="P113" t="s">
        <v>27</v>
      </c>
      <c r="Q113" s="8" t="s">
        <v>649</v>
      </c>
    </row>
    <row r="114" spans="1:17">
      <c r="A114" t="s">
        <v>209</v>
      </c>
      <c r="D114" t="s">
        <v>393</v>
      </c>
      <c r="E114" t="s">
        <v>43</v>
      </c>
      <c r="F114" t="s">
        <v>43</v>
      </c>
      <c r="G114" s="4" t="str">
        <f t="shared" si="11"/>
        <v>RI</v>
      </c>
      <c r="H114" t="str">
        <f t="shared" si="12"/>
        <v>002</v>
      </c>
      <c r="I114" t="str">
        <f>VLOOKUP(LEFT(A114,4),Sites!A$2:E$30,5)</f>
        <v>Global Irminger Sea Surface</v>
      </c>
      <c r="J114" t="str">
        <f>VLOOKUP(A114,Subsites!A$2:G$57,7)</f>
        <v>Global Irminger Sea Surface Surface Mooring</v>
      </c>
      <c r="K114" t="str">
        <f>VLOOKUP(G114,NodeTypes!A$2:B$23,2)</f>
        <v>Mooring Riser</v>
      </c>
      <c r="L114" s="6" t="str">
        <f t="shared" si="13"/>
        <v>002</v>
      </c>
      <c r="M114" t="str">
        <f t="shared" si="10"/>
        <v>Global Irminger Sea Surface Mooring Riser 002</v>
      </c>
      <c r="N114" t="s">
        <v>14</v>
      </c>
      <c r="O114" t="s">
        <v>15</v>
      </c>
      <c r="P114" t="s">
        <v>27</v>
      </c>
    </row>
    <row r="115" spans="1:17">
      <c r="A115" t="s">
        <v>209</v>
      </c>
      <c r="D115" t="s">
        <v>394</v>
      </c>
      <c r="E115" t="s">
        <v>43</v>
      </c>
      <c r="F115" t="s">
        <v>43</v>
      </c>
      <c r="G115" s="4" t="str">
        <f t="shared" si="11"/>
        <v>RI</v>
      </c>
      <c r="H115" t="str">
        <f t="shared" si="12"/>
        <v>003</v>
      </c>
      <c r="I115" t="str">
        <f>VLOOKUP(LEFT(A115,4),Sites!A$2:E$30,5)</f>
        <v>Global Irminger Sea Surface</v>
      </c>
      <c r="J115" t="str">
        <f>VLOOKUP(A115,Subsites!A$2:G$57,7)</f>
        <v>Global Irminger Sea Surface Surface Mooring</v>
      </c>
      <c r="K115" t="str">
        <f>VLOOKUP(G115,NodeTypes!A$2:B$23,2)</f>
        <v>Mooring Riser</v>
      </c>
      <c r="L115" s="6" t="str">
        <f t="shared" si="13"/>
        <v>003</v>
      </c>
      <c r="M115" t="str">
        <f t="shared" si="10"/>
        <v>Global Irminger Sea Surface Mooring Riser 003</v>
      </c>
      <c r="N115" t="s">
        <v>14</v>
      </c>
      <c r="O115" t="s">
        <v>15</v>
      </c>
      <c r="P115" t="s">
        <v>27</v>
      </c>
    </row>
    <row r="116" spans="1:17">
      <c r="A116" t="s">
        <v>209</v>
      </c>
      <c r="D116" t="s">
        <v>395</v>
      </c>
      <c r="E116" t="s">
        <v>43</v>
      </c>
      <c r="F116" t="s">
        <v>43</v>
      </c>
      <c r="G116" s="4" t="str">
        <f t="shared" si="11"/>
        <v>SB</v>
      </c>
      <c r="H116" t="str">
        <f t="shared" si="12"/>
        <v>001</v>
      </c>
      <c r="I116" t="str">
        <f>VLOOKUP(LEFT(A116,4),Sites!A$2:E$30,5)</f>
        <v>Global Irminger Sea Surface</v>
      </c>
      <c r="J116" t="str">
        <f>VLOOKUP(A116,Subsites!A$2:G$57,7)</f>
        <v>Global Irminger Sea Surface Surface Mooring</v>
      </c>
      <c r="K116" t="str">
        <f>VLOOKUP(G116,NodeTypes!A$2:B$23,2)</f>
        <v>Surface Buoy</v>
      </c>
      <c r="L116" s="6" t="str">
        <f t="shared" si="13"/>
        <v>001</v>
      </c>
      <c r="M116" t="str">
        <f t="shared" si="10"/>
        <v>Global Irminger Sea Surface Surface Buoy 001</v>
      </c>
      <c r="N116" t="s">
        <v>14</v>
      </c>
      <c r="O116" t="s">
        <v>15</v>
      </c>
      <c r="P116" t="s">
        <v>27</v>
      </c>
    </row>
    <row r="117" spans="1:17">
      <c r="A117" t="s">
        <v>212</v>
      </c>
      <c r="B117" t="s">
        <v>572</v>
      </c>
      <c r="C117">
        <v>1</v>
      </c>
      <c r="D117" t="s">
        <v>44</v>
      </c>
      <c r="E117" t="s">
        <v>329</v>
      </c>
      <c r="F117" t="s">
        <v>44</v>
      </c>
      <c r="G117" s="4" t="str">
        <f t="shared" si="11"/>
        <v>GP</v>
      </c>
      <c r="H117" t="str">
        <f t="shared" si="12"/>
        <v>001</v>
      </c>
      <c r="I117" t="str">
        <f>VLOOKUP(LEFT(A117,4),Sites!A$2:E$30,5)</f>
        <v>Global Irminger Sea Subsurface</v>
      </c>
      <c r="J117" t="str">
        <f>VLOOKUP(A117,Subsites!A$2:G$57,7)</f>
        <v>Global Irminger Sea Subsurface Hybrid Profiler</v>
      </c>
      <c r="K117" t="str">
        <f>VLOOKUP(G117,NodeTypes!A$2:B$23,2)</f>
        <v>Hybrid Profiler Mooring</v>
      </c>
      <c r="L117" s="6" t="str">
        <f t="shared" si="13"/>
        <v>001</v>
      </c>
      <c r="M117" t="str">
        <f t="shared" si="10"/>
        <v>Global Irminger Sea Subsurface Hybrid Profiler Mooring 001</v>
      </c>
      <c r="N117" t="s">
        <v>39</v>
      </c>
      <c r="O117" t="s">
        <v>40</v>
      </c>
      <c r="P117" t="s">
        <v>27</v>
      </c>
      <c r="Q117" s="8" t="s">
        <v>649</v>
      </c>
    </row>
    <row r="118" spans="1:17">
      <c r="A118" t="s">
        <v>212</v>
      </c>
      <c r="D118" t="s">
        <v>396</v>
      </c>
      <c r="E118" t="s">
        <v>44</v>
      </c>
      <c r="F118" t="s">
        <v>44</v>
      </c>
      <c r="G118" s="4" t="str">
        <f t="shared" si="11"/>
        <v>MP</v>
      </c>
      <c r="H118" t="str">
        <f t="shared" si="12"/>
        <v>003</v>
      </c>
      <c r="I118" t="str">
        <f>VLOOKUP(LEFT(A118,4),Sites!A$2:E$30,5)</f>
        <v>Global Irminger Sea Subsurface</v>
      </c>
      <c r="J118" t="str">
        <f>VLOOKUP(A118,Subsites!A$2:G$57,7)</f>
        <v>Global Irminger Sea Subsurface Hybrid Profiler</v>
      </c>
      <c r="K118" t="str">
        <f>VLOOKUP(G118,NodeTypes!A$2:B$23,2)</f>
        <v>Mid-Water Platform</v>
      </c>
      <c r="L118" s="6" t="str">
        <f t="shared" si="13"/>
        <v>003</v>
      </c>
      <c r="M118" t="str">
        <f t="shared" si="10"/>
        <v>Global Irminger Sea Subsurface Mid-Water Platform 003</v>
      </c>
      <c r="N118" t="s">
        <v>39</v>
      </c>
      <c r="O118" t="s">
        <v>40</v>
      </c>
      <c r="P118" t="s">
        <v>27</v>
      </c>
    </row>
    <row r="119" spans="1:17">
      <c r="A119" t="s">
        <v>212</v>
      </c>
      <c r="D119" t="s">
        <v>397</v>
      </c>
      <c r="E119" t="s">
        <v>44</v>
      </c>
      <c r="F119" t="s">
        <v>44</v>
      </c>
      <c r="G119" s="4" t="str">
        <f t="shared" si="11"/>
        <v>SP</v>
      </c>
      <c r="H119" t="str">
        <f t="shared" si="12"/>
        <v>001</v>
      </c>
      <c r="I119" t="str">
        <f>VLOOKUP(LEFT(A119,4),Sites!A$2:E$30,5)</f>
        <v>Global Irminger Sea Subsurface</v>
      </c>
      <c r="J119" t="str">
        <f>VLOOKUP(A119,Subsites!A$2:G$57,7)</f>
        <v>Global Irminger Sea Subsurface Hybrid Profiler</v>
      </c>
      <c r="K119" t="str">
        <f>VLOOKUP(G119,NodeTypes!A$2:B$23,2)</f>
        <v>Surface-Piercing Profiler</v>
      </c>
      <c r="L119" s="6" t="str">
        <f t="shared" si="13"/>
        <v>001</v>
      </c>
      <c r="M119" t="str">
        <f t="shared" si="10"/>
        <v>Global Irminger Sea Subsurface Surface-Piercing Profiler 001</v>
      </c>
      <c r="N119" t="s">
        <v>39</v>
      </c>
      <c r="O119" t="s">
        <v>40</v>
      </c>
      <c r="P119" t="s">
        <v>27</v>
      </c>
    </row>
    <row r="120" spans="1:17">
      <c r="A120" t="s">
        <v>212</v>
      </c>
      <c r="D120" t="s">
        <v>398</v>
      </c>
      <c r="E120" t="s">
        <v>44</v>
      </c>
      <c r="F120" t="s">
        <v>44</v>
      </c>
      <c r="G120" s="4" t="str">
        <f t="shared" si="11"/>
        <v>WF</v>
      </c>
      <c r="H120" t="str">
        <f t="shared" si="12"/>
        <v>002</v>
      </c>
      <c r="I120" t="str">
        <f>VLOOKUP(LEFT(A120,4),Sites!A$2:E$30,5)</f>
        <v>Global Irminger Sea Subsurface</v>
      </c>
      <c r="J120" t="str">
        <f>VLOOKUP(A120,Subsites!A$2:G$57,7)</f>
        <v>Global Irminger Sea Subsurface Hybrid Profiler</v>
      </c>
      <c r="K120" t="str">
        <f>VLOOKUP(G120,NodeTypes!A$2:B$23,2)</f>
        <v>Wire Following Profiler</v>
      </c>
      <c r="L120" s="6" t="str">
        <f t="shared" si="13"/>
        <v>002</v>
      </c>
      <c r="M120" t="str">
        <f t="shared" si="10"/>
        <v>Global Irminger Sea Subsurface Wire Following Profiler 002</v>
      </c>
      <c r="N120" t="s">
        <v>39</v>
      </c>
      <c r="O120" t="s">
        <v>40</v>
      </c>
      <c r="P120" t="s">
        <v>27</v>
      </c>
    </row>
    <row r="121" spans="1:17">
      <c r="A121" t="s">
        <v>214</v>
      </c>
      <c r="B121" t="s">
        <v>572</v>
      </c>
      <c r="C121">
        <v>1</v>
      </c>
      <c r="D121" t="s">
        <v>45</v>
      </c>
      <c r="E121" t="s">
        <v>329</v>
      </c>
      <c r="F121" t="s">
        <v>45</v>
      </c>
      <c r="G121" s="4" t="str">
        <f t="shared" si="11"/>
        <v>FM</v>
      </c>
      <c r="H121" t="str">
        <f t="shared" si="12"/>
        <v>001</v>
      </c>
      <c r="I121" t="str">
        <f>VLOOKUP(LEFT(A121,4),Sites!A$2:E$30,5)</f>
        <v>Global Irminger Sea Mesoscale Flanking</v>
      </c>
      <c r="J121" t="str">
        <f>VLOOKUP(A121,Subsites!A$2:G$57,7)</f>
        <v>Global Irminger Sea Mesoscale Flanking Mooring A</v>
      </c>
      <c r="K121" t="str">
        <f>VLOOKUP(G121,NodeTypes!A$2:B$23,2)</f>
        <v>Low Power Sub-surface Mooring</v>
      </c>
      <c r="L121" s="6" t="str">
        <f t="shared" si="13"/>
        <v>001</v>
      </c>
      <c r="M121" t="str">
        <f t="shared" si="10"/>
        <v>Global Irminger Sea Mesoscale Flanking Low Power Sub-surface Mooring 001</v>
      </c>
      <c r="N121" t="s">
        <v>39</v>
      </c>
      <c r="O121" t="s">
        <v>40</v>
      </c>
      <c r="P121" t="s">
        <v>27</v>
      </c>
      <c r="Q121" s="8" t="s">
        <v>649</v>
      </c>
    </row>
    <row r="122" spans="1:17">
      <c r="A122" t="s">
        <v>214</v>
      </c>
      <c r="D122" t="s">
        <v>399</v>
      </c>
      <c r="E122" t="s">
        <v>45</v>
      </c>
      <c r="F122" t="s">
        <v>45</v>
      </c>
      <c r="G122" s="4" t="str">
        <f t="shared" si="11"/>
        <v>RI</v>
      </c>
      <c r="H122" t="str">
        <f t="shared" si="12"/>
        <v>001</v>
      </c>
      <c r="I122" t="str">
        <f>VLOOKUP(LEFT(A122,4),Sites!A$2:E$30,5)</f>
        <v>Global Irminger Sea Mesoscale Flanking</v>
      </c>
      <c r="J122" t="str">
        <f>VLOOKUP(A122,Subsites!A$2:G$57,7)</f>
        <v>Global Irminger Sea Mesoscale Flanking Mooring A</v>
      </c>
      <c r="K122" t="str">
        <f>VLOOKUP(G122,NodeTypes!A$2:B$23,2)</f>
        <v>Mooring Riser</v>
      </c>
      <c r="L122" s="6" t="str">
        <f t="shared" si="13"/>
        <v>001</v>
      </c>
      <c r="M122" t="str">
        <f t="shared" si="10"/>
        <v>Global Irminger Sea Mesoscale Flanking Mooring Riser 001</v>
      </c>
      <c r="N122" t="s">
        <v>39</v>
      </c>
      <c r="O122" t="s">
        <v>40</v>
      </c>
      <c r="P122" t="s">
        <v>27</v>
      </c>
    </row>
    <row r="123" spans="1:17">
      <c r="A123" t="s">
        <v>216</v>
      </c>
      <c r="B123" t="s">
        <v>572</v>
      </c>
      <c r="C123">
        <v>1</v>
      </c>
      <c r="D123" t="s">
        <v>46</v>
      </c>
      <c r="E123" t="s">
        <v>329</v>
      </c>
      <c r="F123" t="s">
        <v>46</v>
      </c>
      <c r="G123" s="4" t="str">
        <f t="shared" si="11"/>
        <v>FM</v>
      </c>
      <c r="H123" t="str">
        <f t="shared" si="12"/>
        <v>001</v>
      </c>
      <c r="I123" t="str">
        <f>VLOOKUP(LEFT(A123,4),Sites!A$2:E$30,5)</f>
        <v>Global Irminger Sea Mesoscale Flanking</v>
      </c>
      <c r="J123" t="str">
        <f>VLOOKUP(A123,Subsites!A$2:G$57,7)</f>
        <v>Global Irminger Sea Mesoscale Flanking Mooring B</v>
      </c>
      <c r="K123" t="str">
        <f>VLOOKUP(G123,NodeTypes!A$2:B$23,2)</f>
        <v>Low Power Sub-surface Mooring</v>
      </c>
      <c r="L123" s="6" t="str">
        <f t="shared" si="13"/>
        <v>001</v>
      </c>
      <c r="M123" t="str">
        <f t="shared" si="10"/>
        <v>Global Irminger Sea Mesoscale Flanking Low Power Sub-surface Mooring 001</v>
      </c>
      <c r="N123" t="s">
        <v>39</v>
      </c>
      <c r="O123" t="s">
        <v>40</v>
      </c>
      <c r="P123" t="s">
        <v>27</v>
      </c>
      <c r="Q123" s="8" t="s">
        <v>649</v>
      </c>
    </row>
    <row r="124" spans="1:17">
      <c r="A124" t="s">
        <v>216</v>
      </c>
      <c r="D124" t="s">
        <v>400</v>
      </c>
      <c r="E124" t="s">
        <v>46</v>
      </c>
      <c r="F124" t="s">
        <v>46</v>
      </c>
      <c r="G124" s="4" t="str">
        <f t="shared" si="11"/>
        <v>RI</v>
      </c>
      <c r="H124" t="str">
        <f t="shared" si="12"/>
        <v>001</v>
      </c>
      <c r="I124" t="str">
        <f>VLOOKUP(LEFT(A124,4),Sites!A$2:E$30,5)</f>
        <v>Global Irminger Sea Mesoscale Flanking</v>
      </c>
      <c r="J124" t="str">
        <f>VLOOKUP(A124,Subsites!A$2:G$57,7)</f>
        <v>Global Irminger Sea Mesoscale Flanking Mooring B</v>
      </c>
      <c r="K124" t="str">
        <f>VLOOKUP(G124,NodeTypes!A$2:B$23,2)</f>
        <v>Mooring Riser</v>
      </c>
      <c r="L124" s="6" t="str">
        <f t="shared" si="13"/>
        <v>001</v>
      </c>
      <c r="M124" t="str">
        <f t="shared" si="10"/>
        <v>Global Irminger Sea Mesoscale Flanking Mooring Riser 001</v>
      </c>
      <c r="N124" t="s">
        <v>39</v>
      </c>
      <c r="O124" t="s">
        <v>40</v>
      </c>
      <c r="P124" t="s">
        <v>27</v>
      </c>
    </row>
    <row r="125" spans="1:17">
      <c r="A125" t="s">
        <v>264</v>
      </c>
      <c r="C125">
        <v>1</v>
      </c>
      <c r="D125" t="s">
        <v>263</v>
      </c>
      <c r="F125" t="s">
        <v>263</v>
      </c>
      <c r="G125" s="4" t="str">
        <f t="shared" si="11"/>
        <v>GL</v>
      </c>
      <c r="H125" t="str">
        <f t="shared" si="12"/>
        <v>001</v>
      </c>
      <c r="I125" t="str">
        <f>VLOOKUP(LEFT(A125,4),Sites!A$2:E$30,5)</f>
        <v>Global Irminger Sea Mobile Assets</v>
      </c>
      <c r="J125" t="str">
        <f>VLOOKUP(A125,Subsites!A$2:G$57,7)</f>
        <v>Global Irminger Sea Mobile Assets Mobile Assets</v>
      </c>
      <c r="K125" t="str">
        <f>VLOOKUP(G125,NodeTypes!A$2:B$23,2)</f>
        <v>Ocean Glider</v>
      </c>
      <c r="L125" s="6" t="str">
        <f t="shared" si="13"/>
        <v>001</v>
      </c>
      <c r="M125" t="str">
        <f t="shared" si="10"/>
        <v>Global Irminger Sea Mobile Assets Ocean Glider 001</v>
      </c>
      <c r="N125" t="s">
        <v>61</v>
      </c>
      <c r="O125" t="s">
        <v>62</v>
      </c>
      <c r="P125" t="s">
        <v>27</v>
      </c>
    </row>
    <row r="126" spans="1:17">
      <c r="A126" t="s">
        <v>264</v>
      </c>
      <c r="C126">
        <v>1</v>
      </c>
      <c r="D126" t="s">
        <v>265</v>
      </c>
      <c r="F126" t="s">
        <v>265</v>
      </c>
      <c r="G126" s="4" t="str">
        <f t="shared" si="11"/>
        <v>GL</v>
      </c>
      <c r="H126" t="str">
        <f t="shared" si="12"/>
        <v>002</v>
      </c>
      <c r="I126" t="str">
        <f>VLOOKUP(LEFT(A126,4),Sites!A$2:E$30,5)</f>
        <v>Global Irminger Sea Mobile Assets</v>
      </c>
      <c r="J126" t="str">
        <f>VLOOKUP(A126,Subsites!A$2:G$57,7)</f>
        <v>Global Irminger Sea Mobile Assets Mobile Assets</v>
      </c>
      <c r="K126" t="str">
        <f>VLOOKUP(G126,NodeTypes!A$2:B$23,2)</f>
        <v>Ocean Glider</v>
      </c>
      <c r="L126" s="6" t="str">
        <f t="shared" si="13"/>
        <v>002</v>
      </c>
      <c r="M126" t="str">
        <f t="shared" si="10"/>
        <v>Global Irminger Sea Mobile Assets Ocean Glider 002</v>
      </c>
      <c r="N126" t="s">
        <v>61</v>
      </c>
      <c r="O126" t="s">
        <v>62</v>
      </c>
      <c r="P126" t="s">
        <v>27</v>
      </c>
    </row>
    <row r="127" spans="1:17">
      <c r="A127" t="s">
        <v>264</v>
      </c>
      <c r="C127">
        <v>1</v>
      </c>
      <c r="D127" t="s">
        <v>266</v>
      </c>
      <c r="F127" t="s">
        <v>266</v>
      </c>
      <c r="G127" s="4" t="str">
        <f t="shared" si="11"/>
        <v>GL</v>
      </c>
      <c r="H127" t="str">
        <f t="shared" si="12"/>
        <v>003</v>
      </c>
      <c r="I127" t="str">
        <f>VLOOKUP(LEFT(A127,4),Sites!A$2:E$30,5)</f>
        <v>Global Irminger Sea Mobile Assets</v>
      </c>
      <c r="J127" t="str">
        <f>VLOOKUP(A127,Subsites!A$2:G$57,7)</f>
        <v>Global Irminger Sea Mobile Assets Mobile Assets</v>
      </c>
      <c r="K127" t="str">
        <f>VLOOKUP(G127,NodeTypes!A$2:B$23,2)</f>
        <v>Ocean Glider</v>
      </c>
      <c r="L127" s="6" t="str">
        <f t="shared" si="13"/>
        <v>003</v>
      </c>
      <c r="M127" t="str">
        <f t="shared" si="10"/>
        <v>Global Irminger Sea Mobile Assets Ocean Glider 003</v>
      </c>
      <c r="N127" t="s">
        <v>61</v>
      </c>
      <c r="O127" t="s">
        <v>62</v>
      </c>
      <c r="P127" t="s">
        <v>27</v>
      </c>
    </row>
    <row r="128" spans="1:17">
      <c r="A128" t="s">
        <v>218</v>
      </c>
      <c r="B128" t="s">
        <v>572</v>
      </c>
      <c r="C128">
        <v>1</v>
      </c>
      <c r="D128" t="s">
        <v>47</v>
      </c>
      <c r="E128" t="s">
        <v>329</v>
      </c>
      <c r="F128" t="s">
        <v>47</v>
      </c>
      <c r="G128" s="4" t="str">
        <f t="shared" si="11"/>
        <v>GP</v>
      </c>
      <c r="H128" t="str">
        <f t="shared" si="12"/>
        <v>001</v>
      </c>
      <c r="I128" t="str">
        <f>VLOOKUP(LEFT(A128,4),Sites!A$2:E$30,5)</f>
        <v>Global Station Papa Subsurface</v>
      </c>
      <c r="J128" t="str">
        <f>VLOOKUP(A128,Subsites!A$2:G$57,7)</f>
        <v>Global Station Papa Subsurface Hybrid Profiler</v>
      </c>
      <c r="K128" t="str">
        <f>VLOOKUP(G128,NodeTypes!A$2:B$23,2)</f>
        <v>Hybrid Profiler Mooring</v>
      </c>
      <c r="L128" s="6" t="str">
        <f t="shared" si="13"/>
        <v>001</v>
      </c>
      <c r="M128" t="str">
        <f t="shared" si="10"/>
        <v>Global Station Papa Subsurface Hybrid Profiler Mooring 001</v>
      </c>
      <c r="N128" t="s">
        <v>39</v>
      </c>
      <c r="O128" t="s">
        <v>40</v>
      </c>
      <c r="P128" t="s">
        <v>27</v>
      </c>
      <c r="Q128" s="8" t="s">
        <v>649</v>
      </c>
    </row>
    <row r="129" spans="1:17">
      <c r="A129" t="s">
        <v>218</v>
      </c>
      <c r="D129" t="s">
        <v>401</v>
      </c>
      <c r="E129" t="s">
        <v>47</v>
      </c>
      <c r="F129" t="s">
        <v>47</v>
      </c>
      <c r="G129" s="4" t="str">
        <f t="shared" si="11"/>
        <v>MP</v>
      </c>
      <c r="H129" t="str">
        <f t="shared" si="12"/>
        <v>003</v>
      </c>
      <c r="I129" t="str">
        <f>VLOOKUP(LEFT(A129,4),Sites!A$2:E$30,5)</f>
        <v>Global Station Papa Subsurface</v>
      </c>
      <c r="J129" t="str">
        <f>VLOOKUP(A129,Subsites!A$2:G$57,7)</f>
        <v>Global Station Papa Subsurface Hybrid Profiler</v>
      </c>
      <c r="K129" t="str">
        <f>VLOOKUP(G129,NodeTypes!A$2:B$23,2)</f>
        <v>Mid-Water Platform</v>
      </c>
      <c r="L129" s="6" t="str">
        <f t="shared" si="13"/>
        <v>003</v>
      </c>
      <c r="M129" t="str">
        <f t="shared" si="10"/>
        <v>Global Station Papa Subsurface Mid-Water Platform 003</v>
      </c>
      <c r="N129" t="s">
        <v>39</v>
      </c>
      <c r="O129" t="s">
        <v>40</v>
      </c>
      <c r="P129" t="s">
        <v>27</v>
      </c>
    </row>
    <row r="130" spans="1:17">
      <c r="A130" t="s">
        <v>218</v>
      </c>
      <c r="D130" t="s">
        <v>402</v>
      </c>
      <c r="E130" t="s">
        <v>47</v>
      </c>
      <c r="F130" t="s">
        <v>47</v>
      </c>
      <c r="G130" s="4" t="str">
        <f t="shared" ref="G130:G161" si="14">MID(D130,10,2)</f>
        <v>SP</v>
      </c>
      <c r="H130" t="str">
        <f t="shared" ref="H130:H161" si="15">MID(D130,12,3)</f>
        <v>001</v>
      </c>
      <c r="I130" t="str">
        <f>VLOOKUP(LEFT(A130,4),Sites!A$2:E$30,5)</f>
        <v>Global Station Papa Subsurface</v>
      </c>
      <c r="J130" t="str">
        <f>VLOOKUP(A130,Subsites!A$2:G$57,7)</f>
        <v>Global Station Papa Subsurface Hybrid Profiler</v>
      </c>
      <c r="K130" t="str">
        <f>VLOOKUP(G130,NodeTypes!A$2:B$23,2)</f>
        <v>Surface-Piercing Profiler</v>
      </c>
      <c r="L130" s="6" t="str">
        <f t="shared" ref="L130:L161" si="16">H130</f>
        <v>001</v>
      </c>
      <c r="M130" t="str">
        <f t="shared" si="10"/>
        <v>Global Station Papa Subsurface Surface-Piercing Profiler 001</v>
      </c>
      <c r="N130" t="s">
        <v>39</v>
      </c>
      <c r="O130" t="s">
        <v>40</v>
      </c>
      <c r="P130" t="s">
        <v>27</v>
      </c>
    </row>
    <row r="131" spans="1:17">
      <c r="A131" t="s">
        <v>218</v>
      </c>
      <c r="D131" t="s">
        <v>403</v>
      </c>
      <c r="E131" t="s">
        <v>47</v>
      </c>
      <c r="F131" t="s">
        <v>47</v>
      </c>
      <c r="G131" s="4" t="str">
        <f t="shared" si="14"/>
        <v>WF</v>
      </c>
      <c r="H131" t="str">
        <f t="shared" si="15"/>
        <v>002</v>
      </c>
      <c r="I131" t="str">
        <f>VLOOKUP(LEFT(A131,4),Sites!A$2:E$30,5)</f>
        <v>Global Station Papa Subsurface</v>
      </c>
      <c r="J131" t="str">
        <f>VLOOKUP(A131,Subsites!A$2:G$57,7)</f>
        <v>Global Station Papa Subsurface Hybrid Profiler</v>
      </c>
      <c r="K131" t="str">
        <f>VLOOKUP(G131,NodeTypes!A$2:B$23,2)</f>
        <v>Wire Following Profiler</v>
      </c>
      <c r="L131" s="6" t="str">
        <f t="shared" si="16"/>
        <v>002</v>
      </c>
      <c r="M131" t="str">
        <f t="shared" ref="M131:M173" si="17">IF(LEFT(A131,1)="R",J131,I131) &amp; " " &amp; K131 &amp; " " &amp; L131</f>
        <v>Global Station Papa Subsurface Wire Following Profiler 002</v>
      </c>
      <c r="N131" t="s">
        <v>39</v>
      </c>
      <c r="O131" t="s">
        <v>40</v>
      </c>
      <c r="P131" t="s">
        <v>27</v>
      </c>
    </row>
    <row r="132" spans="1:17">
      <c r="A132" t="s">
        <v>218</v>
      </c>
      <c r="D132" t="s">
        <v>404</v>
      </c>
      <c r="E132" t="s">
        <v>47</v>
      </c>
      <c r="F132" t="s">
        <v>47</v>
      </c>
      <c r="G132" s="4" t="str">
        <f t="shared" si="14"/>
        <v>WF</v>
      </c>
      <c r="H132" t="str">
        <f t="shared" si="15"/>
        <v>004</v>
      </c>
      <c r="I132" t="str">
        <f>VLOOKUP(LEFT(A132,4),Sites!A$2:E$30,5)</f>
        <v>Global Station Papa Subsurface</v>
      </c>
      <c r="J132" t="str">
        <f>VLOOKUP(A132,Subsites!A$2:G$57,7)</f>
        <v>Global Station Papa Subsurface Hybrid Profiler</v>
      </c>
      <c r="K132" t="str">
        <f>VLOOKUP(G132,NodeTypes!A$2:B$23,2)</f>
        <v>Wire Following Profiler</v>
      </c>
      <c r="L132" s="6" t="str">
        <f t="shared" si="16"/>
        <v>004</v>
      </c>
      <c r="M132" t="str">
        <f t="shared" si="17"/>
        <v>Global Station Papa Subsurface Wire Following Profiler 004</v>
      </c>
      <c r="N132" t="s">
        <v>39</v>
      </c>
      <c r="O132" t="s">
        <v>40</v>
      </c>
      <c r="P132" t="s">
        <v>27</v>
      </c>
    </row>
    <row r="133" spans="1:17">
      <c r="A133" t="s">
        <v>221</v>
      </c>
      <c r="B133" t="s">
        <v>572</v>
      </c>
      <c r="C133">
        <v>1</v>
      </c>
      <c r="D133" t="s">
        <v>48</v>
      </c>
      <c r="E133" t="s">
        <v>329</v>
      </c>
      <c r="F133" t="s">
        <v>48</v>
      </c>
      <c r="G133" s="4" t="str">
        <f t="shared" si="14"/>
        <v>FM</v>
      </c>
      <c r="H133" t="str">
        <f t="shared" si="15"/>
        <v>001</v>
      </c>
      <c r="I133" t="str">
        <f>VLOOKUP(LEFT(A133,4),Sites!A$2:E$30,5)</f>
        <v>Global Station Papa Mesoscale Flanking</v>
      </c>
      <c r="J133" t="str">
        <f>VLOOKUP(A133,Subsites!A$2:G$57,7)</f>
        <v>Global Station Papa Mesoscale Flanking Mooring A</v>
      </c>
      <c r="K133" t="str">
        <f>VLOOKUP(G133,NodeTypes!A$2:B$23,2)</f>
        <v>Low Power Sub-surface Mooring</v>
      </c>
      <c r="L133" s="6" t="str">
        <f t="shared" si="16"/>
        <v>001</v>
      </c>
      <c r="M133" t="str">
        <f t="shared" si="17"/>
        <v>Global Station Papa Mesoscale Flanking Low Power Sub-surface Mooring 001</v>
      </c>
      <c r="N133" t="s">
        <v>39</v>
      </c>
      <c r="O133" t="s">
        <v>40</v>
      </c>
      <c r="P133" t="s">
        <v>27</v>
      </c>
      <c r="Q133" s="8" t="s">
        <v>649</v>
      </c>
    </row>
    <row r="134" spans="1:17">
      <c r="A134" t="s">
        <v>221</v>
      </c>
      <c r="D134" t="s">
        <v>405</v>
      </c>
      <c r="E134" t="s">
        <v>48</v>
      </c>
      <c r="F134" t="s">
        <v>48</v>
      </c>
      <c r="G134" s="4" t="str">
        <f t="shared" si="14"/>
        <v>RI</v>
      </c>
      <c r="H134" t="str">
        <f t="shared" si="15"/>
        <v>001</v>
      </c>
      <c r="I134" t="str">
        <f>VLOOKUP(LEFT(A134,4),Sites!A$2:E$30,5)</f>
        <v>Global Station Papa Mesoscale Flanking</v>
      </c>
      <c r="J134" t="str">
        <f>VLOOKUP(A134,Subsites!A$2:G$57,7)</f>
        <v>Global Station Papa Mesoscale Flanking Mooring A</v>
      </c>
      <c r="K134" t="str">
        <f>VLOOKUP(G134,NodeTypes!A$2:B$23,2)</f>
        <v>Mooring Riser</v>
      </c>
      <c r="L134" s="6" t="str">
        <f t="shared" si="16"/>
        <v>001</v>
      </c>
      <c r="M134" t="str">
        <f t="shared" si="17"/>
        <v>Global Station Papa Mesoscale Flanking Mooring Riser 001</v>
      </c>
      <c r="N134" t="s">
        <v>39</v>
      </c>
      <c r="O134" t="s">
        <v>40</v>
      </c>
      <c r="P134" t="s">
        <v>27</v>
      </c>
    </row>
    <row r="135" spans="1:17">
      <c r="A135" t="s">
        <v>223</v>
      </c>
      <c r="B135" t="s">
        <v>572</v>
      </c>
      <c r="C135">
        <v>1</v>
      </c>
      <c r="D135" t="s">
        <v>49</v>
      </c>
      <c r="E135" t="s">
        <v>329</v>
      </c>
      <c r="F135" t="s">
        <v>49</v>
      </c>
      <c r="G135" s="4" t="str">
        <f t="shared" si="14"/>
        <v>FM</v>
      </c>
      <c r="H135" t="str">
        <f t="shared" si="15"/>
        <v>001</v>
      </c>
      <c r="I135" t="str">
        <f>VLOOKUP(LEFT(A135,4),Sites!A$2:E$30,5)</f>
        <v>Global Station Papa Mesoscale Flanking</v>
      </c>
      <c r="J135" t="str">
        <f>VLOOKUP(A135,Subsites!A$2:G$57,7)</f>
        <v>Global Station Papa Mesoscale Flanking Mooring B</v>
      </c>
      <c r="K135" t="str">
        <f>VLOOKUP(G135,NodeTypes!A$2:B$23,2)</f>
        <v>Low Power Sub-surface Mooring</v>
      </c>
      <c r="L135" s="6" t="str">
        <f t="shared" si="16"/>
        <v>001</v>
      </c>
      <c r="M135" t="str">
        <f t="shared" si="17"/>
        <v>Global Station Papa Mesoscale Flanking Low Power Sub-surface Mooring 001</v>
      </c>
      <c r="N135" t="s">
        <v>39</v>
      </c>
      <c r="O135" t="s">
        <v>40</v>
      </c>
      <c r="P135" t="s">
        <v>27</v>
      </c>
      <c r="Q135" s="8" t="s">
        <v>649</v>
      </c>
    </row>
    <row r="136" spans="1:17">
      <c r="A136" t="s">
        <v>223</v>
      </c>
      <c r="D136" t="s">
        <v>406</v>
      </c>
      <c r="E136" t="s">
        <v>49</v>
      </c>
      <c r="F136" t="s">
        <v>49</v>
      </c>
      <c r="G136" s="4" t="str">
        <f t="shared" si="14"/>
        <v>RI</v>
      </c>
      <c r="H136" t="str">
        <f t="shared" si="15"/>
        <v>001</v>
      </c>
      <c r="I136" t="str">
        <f>VLOOKUP(LEFT(A136,4),Sites!A$2:E$30,5)</f>
        <v>Global Station Papa Mesoscale Flanking</v>
      </c>
      <c r="J136" t="str">
        <f>VLOOKUP(A136,Subsites!A$2:G$57,7)</f>
        <v>Global Station Papa Mesoscale Flanking Mooring B</v>
      </c>
      <c r="K136" t="str">
        <f>VLOOKUP(G136,NodeTypes!A$2:B$23,2)</f>
        <v>Mooring Riser</v>
      </c>
      <c r="L136" s="6" t="str">
        <f t="shared" si="16"/>
        <v>001</v>
      </c>
      <c r="M136" t="str">
        <f t="shared" si="17"/>
        <v>Global Station Papa Mesoscale Flanking Mooring Riser 001</v>
      </c>
      <c r="N136" t="s">
        <v>39</v>
      </c>
      <c r="O136" t="s">
        <v>40</v>
      </c>
      <c r="P136" t="s">
        <v>27</v>
      </c>
    </row>
    <row r="137" spans="1:17">
      <c r="A137" t="s">
        <v>269</v>
      </c>
      <c r="C137">
        <v>1</v>
      </c>
      <c r="D137" t="s">
        <v>268</v>
      </c>
      <c r="F137" t="s">
        <v>268</v>
      </c>
      <c r="G137" s="4" t="str">
        <f t="shared" si="14"/>
        <v>GL</v>
      </c>
      <c r="H137" t="str">
        <f t="shared" si="15"/>
        <v>001</v>
      </c>
      <c r="I137" t="str">
        <f>VLOOKUP(LEFT(A137,4),Sites!A$2:E$30,5)</f>
        <v>Global Station Papa Mobile Assets</v>
      </c>
      <c r="J137" t="str">
        <f>VLOOKUP(A137,Subsites!A$2:G$57,7)</f>
        <v>Global Station Papa Mobile Assets</v>
      </c>
      <c r="K137" t="str">
        <f>VLOOKUP(G137,NodeTypes!A$2:B$23,2)</f>
        <v>Ocean Glider</v>
      </c>
      <c r="L137" s="6" t="str">
        <f t="shared" si="16"/>
        <v>001</v>
      </c>
      <c r="M137" t="str">
        <f t="shared" si="17"/>
        <v>Global Station Papa Mobile Assets Ocean Glider 001</v>
      </c>
      <c r="N137" t="s">
        <v>61</v>
      </c>
      <c r="O137" t="s">
        <v>62</v>
      </c>
      <c r="P137" t="s">
        <v>27</v>
      </c>
    </row>
    <row r="138" spans="1:17">
      <c r="A138" t="s">
        <v>269</v>
      </c>
      <c r="C138">
        <v>1</v>
      </c>
      <c r="D138" t="s">
        <v>270</v>
      </c>
      <c r="F138" t="s">
        <v>270</v>
      </c>
      <c r="G138" s="4" t="str">
        <f t="shared" si="14"/>
        <v>GL</v>
      </c>
      <c r="H138" t="str">
        <f t="shared" si="15"/>
        <v>002</v>
      </c>
      <c r="I138" t="str">
        <f>VLOOKUP(LEFT(A138,4),Sites!A$2:E$30,5)</f>
        <v>Global Station Papa Mobile Assets</v>
      </c>
      <c r="J138" t="str">
        <f>VLOOKUP(A138,Subsites!A$2:G$57,7)</f>
        <v>Global Station Papa Mobile Assets</v>
      </c>
      <c r="K138" t="str">
        <f>VLOOKUP(G138,NodeTypes!A$2:B$23,2)</f>
        <v>Ocean Glider</v>
      </c>
      <c r="L138" s="6" t="str">
        <f t="shared" si="16"/>
        <v>002</v>
      </c>
      <c r="M138" t="str">
        <f t="shared" si="17"/>
        <v>Global Station Papa Mobile Assets Ocean Glider 002</v>
      </c>
      <c r="N138" t="s">
        <v>61</v>
      </c>
      <c r="O138" t="s">
        <v>62</v>
      </c>
      <c r="P138" t="s">
        <v>27</v>
      </c>
    </row>
    <row r="139" spans="1:17">
      <c r="A139" t="s">
        <v>269</v>
      </c>
      <c r="C139">
        <v>1</v>
      </c>
      <c r="D139" t="s">
        <v>271</v>
      </c>
      <c r="F139" t="s">
        <v>271</v>
      </c>
      <c r="G139" s="4" t="str">
        <f t="shared" si="14"/>
        <v>GL</v>
      </c>
      <c r="H139" t="str">
        <f t="shared" si="15"/>
        <v>003</v>
      </c>
      <c r="I139" t="str">
        <f>VLOOKUP(LEFT(A139,4),Sites!A$2:E$30,5)</f>
        <v>Global Station Papa Mobile Assets</v>
      </c>
      <c r="J139" t="str">
        <f>VLOOKUP(A139,Subsites!A$2:G$57,7)</f>
        <v>Global Station Papa Mobile Assets</v>
      </c>
      <c r="K139" t="str">
        <f>VLOOKUP(G139,NodeTypes!A$2:B$23,2)</f>
        <v>Ocean Glider</v>
      </c>
      <c r="L139" s="6" t="str">
        <f t="shared" si="16"/>
        <v>003</v>
      </c>
      <c r="M139" t="str">
        <f t="shared" si="17"/>
        <v>Global Station Papa Mobile Assets Ocean Glider 003</v>
      </c>
      <c r="N139" t="s">
        <v>61</v>
      </c>
      <c r="O139" t="s">
        <v>62</v>
      </c>
      <c r="P139" t="s">
        <v>27</v>
      </c>
    </row>
    <row r="140" spans="1:17">
      <c r="A140" t="s">
        <v>225</v>
      </c>
      <c r="B140" t="s">
        <v>572</v>
      </c>
      <c r="C140">
        <v>1</v>
      </c>
      <c r="D140" t="s">
        <v>50</v>
      </c>
      <c r="E140" t="s">
        <v>329</v>
      </c>
      <c r="F140" t="s">
        <v>50</v>
      </c>
      <c r="G140" s="4" t="str">
        <f t="shared" si="14"/>
        <v>SM</v>
      </c>
      <c r="H140" t="str">
        <f t="shared" si="15"/>
        <v>001</v>
      </c>
      <c r="I140" t="str">
        <f>VLOOKUP(LEFT(A140,4),Sites!A$2:E$30,5)</f>
        <v>Global Southern Ocean Surface</v>
      </c>
      <c r="J140" t="str">
        <f>VLOOKUP(A140,Subsites!A$2:G$57,7)</f>
        <v>Global Southern Ocean Surface Surface Mooring</v>
      </c>
      <c r="K140" t="str">
        <f>VLOOKUP(G140,NodeTypes!A$2:B$23,2)</f>
        <v>Standard Power Surface Mooring</v>
      </c>
      <c r="L140" s="6" t="str">
        <f t="shared" si="16"/>
        <v>001</v>
      </c>
      <c r="M140" t="str">
        <f t="shared" si="17"/>
        <v>Global Southern Ocean Surface Standard Power Surface Mooring 001</v>
      </c>
      <c r="N140" t="s">
        <v>14</v>
      </c>
      <c r="O140" t="s">
        <v>15</v>
      </c>
      <c r="P140" t="s">
        <v>27</v>
      </c>
      <c r="Q140" s="8" t="s">
        <v>649</v>
      </c>
    </row>
    <row r="141" spans="1:17">
      <c r="A141" t="s">
        <v>225</v>
      </c>
      <c r="D141" t="s">
        <v>407</v>
      </c>
      <c r="E141" t="s">
        <v>50</v>
      </c>
      <c r="F141" t="s">
        <v>50</v>
      </c>
      <c r="G141" s="4" t="str">
        <f t="shared" si="14"/>
        <v>RI</v>
      </c>
      <c r="H141" t="str">
        <f t="shared" si="15"/>
        <v>002</v>
      </c>
      <c r="I141" t="str">
        <f>VLOOKUP(LEFT(A141,4),Sites!A$2:E$30,5)</f>
        <v>Global Southern Ocean Surface</v>
      </c>
      <c r="J141" t="str">
        <f>VLOOKUP(A141,Subsites!A$2:G$57,7)</f>
        <v>Global Southern Ocean Surface Surface Mooring</v>
      </c>
      <c r="K141" t="str">
        <f>VLOOKUP(G141,NodeTypes!A$2:B$23,2)</f>
        <v>Mooring Riser</v>
      </c>
      <c r="L141" s="6" t="str">
        <f t="shared" si="16"/>
        <v>002</v>
      </c>
      <c r="M141" t="str">
        <f t="shared" si="17"/>
        <v>Global Southern Ocean Surface Mooring Riser 002</v>
      </c>
      <c r="N141" t="s">
        <v>14</v>
      </c>
      <c r="O141" t="s">
        <v>15</v>
      </c>
      <c r="P141" t="s">
        <v>27</v>
      </c>
    </row>
    <row r="142" spans="1:17">
      <c r="A142" t="s">
        <v>225</v>
      </c>
      <c r="D142" t="s">
        <v>408</v>
      </c>
      <c r="E142" t="s">
        <v>50</v>
      </c>
      <c r="F142" t="s">
        <v>50</v>
      </c>
      <c r="G142" s="4" t="str">
        <f t="shared" si="14"/>
        <v>RI</v>
      </c>
      <c r="H142" t="str">
        <f t="shared" si="15"/>
        <v>003</v>
      </c>
      <c r="I142" t="str">
        <f>VLOOKUP(LEFT(A142,4),Sites!A$2:E$30,5)</f>
        <v>Global Southern Ocean Surface</v>
      </c>
      <c r="J142" t="str">
        <f>VLOOKUP(A142,Subsites!A$2:G$57,7)</f>
        <v>Global Southern Ocean Surface Surface Mooring</v>
      </c>
      <c r="K142" t="str">
        <f>VLOOKUP(G142,NodeTypes!A$2:B$23,2)</f>
        <v>Mooring Riser</v>
      </c>
      <c r="L142" s="6" t="str">
        <f t="shared" si="16"/>
        <v>003</v>
      </c>
      <c r="M142" t="str">
        <f t="shared" si="17"/>
        <v>Global Southern Ocean Surface Mooring Riser 003</v>
      </c>
      <c r="N142" t="s">
        <v>14</v>
      </c>
      <c r="O142" t="s">
        <v>15</v>
      </c>
      <c r="P142" t="s">
        <v>27</v>
      </c>
    </row>
    <row r="143" spans="1:17">
      <c r="A143" t="s">
        <v>225</v>
      </c>
      <c r="D143" t="s">
        <v>409</v>
      </c>
      <c r="E143" t="s">
        <v>50</v>
      </c>
      <c r="F143" t="s">
        <v>50</v>
      </c>
      <c r="G143" s="4" t="str">
        <f t="shared" si="14"/>
        <v>SB</v>
      </c>
      <c r="H143" t="str">
        <f t="shared" si="15"/>
        <v>001</v>
      </c>
      <c r="I143" t="str">
        <f>VLOOKUP(LEFT(A143,4),Sites!A$2:E$30,5)</f>
        <v>Global Southern Ocean Surface</v>
      </c>
      <c r="J143" t="str">
        <f>VLOOKUP(A143,Subsites!A$2:G$57,7)</f>
        <v>Global Southern Ocean Surface Surface Mooring</v>
      </c>
      <c r="K143" t="str">
        <f>VLOOKUP(G143,NodeTypes!A$2:B$23,2)</f>
        <v>Surface Buoy</v>
      </c>
      <c r="L143" s="6" t="str">
        <f t="shared" si="16"/>
        <v>001</v>
      </c>
      <c r="M143" t="str">
        <f t="shared" si="17"/>
        <v>Global Southern Ocean Surface Surface Buoy 001</v>
      </c>
      <c r="N143" t="s">
        <v>14</v>
      </c>
      <c r="O143" t="s">
        <v>15</v>
      </c>
      <c r="P143" t="s">
        <v>27</v>
      </c>
    </row>
    <row r="144" spans="1:17">
      <c r="A144" t="s">
        <v>228</v>
      </c>
      <c r="B144" t="s">
        <v>572</v>
      </c>
      <c r="C144">
        <v>1</v>
      </c>
      <c r="D144" t="s">
        <v>51</v>
      </c>
      <c r="E144" t="s">
        <v>329</v>
      </c>
      <c r="F144" t="s">
        <v>51</v>
      </c>
      <c r="G144" s="4" t="str">
        <f t="shared" si="14"/>
        <v>GP</v>
      </c>
      <c r="H144" t="str">
        <f t="shared" si="15"/>
        <v>001</v>
      </c>
      <c r="I144" t="str">
        <f>VLOOKUP(LEFT(A144,4),Sites!A$2:E$30,5)</f>
        <v>Global Southern Ocean Subsurface</v>
      </c>
      <c r="J144" t="str">
        <f>VLOOKUP(A144,Subsites!A$2:G$57,7)</f>
        <v>Global Southern Ocean Subsurface Hybrid Profiler</v>
      </c>
      <c r="K144" t="str">
        <f>VLOOKUP(G144,NodeTypes!A$2:B$23,2)</f>
        <v>Hybrid Profiler Mooring</v>
      </c>
      <c r="L144" s="6" t="str">
        <f t="shared" si="16"/>
        <v>001</v>
      </c>
      <c r="M144" t="str">
        <f t="shared" si="17"/>
        <v>Global Southern Ocean Subsurface Hybrid Profiler Mooring 001</v>
      </c>
      <c r="N144" t="s">
        <v>39</v>
      </c>
      <c r="O144" t="s">
        <v>40</v>
      </c>
      <c r="P144" t="s">
        <v>27</v>
      </c>
      <c r="Q144" s="8" t="s">
        <v>649</v>
      </c>
    </row>
    <row r="145" spans="1:17">
      <c r="A145" t="s">
        <v>228</v>
      </c>
      <c r="D145" t="s">
        <v>410</v>
      </c>
      <c r="E145" t="s">
        <v>51</v>
      </c>
      <c r="F145" t="s">
        <v>51</v>
      </c>
      <c r="G145" s="4" t="str">
        <f t="shared" si="14"/>
        <v>MP</v>
      </c>
      <c r="H145" t="str">
        <f t="shared" si="15"/>
        <v>003</v>
      </c>
      <c r="I145" t="str">
        <f>VLOOKUP(LEFT(A145,4),Sites!A$2:E$30,5)</f>
        <v>Global Southern Ocean Subsurface</v>
      </c>
      <c r="J145" t="str">
        <f>VLOOKUP(A145,Subsites!A$2:G$57,7)</f>
        <v>Global Southern Ocean Subsurface Hybrid Profiler</v>
      </c>
      <c r="K145" t="str">
        <f>VLOOKUP(G145,NodeTypes!A$2:B$23,2)</f>
        <v>Mid-Water Platform</v>
      </c>
      <c r="L145" s="6" t="str">
        <f t="shared" si="16"/>
        <v>003</v>
      </c>
      <c r="M145" t="str">
        <f t="shared" si="17"/>
        <v>Global Southern Ocean Subsurface Mid-Water Platform 003</v>
      </c>
      <c r="N145" t="s">
        <v>39</v>
      </c>
      <c r="O145" t="s">
        <v>40</v>
      </c>
      <c r="P145" t="s">
        <v>27</v>
      </c>
    </row>
    <row r="146" spans="1:17">
      <c r="A146" t="s">
        <v>228</v>
      </c>
      <c r="D146" t="s">
        <v>411</v>
      </c>
      <c r="E146" t="s">
        <v>51</v>
      </c>
      <c r="F146" t="s">
        <v>51</v>
      </c>
      <c r="G146" s="4" t="str">
        <f t="shared" si="14"/>
        <v>SP</v>
      </c>
      <c r="H146" t="str">
        <f t="shared" si="15"/>
        <v>001</v>
      </c>
      <c r="I146" t="str">
        <f>VLOOKUP(LEFT(A146,4),Sites!A$2:E$30,5)</f>
        <v>Global Southern Ocean Subsurface</v>
      </c>
      <c r="J146" t="str">
        <f>VLOOKUP(A146,Subsites!A$2:G$57,7)</f>
        <v>Global Southern Ocean Subsurface Hybrid Profiler</v>
      </c>
      <c r="K146" t="str">
        <f>VLOOKUP(G146,NodeTypes!A$2:B$23,2)</f>
        <v>Surface-Piercing Profiler</v>
      </c>
      <c r="L146" s="6" t="str">
        <f t="shared" si="16"/>
        <v>001</v>
      </c>
      <c r="M146" t="str">
        <f t="shared" si="17"/>
        <v>Global Southern Ocean Subsurface Surface-Piercing Profiler 001</v>
      </c>
      <c r="N146" t="s">
        <v>39</v>
      </c>
      <c r="O146" t="s">
        <v>40</v>
      </c>
      <c r="P146" t="s">
        <v>27</v>
      </c>
    </row>
    <row r="147" spans="1:17">
      <c r="A147" t="s">
        <v>228</v>
      </c>
      <c r="D147" t="s">
        <v>412</v>
      </c>
      <c r="E147" t="s">
        <v>51</v>
      </c>
      <c r="F147" t="s">
        <v>51</v>
      </c>
      <c r="G147" s="4" t="str">
        <f t="shared" si="14"/>
        <v>WF</v>
      </c>
      <c r="H147" t="str">
        <f t="shared" si="15"/>
        <v>002</v>
      </c>
      <c r="I147" t="str">
        <f>VLOOKUP(LEFT(A147,4),Sites!A$2:E$30,5)</f>
        <v>Global Southern Ocean Subsurface</v>
      </c>
      <c r="J147" t="str">
        <f>VLOOKUP(A147,Subsites!A$2:G$57,7)</f>
        <v>Global Southern Ocean Subsurface Hybrid Profiler</v>
      </c>
      <c r="K147" t="str">
        <f>VLOOKUP(G147,NodeTypes!A$2:B$23,2)</f>
        <v>Wire Following Profiler</v>
      </c>
      <c r="L147" s="6" t="str">
        <f t="shared" si="16"/>
        <v>002</v>
      </c>
      <c r="M147" t="str">
        <f t="shared" si="17"/>
        <v>Global Southern Ocean Subsurface Wire Following Profiler 002</v>
      </c>
      <c r="N147" t="s">
        <v>39</v>
      </c>
      <c r="O147" t="s">
        <v>40</v>
      </c>
      <c r="P147" t="s">
        <v>27</v>
      </c>
    </row>
    <row r="148" spans="1:17">
      <c r="A148" t="s">
        <v>228</v>
      </c>
      <c r="D148" t="s">
        <v>413</v>
      </c>
      <c r="E148" t="s">
        <v>51</v>
      </c>
      <c r="F148" t="s">
        <v>51</v>
      </c>
      <c r="G148" s="4" t="str">
        <f t="shared" si="14"/>
        <v>WF</v>
      </c>
      <c r="H148" t="str">
        <f t="shared" si="15"/>
        <v>004</v>
      </c>
      <c r="I148" t="str">
        <f>VLOOKUP(LEFT(A148,4),Sites!A$2:E$30,5)</f>
        <v>Global Southern Ocean Subsurface</v>
      </c>
      <c r="J148" t="str">
        <f>VLOOKUP(A148,Subsites!A$2:G$57,7)</f>
        <v>Global Southern Ocean Subsurface Hybrid Profiler</v>
      </c>
      <c r="K148" t="str">
        <f>VLOOKUP(G148,NodeTypes!A$2:B$23,2)</f>
        <v>Wire Following Profiler</v>
      </c>
      <c r="L148" s="6" t="str">
        <f t="shared" si="16"/>
        <v>004</v>
      </c>
      <c r="M148" t="str">
        <f t="shared" si="17"/>
        <v>Global Southern Ocean Subsurface Wire Following Profiler 004</v>
      </c>
      <c r="N148" t="s">
        <v>39</v>
      </c>
      <c r="O148" t="s">
        <v>40</v>
      </c>
      <c r="P148" t="s">
        <v>27</v>
      </c>
    </row>
    <row r="149" spans="1:17">
      <c r="A149" t="s">
        <v>230</v>
      </c>
      <c r="B149" t="s">
        <v>572</v>
      </c>
      <c r="C149">
        <v>1</v>
      </c>
      <c r="D149" t="s">
        <v>52</v>
      </c>
      <c r="E149" t="s">
        <v>329</v>
      </c>
      <c r="F149" t="s">
        <v>52</v>
      </c>
      <c r="G149" s="4" t="str">
        <f t="shared" si="14"/>
        <v>FM</v>
      </c>
      <c r="H149" t="str">
        <f t="shared" si="15"/>
        <v>001</v>
      </c>
      <c r="I149" t="str">
        <f>VLOOKUP(LEFT(A149,4),Sites!A$2:E$30,5)</f>
        <v>Global Southern Ocean Mesoscale Flanking</v>
      </c>
      <c r="J149" t="str">
        <f>VLOOKUP(A149,Subsites!A$2:G$57,7)</f>
        <v>Global Southern Ocean Mesoscale Flanking Mooring A</v>
      </c>
      <c r="K149" t="str">
        <f>VLOOKUP(G149,NodeTypes!A$2:B$23,2)</f>
        <v>Low Power Sub-surface Mooring</v>
      </c>
      <c r="L149" s="6" t="str">
        <f t="shared" si="16"/>
        <v>001</v>
      </c>
      <c r="M149" t="str">
        <f t="shared" si="17"/>
        <v>Global Southern Ocean Mesoscale Flanking Low Power Sub-surface Mooring 001</v>
      </c>
      <c r="N149" t="s">
        <v>39</v>
      </c>
      <c r="O149" t="s">
        <v>40</v>
      </c>
      <c r="P149" t="s">
        <v>27</v>
      </c>
      <c r="Q149" s="8" t="s">
        <v>649</v>
      </c>
    </row>
    <row r="150" spans="1:17">
      <c r="A150" t="s">
        <v>230</v>
      </c>
      <c r="D150" t="s">
        <v>414</v>
      </c>
      <c r="E150" t="s">
        <v>52</v>
      </c>
      <c r="F150" t="s">
        <v>52</v>
      </c>
      <c r="G150" s="4" t="str">
        <f t="shared" si="14"/>
        <v>RI</v>
      </c>
      <c r="H150" t="str">
        <f t="shared" si="15"/>
        <v>001</v>
      </c>
      <c r="I150" t="str">
        <f>VLOOKUP(LEFT(A150,4),Sites!A$2:E$30,5)</f>
        <v>Global Southern Ocean Mesoscale Flanking</v>
      </c>
      <c r="J150" t="str">
        <f>VLOOKUP(A150,Subsites!A$2:G$57,7)</f>
        <v>Global Southern Ocean Mesoscale Flanking Mooring A</v>
      </c>
      <c r="K150" t="str">
        <f>VLOOKUP(G150,NodeTypes!A$2:B$23,2)</f>
        <v>Mooring Riser</v>
      </c>
      <c r="L150" s="6" t="str">
        <f t="shared" si="16"/>
        <v>001</v>
      </c>
      <c r="M150" t="str">
        <f t="shared" si="17"/>
        <v>Global Southern Ocean Mesoscale Flanking Mooring Riser 001</v>
      </c>
      <c r="N150" t="s">
        <v>39</v>
      </c>
      <c r="O150" t="s">
        <v>40</v>
      </c>
      <c r="P150" t="s">
        <v>27</v>
      </c>
    </row>
    <row r="151" spans="1:17">
      <c r="A151" t="s">
        <v>232</v>
      </c>
      <c r="B151" t="s">
        <v>572</v>
      </c>
      <c r="C151">
        <v>1</v>
      </c>
      <c r="D151" t="s">
        <v>53</v>
      </c>
      <c r="E151" t="s">
        <v>329</v>
      </c>
      <c r="F151" t="s">
        <v>53</v>
      </c>
      <c r="G151" s="4" t="str">
        <f t="shared" si="14"/>
        <v>FM</v>
      </c>
      <c r="H151" t="str">
        <f t="shared" si="15"/>
        <v>001</v>
      </c>
      <c r="I151" t="str">
        <f>VLOOKUP(LEFT(A151,4),Sites!A$2:E$30,5)</f>
        <v>Global Southern Ocean Mesoscale Flanking</v>
      </c>
      <c r="J151" t="str">
        <f>VLOOKUP(A151,Subsites!A$2:G$57,7)</f>
        <v>Global Southern Ocean Mesoscale Flanking Mooring B</v>
      </c>
      <c r="K151" t="str">
        <f>VLOOKUP(G151,NodeTypes!A$2:B$23,2)</f>
        <v>Low Power Sub-surface Mooring</v>
      </c>
      <c r="L151" s="6" t="str">
        <f t="shared" si="16"/>
        <v>001</v>
      </c>
      <c r="M151" t="str">
        <f t="shared" si="17"/>
        <v>Global Southern Ocean Mesoscale Flanking Low Power Sub-surface Mooring 001</v>
      </c>
      <c r="N151" t="s">
        <v>39</v>
      </c>
      <c r="O151" t="s">
        <v>40</v>
      </c>
      <c r="P151" t="s">
        <v>27</v>
      </c>
      <c r="Q151" s="8" t="s">
        <v>649</v>
      </c>
    </row>
    <row r="152" spans="1:17">
      <c r="A152" t="s">
        <v>232</v>
      </c>
      <c r="D152" t="s">
        <v>415</v>
      </c>
      <c r="E152" t="s">
        <v>53</v>
      </c>
      <c r="F152" t="s">
        <v>53</v>
      </c>
      <c r="G152" s="4" t="str">
        <f t="shared" si="14"/>
        <v>RI</v>
      </c>
      <c r="H152" t="str">
        <f t="shared" si="15"/>
        <v>001</v>
      </c>
      <c r="I152" t="str">
        <f>VLOOKUP(LEFT(A152,4),Sites!A$2:E$30,5)</f>
        <v>Global Southern Ocean Mesoscale Flanking</v>
      </c>
      <c r="J152" t="str">
        <f>VLOOKUP(A152,Subsites!A$2:G$57,7)</f>
        <v>Global Southern Ocean Mesoscale Flanking Mooring B</v>
      </c>
      <c r="K152" t="str">
        <f>VLOOKUP(G152,NodeTypes!A$2:B$23,2)</f>
        <v>Mooring Riser</v>
      </c>
      <c r="L152" s="6" t="str">
        <f t="shared" si="16"/>
        <v>001</v>
      </c>
      <c r="M152" t="str">
        <f t="shared" si="17"/>
        <v>Global Southern Ocean Mesoscale Flanking Mooring Riser 001</v>
      </c>
      <c r="N152" t="s">
        <v>39</v>
      </c>
      <c r="O152" t="s">
        <v>40</v>
      </c>
      <c r="P152" t="s">
        <v>27</v>
      </c>
    </row>
    <row r="153" spans="1:17">
      <c r="A153" t="s">
        <v>274</v>
      </c>
      <c r="C153">
        <v>1</v>
      </c>
      <c r="D153" t="s">
        <v>273</v>
      </c>
      <c r="F153" t="s">
        <v>273</v>
      </c>
      <c r="G153" s="4" t="str">
        <f t="shared" si="14"/>
        <v>GL</v>
      </c>
      <c r="H153" t="str">
        <f t="shared" si="15"/>
        <v>001</v>
      </c>
      <c r="I153" t="str">
        <f>VLOOKUP(LEFT(A153,4),Sites!A$2:E$30,5)</f>
        <v>Global Southern Ocean Mobile Assets</v>
      </c>
      <c r="J153" t="str">
        <f>VLOOKUP(A153,Subsites!A$2:G$57,7)</f>
        <v>Global Southern Ocean Mobile Assets</v>
      </c>
      <c r="K153" t="str">
        <f>VLOOKUP(G153,NodeTypes!A$2:B$23,2)</f>
        <v>Ocean Glider</v>
      </c>
      <c r="L153" s="6" t="str">
        <f t="shared" si="16"/>
        <v>001</v>
      </c>
      <c r="M153" t="str">
        <f t="shared" si="17"/>
        <v>Global Southern Ocean Mobile Assets Ocean Glider 001</v>
      </c>
      <c r="N153" t="s">
        <v>61</v>
      </c>
      <c r="O153" t="s">
        <v>62</v>
      </c>
      <c r="P153" t="s">
        <v>27</v>
      </c>
    </row>
    <row r="154" spans="1:17">
      <c r="A154" t="s">
        <v>274</v>
      </c>
      <c r="C154">
        <v>1</v>
      </c>
      <c r="D154" t="s">
        <v>275</v>
      </c>
      <c r="F154" t="s">
        <v>275</v>
      </c>
      <c r="G154" s="4" t="str">
        <f t="shared" si="14"/>
        <v>GL</v>
      </c>
      <c r="H154" t="str">
        <f t="shared" si="15"/>
        <v>002</v>
      </c>
      <c r="I154" t="str">
        <f>VLOOKUP(LEFT(A154,4),Sites!A$2:E$30,5)</f>
        <v>Global Southern Ocean Mobile Assets</v>
      </c>
      <c r="J154" t="str">
        <f>VLOOKUP(A154,Subsites!A$2:G$57,7)</f>
        <v>Global Southern Ocean Mobile Assets</v>
      </c>
      <c r="K154" t="str">
        <f>VLOOKUP(G154,NodeTypes!A$2:B$23,2)</f>
        <v>Ocean Glider</v>
      </c>
      <c r="L154" s="6" t="str">
        <f t="shared" si="16"/>
        <v>002</v>
      </c>
      <c r="M154" t="str">
        <f t="shared" si="17"/>
        <v>Global Southern Ocean Mobile Assets Ocean Glider 002</v>
      </c>
      <c r="N154" t="s">
        <v>61</v>
      </c>
      <c r="O154" t="s">
        <v>62</v>
      </c>
      <c r="P154" t="s">
        <v>27</v>
      </c>
    </row>
    <row r="155" spans="1:17">
      <c r="A155" t="s">
        <v>274</v>
      </c>
      <c r="C155">
        <v>1</v>
      </c>
      <c r="D155" t="s">
        <v>276</v>
      </c>
      <c r="F155" t="s">
        <v>276</v>
      </c>
      <c r="G155" s="4" t="str">
        <f t="shared" si="14"/>
        <v>GL</v>
      </c>
      <c r="H155" t="str">
        <f t="shared" si="15"/>
        <v>003</v>
      </c>
      <c r="I155" t="str">
        <f>VLOOKUP(LEFT(A155,4),Sites!A$2:E$30,5)</f>
        <v>Global Southern Ocean Mobile Assets</v>
      </c>
      <c r="J155" t="str">
        <f>VLOOKUP(A155,Subsites!A$2:G$57,7)</f>
        <v>Global Southern Ocean Mobile Assets</v>
      </c>
      <c r="K155" t="str">
        <f>VLOOKUP(G155,NodeTypes!A$2:B$23,2)</f>
        <v>Ocean Glider</v>
      </c>
      <c r="L155" s="6" t="str">
        <f t="shared" si="16"/>
        <v>003</v>
      </c>
      <c r="M155" t="str">
        <f t="shared" si="17"/>
        <v>Global Southern Ocean Mobile Assets Ocean Glider 003</v>
      </c>
      <c r="N155" t="s">
        <v>61</v>
      </c>
      <c r="O155" t="s">
        <v>62</v>
      </c>
      <c r="P155" t="s">
        <v>27</v>
      </c>
    </row>
    <row r="156" spans="1:17">
      <c r="A156" t="s">
        <v>286</v>
      </c>
      <c r="C156">
        <v>1</v>
      </c>
      <c r="D156" t="s">
        <v>68</v>
      </c>
      <c r="E156" t="s">
        <v>329</v>
      </c>
      <c r="F156" t="s">
        <v>68</v>
      </c>
      <c r="G156" s="4" t="str">
        <f t="shared" si="14"/>
        <v>DP</v>
      </c>
      <c r="H156" t="str">
        <f t="shared" si="15"/>
        <v>01A</v>
      </c>
      <c r="I156" t="str">
        <f>VLOOKUP(LEFT(A156,4),Sites!A$2:E$30,5)</f>
        <v>Regional Hydrate Ridge</v>
      </c>
      <c r="J156" t="str">
        <f>VLOOKUP(A156,Subsites!A$2:G$57,7)</f>
        <v>Regional Hydrate Ridge Slope Base Vertical Mooring</v>
      </c>
      <c r="K156" t="str">
        <f>VLOOKUP(G156,NodeTypes!A$2:B$23,2)</f>
        <v>Deep Profiler</v>
      </c>
      <c r="L156" s="6" t="str">
        <f t="shared" si="16"/>
        <v>01A</v>
      </c>
      <c r="M156" t="str">
        <f t="shared" si="17"/>
        <v>Regional Hydrate Ridge Slope Base Vertical Mooring Deep Profiler 01A</v>
      </c>
      <c r="N156" t="s">
        <v>64</v>
      </c>
      <c r="O156" t="s">
        <v>12</v>
      </c>
      <c r="P156" t="s">
        <v>69</v>
      </c>
    </row>
    <row r="157" spans="1:17">
      <c r="A157" t="s">
        <v>286</v>
      </c>
      <c r="C157">
        <v>1</v>
      </c>
      <c r="D157" t="s">
        <v>70</v>
      </c>
      <c r="E157" t="s">
        <v>329</v>
      </c>
      <c r="F157" t="s">
        <v>70</v>
      </c>
      <c r="G157" s="4" t="str">
        <f t="shared" si="14"/>
        <v>LJ</v>
      </c>
      <c r="H157" t="str">
        <f t="shared" si="15"/>
        <v>01A</v>
      </c>
      <c r="I157" t="str">
        <f>VLOOKUP(LEFT(A157,4),Sites!A$2:E$30,5)</f>
        <v>Regional Hydrate Ridge</v>
      </c>
      <c r="J157" t="str">
        <f>VLOOKUP(A157,Subsites!A$2:G$57,7)</f>
        <v>Regional Hydrate Ridge Slope Base Vertical Mooring</v>
      </c>
      <c r="K157" t="str">
        <f>VLOOKUP(G157,NodeTypes!A$2:B$23,2)</f>
        <v>LP Jbox</v>
      </c>
      <c r="L157" s="6" t="str">
        <f t="shared" si="16"/>
        <v>01A</v>
      </c>
      <c r="M157" t="str">
        <f t="shared" si="17"/>
        <v>Regional Hydrate Ridge Slope Base Vertical Mooring LP Jbox 01A</v>
      </c>
      <c r="N157" t="s">
        <v>11</v>
      </c>
      <c r="O157" t="s">
        <v>12</v>
      </c>
      <c r="P157" t="s">
        <v>69</v>
      </c>
    </row>
    <row r="158" spans="1:17">
      <c r="A158" t="s">
        <v>286</v>
      </c>
      <c r="C158">
        <v>1</v>
      </c>
      <c r="D158" t="s">
        <v>71</v>
      </c>
      <c r="E158" t="s">
        <v>329</v>
      </c>
      <c r="F158" t="s">
        <v>71</v>
      </c>
      <c r="G158" s="4" t="str">
        <f t="shared" si="14"/>
        <v>PC</v>
      </c>
      <c r="H158" t="str">
        <f t="shared" si="15"/>
        <v>01A</v>
      </c>
      <c r="I158" t="str">
        <f>VLOOKUP(LEFT(A158,4),Sites!A$2:E$30,5)</f>
        <v>Regional Hydrate Ridge</v>
      </c>
      <c r="J158" t="str">
        <f>VLOOKUP(A158,Subsites!A$2:G$57,7)</f>
        <v>Regional Hydrate Ridge Slope Base Vertical Mooring</v>
      </c>
      <c r="K158" t="str">
        <f>VLOOKUP(G158,NodeTypes!A$2:B$23,2)</f>
        <v>Platform Interface Controller</v>
      </c>
      <c r="L158" s="6" t="str">
        <f t="shared" si="16"/>
        <v>01A</v>
      </c>
      <c r="M158" t="str">
        <f t="shared" si="17"/>
        <v>Regional Hydrate Ridge Slope Base Vertical Mooring Platform Interface Controller 01A</v>
      </c>
      <c r="N158" t="s">
        <v>11</v>
      </c>
      <c r="O158" t="s">
        <v>12</v>
      </c>
      <c r="P158" t="s">
        <v>69</v>
      </c>
    </row>
    <row r="159" spans="1:17">
      <c r="A159" t="s">
        <v>286</v>
      </c>
      <c r="C159">
        <v>1</v>
      </c>
      <c r="D159" t="s">
        <v>72</v>
      </c>
      <c r="E159" t="s">
        <v>329</v>
      </c>
      <c r="F159" t="s">
        <v>72</v>
      </c>
      <c r="G159" s="4" t="str">
        <f t="shared" si="14"/>
        <v>SF</v>
      </c>
      <c r="H159" t="str">
        <f t="shared" si="15"/>
        <v>01A</v>
      </c>
      <c r="I159" t="str">
        <f>VLOOKUP(LEFT(A159,4),Sites!A$2:E$30,5)</f>
        <v>Regional Hydrate Ridge</v>
      </c>
      <c r="J159" t="str">
        <f>VLOOKUP(A159,Subsites!A$2:G$57,7)</f>
        <v>Regional Hydrate Ridge Slope Base Vertical Mooring</v>
      </c>
      <c r="K159" t="str">
        <f>VLOOKUP(G159,NodeTypes!A$2:B$23,2)</f>
        <v>Shallow Profiler Science Float</v>
      </c>
      <c r="L159" s="6" t="str">
        <f t="shared" si="16"/>
        <v>01A</v>
      </c>
      <c r="M159" t="str">
        <f t="shared" si="17"/>
        <v>Regional Hydrate Ridge Slope Base Vertical Mooring Shallow Profiler Science Float 01A</v>
      </c>
      <c r="N159" t="s">
        <v>67</v>
      </c>
      <c r="O159" t="s">
        <v>12</v>
      </c>
      <c r="P159" t="s">
        <v>69</v>
      </c>
    </row>
    <row r="160" spans="1:17">
      <c r="A160" t="s">
        <v>291</v>
      </c>
      <c r="C160">
        <v>1</v>
      </c>
      <c r="D160" t="s">
        <v>73</v>
      </c>
      <c r="E160" t="s">
        <v>329</v>
      </c>
      <c r="F160" t="s">
        <v>73</v>
      </c>
      <c r="G160" s="4" t="str">
        <f t="shared" si="14"/>
        <v>MJ</v>
      </c>
      <c r="H160" t="str">
        <f t="shared" si="15"/>
        <v>01A</v>
      </c>
      <c r="I160" t="str">
        <f>VLOOKUP(LEFT(A160,4),Sites!A$2:E$30,5)</f>
        <v>Regional Hydrate Ridge</v>
      </c>
      <c r="J160" t="str">
        <f>VLOOKUP(A160,Subsites!A$2:G$57,7)</f>
        <v>Regional Hydrate Ridge Slope Base</v>
      </c>
      <c r="K160" t="str">
        <f>VLOOKUP(G160,NodeTypes!A$2:B$23,2)</f>
        <v>MP Jbox</v>
      </c>
      <c r="L160" s="6" t="str">
        <f t="shared" si="16"/>
        <v>01A</v>
      </c>
      <c r="M160" t="str">
        <f t="shared" si="17"/>
        <v>Regional Hydrate Ridge Slope Base MP Jbox 01A</v>
      </c>
      <c r="N160" t="s">
        <v>11</v>
      </c>
      <c r="O160" t="s">
        <v>12</v>
      </c>
      <c r="P160" t="s">
        <v>69</v>
      </c>
    </row>
    <row r="161" spans="1:16">
      <c r="A161" t="s">
        <v>295</v>
      </c>
      <c r="C161">
        <v>1</v>
      </c>
      <c r="D161" t="s">
        <v>74</v>
      </c>
      <c r="E161" t="s">
        <v>329</v>
      </c>
      <c r="F161" t="s">
        <v>74</v>
      </c>
      <c r="G161" s="4" t="str">
        <f t="shared" si="14"/>
        <v>LJ</v>
      </c>
      <c r="H161" t="str">
        <f t="shared" si="15"/>
        <v>01B</v>
      </c>
      <c r="I161" t="str">
        <f>VLOOKUP(LEFT(A161,4),Sites!A$2:E$30,5)</f>
        <v>Regional Hydrate Ridge</v>
      </c>
      <c r="J161" t="str">
        <f>VLOOKUP(A161,Subsites!A$2:G$57,7)</f>
        <v>Regional Hydrate Ridge Southern Hydrate Summit 1</v>
      </c>
      <c r="K161" t="str">
        <f>VLOOKUP(G161,NodeTypes!A$2:B$23,2)</f>
        <v>LP Jbox</v>
      </c>
      <c r="L161" s="6" t="str">
        <f t="shared" si="16"/>
        <v>01B</v>
      </c>
      <c r="M161" t="str">
        <f t="shared" si="17"/>
        <v>Regional Hydrate Ridge Southern Hydrate Summit 1 LP Jbox 01B</v>
      </c>
      <c r="N161" t="s">
        <v>11</v>
      </c>
      <c r="O161" t="s">
        <v>12</v>
      </c>
      <c r="P161" t="s">
        <v>69</v>
      </c>
    </row>
    <row r="162" spans="1:16">
      <c r="A162" t="s">
        <v>297</v>
      </c>
      <c r="C162">
        <v>1</v>
      </c>
      <c r="D162" t="s">
        <v>75</v>
      </c>
      <c r="E162" t="s">
        <v>329</v>
      </c>
      <c r="F162" t="s">
        <v>75</v>
      </c>
      <c r="G162" s="4" t="str">
        <f t="shared" ref="G162:G173" si="18">MID(D162,10,2)</f>
        <v>MJ</v>
      </c>
      <c r="H162" t="str">
        <f t="shared" ref="H162:H173" si="19">MID(D162,12,3)</f>
        <v>01B</v>
      </c>
      <c r="I162" t="str">
        <f>VLOOKUP(LEFT(A162,4),Sites!A$2:E$30,5)</f>
        <v>Regional Hydrate Ridge</v>
      </c>
      <c r="J162" t="str">
        <f>VLOOKUP(A162,Subsites!A$2:G$57,7)</f>
        <v>Regional Hydrate Ridge Southern Hydrate Summit 2</v>
      </c>
      <c r="K162" t="str">
        <f>VLOOKUP(G162,NodeTypes!A$2:B$23,2)</f>
        <v>MP Jbox</v>
      </c>
      <c r="L162" s="6" t="str">
        <f t="shared" ref="L162:L173" si="20">H162</f>
        <v>01B</v>
      </c>
      <c r="M162" t="str">
        <f t="shared" si="17"/>
        <v>Regional Hydrate Ridge Southern Hydrate Summit 2 MP Jbox 01B</v>
      </c>
      <c r="N162" t="s">
        <v>11</v>
      </c>
      <c r="O162" t="s">
        <v>12</v>
      </c>
      <c r="P162" t="s">
        <v>69</v>
      </c>
    </row>
    <row r="163" spans="1:16">
      <c r="A163" t="s">
        <v>299</v>
      </c>
      <c r="C163">
        <v>1</v>
      </c>
      <c r="D163" t="s">
        <v>76</v>
      </c>
      <c r="E163" t="s">
        <v>329</v>
      </c>
      <c r="F163" t="s">
        <v>76</v>
      </c>
      <c r="G163" s="4" t="str">
        <f t="shared" si="18"/>
        <v>ID</v>
      </c>
      <c r="H163" t="str">
        <f t="shared" si="19"/>
        <v>03A</v>
      </c>
      <c r="I163" t="str">
        <f>VLOOKUP(LEFT(A163,4),Sites!A$2:E$30,5)</f>
        <v>Regional Axial</v>
      </c>
      <c r="J163" t="str">
        <f>VLOOKUP(A163,Subsites!A$2:G$57,7)</f>
        <v>Regional Axial Ashes</v>
      </c>
      <c r="K163" t="str">
        <f>VLOOKUP(G163,NodeTypes!A$2:B$23,2)</f>
        <v>IF box HD camera</v>
      </c>
      <c r="L163" s="6" t="str">
        <f t="shared" si="20"/>
        <v>03A</v>
      </c>
      <c r="M163" t="str">
        <f t="shared" si="17"/>
        <v>Regional Axial Ashes IF box HD camera 03A</v>
      </c>
      <c r="N163" t="s">
        <v>77</v>
      </c>
      <c r="O163" t="s">
        <v>12</v>
      </c>
      <c r="P163" t="s">
        <v>69</v>
      </c>
    </row>
    <row r="164" spans="1:16">
      <c r="A164" t="s">
        <v>299</v>
      </c>
      <c r="C164">
        <v>1</v>
      </c>
      <c r="D164" t="s">
        <v>78</v>
      </c>
      <c r="E164" t="s">
        <v>329</v>
      </c>
      <c r="F164" t="s">
        <v>78</v>
      </c>
      <c r="G164" s="4" t="str">
        <f t="shared" si="18"/>
        <v>MJ</v>
      </c>
      <c r="H164" t="str">
        <f t="shared" si="19"/>
        <v>03B</v>
      </c>
      <c r="I164" t="str">
        <f>VLOOKUP(LEFT(A164,4),Sites!A$2:E$30,5)</f>
        <v>Regional Axial</v>
      </c>
      <c r="J164" t="str">
        <f>VLOOKUP(A164,Subsites!A$2:G$57,7)</f>
        <v>Regional Axial Ashes</v>
      </c>
      <c r="K164" t="str">
        <f>VLOOKUP(G164,NodeTypes!A$2:B$23,2)</f>
        <v>MP Jbox</v>
      </c>
      <c r="L164" s="6" t="str">
        <f t="shared" si="20"/>
        <v>03B</v>
      </c>
      <c r="M164" t="str">
        <f t="shared" si="17"/>
        <v>Regional Axial Ashes MP Jbox 03B</v>
      </c>
      <c r="N164" t="s">
        <v>11</v>
      </c>
      <c r="O164" t="s">
        <v>12</v>
      </c>
      <c r="P164" t="s">
        <v>69</v>
      </c>
    </row>
    <row r="165" spans="1:16">
      <c r="A165" t="s">
        <v>303</v>
      </c>
      <c r="C165">
        <v>1</v>
      </c>
      <c r="D165" t="s">
        <v>79</v>
      </c>
      <c r="E165" t="s">
        <v>329</v>
      </c>
      <c r="F165" t="s">
        <v>79</v>
      </c>
      <c r="G165" s="4" t="str">
        <f t="shared" si="18"/>
        <v>MJ</v>
      </c>
      <c r="H165" t="str">
        <f t="shared" si="19"/>
        <v>03A</v>
      </c>
      <c r="I165" t="str">
        <f>VLOOKUP(LEFT(A165,4),Sites!A$2:E$30,5)</f>
        <v>Regional Axial</v>
      </c>
      <c r="J165" t="str">
        <f>VLOOKUP(A165,Subsites!A$2:G$57,7)</f>
        <v>Regional Axial Base</v>
      </c>
      <c r="K165" t="str">
        <f>VLOOKUP(G165,NodeTypes!A$2:B$23,2)</f>
        <v>MP Jbox</v>
      </c>
      <c r="L165" s="6" t="str">
        <f t="shared" si="20"/>
        <v>03A</v>
      </c>
      <c r="M165" t="str">
        <f t="shared" si="17"/>
        <v>Regional Axial Base MP Jbox 03A</v>
      </c>
      <c r="N165" t="s">
        <v>11</v>
      </c>
      <c r="O165" t="s">
        <v>12</v>
      </c>
      <c r="P165" t="s">
        <v>69</v>
      </c>
    </row>
    <row r="166" spans="1:16">
      <c r="A166" t="s">
        <v>305</v>
      </c>
      <c r="C166">
        <v>1</v>
      </c>
      <c r="D166" t="s">
        <v>80</v>
      </c>
      <c r="E166" t="s">
        <v>329</v>
      </c>
      <c r="F166" t="s">
        <v>80</v>
      </c>
      <c r="G166" s="4" t="str">
        <f t="shared" si="18"/>
        <v>DP</v>
      </c>
      <c r="H166" t="str">
        <f t="shared" si="19"/>
        <v>03A</v>
      </c>
      <c r="I166" t="str">
        <f>VLOOKUP(LEFT(A166,4),Sites!A$2:E$30,5)</f>
        <v>Regional Axial</v>
      </c>
      <c r="J166" t="str">
        <f>VLOOKUP(A166,Subsites!A$2:G$57,7)</f>
        <v>Regional Axial Mooring</v>
      </c>
      <c r="K166" t="str">
        <f>VLOOKUP(G166,NodeTypes!A$2:B$23,2)</f>
        <v>Deep Profiler</v>
      </c>
      <c r="L166" s="6" t="str">
        <f t="shared" si="20"/>
        <v>03A</v>
      </c>
      <c r="M166" t="str">
        <f t="shared" si="17"/>
        <v>Regional Axial Mooring Deep Profiler 03A</v>
      </c>
      <c r="N166" t="s">
        <v>64</v>
      </c>
      <c r="O166" t="s">
        <v>12</v>
      </c>
      <c r="P166" t="s">
        <v>69</v>
      </c>
    </row>
    <row r="167" spans="1:16">
      <c r="A167" t="s">
        <v>305</v>
      </c>
      <c r="C167">
        <v>1</v>
      </c>
      <c r="D167" t="s">
        <v>81</v>
      </c>
      <c r="E167" t="s">
        <v>329</v>
      </c>
      <c r="F167" t="s">
        <v>81</v>
      </c>
      <c r="G167" s="4" t="str">
        <f t="shared" si="18"/>
        <v>LJ</v>
      </c>
      <c r="H167" t="str">
        <f t="shared" si="19"/>
        <v>03A</v>
      </c>
      <c r="I167" t="str">
        <f>VLOOKUP(LEFT(A167,4),Sites!A$2:E$30,5)</f>
        <v>Regional Axial</v>
      </c>
      <c r="J167" t="str">
        <f>VLOOKUP(A167,Subsites!A$2:G$57,7)</f>
        <v>Regional Axial Mooring</v>
      </c>
      <c r="K167" t="str">
        <f>VLOOKUP(G167,NodeTypes!A$2:B$23,2)</f>
        <v>LP Jbox</v>
      </c>
      <c r="L167" s="6" t="str">
        <f t="shared" si="20"/>
        <v>03A</v>
      </c>
      <c r="M167" t="str">
        <f t="shared" si="17"/>
        <v>Regional Axial Mooring LP Jbox 03A</v>
      </c>
      <c r="N167" t="s">
        <v>11</v>
      </c>
      <c r="O167" t="s">
        <v>12</v>
      </c>
      <c r="P167" t="s">
        <v>69</v>
      </c>
    </row>
    <row r="168" spans="1:16">
      <c r="A168" t="s">
        <v>305</v>
      </c>
      <c r="C168">
        <v>1</v>
      </c>
      <c r="D168" t="s">
        <v>82</v>
      </c>
      <c r="E168" t="s">
        <v>329</v>
      </c>
      <c r="F168" t="s">
        <v>82</v>
      </c>
      <c r="G168" s="4" t="str">
        <f t="shared" si="18"/>
        <v>PC</v>
      </c>
      <c r="H168" t="str">
        <f t="shared" si="19"/>
        <v>03A</v>
      </c>
      <c r="I168" t="str">
        <f>VLOOKUP(LEFT(A168,4),Sites!A$2:E$30,5)</f>
        <v>Regional Axial</v>
      </c>
      <c r="J168" t="str">
        <f>VLOOKUP(A168,Subsites!A$2:G$57,7)</f>
        <v>Regional Axial Mooring</v>
      </c>
      <c r="K168" t="str">
        <f>VLOOKUP(G168,NodeTypes!A$2:B$23,2)</f>
        <v>Platform Interface Controller</v>
      </c>
      <c r="L168" s="6" t="str">
        <f t="shared" si="20"/>
        <v>03A</v>
      </c>
      <c r="M168" t="str">
        <f t="shared" si="17"/>
        <v>Regional Axial Mooring Platform Interface Controller 03A</v>
      </c>
      <c r="N168" t="s">
        <v>11</v>
      </c>
      <c r="O168" t="s">
        <v>12</v>
      </c>
      <c r="P168" t="s">
        <v>69</v>
      </c>
    </row>
    <row r="169" spans="1:16">
      <c r="A169" t="s">
        <v>305</v>
      </c>
      <c r="C169">
        <v>1</v>
      </c>
      <c r="D169" t="s">
        <v>83</v>
      </c>
      <c r="E169" t="s">
        <v>329</v>
      </c>
      <c r="F169" t="s">
        <v>83</v>
      </c>
      <c r="G169" s="4" t="str">
        <f t="shared" si="18"/>
        <v>SF</v>
      </c>
      <c r="H169" t="str">
        <f t="shared" si="19"/>
        <v>03A</v>
      </c>
      <c r="I169" t="str">
        <f>VLOOKUP(LEFT(A169,4),Sites!A$2:E$30,5)</f>
        <v>Regional Axial</v>
      </c>
      <c r="J169" t="str">
        <f>VLOOKUP(A169,Subsites!A$2:G$57,7)</f>
        <v>Regional Axial Mooring</v>
      </c>
      <c r="K169" t="str">
        <f>VLOOKUP(G169,NodeTypes!A$2:B$23,2)</f>
        <v>Shallow Profiler Science Float</v>
      </c>
      <c r="L169" s="6" t="str">
        <f t="shared" si="20"/>
        <v>03A</v>
      </c>
      <c r="M169" t="str">
        <f t="shared" si="17"/>
        <v>Regional Axial Mooring Shallow Profiler Science Float 03A</v>
      </c>
      <c r="N169" t="s">
        <v>67</v>
      </c>
      <c r="O169" t="s">
        <v>12</v>
      </c>
      <c r="P169" t="s">
        <v>69</v>
      </c>
    </row>
    <row r="170" spans="1:16">
      <c r="A170" t="s">
        <v>307</v>
      </c>
      <c r="C170">
        <v>1</v>
      </c>
      <c r="D170" t="s">
        <v>84</v>
      </c>
      <c r="E170" t="s">
        <v>329</v>
      </c>
      <c r="F170" t="s">
        <v>84</v>
      </c>
      <c r="G170" s="4" t="str">
        <f t="shared" si="18"/>
        <v>MJ</v>
      </c>
      <c r="H170" t="str">
        <f t="shared" si="19"/>
        <v>03F</v>
      </c>
      <c r="I170" t="str">
        <f>VLOOKUP(LEFT(A170,4),Sites!A$2:E$30,5)</f>
        <v>Regional Axial</v>
      </c>
      <c r="J170" t="str">
        <f>VLOOKUP(A170,Subsites!A$2:G$57,7)</f>
        <v>Regional Axial Central Caldera</v>
      </c>
      <c r="K170" t="str">
        <f>VLOOKUP(G170,NodeTypes!A$2:B$23,2)</f>
        <v>MP Jbox</v>
      </c>
      <c r="L170" s="6" t="str">
        <f t="shared" si="20"/>
        <v>03F</v>
      </c>
      <c r="M170" t="str">
        <f t="shared" si="17"/>
        <v>Regional Axial Central Caldera MP Jbox 03F</v>
      </c>
      <c r="N170" t="s">
        <v>11</v>
      </c>
      <c r="O170" t="s">
        <v>12</v>
      </c>
      <c r="P170" t="s">
        <v>69</v>
      </c>
    </row>
    <row r="171" spans="1:16">
      <c r="A171" t="s">
        <v>309</v>
      </c>
      <c r="C171">
        <v>1</v>
      </c>
      <c r="D171" t="s">
        <v>85</v>
      </c>
      <c r="E171" t="s">
        <v>329</v>
      </c>
      <c r="F171" t="s">
        <v>85</v>
      </c>
      <c r="G171" s="4" t="str">
        <f t="shared" si="18"/>
        <v>MJ</v>
      </c>
      <c r="H171" t="str">
        <f t="shared" si="19"/>
        <v>03E</v>
      </c>
      <c r="I171" t="str">
        <f>VLOOKUP(LEFT(A171,4),Sites!A$2:E$30,5)</f>
        <v>Regional Axial</v>
      </c>
      <c r="J171" t="str">
        <f>VLOOKUP(A171,Subsites!A$2:G$57,7)</f>
        <v>Regional Axial Eastern Caldera</v>
      </c>
      <c r="K171" t="str">
        <f>VLOOKUP(G171,NodeTypes!A$2:B$23,2)</f>
        <v>MP Jbox</v>
      </c>
      <c r="L171" s="6" t="str">
        <f t="shared" si="20"/>
        <v>03E</v>
      </c>
      <c r="M171" t="str">
        <f t="shared" si="17"/>
        <v>Regional Axial Eastern Caldera MP Jbox 03E</v>
      </c>
      <c r="N171" t="s">
        <v>11</v>
      </c>
      <c r="O171" t="s">
        <v>12</v>
      </c>
      <c r="P171" t="s">
        <v>69</v>
      </c>
    </row>
    <row r="172" spans="1:16">
      <c r="A172" t="s">
        <v>311</v>
      </c>
      <c r="C172">
        <v>1</v>
      </c>
      <c r="D172" t="s">
        <v>86</v>
      </c>
      <c r="E172" t="s">
        <v>329</v>
      </c>
      <c r="F172" t="s">
        <v>86</v>
      </c>
      <c r="G172" s="4" t="str">
        <f t="shared" si="18"/>
        <v>MJ</v>
      </c>
      <c r="H172" t="str">
        <f t="shared" si="19"/>
        <v>03C</v>
      </c>
      <c r="I172" t="str">
        <f>VLOOKUP(LEFT(A172,4),Sites!A$2:E$30,5)</f>
        <v>Regional Axial</v>
      </c>
      <c r="J172" t="str">
        <f>VLOOKUP(A172,Subsites!A$2:G$57,7)</f>
        <v>Regional Axial International District 1</v>
      </c>
      <c r="K172" t="str">
        <f>VLOOKUP(G172,NodeTypes!A$2:B$23,2)</f>
        <v>MP Jbox</v>
      </c>
      <c r="L172" s="6" t="str">
        <f t="shared" si="20"/>
        <v>03C</v>
      </c>
      <c r="M172" t="str">
        <f t="shared" si="17"/>
        <v>Regional Axial International District 1 MP Jbox 03C</v>
      </c>
      <c r="N172" t="s">
        <v>11</v>
      </c>
      <c r="O172" t="s">
        <v>12</v>
      </c>
      <c r="P172" t="s">
        <v>69</v>
      </c>
    </row>
    <row r="173" spans="1:16">
      <c r="A173" t="s">
        <v>313</v>
      </c>
      <c r="C173">
        <v>1</v>
      </c>
      <c r="D173" t="s">
        <v>87</v>
      </c>
      <c r="E173" t="s">
        <v>329</v>
      </c>
      <c r="F173" t="s">
        <v>87</v>
      </c>
      <c r="G173" s="4" t="str">
        <f t="shared" si="18"/>
        <v>MJ</v>
      </c>
      <c r="H173" t="str">
        <f t="shared" si="19"/>
        <v>03D</v>
      </c>
      <c r="I173" t="str">
        <f>VLOOKUP(LEFT(A173,4),Sites!A$2:E$30,5)</f>
        <v>Regional Axial</v>
      </c>
      <c r="J173" t="str">
        <f>VLOOKUP(A173,Subsites!A$2:G$57,7)</f>
        <v>Regional Axial International District 2</v>
      </c>
      <c r="K173" t="str">
        <f>VLOOKUP(G173,NodeTypes!A$2:B$23,2)</f>
        <v>MP Jbox</v>
      </c>
      <c r="L173" s="6" t="str">
        <f t="shared" si="20"/>
        <v>03D</v>
      </c>
      <c r="M173" t="str">
        <f t="shared" si="17"/>
        <v>Regional Axial International District 2 MP Jbox 03D</v>
      </c>
      <c r="N173" t="s">
        <v>11</v>
      </c>
      <c r="O173" t="s">
        <v>12</v>
      </c>
      <c r="P173" t="s">
        <v>69</v>
      </c>
    </row>
  </sheetData>
  <sortState ref="A2:Q173">
    <sortCondition ref="A2:A173"/>
    <sortCondition ref="C2:C173"/>
    <sortCondition ref="D2:D173"/>
    <sortCondition ref="K2:K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RowHeight="15" x14ac:dyDescent="0"/>
  <cols>
    <col min="2" max="2" width="29" bestFit="1" customWidth="1"/>
    <col min="7" max="7" width="31.6640625" bestFit="1" customWidth="1"/>
  </cols>
  <sheetData>
    <row r="1" spans="1:7" s="1" customFormat="1">
      <c r="A1" s="5" t="s">
        <v>314</v>
      </c>
      <c r="B1" s="5" t="s">
        <v>101</v>
      </c>
      <c r="C1" s="5" t="s">
        <v>562</v>
      </c>
      <c r="D1" s="5" t="s">
        <v>574</v>
      </c>
      <c r="E1" s="5" t="s">
        <v>576</v>
      </c>
      <c r="F1" s="1" t="s">
        <v>642</v>
      </c>
      <c r="G1" s="1" t="s">
        <v>644</v>
      </c>
    </row>
    <row r="2" spans="1:7">
      <c r="A2" s="4" t="s">
        <v>245</v>
      </c>
      <c r="B2" s="4" t="s">
        <v>246</v>
      </c>
      <c r="C2" s="4" t="s">
        <v>570</v>
      </c>
      <c r="D2" s="4" t="s">
        <v>575</v>
      </c>
      <c r="E2" s="4"/>
    </row>
    <row r="3" spans="1:7">
      <c r="A3" s="4" t="s">
        <v>126</v>
      </c>
      <c r="B3" s="4" t="s">
        <v>128</v>
      </c>
      <c r="C3" s="4" t="s">
        <v>570</v>
      </c>
      <c r="D3" s="4"/>
      <c r="E3" s="4"/>
      <c r="F3" s="4" t="s">
        <v>643</v>
      </c>
    </row>
    <row r="4" spans="1:7">
      <c r="A4" s="4" t="s">
        <v>122</v>
      </c>
      <c r="B4" s="4" t="s">
        <v>564</v>
      </c>
      <c r="C4" s="4" t="s">
        <v>570</v>
      </c>
      <c r="D4" s="4"/>
      <c r="E4" s="4"/>
      <c r="F4" s="4" t="s">
        <v>643</v>
      </c>
    </row>
    <row r="5" spans="1:7">
      <c r="A5" s="4" t="s">
        <v>279</v>
      </c>
      <c r="B5" s="4" t="s">
        <v>280</v>
      </c>
      <c r="C5" s="4" t="s">
        <v>570</v>
      </c>
      <c r="D5" s="4"/>
      <c r="E5" s="4"/>
    </row>
    <row r="6" spans="1:7">
      <c r="A6" s="4" t="s">
        <v>203</v>
      </c>
      <c r="B6" s="4" t="s">
        <v>569</v>
      </c>
      <c r="C6" s="4" t="s">
        <v>570</v>
      </c>
      <c r="D6" s="4"/>
      <c r="E6" s="4"/>
      <c r="F6" s="4" t="s">
        <v>643</v>
      </c>
    </row>
    <row r="7" spans="1:7">
      <c r="A7" s="4" t="s">
        <v>561</v>
      </c>
      <c r="B7" s="4" t="s">
        <v>571</v>
      </c>
      <c r="C7" s="4" t="s">
        <v>570</v>
      </c>
      <c r="D7" s="4" t="s">
        <v>575</v>
      </c>
      <c r="E7" s="4"/>
    </row>
    <row r="8" spans="1:7">
      <c r="A8" s="4" t="s">
        <v>196</v>
      </c>
      <c r="B8" s="4" t="s">
        <v>568</v>
      </c>
      <c r="C8" s="4" t="s">
        <v>570</v>
      </c>
      <c r="D8" s="4"/>
      <c r="E8" s="4"/>
      <c r="F8" s="4" t="s">
        <v>643</v>
      </c>
    </row>
    <row r="9" spans="1:7">
      <c r="A9" s="4" t="s">
        <v>151</v>
      </c>
      <c r="B9" s="4" t="s">
        <v>566</v>
      </c>
      <c r="C9" s="4" t="s">
        <v>570</v>
      </c>
      <c r="D9" s="4"/>
      <c r="E9" s="4"/>
      <c r="F9" s="4" t="s">
        <v>643</v>
      </c>
    </row>
    <row r="10" spans="1:7">
      <c r="A10" s="4" t="s">
        <v>300</v>
      </c>
      <c r="B10" s="4" t="s">
        <v>301</v>
      </c>
      <c r="C10" s="4" t="s">
        <v>570</v>
      </c>
      <c r="D10" s="4"/>
      <c r="E10" s="4"/>
    </row>
    <row r="11" spans="1:7">
      <c r="A11" s="4" t="s">
        <v>288</v>
      </c>
      <c r="B11" s="4" t="s">
        <v>289</v>
      </c>
      <c r="C11" s="4" t="s">
        <v>570</v>
      </c>
      <c r="D11" s="4"/>
      <c r="E11" s="4" t="s">
        <v>647</v>
      </c>
      <c r="G11" s="4" t="s">
        <v>646</v>
      </c>
    </row>
    <row r="12" spans="1:7">
      <c r="A12" s="4" t="s">
        <v>113</v>
      </c>
      <c r="B12" s="4" t="s">
        <v>563</v>
      </c>
      <c r="C12" s="4" t="s">
        <v>570</v>
      </c>
      <c r="D12" s="4"/>
      <c r="E12" s="4"/>
      <c r="F12" s="4" t="s">
        <v>643</v>
      </c>
    </row>
    <row r="13" spans="1:7">
      <c r="A13" s="4" t="s">
        <v>315</v>
      </c>
      <c r="B13" s="4" t="s">
        <v>316</v>
      </c>
      <c r="C13" s="4"/>
      <c r="D13" s="4"/>
      <c r="E13" s="4" t="s">
        <v>647</v>
      </c>
    </row>
    <row r="14" spans="1:7">
      <c r="A14" s="4" t="s">
        <v>292</v>
      </c>
      <c r="B14" s="4" t="s">
        <v>293</v>
      </c>
      <c r="C14" s="4" t="s">
        <v>570</v>
      </c>
      <c r="D14" s="4"/>
      <c r="E14" s="4" t="s">
        <v>647</v>
      </c>
      <c r="G14" s="4" t="s">
        <v>645</v>
      </c>
    </row>
    <row r="15" spans="1:7">
      <c r="A15" s="4" t="s">
        <v>323</v>
      </c>
      <c r="B15" s="4" t="s">
        <v>324</v>
      </c>
      <c r="C15" s="4"/>
      <c r="D15" s="4"/>
      <c r="E15" s="4" t="s">
        <v>647</v>
      </c>
    </row>
    <row r="16" spans="1:7">
      <c r="A16" s="4" t="s">
        <v>281</v>
      </c>
      <c r="B16" s="4" t="s">
        <v>282</v>
      </c>
      <c r="C16" s="4" t="s">
        <v>570</v>
      </c>
      <c r="D16" s="4"/>
      <c r="E16" s="4"/>
    </row>
    <row r="17" spans="1:6">
      <c r="A17" s="4" t="s">
        <v>640</v>
      </c>
      <c r="B17" s="4" t="s">
        <v>567</v>
      </c>
      <c r="C17" t="s">
        <v>570</v>
      </c>
      <c r="F17" t="s">
        <v>643</v>
      </c>
    </row>
    <row r="18" spans="1:6">
      <c r="A18" s="4" t="s">
        <v>317</v>
      </c>
      <c r="B18" s="4" t="s">
        <v>318</v>
      </c>
      <c r="C18" s="4"/>
      <c r="D18" s="4"/>
      <c r="E18" s="4" t="s">
        <v>647</v>
      </c>
    </row>
    <row r="19" spans="1:6">
      <c r="A19" s="4" t="s">
        <v>319</v>
      </c>
      <c r="B19" s="4" t="s">
        <v>320</v>
      </c>
      <c r="C19" s="4"/>
      <c r="D19" s="4"/>
      <c r="E19" s="4" t="s">
        <v>647</v>
      </c>
    </row>
    <row r="20" spans="1:6">
      <c r="A20" s="4" t="s">
        <v>283</v>
      </c>
      <c r="B20" s="4" t="s">
        <v>284</v>
      </c>
      <c r="C20" s="4" t="s">
        <v>570</v>
      </c>
      <c r="D20" s="4"/>
      <c r="E20" s="4"/>
    </row>
    <row r="21" spans="1:6">
      <c r="A21" s="4" t="s">
        <v>133</v>
      </c>
      <c r="B21" s="4" t="s">
        <v>565</v>
      </c>
      <c r="C21" s="4" t="s">
        <v>570</v>
      </c>
      <c r="D21" s="4"/>
      <c r="E21" s="4"/>
      <c r="F21" s="4" t="s">
        <v>643</v>
      </c>
    </row>
    <row r="22" spans="1:6">
      <c r="A22" s="4" t="s">
        <v>321</v>
      </c>
      <c r="B22" s="4" t="s">
        <v>322</v>
      </c>
      <c r="C22" s="4"/>
      <c r="D22" s="4"/>
      <c r="E22" s="4" t="s">
        <v>647</v>
      </c>
    </row>
    <row r="23" spans="1:6">
      <c r="A23" s="4" t="s">
        <v>159</v>
      </c>
      <c r="B23" s="4" t="s">
        <v>639</v>
      </c>
      <c r="C23" s="4"/>
      <c r="D23" s="4"/>
      <c r="E23" s="4" t="s">
        <v>647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RowHeight="15" x14ac:dyDescent="0"/>
  <cols>
    <col min="1" max="1" width="9.6640625" bestFit="1" customWidth="1"/>
    <col min="2" max="2" width="49.6640625" bestFit="1" customWidth="1"/>
    <col min="3" max="3" width="18.33203125" bestFit="1" customWidth="1"/>
    <col min="4" max="4" width="50" bestFit="1" customWidth="1"/>
  </cols>
  <sheetData>
    <row r="1" spans="1:4" s="1" customFormat="1">
      <c r="A1" s="1" t="s">
        <v>314</v>
      </c>
      <c r="B1" s="1" t="s">
        <v>101</v>
      </c>
      <c r="C1" s="1" t="s">
        <v>2</v>
      </c>
      <c r="D1" s="1" t="s">
        <v>110</v>
      </c>
    </row>
    <row r="2" spans="1:4">
      <c r="A2" t="s">
        <v>5</v>
      </c>
      <c r="B2" t="s">
        <v>88</v>
      </c>
      <c r="C2" t="s">
        <v>6</v>
      </c>
      <c r="D2" t="s">
        <v>119</v>
      </c>
    </row>
    <row r="3" spans="1:4">
      <c r="A3" t="s">
        <v>9</v>
      </c>
      <c r="B3" t="s">
        <v>89</v>
      </c>
      <c r="C3" t="s">
        <v>6</v>
      </c>
      <c r="D3" t="s">
        <v>119</v>
      </c>
    </row>
    <row r="4" spans="1:4">
      <c r="A4" t="s">
        <v>11</v>
      </c>
      <c r="B4" t="s">
        <v>90</v>
      </c>
      <c r="C4" t="s">
        <v>12</v>
      </c>
      <c r="D4" t="s">
        <v>130</v>
      </c>
    </row>
    <row r="5" spans="1:4">
      <c r="A5" t="s">
        <v>14</v>
      </c>
      <c r="B5" t="s">
        <v>91</v>
      </c>
      <c r="C5" t="s">
        <v>15</v>
      </c>
      <c r="D5" t="s">
        <v>136</v>
      </c>
    </row>
    <row r="6" spans="1:4">
      <c r="A6" t="s">
        <v>24</v>
      </c>
      <c r="B6" t="s">
        <v>92</v>
      </c>
      <c r="C6" t="s">
        <v>6</v>
      </c>
      <c r="D6" t="s">
        <v>119</v>
      </c>
    </row>
    <row r="7" spans="1:4">
      <c r="A7" t="s">
        <v>39</v>
      </c>
      <c r="B7" t="s">
        <v>93</v>
      </c>
      <c r="C7" t="s">
        <v>40</v>
      </c>
      <c r="D7" t="s">
        <v>200</v>
      </c>
    </row>
    <row r="8" spans="1:4">
      <c r="A8" t="s">
        <v>54</v>
      </c>
      <c r="B8" t="s">
        <v>94</v>
      </c>
      <c r="C8" t="s">
        <v>55</v>
      </c>
      <c r="D8" t="s">
        <v>237</v>
      </c>
    </row>
    <row r="9" spans="1:4">
      <c r="A9" t="s">
        <v>57</v>
      </c>
      <c r="B9" t="s">
        <v>95</v>
      </c>
      <c r="C9" t="s">
        <v>58</v>
      </c>
      <c r="D9" t="s">
        <v>247</v>
      </c>
    </row>
    <row r="10" spans="1:4">
      <c r="A10" t="s">
        <v>61</v>
      </c>
      <c r="B10" t="s">
        <v>96</v>
      </c>
      <c r="C10" t="s">
        <v>62</v>
      </c>
      <c r="D10" t="s">
        <v>259</v>
      </c>
    </row>
    <row r="11" spans="1:4">
      <c r="A11" t="s">
        <v>64</v>
      </c>
      <c r="B11" t="s">
        <v>97</v>
      </c>
      <c r="C11" t="s">
        <v>12</v>
      </c>
      <c r="D11" t="s">
        <v>130</v>
      </c>
    </row>
    <row r="12" spans="1:4">
      <c r="A12" t="s">
        <v>67</v>
      </c>
      <c r="B12" t="s">
        <v>98</v>
      </c>
      <c r="C12" t="s">
        <v>12</v>
      </c>
      <c r="D12" t="s">
        <v>130</v>
      </c>
    </row>
    <row r="13" spans="1:4">
      <c r="A13" t="s">
        <v>77</v>
      </c>
      <c r="B13" t="s">
        <v>99</v>
      </c>
      <c r="C13" t="s">
        <v>12</v>
      </c>
      <c r="D13" t="s"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baseColWidth="10" defaultRowHeight="15" x14ac:dyDescent="0"/>
  <cols>
    <col min="1" max="1" width="11.5" bestFit="1" customWidth="1"/>
    <col min="2" max="2" width="50" bestFit="1" customWidth="1"/>
    <col min="3" max="3" width="14.33203125" bestFit="1" customWidth="1"/>
    <col min="4" max="4" width="12" bestFit="1" customWidth="1"/>
    <col min="5" max="5" width="17.5" bestFit="1" customWidth="1"/>
    <col min="6" max="6" width="18.33203125" bestFit="1" customWidth="1"/>
    <col min="7" max="7" width="25" bestFit="1" customWidth="1"/>
  </cols>
  <sheetData>
    <row r="1" spans="1:7" s="1" customFormat="1">
      <c r="A1" s="1" t="s">
        <v>314</v>
      </c>
      <c r="B1" s="1" t="s">
        <v>101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</row>
    <row r="2" spans="1:7">
      <c r="A2" t="s">
        <v>15</v>
      </c>
      <c r="B2" t="s">
        <v>136</v>
      </c>
      <c r="C2" t="s">
        <v>421</v>
      </c>
      <c r="D2" t="s">
        <v>421</v>
      </c>
      <c r="E2" t="s">
        <v>422</v>
      </c>
      <c r="F2" t="s">
        <v>423</v>
      </c>
      <c r="G2" t="s">
        <v>424</v>
      </c>
    </row>
    <row r="3" spans="1:7">
      <c r="A3" t="s">
        <v>6</v>
      </c>
      <c r="B3" t="s">
        <v>119</v>
      </c>
      <c r="C3" t="s">
        <v>425</v>
      </c>
      <c r="D3" t="s">
        <v>426</v>
      </c>
      <c r="E3" t="s">
        <v>422</v>
      </c>
      <c r="F3" t="s">
        <v>423</v>
      </c>
      <c r="G3" t="s">
        <v>427</v>
      </c>
    </row>
    <row r="4" spans="1:7">
      <c r="A4" t="s">
        <v>40</v>
      </c>
      <c r="B4" t="s">
        <v>200</v>
      </c>
      <c r="C4" t="s">
        <v>425</v>
      </c>
      <c r="D4" t="s">
        <v>426</v>
      </c>
      <c r="E4" t="s">
        <v>422</v>
      </c>
      <c r="F4" t="s">
        <v>423</v>
      </c>
      <c r="G4" t="s">
        <v>427</v>
      </c>
    </row>
    <row r="5" spans="1:7">
      <c r="A5" t="s">
        <v>55</v>
      </c>
      <c r="B5" t="s">
        <v>237</v>
      </c>
      <c r="C5" t="s">
        <v>425</v>
      </c>
      <c r="D5" t="s">
        <v>426</v>
      </c>
      <c r="E5" t="s">
        <v>422</v>
      </c>
      <c r="F5" t="s">
        <v>423</v>
      </c>
      <c r="G5" t="s">
        <v>427</v>
      </c>
    </row>
    <row r="6" spans="1:7">
      <c r="A6" t="s">
        <v>62</v>
      </c>
      <c r="B6" t="s">
        <v>259</v>
      </c>
      <c r="C6" t="s">
        <v>425</v>
      </c>
      <c r="D6" t="s">
        <v>426</v>
      </c>
      <c r="E6" t="s">
        <v>422</v>
      </c>
      <c r="F6" t="s">
        <v>423</v>
      </c>
      <c r="G6" t="s">
        <v>427</v>
      </c>
    </row>
    <row r="7" spans="1:7">
      <c r="A7" t="s">
        <v>58</v>
      </c>
      <c r="B7" t="s">
        <v>247</v>
      </c>
      <c r="C7" t="s">
        <v>425</v>
      </c>
      <c r="D7" t="s">
        <v>426</v>
      </c>
      <c r="E7" t="s">
        <v>422</v>
      </c>
      <c r="F7" t="s">
        <v>423</v>
      </c>
      <c r="G7" t="s">
        <v>427</v>
      </c>
    </row>
    <row r="8" spans="1:7">
      <c r="A8" t="s">
        <v>12</v>
      </c>
      <c r="B8" t="s">
        <v>130</v>
      </c>
      <c r="C8" t="s">
        <v>421</v>
      </c>
      <c r="D8" t="s">
        <v>421</v>
      </c>
      <c r="E8" t="s">
        <v>428</v>
      </c>
      <c r="F8" t="s">
        <v>429</v>
      </c>
      <c r="G8" t="s">
        <v>427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/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100</v>
      </c>
      <c r="B1" s="1" t="s">
        <v>478</v>
      </c>
      <c r="C1" s="1" t="s">
        <v>558</v>
      </c>
      <c r="D1" s="1" t="s">
        <v>479</v>
      </c>
      <c r="E1" s="1" t="s">
        <v>480</v>
      </c>
      <c r="F1" s="1" t="s">
        <v>481</v>
      </c>
      <c r="G1" s="1" t="s">
        <v>482</v>
      </c>
      <c r="H1" s="1" t="s">
        <v>483</v>
      </c>
      <c r="I1" s="1" t="s">
        <v>106</v>
      </c>
      <c r="J1" s="1" t="s">
        <v>103</v>
      </c>
      <c r="K1" s="1" t="s">
        <v>108</v>
      </c>
      <c r="L1" s="1" t="s">
        <v>107</v>
      </c>
      <c r="M1" s="1" t="s">
        <v>109</v>
      </c>
    </row>
    <row r="2" spans="1:13">
      <c r="A2" t="s">
        <v>112</v>
      </c>
      <c r="B2" t="s">
        <v>511</v>
      </c>
      <c r="C2" t="s">
        <v>512</v>
      </c>
      <c r="D2" t="s">
        <v>486</v>
      </c>
      <c r="E2" t="s">
        <v>513</v>
      </c>
      <c r="F2" t="s">
        <v>514</v>
      </c>
      <c r="G2" t="s">
        <v>515</v>
      </c>
      <c r="H2" t="s">
        <v>490</v>
      </c>
      <c r="I2" t="s">
        <v>116</v>
      </c>
      <c r="J2" t="s">
        <v>113</v>
      </c>
      <c r="K2" t="s">
        <v>117</v>
      </c>
      <c r="L2" t="s">
        <v>5</v>
      </c>
      <c r="M2" t="s">
        <v>118</v>
      </c>
    </row>
    <row r="3" spans="1:13">
      <c r="A3" t="s">
        <v>121</v>
      </c>
      <c r="B3" t="s">
        <v>511</v>
      </c>
      <c r="C3" t="s">
        <v>512</v>
      </c>
      <c r="D3" t="s">
        <v>533</v>
      </c>
      <c r="E3" t="s">
        <v>9</v>
      </c>
      <c r="F3" t="s">
        <v>522</v>
      </c>
      <c r="G3" t="s">
        <v>9</v>
      </c>
      <c r="H3" t="s">
        <v>534</v>
      </c>
      <c r="I3" t="s">
        <v>123</v>
      </c>
      <c r="J3" t="s">
        <v>122</v>
      </c>
      <c r="K3" t="s">
        <v>117</v>
      </c>
      <c r="L3" t="s">
        <v>9</v>
      </c>
      <c r="M3" t="s">
        <v>9</v>
      </c>
    </row>
    <row r="4" spans="1:13">
      <c r="A4" t="s">
        <v>125</v>
      </c>
      <c r="B4" t="s">
        <v>499</v>
      </c>
      <c r="C4" t="s">
        <v>543</v>
      </c>
      <c r="D4" t="s">
        <v>128</v>
      </c>
      <c r="E4" t="s">
        <v>535</v>
      </c>
      <c r="F4" t="s">
        <v>522</v>
      </c>
      <c r="G4" t="s">
        <v>536</v>
      </c>
      <c r="H4" t="s">
        <v>541</v>
      </c>
      <c r="I4" t="s">
        <v>128</v>
      </c>
      <c r="J4" t="s">
        <v>126</v>
      </c>
      <c r="K4" t="s">
        <v>129</v>
      </c>
      <c r="L4" t="s">
        <v>11</v>
      </c>
      <c r="M4" t="s">
        <v>129</v>
      </c>
    </row>
    <row r="5" spans="1:13">
      <c r="A5" t="s">
        <v>132</v>
      </c>
      <c r="B5" t="s">
        <v>499</v>
      </c>
      <c r="C5" t="s">
        <v>500</v>
      </c>
      <c r="D5" t="s">
        <v>501</v>
      </c>
      <c r="E5" t="s">
        <v>487</v>
      </c>
      <c r="F5" t="s">
        <v>502</v>
      </c>
      <c r="G5" t="s">
        <v>489</v>
      </c>
      <c r="H5" t="s">
        <v>490</v>
      </c>
      <c r="I5" t="s">
        <v>134</v>
      </c>
      <c r="J5" t="s">
        <v>133</v>
      </c>
      <c r="K5" t="s">
        <v>135</v>
      </c>
      <c r="L5" t="s">
        <v>14</v>
      </c>
      <c r="M5" t="s">
        <v>118</v>
      </c>
    </row>
    <row r="6" spans="1:13">
      <c r="A6" t="s">
        <v>138</v>
      </c>
      <c r="B6" t="s">
        <v>499</v>
      </c>
      <c r="C6" t="s">
        <v>500</v>
      </c>
      <c r="D6" t="s">
        <v>533</v>
      </c>
      <c r="E6" t="s">
        <v>535</v>
      </c>
      <c r="F6" t="s">
        <v>522</v>
      </c>
      <c r="G6" t="s">
        <v>536</v>
      </c>
      <c r="H6" t="s">
        <v>534</v>
      </c>
      <c r="I6" t="s">
        <v>123</v>
      </c>
      <c r="J6" t="s">
        <v>122</v>
      </c>
      <c r="K6" t="s">
        <v>129</v>
      </c>
      <c r="L6" t="s">
        <v>11</v>
      </c>
      <c r="M6" t="s">
        <v>129</v>
      </c>
    </row>
    <row r="7" spans="1:13">
      <c r="A7" t="s">
        <v>140</v>
      </c>
      <c r="B7" t="s">
        <v>503</v>
      </c>
      <c r="C7" t="s">
        <v>544</v>
      </c>
      <c r="D7" t="s">
        <v>128</v>
      </c>
      <c r="E7" t="s">
        <v>535</v>
      </c>
      <c r="F7" t="s">
        <v>522</v>
      </c>
      <c r="G7" t="s">
        <v>536</v>
      </c>
      <c r="H7" t="s">
        <v>541</v>
      </c>
      <c r="I7" t="s">
        <v>128</v>
      </c>
      <c r="J7" t="s">
        <v>126</v>
      </c>
      <c r="K7" t="s">
        <v>129</v>
      </c>
      <c r="L7" t="s">
        <v>11</v>
      </c>
      <c r="M7" t="s">
        <v>129</v>
      </c>
    </row>
    <row r="8" spans="1:13">
      <c r="A8" t="s">
        <v>278</v>
      </c>
      <c r="B8" t="s">
        <v>503</v>
      </c>
      <c r="C8" t="s">
        <v>504</v>
      </c>
      <c r="D8" t="s">
        <v>540</v>
      </c>
      <c r="E8" t="s">
        <v>535</v>
      </c>
      <c r="F8" t="s">
        <v>522</v>
      </c>
      <c r="G8" t="s">
        <v>536</v>
      </c>
      <c r="H8" t="s">
        <v>541</v>
      </c>
      <c r="I8" t="s">
        <v>540</v>
      </c>
      <c r="J8" t="s">
        <v>542</v>
      </c>
      <c r="K8" t="s">
        <v>129</v>
      </c>
      <c r="L8" t="s">
        <v>11</v>
      </c>
      <c r="M8" t="s">
        <v>129</v>
      </c>
    </row>
    <row r="9" spans="1:13">
      <c r="A9" t="s">
        <v>143</v>
      </c>
      <c r="B9" t="s">
        <v>503</v>
      </c>
      <c r="C9" t="s">
        <v>504</v>
      </c>
      <c r="D9" t="s">
        <v>501</v>
      </c>
      <c r="E9" t="s">
        <v>487</v>
      </c>
      <c r="F9" t="s">
        <v>502</v>
      </c>
      <c r="G9" t="s">
        <v>489</v>
      </c>
      <c r="H9" t="s">
        <v>490</v>
      </c>
      <c r="I9" t="s">
        <v>134</v>
      </c>
      <c r="J9" t="s">
        <v>133</v>
      </c>
      <c r="K9" t="s">
        <v>135</v>
      </c>
      <c r="L9" t="s">
        <v>14</v>
      </c>
      <c r="M9" t="s">
        <v>118</v>
      </c>
    </row>
    <row r="10" spans="1:13">
      <c r="A10" t="s">
        <v>545</v>
      </c>
      <c r="B10" t="s">
        <v>546</v>
      </c>
      <c r="D10" t="s">
        <v>236</v>
      </c>
      <c r="E10" t="s">
        <v>54</v>
      </c>
      <c r="F10" t="s">
        <v>522</v>
      </c>
      <c r="G10" t="s">
        <v>54</v>
      </c>
      <c r="H10" t="s">
        <v>522</v>
      </c>
      <c r="I10" t="s">
        <v>236</v>
      </c>
      <c r="J10" t="s">
        <v>27</v>
      </c>
      <c r="K10" t="s">
        <v>117</v>
      </c>
      <c r="L10" t="s">
        <v>54</v>
      </c>
      <c r="M10" t="s">
        <v>54</v>
      </c>
    </row>
    <row r="11" spans="1:13">
      <c r="A11" t="s">
        <v>145</v>
      </c>
      <c r="B11" t="s">
        <v>516</v>
      </c>
      <c r="C11" t="s">
        <v>517</v>
      </c>
      <c r="D11" t="s">
        <v>486</v>
      </c>
      <c r="E11" t="s">
        <v>513</v>
      </c>
      <c r="F11" t="s">
        <v>514</v>
      </c>
      <c r="G11" t="s">
        <v>515</v>
      </c>
      <c r="H11" t="s">
        <v>490</v>
      </c>
      <c r="I11" t="s">
        <v>116</v>
      </c>
      <c r="J11" t="s">
        <v>113</v>
      </c>
      <c r="K11" t="s">
        <v>117</v>
      </c>
      <c r="L11" t="s">
        <v>5</v>
      </c>
      <c r="M11" t="s">
        <v>118</v>
      </c>
    </row>
    <row r="12" spans="1:13">
      <c r="A12" t="s">
        <v>148</v>
      </c>
      <c r="B12" t="s">
        <v>516</v>
      </c>
      <c r="C12" t="s">
        <v>517</v>
      </c>
      <c r="D12" t="s">
        <v>533</v>
      </c>
      <c r="E12" t="s">
        <v>9</v>
      </c>
      <c r="F12" t="s">
        <v>522</v>
      </c>
      <c r="G12" t="s">
        <v>9</v>
      </c>
      <c r="H12" t="s">
        <v>534</v>
      </c>
      <c r="I12" t="s">
        <v>123</v>
      </c>
      <c r="J12" t="s">
        <v>122</v>
      </c>
      <c r="K12" t="s">
        <v>117</v>
      </c>
      <c r="L12" t="s">
        <v>9</v>
      </c>
      <c r="M12" t="s">
        <v>9</v>
      </c>
    </row>
    <row r="13" spans="1:13">
      <c r="A13" t="s">
        <v>150</v>
      </c>
      <c r="B13" t="s">
        <v>495</v>
      </c>
      <c r="C13" t="s">
        <v>496</v>
      </c>
      <c r="D13" t="s">
        <v>486</v>
      </c>
      <c r="E13" t="s">
        <v>487</v>
      </c>
      <c r="F13" t="s">
        <v>488</v>
      </c>
      <c r="G13" t="s">
        <v>489</v>
      </c>
      <c r="H13" t="s">
        <v>490</v>
      </c>
      <c r="I13" t="s">
        <v>153</v>
      </c>
      <c r="J13" t="s">
        <v>151</v>
      </c>
      <c r="K13" t="s">
        <v>154</v>
      </c>
      <c r="L13" t="s">
        <v>14</v>
      </c>
      <c r="M13" t="s">
        <v>118</v>
      </c>
    </row>
    <row r="14" spans="1:13">
      <c r="A14" t="s">
        <v>156</v>
      </c>
      <c r="B14" t="s">
        <v>495</v>
      </c>
      <c r="C14" t="s">
        <v>496</v>
      </c>
      <c r="D14" t="s">
        <v>533</v>
      </c>
      <c r="E14" t="s">
        <v>9</v>
      </c>
      <c r="F14" t="s">
        <v>522</v>
      </c>
      <c r="G14" t="s">
        <v>9</v>
      </c>
      <c r="H14" t="s">
        <v>534</v>
      </c>
      <c r="I14" t="s">
        <v>123</v>
      </c>
      <c r="J14" t="s">
        <v>122</v>
      </c>
      <c r="K14" t="s">
        <v>117</v>
      </c>
      <c r="L14" t="s">
        <v>9</v>
      </c>
      <c r="M14" t="s">
        <v>9</v>
      </c>
    </row>
    <row r="15" spans="1:13">
      <c r="A15" t="s">
        <v>158</v>
      </c>
      <c r="B15" t="s">
        <v>497</v>
      </c>
      <c r="C15" t="s">
        <v>498</v>
      </c>
      <c r="D15" t="s">
        <v>524</v>
      </c>
      <c r="E15" t="s">
        <v>525</v>
      </c>
      <c r="F15" t="s">
        <v>514</v>
      </c>
      <c r="G15" t="s">
        <v>526</v>
      </c>
      <c r="H15" t="s">
        <v>490</v>
      </c>
      <c r="I15" t="s">
        <v>161</v>
      </c>
      <c r="J15" t="s">
        <v>159</v>
      </c>
      <c r="K15" t="s">
        <v>117</v>
      </c>
      <c r="L15" t="s">
        <v>24</v>
      </c>
      <c r="M15" t="s">
        <v>118</v>
      </c>
    </row>
    <row r="16" spans="1:13">
      <c r="A16" t="s">
        <v>163</v>
      </c>
      <c r="B16" t="s">
        <v>497</v>
      </c>
      <c r="C16" t="s">
        <v>498</v>
      </c>
      <c r="D16" t="s">
        <v>486</v>
      </c>
      <c r="E16" t="s">
        <v>487</v>
      </c>
      <c r="F16" t="s">
        <v>488</v>
      </c>
      <c r="G16" t="s">
        <v>489</v>
      </c>
      <c r="H16" t="s">
        <v>490</v>
      </c>
      <c r="I16" t="s">
        <v>153</v>
      </c>
      <c r="J16" t="s">
        <v>151</v>
      </c>
      <c r="K16" t="s">
        <v>154</v>
      </c>
      <c r="L16" t="s">
        <v>14</v>
      </c>
      <c r="M16" t="s">
        <v>118</v>
      </c>
    </row>
    <row r="17" spans="1:13">
      <c r="A17" t="s">
        <v>165</v>
      </c>
      <c r="B17" t="s">
        <v>484</v>
      </c>
      <c r="C17" t="s">
        <v>485</v>
      </c>
      <c r="D17" t="s">
        <v>486</v>
      </c>
      <c r="E17" t="s">
        <v>487</v>
      </c>
      <c r="F17" t="s">
        <v>488</v>
      </c>
      <c r="G17" t="s">
        <v>489</v>
      </c>
      <c r="H17" t="s">
        <v>490</v>
      </c>
      <c r="I17" t="s">
        <v>153</v>
      </c>
      <c r="J17" t="s">
        <v>151</v>
      </c>
      <c r="K17" t="s">
        <v>154</v>
      </c>
      <c r="L17" t="s">
        <v>14</v>
      </c>
      <c r="M17" t="s">
        <v>118</v>
      </c>
    </row>
    <row r="18" spans="1:13">
      <c r="A18" t="s">
        <v>169</v>
      </c>
      <c r="B18" t="s">
        <v>537</v>
      </c>
      <c r="C18" t="s">
        <v>485</v>
      </c>
      <c r="D18" t="s">
        <v>533</v>
      </c>
      <c r="E18" t="s">
        <v>9</v>
      </c>
      <c r="F18" t="s">
        <v>522</v>
      </c>
      <c r="G18" t="s">
        <v>9</v>
      </c>
      <c r="H18" t="s">
        <v>534</v>
      </c>
      <c r="I18" t="s">
        <v>123</v>
      </c>
      <c r="J18" t="s">
        <v>122</v>
      </c>
      <c r="K18" t="s">
        <v>117</v>
      </c>
      <c r="L18" t="s">
        <v>9</v>
      </c>
      <c r="M18" t="s">
        <v>9</v>
      </c>
    </row>
    <row r="19" spans="1:13">
      <c r="A19" t="s">
        <v>171</v>
      </c>
      <c r="B19" t="s">
        <v>527</v>
      </c>
      <c r="C19" t="s">
        <v>528</v>
      </c>
      <c r="D19" t="s">
        <v>524</v>
      </c>
      <c r="E19" t="s">
        <v>525</v>
      </c>
      <c r="F19" t="s">
        <v>514</v>
      </c>
      <c r="G19" t="s">
        <v>526</v>
      </c>
      <c r="H19" t="s">
        <v>490</v>
      </c>
      <c r="I19" t="s">
        <v>161</v>
      </c>
      <c r="J19" t="s">
        <v>159</v>
      </c>
      <c r="K19" t="s">
        <v>117</v>
      </c>
      <c r="L19" t="s">
        <v>24</v>
      </c>
      <c r="M19" t="s">
        <v>118</v>
      </c>
    </row>
    <row r="20" spans="1:13">
      <c r="A20" t="s">
        <v>173</v>
      </c>
      <c r="B20" t="s">
        <v>529</v>
      </c>
      <c r="C20" t="s">
        <v>530</v>
      </c>
      <c r="D20" t="s">
        <v>524</v>
      </c>
      <c r="E20" t="s">
        <v>525</v>
      </c>
      <c r="F20" t="s">
        <v>514</v>
      </c>
      <c r="G20" t="s">
        <v>526</v>
      </c>
      <c r="H20" t="s">
        <v>490</v>
      </c>
      <c r="I20" t="s">
        <v>161</v>
      </c>
      <c r="J20" t="s">
        <v>159</v>
      </c>
      <c r="K20" t="s">
        <v>117</v>
      </c>
      <c r="L20" t="s">
        <v>24</v>
      </c>
      <c r="M20" t="s">
        <v>118</v>
      </c>
    </row>
    <row r="21" spans="1:13">
      <c r="A21" t="s">
        <v>175</v>
      </c>
      <c r="B21" t="s">
        <v>531</v>
      </c>
      <c r="C21" t="s">
        <v>492</v>
      </c>
      <c r="D21" t="s">
        <v>524</v>
      </c>
      <c r="E21" t="s">
        <v>525</v>
      </c>
      <c r="F21" t="s">
        <v>514</v>
      </c>
      <c r="G21" t="s">
        <v>526</v>
      </c>
      <c r="H21" t="s">
        <v>490</v>
      </c>
      <c r="I21" t="s">
        <v>161</v>
      </c>
      <c r="J21" t="s">
        <v>159</v>
      </c>
      <c r="K21" t="s">
        <v>117</v>
      </c>
      <c r="L21" t="s">
        <v>24</v>
      </c>
      <c r="M21" t="s">
        <v>118</v>
      </c>
    </row>
    <row r="22" spans="1:13">
      <c r="A22" t="s">
        <v>178</v>
      </c>
      <c r="B22" t="s">
        <v>532</v>
      </c>
      <c r="C22" t="s">
        <v>494</v>
      </c>
      <c r="D22" t="s">
        <v>524</v>
      </c>
      <c r="E22" t="s">
        <v>525</v>
      </c>
      <c r="F22" t="s">
        <v>514</v>
      </c>
      <c r="G22" t="s">
        <v>526</v>
      </c>
      <c r="H22" t="s">
        <v>490</v>
      </c>
      <c r="I22" t="s">
        <v>161</v>
      </c>
      <c r="J22" t="s">
        <v>159</v>
      </c>
      <c r="K22" t="s">
        <v>117</v>
      </c>
      <c r="L22" t="s">
        <v>24</v>
      </c>
      <c r="M22" t="s">
        <v>118</v>
      </c>
    </row>
    <row r="23" spans="1:13">
      <c r="A23" t="s">
        <v>181</v>
      </c>
      <c r="B23" t="s">
        <v>491</v>
      </c>
      <c r="C23" t="s">
        <v>492</v>
      </c>
      <c r="D23" t="s">
        <v>486</v>
      </c>
      <c r="E23" t="s">
        <v>487</v>
      </c>
      <c r="F23" t="s">
        <v>488</v>
      </c>
      <c r="G23" t="s">
        <v>489</v>
      </c>
      <c r="H23" t="s">
        <v>490</v>
      </c>
      <c r="I23" t="s">
        <v>153</v>
      </c>
      <c r="J23" t="s">
        <v>151</v>
      </c>
      <c r="K23" t="s">
        <v>154</v>
      </c>
      <c r="L23" t="s">
        <v>14</v>
      </c>
      <c r="M23" t="s">
        <v>118</v>
      </c>
    </row>
    <row r="24" spans="1:13">
      <c r="A24" t="s">
        <v>184</v>
      </c>
      <c r="B24" t="s">
        <v>491</v>
      </c>
      <c r="C24" t="s">
        <v>492</v>
      </c>
      <c r="D24" t="s">
        <v>533</v>
      </c>
      <c r="E24" t="s">
        <v>9</v>
      </c>
      <c r="F24" t="s">
        <v>522</v>
      </c>
      <c r="G24" t="s">
        <v>9</v>
      </c>
      <c r="H24" t="s">
        <v>534</v>
      </c>
      <c r="I24" t="s">
        <v>123</v>
      </c>
      <c r="J24" t="s">
        <v>122</v>
      </c>
      <c r="K24" t="s">
        <v>117</v>
      </c>
      <c r="L24" t="s">
        <v>9</v>
      </c>
      <c r="M24" t="s">
        <v>9</v>
      </c>
    </row>
    <row r="25" spans="1:13">
      <c r="A25" t="s">
        <v>186</v>
      </c>
      <c r="B25" t="s">
        <v>493</v>
      </c>
      <c r="C25" t="s">
        <v>494</v>
      </c>
      <c r="D25" t="s">
        <v>524</v>
      </c>
      <c r="E25" t="s">
        <v>525</v>
      </c>
      <c r="F25" t="s">
        <v>514</v>
      </c>
      <c r="G25" t="s">
        <v>526</v>
      </c>
      <c r="H25" t="s">
        <v>490</v>
      </c>
      <c r="I25" t="s">
        <v>161</v>
      </c>
      <c r="J25" t="s">
        <v>159</v>
      </c>
      <c r="K25" t="s">
        <v>117</v>
      </c>
      <c r="L25" t="s">
        <v>24</v>
      </c>
      <c r="M25" t="s">
        <v>118</v>
      </c>
    </row>
    <row r="26" spans="1:13">
      <c r="A26" t="s">
        <v>189</v>
      </c>
      <c r="B26" t="s">
        <v>493</v>
      </c>
      <c r="C26" t="s">
        <v>494</v>
      </c>
      <c r="D26" t="s">
        <v>486</v>
      </c>
      <c r="E26" t="s">
        <v>487</v>
      </c>
      <c r="F26" t="s">
        <v>488</v>
      </c>
      <c r="G26" t="s">
        <v>489</v>
      </c>
      <c r="H26" t="s">
        <v>490</v>
      </c>
      <c r="I26" t="s">
        <v>153</v>
      </c>
      <c r="J26" t="s">
        <v>151</v>
      </c>
      <c r="K26" t="s">
        <v>154</v>
      </c>
      <c r="L26" t="s">
        <v>14</v>
      </c>
      <c r="M26" t="s">
        <v>118</v>
      </c>
    </row>
    <row r="27" spans="1:13">
      <c r="A27" t="s">
        <v>547</v>
      </c>
      <c r="B27" t="s">
        <v>548</v>
      </c>
      <c r="D27" t="s">
        <v>246</v>
      </c>
      <c r="E27" t="s">
        <v>57</v>
      </c>
      <c r="F27" t="s">
        <v>522</v>
      </c>
      <c r="G27" t="s">
        <v>57</v>
      </c>
      <c r="H27" t="s">
        <v>522</v>
      </c>
      <c r="I27" t="s">
        <v>246</v>
      </c>
      <c r="J27" t="s">
        <v>245</v>
      </c>
      <c r="K27" t="s">
        <v>117</v>
      </c>
      <c r="L27" t="s">
        <v>57</v>
      </c>
      <c r="M27" t="s">
        <v>57</v>
      </c>
    </row>
    <row r="28" spans="1:13">
      <c r="A28" t="s">
        <v>549</v>
      </c>
      <c r="B28" t="s">
        <v>548</v>
      </c>
      <c r="D28" t="s">
        <v>236</v>
      </c>
      <c r="E28" t="s">
        <v>54</v>
      </c>
      <c r="F28" t="s">
        <v>522</v>
      </c>
      <c r="G28" t="s">
        <v>54</v>
      </c>
      <c r="H28" t="s">
        <v>522</v>
      </c>
      <c r="I28" t="s">
        <v>236</v>
      </c>
      <c r="J28" t="s">
        <v>27</v>
      </c>
      <c r="K28" t="s">
        <v>117</v>
      </c>
      <c r="L28" t="s">
        <v>54</v>
      </c>
      <c r="M28" t="s">
        <v>54</v>
      </c>
    </row>
    <row r="29" spans="1:13">
      <c r="A29" t="s">
        <v>191</v>
      </c>
      <c r="B29" t="s">
        <v>505</v>
      </c>
      <c r="C29" t="s">
        <v>506</v>
      </c>
      <c r="D29" t="s">
        <v>507</v>
      </c>
      <c r="E29" t="s">
        <v>487</v>
      </c>
      <c r="F29" t="s">
        <v>508</v>
      </c>
      <c r="G29" t="s">
        <v>489</v>
      </c>
      <c r="H29" t="s">
        <v>490</v>
      </c>
      <c r="I29" t="s">
        <v>134</v>
      </c>
      <c r="J29" t="s">
        <v>133</v>
      </c>
      <c r="K29" t="s">
        <v>135</v>
      </c>
      <c r="L29" t="s">
        <v>14</v>
      </c>
      <c r="M29" t="s">
        <v>118</v>
      </c>
    </row>
    <row r="30" spans="1:13">
      <c r="A30" t="s">
        <v>195</v>
      </c>
      <c r="B30" t="s">
        <v>505</v>
      </c>
      <c r="C30" t="s">
        <v>506</v>
      </c>
      <c r="D30" t="s">
        <v>538</v>
      </c>
      <c r="E30" t="s">
        <v>199</v>
      </c>
      <c r="F30" t="s">
        <v>522</v>
      </c>
      <c r="G30" t="s">
        <v>521</v>
      </c>
      <c r="H30" t="s">
        <v>522</v>
      </c>
      <c r="I30" t="s">
        <v>198</v>
      </c>
      <c r="J30" t="s">
        <v>196</v>
      </c>
      <c r="K30" t="s">
        <v>117</v>
      </c>
      <c r="L30" t="s">
        <v>39</v>
      </c>
      <c r="M30" t="s">
        <v>199</v>
      </c>
    </row>
    <row r="31" spans="1:13">
      <c r="A31" t="s">
        <v>202</v>
      </c>
      <c r="B31" t="s">
        <v>505</v>
      </c>
      <c r="C31" t="s">
        <v>506</v>
      </c>
      <c r="D31" t="s">
        <v>518</v>
      </c>
      <c r="E31" t="s">
        <v>519</v>
      </c>
      <c r="F31" t="s">
        <v>520</v>
      </c>
      <c r="G31" t="s">
        <v>521</v>
      </c>
      <c r="H31" t="s">
        <v>522</v>
      </c>
      <c r="I31" t="s">
        <v>204</v>
      </c>
      <c r="J31" t="s">
        <v>203</v>
      </c>
      <c r="K31" t="s">
        <v>117</v>
      </c>
      <c r="L31" t="s">
        <v>39</v>
      </c>
      <c r="M31" t="s">
        <v>205</v>
      </c>
    </row>
    <row r="32" spans="1:13">
      <c r="A32" t="s">
        <v>207</v>
      </c>
      <c r="B32" t="s">
        <v>505</v>
      </c>
      <c r="C32" t="s">
        <v>506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204</v>
      </c>
      <c r="J32" t="s">
        <v>203</v>
      </c>
      <c r="K32" t="s">
        <v>117</v>
      </c>
      <c r="L32" t="s">
        <v>39</v>
      </c>
      <c r="M32" t="s">
        <v>205</v>
      </c>
    </row>
    <row r="33" spans="1:13">
      <c r="A33" t="s">
        <v>550</v>
      </c>
      <c r="B33" t="s">
        <v>551</v>
      </c>
      <c r="D33" t="s">
        <v>258</v>
      </c>
      <c r="E33" t="s">
        <v>61</v>
      </c>
      <c r="F33" t="s">
        <v>522</v>
      </c>
      <c r="G33" t="s">
        <v>61</v>
      </c>
      <c r="H33" t="s">
        <v>522</v>
      </c>
      <c r="I33" t="s">
        <v>258</v>
      </c>
      <c r="J33" t="s">
        <v>257</v>
      </c>
      <c r="K33" t="s">
        <v>117</v>
      </c>
      <c r="L33" t="s">
        <v>61</v>
      </c>
      <c r="M33" t="s">
        <v>61</v>
      </c>
    </row>
    <row r="34" spans="1:13">
      <c r="A34" t="s">
        <v>209</v>
      </c>
      <c r="B34" t="s">
        <v>210</v>
      </c>
      <c r="C34" t="s">
        <v>509</v>
      </c>
      <c r="D34" t="s">
        <v>507</v>
      </c>
      <c r="E34" t="s">
        <v>487</v>
      </c>
      <c r="F34" t="s">
        <v>508</v>
      </c>
      <c r="G34" t="s">
        <v>489</v>
      </c>
      <c r="H34" t="s">
        <v>490</v>
      </c>
      <c r="I34" t="s">
        <v>134</v>
      </c>
      <c r="J34" t="s">
        <v>133</v>
      </c>
      <c r="K34" t="s">
        <v>135</v>
      </c>
      <c r="L34" t="s">
        <v>14</v>
      </c>
      <c r="M34" t="s">
        <v>118</v>
      </c>
    </row>
    <row r="35" spans="1:13">
      <c r="A35" t="s">
        <v>212</v>
      </c>
      <c r="B35" t="s">
        <v>210</v>
      </c>
      <c r="C35" t="s">
        <v>509</v>
      </c>
      <c r="D35" t="s">
        <v>538</v>
      </c>
      <c r="E35" t="s">
        <v>199</v>
      </c>
      <c r="F35" t="s">
        <v>522</v>
      </c>
      <c r="G35" t="s">
        <v>521</v>
      </c>
      <c r="H35" t="s">
        <v>522</v>
      </c>
      <c r="I35" t="s">
        <v>198</v>
      </c>
      <c r="J35" t="s">
        <v>196</v>
      </c>
      <c r="K35" t="s">
        <v>117</v>
      </c>
      <c r="L35" t="s">
        <v>39</v>
      </c>
      <c r="M35" t="s">
        <v>199</v>
      </c>
    </row>
    <row r="36" spans="1:13">
      <c r="A36" t="s">
        <v>214</v>
      </c>
      <c r="B36" t="s">
        <v>210</v>
      </c>
      <c r="C36" t="s">
        <v>509</v>
      </c>
      <c r="D36" t="s">
        <v>518</v>
      </c>
      <c r="E36" t="s">
        <v>519</v>
      </c>
      <c r="F36" t="s">
        <v>520</v>
      </c>
      <c r="G36" t="s">
        <v>521</v>
      </c>
      <c r="H36" t="s">
        <v>522</v>
      </c>
      <c r="I36" t="s">
        <v>204</v>
      </c>
      <c r="J36" t="s">
        <v>203</v>
      </c>
      <c r="K36" t="s">
        <v>117</v>
      </c>
      <c r="L36" t="s">
        <v>39</v>
      </c>
      <c r="M36" t="s">
        <v>205</v>
      </c>
    </row>
    <row r="37" spans="1:13">
      <c r="A37" t="s">
        <v>216</v>
      </c>
      <c r="B37" t="s">
        <v>210</v>
      </c>
      <c r="C37" t="s">
        <v>509</v>
      </c>
      <c r="D37" t="s">
        <v>518</v>
      </c>
      <c r="E37" t="s">
        <v>519</v>
      </c>
      <c r="F37" t="s">
        <v>520</v>
      </c>
      <c r="G37" t="s">
        <v>521</v>
      </c>
      <c r="H37" t="s">
        <v>522</v>
      </c>
      <c r="I37" t="s">
        <v>204</v>
      </c>
      <c r="J37" t="s">
        <v>203</v>
      </c>
      <c r="K37" t="s">
        <v>117</v>
      </c>
      <c r="L37" t="s">
        <v>39</v>
      </c>
      <c r="M37" t="s">
        <v>205</v>
      </c>
    </row>
    <row r="38" spans="1:13">
      <c r="A38" t="s">
        <v>552</v>
      </c>
      <c r="B38" t="s">
        <v>553</v>
      </c>
      <c r="D38" t="s">
        <v>258</v>
      </c>
      <c r="E38" t="s">
        <v>61</v>
      </c>
      <c r="F38" t="s">
        <v>522</v>
      </c>
      <c r="G38" t="s">
        <v>61</v>
      </c>
      <c r="H38" t="s">
        <v>522</v>
      </c>
      <c r="I38" t="s">
        <v>258</v>
      </c>
      <c r="J38" t="s">
        <v>257</v>
      </c>
      <c r="K38" t="s">
        <v>117</v>
      </c>
      <c r="L38" t="s">
        <v>61</v>
      </c>
      <c r="M38" t="s">
        <v>61</v>
      </c>
    </row>
    <row r="39" spans="1:13">
      <c r="A39" t="s">
        <v>218</v>
      </c>
      <c r="B39" t="s">
        <v>219</v>
      </c>
      <c r="C39" t="s">
        <v>523</v>
      </c>
      <c r="D39" t="s">
        <v>538</v>
      </c>
      <c r="E39" t="s">
        <v>199</v>
      </c>
      <c r="F39" t="s">
        <v>522</v>
      </c>
      <c r="G39" t="s">
        <v>521</v>
      </c>
      <c r="H39" t="s">
        <v>522</v>
      </c>
      <c r="I39" t="s">
        <v>198</v>
      </c>
      <c r="J39" t="s">
        <v>196</v>
      </c>
      <c r="K39" t="s">
        <v>117</v>
      </c>
      <c r="L39" t="s">
        <v>39</v>
      </c>
      <c r="M39" t="s">
        <v>199</v>
      </c>
    </row>
    <row r="40" spans="1:13">
      <c r="A40" t="s">
        <v>221</v>
      </c>
      <c r="B40" t="s">
        <v>219</v>
      </c>
      <c r="C40" t="s">
        <v>523</v>
      </c>
      <c r="D40" t="s">
        <v>518</v>
      </c>
      <c r="E40" t="s">
        <v>519</v>
      </c>
      <c r="F40" t="s">
        <v>520</v>
      </c>
      <c r="G40" t="s">
        <v>521</v>
      </c>
      <c r="H40" t="s">
        <v>522</v>
      </c>
      <c r="I40" t="s">
        <v>204</v>
      </c>
      <c r="J40" t="s">
        <v>203</v>
      </c>
      <c r="K40" t="s">
        <v>117</v>
      </c>
      <c r="L40" t="s">
        <v>39</v>
      </c>
      <c r="M40" t="s">
        <v>205</v>
      </c>
    </row>
    <row r="41" spans="1:13">
      <c r="A41" t="s">
        <v>223</v>
      </c>
      <c r="B41" t="s">
        <v>219</v>
      </c>
      <c r="C41" t="s">
        <v>523</v>
      </c>
      <c r="D41" t="s">
        <v>518</v>
      </c>
      <c r="E41" t="s">
        <v>519</v>
      </c>
      <c r="F41" t="s">
        <v>520</v>
      </c>
      <c r="G41" t="s">
        <v>521</v>
      </c>
      <c r="H41" t="s">
        <v>522</v>
      </c>
      <c r="I41" t="s">
        <v>204</v>
      </c>
      <c r="J41" t="s">
        <v>203</v>
      </c>
      <c r="K41" t="s">
        <v>117</v>
      </c>
      <c r="L41" t="s">
        <v>39</v>
      </c>
      <c r="M41" t="s">
        <v>205</v>
      </c>
    </row>
    <row r="42" spans="1:13">
      <c r="A42" t="s">
        <v>554</v>
      </c>
      <c r="B42" t="s">
        <v>555</v>
      </c>
      <c r="D42" t="s">
        <v>258</v>
      </c>
      <c r="E42" t="s">
        <v>61</v>
      </c>
      <c r="F42" t="s">
        <v>522</v>
      </c>
      <c r="G42" t="s">
        <v>61</v>
      </c>
      <c r="H42" t="s">
        <v>522</v>
      </c>
      <c r="I42" t="s">
        <v>258</v>
      </c>
      <c r="J42" t="s">
        <v>257</v>
      </c>
      <c r="K42" t="s">
        <v>117</v>
      </c>
      <c r="L42" t="s">
        <v>61</v>
      </c>
      <c r="M42" t="s">
        <v>61</v>
      </c>
    </row>
    <row r="43" spans="1:13">
      <c r="A43" t="s">
        <v>225</v>
      </c>
      <c r="B43" t="s">
        <v>226</v>
      </c>
      <c r="C43" t="s">
        <v>510</v>
      </c>
      <c r="D43" t="s">
        <v>507</v>
      </c>
      <c r="E43" t="s">
        <v>487</v>
      </c>
      <c r="F43" t="s">
        <v>508</v>
      </c>
      <c r="G43" t="s">
        <v>489</v>
      </c>
      <c r="H43" t="s">
        <v>490</v>
      </c>
      <c r="I43" t="s">
        <v>134</v>
      </c>
      <c r="J43" t="s">
        <v>133</v>
      </c>
      <c r="K43" t="s">
        <v>135</v>
      </c>
      <c r="L43" t="s">
        <v>14</v>
      </c>
      <c r="M43" t="s">
        <v>118</v>
      </c>
    </row>
    <row r="44" spans="1:13">
      <c r="A44" t="s">
        <v>228</v>
      </c>
      <c r="B44" t="s">
        <v>226</v>
      </c>
      <c r="C44" t="s">
        <v>510</v>
      </c>
      <c r="D44" t="s">
        <v>538</v>
      </c>
      <c r="E44" t="s">
        <v>199</v>
      </c>
      <c r="F44" t="s">
        <v>539</v>
      </c>
      <c r="G44" t="s">
        <v>521</v>
      </c>
      <c r="H44" t="s">
        <v>522</v>
      </c>
      <c r="I44" t="s">
        <v>198</v>
      </c>
      <c r="J44" t="s">
        <v>196</v>
      </c>
      <c r="K44" t="s">
        <v>117</v>
      </c>
      <c r="L44" t="s">
        <v>39</v>
      </c>
      <c r="M44" t="s">
        <v>199</v>
      </c>
    </row>
    <row r="45" spans="1:13">
      <c r="A45" t="s">
        <v>230</v>
      </c>
      <c r="B45" t="s">
        <v>226</v>
      </c>
      <c r="C45" t="s">
        <v>510</v>
      </c>
      <c r="D45" t="s">
        <v>518</v>
      </c>
      <c r="E45" t="s">
        <v>519</v>
      </c>
      <c r="F45" t="s">
        <v>520</v>
      </c>
      <c r="G45" t="s">
        <v>521</v>
      </c>
      <c r="H45" t="s">
        <v>522</v>
      </c>
      <c r="I45" t="s">
        <v>204</v>
      </c>
      <c r="J45" t="s">
        <v>203</v>
      </c>
      <c r="K45" t="s">
        <v>117</v>
      </c>
      <c r="L45" t="s">
        <v>39</v>
      </c>
      <c r="M45" t="s">
        <v>205</v>
      </c>
    </row>
    <row r="46" spans="1:13">
      <c r="A46" t="s">
        <v>232</v>
      </c>
      <c r="B46" t="s">
        <v>226</v>
      </c>
      <c r="C46" t="s">
        <v>510</v>
      </c>
      <c r="D46" t="s">
        <v>518</v>
      </c>
      <c r="E46" t="s">
        <v>519</v>
      </c>
      <c r="F46" t="s">
        <v>520</v>
      </c>
      <c r="G46" t="s">
        <v>521</v>
      </c>
      <c r="H46" t="s">
        <v>522</v>
      </c>
      <c r="I46" t="s">
        <v>204</v>
      </c>
      <c r="J46" t="s">
        <v>203</v>
      </c>
      <c r="K46" t="s">
        <v>117</v>
      </c>
      <c r="L46" t="s">
        <v>39</v>
      </c>
      <c r="M46" t="s">
        <v>205</v>
      </c>
    </row>
    <row r="47" spans="1:13">
      <c r="A47" t="s">
        <v>556</v>
      </c>
      <c r="B47" t="s">
        <v>557</v>
      </c>
      <c r="D47" t="s">
        <v>258</v>
      </c>
      <c r="E47" t="s">
        <v>61</v>
      </c>
      <c r="F47" t="s">
        <v>522</v>
      </c>
      <c r="G47" t="s">
        <v>61</v>
      </c>
      <c r="H47" t="s">
        <v>522</v>
      </c>
      <c r="I47" t="s">
        <v>258</v>
      </c>
      <c r="J47" t="s">
        <v>257</v>
      </c>
      <c r="K47" t="s">
        <v>117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MIOs</vt:lpstr>
      <vt:lpstr>Arrays</vt:lpstr>
      <vt:lpstr>Sites</vt:lpstr>
      <vt:lpstr>Subsites</vt:lpstr>
      <vt:lpstr>Nodes</vt:lpstr>
      <vt:lpstr>NodeTypes</vt:lpstr>
      <vt:lpstr>PlatformConfigurationTypes</vt:lpstr>
      <vt:lpstr>PlatformAgentTypes</vt:lpstr>
      <vt:lpstr>CGPlatforms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2013-02-09T01:16:58Z</dcterms:modified>
</cp:coreProperties>
</file>