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810"/>
  <workbookPr showInkAnnotation="0" autoCompressPictures="0"/>
  <bookViews>
    <workbookView xWindow="0" yWindow="0" windowWidth="29120" windowHeight="22280" tabRatio="669" activeTab="9"/>
  </bookViews>
  <sheets>
    <sheet name="MIOs" sheetId="14" r:id="rId1"/>
    <sheet name="Arrays" sheetId="7" r:id="rId2"/>
    <sheet name="Sites" sheetId="13" r:id="rId3"/>
    <sheet name="Subsites" sheetId="8" r:id="rId4"/>
    <sheet name="Nodes" sheetId="10" r:id="rId5"/>
    <sheet name="NTypes" sheetId="3" r:id="rId6"/>
    <sheet name="Classes" sheetId="16" r:id="rId7"/>
    <sheet name="Series" sheetId="17" r:id="rId8"/>
    <sheet name="InstAgents" sheetId="19" r:id="rId9"/>
    <sheet name="Instruments" sheetId="20" r:id="rId10"/>
    <sheet name="PlatformAgents" sheetId="6" r:id="rId11"/>
    <sheet name="PlatformConfigurationTypes" sheetId="5" r:id="rId12"/>
    <sheet name="CGPlatforms" sheetId="9" r:id="rId13"/>
    <sheet name="RSNNodes" sheetId="15" r:id="rId14"/>
  </sheets>
  <definedNames>
    <definedName name="_xlnm._FilterDatabase" localSheetId="4" hidden="1">Nodes!$A$1:$R$195</definedName>
    <definedName name="_xlnm.Extract" localSheetId="4">Nodes!$U$2:$U$50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0" l="1"/>
  <c r="I3" i="10"/>
  <c r="H3" i="10"/>
  <c r="J3" i="10"/>
  <c r="L3" i="10"/>
  <c r="K3" i="10"/>
  <c r="M3" i="10"/>
  <c r="G4" i="10"/>
  <c r="I4" i="10"/>
  <c r="H4" i="10"/>
  <c r="J4" i="10"/>
  <c r="L4" i="10"/>
  <c r="K4" i="10"/>
  <c r="M4" i="10"/>
  <c r="G5" i="10"/>
  <c r="I5" i="10"/>
  <c r="H5" i="10"/>
  <c r="J5" i="10"/>
  <c r="L5" i="10"/>
  <c r="K5" i="10"/>
  <c r="M5" i="10"/>
  <c r="G6" i="10"/>
  <c r="I6" i="10"/>
  <c r="H6" i="10"/>
  <c r="J6" i="10"/>
  <c r="L6" i="10"/>
  <c r="K6" i="10"/>
  <c r="M6" i="10"/>
  <c r="G7" i="10"/>
  <c r="I7" i="10"/>
  <c r="H7" i="10"/>
  <c r="J7" i="10"/>
  <c r="L7" i="10"/>
  <c r="K7" i="10"/>
  <c r="M7" i="10"/>
  <c r="G8" i="10"/>
  <c r="I8" i="10"/>
  <c r="L8" i="10"/>
  <c r="K8" i="10"/>
  <c r="M8" i="10"/>
  <c r="G9" i="10"/>
  <c r="I9" i="10"/>
  <c r="H9" i="10"/>
  <c r="J9" i="10"/>
  <c r="L9" i="10"/>
  <c r="K9" i="10"/>
  <c r="M9" i="10"/>
  <c r="G10" i="10"/>
  <c r="I10" i="10"/>
  <c r="L10" i="10"/>
  <c r="K10" i="10"/>
  <c r="M10" i="10"/>
  <c r="G11" i="10"/>
  <c r="I11" i="10"/>
  <c r="H11" i="10"/>
  <c r="J11" i="10"/>
  <c r="L11" i="10"/>
  <c r="K11" i="10"/>
  <c r="M11" i="10"/>
  <c r="G12" i="10"/>
  <c r="I12" i="10"/>
  <c r="H12" i="10"/>
  <c r="J12" i="10"/>
  <c r="L12" i="10"/>
  <c r="K12" i="10"/>
  <c r="M12" i="10"/>
  <c r="G13" i="10"/>
  <c r="I13" i="10"/>
  <c r="H13" i="10"/>
  <c r="J13" i="10"/>
  <c r="L13" i="10"/>
  <c r="K13" i="10"/>
  <c r="M13" i="10"/>
  <c r="G14" i="10"/>
  <c r="I14" i="10"/>
  <c r="L14" i="10"/>
  <c r="K14" i="10"/>
  <c r="M14" i="10"/>
  <c r="G15" i="10"/>
  <c r="I15" i="10"/>
  <c r="H15" i="10"/>
  <c r="J15" i="10"/>
  <c r="L15" i="10"/>
  <c r="K15" i="10"/>
  <c r="M15" i="10"/>
  <c r="G16" i="10"/>
  <c r="I16" i="10"/>
  <c r="H16" i="10"/>
  <c r="J16" i="10"/>
  <c r="L16" i="10"/>
  <c r="K16" i="10"/>
  <c r="M16" i="10"/>
  <c r="G17" i="10"/>
  <c r="I17" i="10"/>
  <c r="H17" i="10"/>
  <c r="J17" i="10"/>
  <c r="L17" i="10"/>
  <c r="K17" i="10"/>
  <c r="M17" i="10"/>
  <c r="G18" i="10"/>
  <c r="I18" i="10"/>
  <c r="L18" i="10"/>
  <c r="K18" i="10"/>
  <c r="M18" i="10"/>
  <c r="G19" i="10"/>
  <c r="I19" i="10"/>
  <c r="H19" i="10"/>
  <c r="J19" i="10"/>
  <c r="L19" i="10"/>
  <c r="K19" i="10"/>
  <c r="M19" i="10"/>
  <c r="G20" i="10"/>
  <c r="I20" i="10"/>
  <c r="L20" i="10"/>
  <c r="K20" i="10"/>
  <c r="M20" i="10"/>
  <c r="G21" i="10"/>
  <c r="I21" i="10"/>
  <c r="H21" i="10"/>
  <c r="J21" i="10"/>
  <c r="L21" i="10"/>
  <c r="K21" i="10"/>
  <c r="M21" i="10"/>
  <c r="G22" i="10"/>
  <c r="I22" i="10"/>
  <c r="H22" i="10"/>
  <c r="J22" i="10"/>
  <c r="L22" i="10"/>
  <c r="K22" i="10"/>
  <c r="M22" i="10"/>
  <c r="G23" i="10"/>
  <c r="I23" i="10"/>
  <c r="H23" i="10"/>
  <c r="J23" i="10"/>
  <c r="L23" i="10"/>
  <c r="K23" i="10"/>
  <c r="M23" i="10"/>
  <c r="G24" i="10"/>
  <c r="I24" i="10"/>
  <c r="H24" i="10"/>
  <c r="J24" i="10"/>
  <c r="L24" i="10"/>
  <c r="K24" i="10"/>
  <c r="M24" i="10"/>
  <c r="G25" i="10"/>
  <c r="I25" i="10"/>
  <c r="H25" i="10"/>
  <c r="J25" i="10"/>
  <c r="L25" i="10"/>
  <c r="K25" i="10"/>
  <c r="M25" i="10"/>
  <c r="G26" i="10"/>
  <c r="I26" i="10"/>
  <c r="H26" i="10"/>
  <c r="J26" i="10"/>
  <c r="L26" i="10"/>
  <c r="K26" i="10"/>
  <c r="M26" i="10"/>
  <c r="G27" i="10"/>
  <c r="I27" i="10"/>
  <c r="H27" i="10"/>
  <c r="J27" i="10"/>
  <c r="L27" i="10"/>
  <c r="K27" i="10"/>
  <c r="M27" i="10"/>
  <c r="G28" i="10"/>
  <c r="I28" i="10"/>
  <c r="L28" i="10"/>
  <c r="K28" i="10"/>
  <c r="M28" i="10"/>
  <c r="G29" i="10"/>
  <c r="I29" i="10"/>
  <c r="H29" i="10"/>
  <c r="J29" i="10"/>
  <c r="L29" i="10"/>
  <c r="K29" i="10"/>
  <c r="M29" i="10"/>
  <c r="G30" i="10"/>
  <c r="I30" i="10"/>
  <c r="H30" i="10"/>
  <c r="J30" i="10"/>
  <c r="L30" i="10"/>
  <c r="K30" i="10"/>
  <c r="M30" i="10"/>
  <c r="G31" i="10"/>
  <c r="I31" i="10"/>
  <c r="H31" i="10"/>
  <c r="J31" i="10"/>
  <c r="L31" i="10"/>
  <c r="K31" i="10"/>
  <c r="M31" i="10"/>
  <c r="G32" i="10"/>
  <c r="I32" i="10"/>
  <c r="H32" i="10"/>
  <c r="J32" i="10"/>
  <c r="L32" i="10"/>
  <c r="K32" i="10"/>
  <c r="M32" i="10"/>
  <c r="G33" i="10"/>
  <c r="I33" i="10"/>
  <c r="H33" i="10"/>
  <c r="J33" i="10"/>
  <c r="L33" i="10"/>
  <c r="K33" i="10"/>
  <c r="M33" i="10"/>
  <c r="G34" i="10"/>
  <c r="I34" i="10"/>
  <c r="H34" i="10"/>
  <c r="J34" i="10"/>
  <c r="L34" i="10"/>
  <c r="K34" i="10"/>
  <c r="M34" i="10"/>
  <c r="G35" i="10"/>
  <c r="I35" i="10"/>
  <c r="H35" i="10"/>
  <c r="J35" i="10"/>
  <c r="L35" i="10"/>
  <c r="K35" i="10"/>
  <c r="M35" i="10"/>
  <c r="G36" i="10"/>
  <c r="I36" i="10"/>
  <c r="H36" i="10"/>
  <c r="J36" i="10"/>
  <c r="L36" i="10"/>
  <c r="K36" i="10"/>
  <c r="M36" i="10"/>
  <c r="G37" i="10"/>
  <c r="I37" i="10"/>
  <c r="H37" i="10"/>
  <c r="J37" i="10"/>
  <c r="L37" i="10"/>
  <c r="K37" i="10"/>
  <c r="M37" i="10"/>
  <c r="G38" i="10"/>
  <c r="I38" i="10"/>
  <c r="L38" i="10"/>
  <c r="K38" i="10"/>
  <c r="M38" i="10"/>
  <c r="G39" i="10"/>
  <c r="I39" i="10"/>
  <c r="H39" i="10"/>
  <c r="J39" i="10"/>
  <c r="L39" i="10"/>
  <c r="K39" i="10"/>
  <c r="M39" i="10"/>
  <c r="G40" i="10"/>
  <c r="I40" i="10"/>
  <c r="H40" i="10"/>
  <c r="J40" i="10"/>
  <c r="L40" i="10"/>
  <c r="K40" i="10"/>
  <c r="M40" i="10"/>
  <c r="G41" i="10"/>
  <c r="I41" i="10"/>
  <c r="H41" i="10"/>
  <c r="J41" i="10"/>
  <c r="L41" i="10"/>
  <c r="K41" i="10"/>
  <c r="M41" i="10"/>
  <c r="G42" i="10"/>
  <c r="I42" i="10"/>
  <c r="H42" i="10"/>
  <c r="J42" i="10"/>
  <c r="L42" i="10"/>
  <c r="K42" i="10"/>
  <c r="M42" i="10"/>
  <c r="G43" i="10"/>
  <c r="I43" i="10"/>
  <c r="H43" i="10"/>
  <c r="J43" i="10"/>
  <c r="L43" i="10"/>
  <c r="K43" i="10"/>
  <c r="M43" i="10"/>
  <c r="G44" i="10"/>
  <c r="I44" i="10"/>
  <c r="L44" i="10"/>
  <c r="K44" i="10"/>
  <c r="M44" i="10"/>
  <c r="G45" i="10"/>
  <c r="I45" i="10"/>
  <c r="H45" i="10"/>
  <c r="J45" i="10"/>
  <c r="L45" i="10"/>
  <c r="K45" i="10"/>
  <c r="M45" i="10"/>
  <c r="G46" i="10"/>
  <c r="I46" i="10"/>
  <c r="L46" i="10"/>
  <c r="K46" i="10"/>
  <c r="M46" i="10"/>
  <c r="G47" i="10"/>
  <c r="I47" i="10"/>
  <c r="H47" i="10"/>
  <c r="J47" i="10"/>
  <c r="L47" i="10"/>
  <c r="K47" i="10"/>
  <c r="M47" i="10"/>
  <c r="G48" i="10"/>
  <c r="I48" i="10"/>
  <c r="H48" i="10"/>
  <c r="J48" i="10"/>
  <c r="L48" i="10"/>
  <c r="K48" i="10"/>
  <c r="M48" i="10"/>
  <c r="G49" i="10"/>
  <c r="I49" i="10"/>
  <c r="H49" i="10"/>
  <c r="J49" i="10"/>
  <c r="L49" i="10"/>
  <c r="K49" i="10"/>
  <c r="M49" i="10"/>
  <c r="G50" i="10"/>
  <c r="I50" i="10"/>
  <c r="H50" i="10"/>
  <c r="J50" i="10"/>
  <c r="L50" i="10"/>
  <c r="K50" i="10"/>
  <c r="M50" i="10"/>
  <c r="G51" i="10"/>
  <c r="I51" i="10"/>
  <c r="H51" i="10"/>
  <c r="J51" i="10"/>
  <c r="L51" i="10"/>
  <c r="K51" i="10"/>
  <c r="M51" i="10"/>
  <c r="G52" i="10"/>
  <c r="I52" i="10"/>
  <c r="L52" i="10"/>
  <c r="K52" i="10"/>
  <c r="M52" i="10"/>
  <c r="G53" i="10"/>
  <c r="I53" i="10"/>
  <c r="H53" i="10"/>
  <c r="J53" i="10"/>
  <c r="L53" i="10"/>
  <c r="K53" i="10"/>
  <c r="M53" i="10"/>
  <c r="G54" i="10"/>
  <c r="I54" i="10"/>
  <c r="L54" i="10"/>
  <c r="K54" i="10"/>
  <c r="M54" i="10"/>
  <c r="G55" i="10"/>
  <c r="I55" i="10"/>
  <c r="L55" i="10"/>
  <c r="K55" i="10"/>
  <c r="M55" i="10"/>
  <c r="G56" i="10"/>
  <c r="I56" i="10"/>
  <c r="H56" i="10"/>
  <c r="J56" i="10"/>
  <c r="L56" i="10"/>
  <c r="K56" i="10"/>
  <c r="M56" i="10"/>
  <c r="G57" i="10"/>
  <c r="I57" i="10"/>
  <c r="H57" i="10"/>
  <c r="J57" i="10"/>
  <c r="L57" i="10"/>
  <c r="K57" i="10"/>
  <c r="M57" i="10"/>
  <c r="G58" i="10"/>
  <c r="I58" i="10"/>
  <c r="H58" i="10"/>
  <c r="J58" i="10"/>
  <c r="L58" i="10"/>
  <c r="K58" i="10"/>
  <c r="M58" i="10"/>
  <c r="G59" i="10"/>
  <c r="I59" i="10"/>
  <c r="H59" i="10"/>
  <c r="J59" i="10"/>
  <c r="L59" i="10"/>
  <c r="K59" i="10"/>
  <c r="M59" i="10"/>
  <c r="G60" i="10"/>
  <c r="I60" i="10"/>
  <c r="H60" i="10"/>
  <c r="J60" i="10"/>
  <c r="L60" i="10"/>
  <c r="K60" i="10"/>
  <c r="M60" i="10"/>
  <c r="G61" i="10"/>
  <c r="I61" i="10"/>
  <c r="L61" i="10"/>
  <c r="K61" i="10"/>
  <c r="M61" i="10"/>
  <c r="G62" i="10"/>
  <c r="I62" i="10"/>
  <c r="H62" i="10"/>
  <c r="J62" i="10"/>
  <c r="L62" i="10"/>
  <c r="K62" i="10"/>
  <c r="M62" i="10"/>
  <c r="G63" i="10"/>
  <c r="I63" i="10"/>
  <c r="H63" i="10"/>
  <c r="J63" i="10"/>
  <c r="L63" i="10"/>
  <c r="K63" i="10"/>
  <c r="M63" i="10"/>
  <c r="G64" i="10"/>
  <c r="I64" i="10"/>
  <c r="H64" i="10"/>
  <c r="J64" i="10"/>
  <c r="L64" i="10"/>
  <c r="K64" i="10"/>
  <c r="M64" i="10"/>
  <c r="G65" i="10"/>
  <c r="I65" i="10"/>
  <c r="H65" i="10"/>
  <c r="J65" i="10"/>
  <c r="L65" i="10"/>
  <c r="K65" i="10"/>
  <c r="M65" i="10"/>
  <c r="G66" i="10"/>
  <c r="I66" i="10"/>
  <c r="H66" i="10"/>
  <c r="J66" i="10"/>
  <c r="L66" i="10"/>
  <c r="K66" i="10"/>
  <c r="M66" i="10"/>
  <c r="G67" i="10"/>
  <c r="I67" i="10"/>
  <c r="L67" i="10"/>
  <c r="K67" i="10"/>
  <c r="M67" i="10"/>
  <c r="G68" i="10"/>
  <c r="I68" i="10"/>
  <c r="H68" i="10"/>
  <c r="J68" i="10"/>
  <c r="L68" i="10"/>
  <c r="K68" i="10"/>
  <c r="M68" i="10"/>
  <c r="G69" i="10"/>
  <c r="I69" i="10"/>
  <c r="L69" i="10"/>
  <c r="K69" i="10"/>
  <c r="M69" i="10"/>
  <c r="G70" i="10"/>
  <c r="I70" i="10"/>
  <c r="H70" i="10"/>
  <c r="J70" i="10"/>
  <c r="L70" i="10"/>
  <c r="K70" i="10"/>
  <c r="M70" i="10"/>
  <c r="G71" i="10"/>
  <c r="I71" i="10"/>
  <c r="L71" i="10"/>
  <c r="K71" i="10"/>
  <c r="M71" i="10"/>
  <c r="G72" i="10"/>
  <c r="I72" i="10"/>
  <c r="H72" i="10"/>
  <c r="J72" i="10"/>
  <c r="L72" i="10"/>
  <c r="K72" i="10"/>
  <c r="M72" i="10"/>
  <c r="G73" i="10"/>
  <c r="I73" i="10"/>
  <c r="L73" i="10"/>
  <c r="K73" i="10"/>
  <c r="M73" i="10"/>
  <c r="G74" i="10"/>
  <c r="I74" i="10"/>
  <c r="H74" i="10"/>
  <c r="J74" i="10"/>
  <c r="L74" i="10"/>
  <c r="K74" i="10"/>
  <c r="M74" i="10"/>
  <c r="G75" i="10"/>
  <c r="I75" i="10"/>
  <c r="L75" i="10"/>
  <c r="K75" i="10"/>
  <c r="M75" i="10"/>
  <c r="G76" i="10"/>
  <c r="I76" i="10"/>
  <c r="H76" i="10"/>
  <c r="J76" i="10"/>
  <c r="L76" i="10"/>
  <c r="K76" i="10"/>
  <c r="M76" i="10"/>
  <c r="G77" i="10"/>
  <c r="I77" i="10"/>
  <c r="L77" i="10"/>
  <c r="K77" i="10"/>
  <c r="M77" i="10"/>
  <c r="G78" i="10"/>
  <c r="I78" i="10"/>
  <c r="H78" i="10"/>
  <c r="J78" i="10"/>
  <c r="L78" i="10"/>
  <c r="K78" i="10"/>
  <c r="M78" i="10"/>
  <c r="G79" i="10"/>
  <c r="I79" i="10"/>
  <c r="H79" i="10"/>
  <c r="J79" i="10"/>
  <c r="L79" i="10"/>
  <c r="K79" i="10"/>
  <c r="M79" i="10"/>
  <c r="G80" i="10"/>
  <c r="I80" i="10"/>
  <c r="H80" i="10"/>
  <c r="J80" i="10"/>
  <c r="L80" i="10"/>
  <c r="K80" i="10"/>
  <c r="M80" i="10"/>
  <c r="G81" i="10"/>
  <c r="I81" i="10"/>
  <c r="H81" i="10"/>
  <c r="J81" i="10"/>
  <c r="L81" i="10"/>
  <c r="K81" i="10"/>
  <c r="M81" i="10"/>
  <c r="G82" i="10"/>
  <c r="I82" i="10"/>
  <c r="H82" i="10"/>
  <c r="J82" i="10"/>
  <c r="L82" i="10"/>
  <c r="K82" i="10"/>
  <c r="M82" i="10"/>
  <c r="G83" i="10"/>
  <c r="I83" i="10"/>
  <c r="L83" i="10"/>
  <c r="K83" i="10"/>
  <c r="M83" i="10"/>
  <c r="G84" i="10"/>
  <c r="I84" i="10"/>
  <c r="H84" i="10"/>
  <c r="J84" i="10"/>
  <c r="L84" i="10"/>
  <c r="K84" i="10"/>
  <c r="M84" i="10"/>
  <c r="G85" i="10"/>
  <c r="I85" i="10"/>
  <c r="L85" i="10"/>
  <c r="K85" i="10"/>
  <c r="M85" i="10"/>
  <c r="G86" i="10"/>
  <c r="I86" i="10"/>
  <c r="L86" i="10"/>
  <c r="K86" i="10"/>
  <c r="M86" i="10"/>
  <c r="G87" i="10"/>
  <c r="I87" i="10"/>
  <c r="H87" i="10"/>
  <c r="J87" i="10"/>
  <c r="L87" i="10"/>
  <c r="K87" i="10"/>
  <c r="M87" i="10"/>
  <c r="G88" i="10"/>
  <c r="I88" i="10"/>
  <c r="H88" i="10"/>
  <c r="J88" i="10"/>
  <c r="L88" i="10"/>
  <c r="K88" i="10"/>
  <c r="M88" i="10"/>
  <c r="G89" i="10"/>
  <c r="I89" i="10"/>
  <c r="H89" i="10"/>
  <c r="J89" i="10"/>
  <c r="L89" i="10"/>
  <c r="K89" i="10"/>
  <c r="M89" i="10"/>
  <c r="G90" i="10"/>
  <c r="I90" i="10"/>
  <c r="H90" i="10"/>
  <c r="J90" i="10"/>
  <c r="L90" i="10"/>
  <c r="K90" i="10"/>
  <c r="M90" i="10"/>
  <c r="G91" i="10"/>
  <c r="I91" i="10"/>
  <c r="H91" i="10"/>
  <c r="J91" i="10"/>
  <c r="L91" i="10"/>
  <c r="K91" i="10"/>
  <c r="M91" i="10"/>
  <c r="G92" i="10"/>
  <c r="I92" i="10"/>
  <c r="H92" i="10"/>
  <c r="J92" i="10"/>
  <c r="L92" i="10"/>
  <c r="K92" i="10"/>
  <c r="M92" i="10"/>
  <c r="G93" i="10"/>
  <c r="I93" i="10"/>
  <c r="H93" i="10"/>
  <c r="J93" i="10"/>
  <c r="L93" i="10"/>
  <c r="K93" i="10"/>
  <c r="M93" i="10"/>
  <c r="G94" i="10"/>
  <c r="I94" i="10"/>
  <c r="H94" i="10"/>
  <c r="J94" i="10"/>
  <c r="L94" i="10"/>
  <c r="K94" i="10"/>
  <c r="M94" i="10"/>
  <c r="G95" i="10"/>
  <c r="I95" i="10"/>
  <c r="H95" i="10"/>
  <c r="J95" i="10"/>
  <c r="L95" i="10"/>
  <c r="K95" i="10"/>
  <c r="M95" i="10"/>
  <c r="G96" i="10"/>
  <c r="I96" i="10"/>
  <c r="H96" i="10"/>
  <c r="J96" i="10"/>
  <c r="L96" i="10"/>
  <c r="K96" i="10"/>
  <c r="M96" i="10"/>
  <c r="G97" i="10"/>
  <c r="I97" i="10"/>
  <c r="H97" i="10"/>
  <c r="J97" i="10"/>
  <c r="L97" i="10"/>
  <c r="K97" i="10"/>
  <c r="M97" i="10"/>
  <c r="G98" i="10"/>
  <c r="I98" i="10"/>
  <c r="H98" i="10"/>
  <c r="J98" i="10"/>
  <c r="L98" i="10"/>
  <c r="K98" i="10"/>
  <c r="M98" i="10"/>
  <c r="G99" i="10"/>
  <c r="I99" i="10"/>
  <c r="H99" i="10"/>
  <c r="J99" i="10"/>
  <c r="L99" i="10"/>
  <c r="K99" i="10"/>
  <c r="M99" i="10"/>
  <c r="G100" i="10"/>
  <c r="I100" i="10"/>
  <c r="H100" i="10"/>
  <c r="J100" i="10"/>
  <c r="L100" i="10"/>
  <c r="K100" i="10"/>
  <c r="M100" i="10"/>
  <c r="G101" i="10"/>
  <c r="I101" i="10"/>
  <c r="L101" i="10"/>
  <c r="K101" i="10"/>
  <c r="M101" i="10"/>
  <c r="G102" i="10"/>
  <c r="I102" i="10"/>
  <c r="H102" i="10"/>
  <c r="J102" i="10"/>
  <c r="L102" i="10"/>
  <c r="K102" i="10"/>
  <c r="M102" i="10"/>
  <c r="G103" i="10"/>
  <c r="I103" i="10"/>
  <c r="H103" i="10"/>
  <c r="J103" i="10"/>
  <c r="L103" i="10"/>
  <c r="K103" i="10"/>
  <c r="M103" i="10"/>
  <c r="G104" i="10"/>
  <c r="I104" i="10"/>
  <c r="H104" i="10"/>
  <c r="J104" i="10"/>
  <c r="L104" i="10"/>
  <c r="K104" i="10"/>
  <c r="M104" i="10"/>
  <c r="G105" i="10"/>
  <c r="I105" i="10"/>
  <c r="L105" i="10"/>
  <c r="K105" i="10"/>
  <c r="M105" i="10"/>
  <c r="G106" i="10"/>
  <c r="I106" i="10"/>
  <c r="H106" i="10"/>
  <c r="J106" i="10"/>
  <c r="L106" i="10"/>
  <c r="K106" i="10"/>
  <c r="M106" i="10"/>
  <c r="G107" i="10"/>
  <c r="I107" i="10"/>
  <c r="H107" i="10"/>
  <c r="J107" i="10"/>
  <c r="L107" i="10"/>
  <c r="K107" i="10"/>
  <c r="M107" i="10"/>
  <c r="G108" i="10"/>
  <c r="I108" i="10"/>
  <c r="H108" i="10"/>
  <c r="J108" i="10"/>
  <c r="L108" i="10"/>
  <c r="K108" i="10"/>
  <c r="M108" i="10"/>
  <c r="G109" i="10"/>
  <c r="I109" i="10"/>
  <c r="H109" i="10"/>
  <c r="J109" i="10"/>
  <c r="L109" i="10"/>
  <c r="K109" i="10"/>
  <c r="M109" i="10"/>
  <c r="G110" i="10"/>
  <c r="I110" i="10"/>
  <c r="L110" i="10"/>
  <c r="K110" i="10"/>
  <c r="M110" i="10"/>
  <c r="G111" i="10"/>
  <c r="I111" i="10"/>
  <c r="H111" i="10"/>
  <c r="J111" i="10"/>
  <c r="L111" i="10"/>
  <c r="K111" i="10"/>
  <c r="M111" i="10"/>
  <c r="G112" i="10"/>
  <c r="I112" i="10"/>
  <c r="L112" i="10"/>
  <c r="K112" i="10"/>
  <c r="M112" i="10"/>
  <c r="G113" i="10"/>
  <c r="I113" i="10"/>
  <c r="H113" i="10"/>
  <c r="J113" i="10"/>
  <c r="L113" i="10"/>
  <c r="K113" i="10"/>
  <c r="M113" i="10"/>
  <c r="G114" i="10"/>
  <c r="I114" i="10"/>
  <c r="H114" i="10"/>
  <c r="J114" i="10"/>
  <c r="L114" i="10"/>
  <c r="K114" i="10"/>
  <c r="M114" i="10"/>
  <c r="G115" i="10"/>
  <c r="I115" i="10"/>
  <c r="H115" i="10"/>
  <c r="J115" i="10"/>
  <c r="L115" i="10"/>
  <c r="K115" i="10"/>
  <c r="M115" i="10"/>
  <c r="G116" i="10"/>
  <c r="I116" i="10"/>
  <c r="H116" i="10"/>
  <c r="J116" i="10"/>
  <c r="L116" i="10"/>
  <c r="K116" i="10"/>
  <c r="M116" i="10"/>
  <c r="G117" i="10"/>
  <c r="I117" i="10"/>
  <c r="L117" i="10"/>
  <c r="K117" i="10"/>
  <c r="M117" i="10"/>
  <c r="G118" i="10"/>
  <c r="I118" i="10"/>
  <c r="H118" i="10"/>
  <c r="J118" i="10"/>
  <c r="L118" i="10"/>
  <c r="K118" i="10"/>
  <c r="M118" i="10"/>
  <c r="G119" i="10"/>
  <c r="I119" i="10"/>
  <c r="H119" i="10"/>
  <c r="J119" i="10"/>
  <c r="L119" i="10"/>
  <c r="K119" i="10"/>
  <c r="M119" i="10"/>
  <c r="G120" i="10"/>
  <c r="I120" i="10"/>
  <c r="H120" i="10"/>
  <c r="J120" i="10"/>
  <c r="L120" i="10"/>
  <c r="K120" i="10"/>
  <c r="M120" i="10"/>
  <c r="G121" i="10"/>
  <c r="I121" i="10"/>
  <c r="L121" i="10"/>
  <c r="K121" i="10"/>
  <c r="M121" i="10"/>
  <c r="G122" i="10"/>
  <c r="I122" i="10"/>
  <c r="H122" i="10"/>
  <c r="J122" i="10"/>
  <c r="L122" i="10"/>
  <c r="K122" i="10"/>
  <c r="M122" i="10"/>
  <c r="G123" i="10"/>
  <c r="I123" i="10"/>
  <c r="H123" i="10"/>
  <c r="J123" i="10"/>
  <c r="L123" i="10"/>
  <c r="K123" i="10"/>
  <c r="M123" i="10"/>
  <c r="G124" i="10"/>
  <c r="I124" i="10"/>
  <c r="H124" i="10"/>
  <c r="J124" i="10"/>
  <c r="L124" i="10"/>
  <c r="K124" i="10"/>
  <c r="M124" i="10"/>
  <c r="G125" i="10"/>
  <c r="I125" i="10"/>
  <c r="L125" i="10"/>
  <c r="K125" i="10"/>
  <c r="M125" i="10"/>
  <c r="G126" i="10"/>
  <c r="I126" i="10"/>
  <c r="H126" i="10"/>
  <c r="J126" i="10"/>
  <c r="L126" i="10"/>
  <c r="K126" i="10"/>
  <c r="M126" i="10"/>
  <c r="G127" i="10"/>
  <c r="I127" i="10"/>
  <c r="L127" i="10"/>
  <c r="K127" i="10"/>
  <c r="M127" i="10"/>
  <c r="G128" i="10"/>
  <c r="I128" i="10"/>
  <c r="H128" i="10"/>
  <c r="J128" i="10"/>
  <c r="L128" i="10"/>
  <c r="K128" i="10"/>
  <c r="M128" i="10"/>
  <c r="G129" i="10"/>
  <c r="I129" i="10"/>
  <c r="H129" i="10"/>
  <c r="J129" i="10"/>
  <c r="L129" i="10"/>
  <c r="K129" i="10"/>
  <c r="M129" i="10"/>
  <c r="G130" i="10"/>
  <c r="I130" i="10"/>
  <c r="H130" i="10"/>
  <c r="J130" i="10"/>
  <c r="L130" i="10"/>
  <c r="K130" i="10"/>
  <c r="M130" i="10"/>
  <c r="G131" i="10"/>
  <c r="I131" i="10"/>
  <c r="H131" i="10"/>
  <c r="J131" i="10"/>
  <c r="L131" i="10"/>
  <c r="K131" i="10"/>
  <c r="M131" i="10"/>
  <c r="G132" i="10"/>
  <c r="I132" i="10"/>
  <c r="L132" i="10"/>
  <c r="K132" i="10"/>
  <c r="M132" i="10"/>
  <c r="G133" i="10"/>
  <c r="I133" i="10"/>
  <c r="H133" i="10"/>
  <c r="J133" i="10"/>
  <c r="L133" i="10"/>
  <c r="K133" i="10"/>
  <c r="M133" i="10"/>
  <c r="G134" i="10"/>
  <c r="I134" i="10"/>
  <c r="H134" i="10"/>
  <c r="J134" i="10"/>
  <c r="L134" i="10"/>
  <c r="K134" i="10"/>
  <c r="M134" i="10"/>
  <c r="G135" i="10"/>
  <c r="I135" i="10"/>
  <c r="H135" i="10"/>
  <c r="J135" i="10"/>
  <c r="L135" i="10"/>
  <c r="K135" i="10"/>
  <c r="M135" i="10"/>
  <c r="G136" i="10"/>
  <c r="I136" i="10"/>
  <c r="H136" i="10"/>
  <c r="J136" i="10"/>
  <c r="L136" i="10"/>
  <c r="K136" i="10"/>
  <c r="M136" i="10"/>
  <c r="G137" i="10"/>
  <c r="I137" i="10"/>
  <c r="L137" i="10"/>
  <c r="K137" i="10"/>
  <c r="M137" i="10"/>
  <c r="G138" i="10"/>
  <c r="I138" i="10"/>
  <c r="H138" i="10"/>
  <c r="J138" i="10"/>
  <c r="L138" i="10"/>
  <c r="K138" i="10"/>
  <c r="M138" i="10"/>
  <c r="G139" i="10"/>
  <c r="I139" i="10"/>
  <c r="L139" i="10"/>
  <c r="K139" i="10"/>
  <c r="M139" i="10"/>
  <c r="G140" i="10"/>
  <c r="I140" i="10"/>
  <c r="H140" i="10"/>
  <c r="J140" i="10"/>
  <c r="L140" i="10"/>
  <c r="K140" i="10"/>
  <c r="M140" i="10"/>
  <c r="G141" i="10"/>
  <c r="I141" i="10"/>
  <c r="H141" i="10"/>
  <c r="J141" i="10"/>
  <c r="L141" i="10"/>
  <c r="K141" i="10"/>
  <c r="M141" i="10"/>
  <c r="G142" i="10"/>
  <c r="I142" i="10"/>
  <c r="H142" i="10"/>
  <c r="J142" i="10"/>
  <c r="L142" i="10"/>
  <c r="K142" i="10"/>
  <c r="M142" i="10"/>
  <c r="G143" i="10"/>
  <c r="I143" i="10"/>
  <c r="H143" i="10"/>
  <c r="J143" i="10"/>
  <c r="L143" i="10"/>
  <c r="K143" i="10"/>
  <c r="M143" i="10"/>
  <c r="G144" i="10"/>
  <c r="I144" i="10"/>
  <c r="L144" i="10"/>
  <c r="K144" i="10"/>
  <c r="M144" i="10"/>
  <c r="G145" i="10"/>
  <c r="I145" i="10"/>
  <c r="H145" i="10"/>
  <c r="J145" i="10"/>
  <c r="L145" i="10"/>
  <c r="K145" i="10"/>
  <c r="M145" i="10"/>
  <c r="G146" i="10"/>
  <c r="I146" i="10"/>
  <c r="H146" i="10"/>
  <c r="J146" i="10"/>
  <c r="L146" i="10"/>
  <c r="K146" i="10"/>
  <c r="M146" i="10"/>
  <c r="G147" i="10"/>
  <c r="I147" i="10"/>
  <c r="H147" i="10"/>
  <c r="J147" i="10"/>
  <c r="L147" i="10"/>
  <c r="K147" i="10"/>
  <c r="M147" i="10"/>
  <c r="G148" i="10"/>
  <c r="I148" i="10"/>
  <c r="L148" i="10"/>
  <c r="K148" i="10"/>
  <c r="M148" i="10"/>
  <c r="G149" i="10"/>
  <c r="I149" i="10"/>
  <c r="H149" i="10"/>
  <c r="J149" i="10"/>
  <c r="L149" i="10"/>
  <c r="K149" i="10"/>
  <c r="M149" i="10"/>
  <c r="G150" i="10"/>
  <c r="I150" i="10"/>
  <c r="H150" i="10"/>
  <c r="J150" i="10"/>
  <c r="L150" i="10"/>
  <c r="K150" i="10"/>
  <c r="M150" i="10"/>
  <c r="G151" i="10"/>
  <c r="I151" i="10"/>
  <c r="H151" i="10"/>
  <c r="J151" i="10"/>
  <c r="L151" i="10"/>
  <c r="K151" i="10"/>
  <c r="M151" i="10"/>
  <c r="G152" i="10"/>
  <c r="I152" i="10"/>
  <c r="H152" i="10"/>
  <c r="J152" i="10"/>
  <c r="L152" i="10"/>
  <c r="K152" i="10"/>
  <c r="M152" i="10"/>
  <c r="G153" i="10"/>
  <c r="I153" i="10"/>
  <c r="L153" i="10"/>
  <c r="K153" i="10"/>
  <c r="M153" i="10"/>
  <c r="G154" i="10"/>
  <c r="I154" i="10"/>
  <c r="H154" i="10"/>
  <c r="J154" i="10"/>
  <c r="L154" i="10"/>
  <c r="K154" i="10"/>
  <c r="M154" i="10"/>
  <c r="G155" i="10"/>
  <c r="I155" i="10"/>
  <c r="L155" i="10"/>
  <c r="K155" i="10"/>
  <c r="M155" i="10"/>
  <c r="G156" i="10"/>
  <c r="I156" i="10"/>
  <c r="H156" i="10"/>
  <c r="J156" i="10"/>
  <c r="L156" i="10"/>
  <c r="K156" i="10"/>
  <c r="M156" i="10"/>
  <c r="G157" i="10"/>
  <c r="I157" i="10"/>
  <c r="H157" i="10"/>
  <c r="J157" i="10"/>
  <c r="L157" i="10"/>
  <c r="K157" i="10"/>
  <c r="M157" i="10"/>
  <c r="G158" i="10"/>
  <c r="I158" i="10"/>
  <c r="H158" i="10"/>
  <c r="J158" i="10"/>
  <c r="L158" i="10"/>
  <c r="K158" i="10"/>
  <c r="M158" i="10"/>
  <c r="G159" i="10"/>
  <c r="I159" i="10"/>
  <c r="H159" i="10"/>
  <c r="J159" i="10"/>
  <c r="L159" i="10"/>
  <c r="K159" i="10"/>
  <c r="M159" i="10"/>
  <c r="G160" i="10"/>
  <c r="I160" i="10"/>
  <c r="L160" i="10"/>
  <c r="K160" i="10"/>
  <c r="M160" i="10"/>
  <c r="G161" i="10"/>
  <c r="I161" i="10"/>
  <c r="L161" i="10"/>
  <c r="K161" i="10"/>
  <c r="M161" i="10"/>
  <c r="G162" i="10"/>
  <c r="I162" i="10"/>
  <c r="L162" i="10"/>
  <c r="K162" i="10"/>
  <c r="M162" i="10"/>
  <c r="G163" i="10"/>
  <c r="I163" i="10"/>
  <c r="L163" i="10"/>
  <c r="K163" i="10"/>
  <c r="M163" i="10"/>
  <c r="G164" i="10"/>
  <c r="I164" i="10"/>
  <c r="L164" i="10"/>
  <c r="K164" i="10"/>
  <c r="M164" i="10"/>
  <c r="G165" i="10"/>
  <c r="I165" i="10"/>
  <c r="L165" i="10"/>
  <c r="K165" i="10"/>
  <c r="M165" i="10"/>
  <c r="G166" i="10"/>
  <c r="I166" i="10"/>
  <c r="L166" i="10"/>
  <c r="K166" i="10"/>
  <c r="M166" i="10"/>
  <c r="G167" i="10"/>
  <c r="I167" i="10"/>
  <c r="L167" i="10"/>
  <c r="K167" i="10"/>
  <c r="M167" i="10"/>
  <c r="G168" i="10"/>
  <c r="I168" i="10"/>
  <c r="H168" i="10"/>
  <c r="J168" i="10"/>
  <c r="L168" i="10"/>
  <c r="K168" i="10"/>
  <c r="M168" i="10"/>
  <c r="G169" i="10"/>
  <c r="I169" i="10"/>
  <c r="H169" i="10"/>
  <c r="J169" i="10"/>
  <c r="L169" i="10"/>
  <c r="K169" i="10"/>
  <c r="M169" i="10"/>
  <c r="G170" i="10"/>
  <c r="I170" i="10"/>
  <c r="H170" i="10"/>
  <c r="J170" i="10"/>
  <c r="L170" i="10"/>
  <c r="K170" i="10"/>
  <c r="M170" i="10"/>
  <c r="G171" i="10"/>
  <c r="I171" i="10"/>
  <c r="H171" i="10"/>
  <c r="J171" i="10"/>
  <c r="L171" i="10"/>
  <c r="K171" i="10"/>
  <c r="M171" i="10"/>
  <c r="G172" i="10"/>
  <c r="I172" i="10"/>
  <c r="H172" i="10"/>
  <c r="J172" i="10"/>
  <c r="L172" i="10"/>
  <c r="K172" i="10"/>
  <c r="M172" i="10"/>
  <c r="G173" i="10"/>
  <c r="I173" i="10"/>
  <c r="H173" i="10"/>
  <c r="J173" i="10"/>
  <c r="L173" i="10"/>
  <c r="K173" i="10"/>
  <c r="M173" i="10"/>
  <c r="G174" i="10"/>
  <c r="I174" i="10"/>
  <c r="H174" i="10"/>
  <c r="J174" i="10"/>
  <c r="L174" i="10"/>
  <c r="K174" i="10"/>
  <c r="M174" i="10"/>
  <c r="G175" i="10"/>
  <c r="I175" i="10"/>
  <c r="H175" i="10"/>
  <c r="J175" i="10"/>
  <c r="L175" i="10"/>
  <c r="K175" i="10"/>
  <c r="M175" i="10"/>
  <c r="G176" i="10"/>
  <c r="I176" i="10"/>
  <c r="H176" i="10"/>
  <c r="J176" i="10"/>
  <c r="L176" i="10"/>
  <c r="K176" i="10"/>
  <c r="M176" i="10"/>
  <c r="G177" i="10"/>
  <c r="I177" i="10"/>
  <c r="H177" i="10"/>
  <c r="J177" i="10"/>
  <c r="L177" i="10"/>
  <c r="K177" i="10"/>
  <c r="M177" i="10"/>
  <c r="G178" i="10"/>
  <c r="I178" i="10"/>
  <c r="H178" i="10"/>
  <c r="J178" i="10"/>
  <c r="L178" i="10"/>
  <c r="K178" i="10"/>
  <c r="M178" i="10"/>
  <c r="G179" i="10"/>
  <c r="I179" i="10"/>
  <c r="H179" i="10"/>
  <c r="J179" i="10"/>
  <c r="L179" i="10"/>
  <c r="K179" i="10"/>
  <c r="M179" i="10"/>
  <c r="G180" i="10"/>
  <c r="I180" i="10"/>
  <c r="H180" i="10"/>
  <c r="J180" i="10"/>
  <c r="L180" i="10"/>
  <c r="K180" i="10"/>
  <c r="M180" i="10"/>
  <c r="G181" i="10"/>
  <c r="I181" i="10"/>
  <c r="H181" i="10"/>
  <c r="J181" i="10"/>
  <c r="L181" i="10"/>
  <c r="K181" i="10"/>
  <c r="M181" i="10"/>
  <c r="G182" i="10"/>
  <c r="I182" i="10"/>
  <c r="H182" i="10"/>
  <c r="J182" i="10"/>
  <c r="L182" i="10"/>
  <c r="K182" i="10"/>
  <c r="M182" i="10"/>
  <c r="G183" i="10"/>
  <c r="I183" i="10"/>
  <c r="H183" i="10"/>
  <c r="J183" i="10"/>
  <c r="L183" i="10"/>
  <c r="K183" i="10"/>
  <c r="M183" i="10"/>
  <c r="G184" i="10"/>
  <c r="I184" i="10"/>
  <c r="H184" i="10"/>
  <c r="J184" i="10"/>
  <c r="L184" i="10"/>
  <c r="K184" i="10"/>
  <c r="M184" i="10"/>
  <c r="G185" i="10"/>
  <c r="I185" i="10"/>
  <c r="H185" i="10"/>
  <c r="J185" i="10"/>
  <c r="L185" i="10"/>
  <c r="K185" i="10"/>
  <c r="M185" i="10"/>
  <c r="G186" i="10"/>
  <c r="I186" i="10"/>
  <c r="H186" i="10"/>
  <c r="J186" i="10"/>
  <c r="L186" i="10"/>
  <c r="K186" i="10"/>
  <c r="M186" i="10"/>
  <c r="G187" i="10"/>
  <c r="I187" i="10"/>
  <c r="H187" i="10"/>
  <c r="J187" i="10"/>
  <c r="L187" i="10"/>
  <c r="K187" i="10"/>
  <c r="M187" i="10"/>
  <c r="G188" i="10"/>
  <c r="I188" i="10"/>
  <c r="H188" i="10"/>
  <c r="J188" i="10"/>
  <c r="L188" i="10"/>
  <c r="K188" i="10"/>
  <c r="M188" i="10"/>
  <c r="G189" i="10"/>
  <c r="I189" i="10"/>
  <c r="H189" i="10"/>
  <c r="J189" i="10"/>
  <c r="L189" i="10"/>
  <c r="K189" i="10"/>
  <c r="M189" i="10"/>
  <c r="G190" i="10"/>
  <c r="I190" i="10"/>
  <c r="H190" i="10"/>
  <c r="J190" i="10"/>
  <c r="L190" i="10"/>
  <c r="K190" i="10"/>
  <c r="M190" i="10"/>
  <c r="G191" i="10"/>
  <c r="I191" i="10"/>
  <c r="H191" i="10"/>
  <c r="J191" i="10"/>
  <c r="L191" i="10"/>
  <c r="K191" i="10"/>
  <c r="M191" i="10"/>
  <c r="G192" i="10"/>
  <c r="I192" i="10"/>
  <c r="H192" i="10"/>
  <c r="J192" i="10"/>
  <c r="L192" i="10"/>
  <c r="K192" i="10"/>
  <c r="M192" i="10"/>
  <c r="G193" i="10"/>
  <c r="I193" i="10"/>
  <c r="H193" i="10"/>
  <c r="J193" i="10"/>
  <c r="L193" i="10"/>
  <c r="K193" i="10"/>
  <c r="M193" i="10"/>
  <c r="G194" i="10"/>
  <c r="I194" i="10"/>
  <c r="H194" i="10"/>
  <c r="J194" i="10"/>
  <c r="L194" i="10"/>
  <c r="K194" i="10"/>
  <c r="M194" i="10"/>
  <c r="G195" i="10"/>
  <c r="I195" i="10"/>
  <c r="H195" i="10"/>
  <c r="J195" i="10"/>
  <c r="L195" i="10"/>
  <c r="K195" i="10"/>
  <c r="M195" i="10"/>
  <c r="G2" i="10"/>
  <c r="I2" i="10"/>
  <c r="L2" i="10"/>
  <c r="K2" i="10"/>
  <c r="M2" i="10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2" i="8"/>
  <c r="E2" i="8"/>
  <c r="G2" i="8"/>
  <c r="E3" i="8"/>
  <c r="G3" i="8"/>
  <c r="E4" i="8"/>
  <c r="G4" i="8"/>
  <c r="E5" i="8"/>
  <c r="G5" i="8"/>
  <c r="E6" i="8"/>
  <c r="G6" i="8"/>
  <c r="E7" i="8"/>
  <c r="G7" i="8"/>
  <c r="E8" i="8"/>
  <c r="G8" i="8"/>
  <c r="E9" i="8"/>
  <c r="G9" i="8"/>
  <c r="E10" i="8"/>
  <c r="G10" i="8"/>
  <c r="E11" i="8"/>
  <c r="G11" i="8"/>
  <c r="E12" i="8"/>
  <c r="G12" i="8"/>
  <c r="E13" i="8"/>
  <c r="G13" i="8"/>
  <c r="E14" i="8"/>
  <c r="G14" i="8"/>
  <c r="E15" i="8"/>
  <c r="G15" i="8"/>
  <c r="E16" i="8"/>
  <c r="G16" i="8"/>
  <c r="E17" i="8"/>
  <c r="G17" i="8"/>
  <c r="E18" i="8"/>
  <c r="G18" i="8"/>
  <c r="E19" i="8"/>
  <c r="G19" i="8"/>
  <c r="E20" i="8"/>
  <c r="G20" i="8"/>
  <c r="E21" i="8"/>
  <c r="G21" i="8"/>
  <c r="E22" i="8"/>
  <c r="G22" i="8"/>
  <c r="E23" i="8"/>
  <c r="G23" i="8"/>
  <c r="E24" i="8"/>
  <c r="G24" i="8"/>
  <c r="E25" i="8"/>
  <c r="G25" i="8"/>
  <c r="E26" i="8"/>
  <c r="G26" i="8"/>
  <c r="E27" i="8"/>
  <c r="G27" i="8"/>
  <c r="E28" i="8"/>
  <c r="G28" i="8"/>
  <c r="E29" i="8"/>
  <c r="G29" i="8"/>
  <c r="E30" i="8"/>
  <c r="G30" i="8"/>
  <c r="E31" i="8"/>
  <c r="G31" i="8"/>
  <c r="E32" i="8"/>
  <c r="G32" i="8"/>
  <c r="E33" i="8"/>
  <c r="G33" i="8"/>
  <c r="E34" i="8"/>
  <c r="G34" i="8"/>
  <c r="E35" i="8"/>
  <c r="G35" i="8"/>
  <c r="E36" i="8"/>
  <c r="G36" i="8"/>
  <c r="E37" i="8"/>
  <c r="G37" i="8"/>
  <c r="E38" i="8"/>
  <c r="G38" i="8"/>
  <c r="E39" i="8"/>
  <c r="G39" i="8"/>
  <c r="E40" i="8"/>
  <c r="G40" i="8"/>
  <c r="E41" i="8"/>
  <c r="G41" i="8"/>
  <c r="E42" i="8"/>
  <c r="G42" i="8"/>
  <c r="E43" i="8"/>
  <c r="G43" i="8"/>
  <c r="E44" i="8"/>
  <c r="G44" i="8"/>
  <c r="E45" i="8"/>
  <c r="G45" i="8"/>
  <c r="E46" i="8"/>
  <c r="G46" i="8"/>
  <c r="E47" i="8"/>
  <c r="G47" i="8"/>
  <c r="E48" i="8"/>
  <c r="G48" i="8"/>
  <c r="E49" i="8"/>
  <c r="G49" i="8"/>
  <c r="E50" i="8"/>
  <c r="G50" i="8"/>
  <c r="E51" i="8"/>
  <c r="G51" i="8"/>
  <c r="E52" i="8"/>
  <c r="G52" i="8"/>
  <c r="E53" i="8"/>
  <c r="G53" i="8"/>
  <c r="E54" i="8"/>
  <c r="G54" i="8"/>
  <c r="E55" i="8"/>
  <c r="G55" i="8"/>
  <c r="E56" i="8"/>
  <c r="G56" i="8"/>
  <c r="E57" i="8"/>
  <c r="G57" i="8"/>
  <c r="E58" i="8"/>
  <c r="G58" i="8"/>
  <c r="E59" i="8"/>
  <c r="G59" i="8"/>
  <c r="E29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30" i="13"/>
  <c r="E31" i="13"/>
  <c r="E32" i="13"/>
  <c r="E2" i="13"/>
  <c r="H160" i="10"/>
  <c r="H161" i="10"/>
  <c r="H162" i="10"/>
  <c r="H163" i="10"/>
  <c r="H164" i="10"/>
  <c r="H165" i="10"/>
  <c r="H166" i="10"/>
  <c r="H167" i="10"/>
  <c r="C29" i="13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30" i="13"/>
  <c r="C31" i="13"/>
  <c r="C32" i="13"/>
  <c r="H8" i="10"/>
  <c r="H10" i="10"/>
  <c r="H14" i="10"/>
  <c r="H18" i="10"/>
  <c r="H20" i="10"/>
  <c r="H28" i="10"/>
  <c r="H38" i="10"/>
  <c r="H44" i="10"/>
  <c r="H46" i="10"/>
  <c r="H52" i="10"/>
  <c r="H54" i="10"/>
  <c r="H55" i="10"/>
  <c r="H61" i="10"/>
  <c r="H67" i="10"/>
  <c r="H69" i="10"/>
  <c r="H71" i="10"/>
  <c r="H73" i="10"/>
  <c r="H75" i="10"/>
  <c r="H77" i="10"/>
  <c r="H83" i="10"/>
  <c r="H85" i="10"/>
  <c r="H86" i="10"/>
  <c r="H101" i="10"/>
  <c r="H105" i="10"/>
  <c r="H110" i="10"/>
  <c r="H112" i="10"/>
  <c r="H117" i="10"/>
  <c r="H121" i="10"/>
  <c r="H125" i="10"/>
  <c r="H127" i="10"/>
  <c r="H132" i="10"/>
  <c r="H137" i="10"/>
  <c r="H139" i="10"/>
  <c r="H144" i="10"/>
  <c r="H148" i="10"/>
  <c r="H153" i="10"/>
  <c r="H155" i="10"/>
  <c r="H2" i="10"/>
  <c r="G3" i="15"/>
  <c r="G4" i="15"/>
  <c r="G5" i="15"/>
  <c r="G6" i="15"/>
  <c r="G9" i="15"/>
  <c r="G10" i="15"/>
  <c r="G11" i="15"/>
  <c r="G12" i="15"/>
  <c r="G13" i="15"/>
  <c r="G14" i="15"/>
  <c r="G15" i="15"/>
  <c r="G16" i="15"/>
  <c r="G17" i="15"/>
  <c r="G18" i="15"/>
  <c r="G21" i="15"/>
  <c r="G22" i="15"/>
  <c r="G23" i="15"/>
  <c r="G24" i="15"/>
  <c r="G25" i="15"/>
  <c r="G26" i="15"/>
  <c r="G27" i="15"/>
  <c r="G28" i="15"/>
  <c r="G29" i="15"/>
  <c r="G30" i="15"/>
  <c r="G31" i="15"/>
  <c r="G34" i="15"/>
  <c r="G35" i="15"/>
  <c r="G36" i="15"/>
  <c r="G37" i="15"/>
  <c r="G38" i="15"/>
  <c r="G39" i="15"/>
  <c r="G40" i="15"/>
  <c r="G41" i="15"/>
  <c r="G42" i="15"/>
  <c r="G43" i="15"/>
  <c r="E32" i="15"/>
  <c r="E19" i="15"/>
  <c r="E7" i="15"/>
  <c r="E43" i="15"/>
  <c r="G8" i="15"/>
  <c r="G20" i="15"/>
  <c r="G33" i="15"/>
  <c r="E4" i="15"/>
  <c r="E5" i="15"/>
  <c r="E6" i="15"/>
  <c r="E8" i="15"/>
  <c r="E9" i="15"/>
  <c r="E10" i="15"/>
  <c r="E11" i="15"/>
  <c r="E12" i="15"/>
  <c r="E13" i="15"/>
  <c r="E14" i="15"/>
  <c r="E15" i="15"/>
  <c r="E16" i="15"/>
  <c r="E17" i="15"/>
  <c r="E18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3" i="15"/>
  <c r="E34" i="15"/>
  <c r="E35" i="15"/>
  <c r="E36" i="15"/>
  <c r="E37" i="15"/>
  <c r="E38" i="15"/>
  <c r="E39" i="15"/>
  <c r="E40" i="15"/>
  <c r="E41" i="15"/>
  <c r="E42" i="15"/>
  <c r="E3" i="15"/>
  <c r="E2" i="15"/>
</calcChain>
</file>

<file path=xl/sharedStrings.xml><?xml version="1.0" encoding="utf-8"?>
<sst xmlns="http://schemas.openxmlformats.org/spreadsheetml/2006/main" count="6337" uniqueCount="1224">
  <si>
    <t>Platform Reference ID</t>
  </si>
  <si>
    <t>Platform Configuration Type</t>
  </si>
  <si>
    <t>Platform Agent Type</t>
  </si>
  <si>
    <t>Deployment Lead</t>
  </si>
  <si>
    <t>CE01ISSM-LM001</t>
  </si>
  <si>
    <t>DCL-PCLP</t>
  </si>
  <si>
    <t>CPOP-CMDS</t>
  </si>
  <si>
    <t>EA</t>
  </si>
  <si>
    <t>CE01ISSP-CP001</t>
  </si>
  <si>
    <t>CPVN-PC</t>
  </si>
  <si>
    <t>CE02SHBP-BP001</t>
  </si>
  <si>
    <t>RSN-PC</t>
  </si>
  <si>
    <t>CPOP-ROMS</t>
  </si>
  <si>
    <t>CE02SHSM-SM001</t>
  </si>
  <si>
    <t>DCL-PCFP</t>
  </si>
  <si>
    <t>CICU-SMPC</t>
  </si>
  <si>
    <t>CE02SHSP-CP001</t>
  </si>
  <si>
    <t>CE04OSBP-BP001</t>
  </si>
  <si>
    <t>CE04OSSM-SM001</t>
  </si>
  <si>
    <t>CE06ISSM-LM001</t>
  </si>
  <si>
    <t>CE06ISSP-CP001</t>
  </si>
  <si>
    <t>CE07SHSM-HM001</t>
  </si>
  <si>
    <t>CE07SHSP-CP001</t>
  </si>
  <si>
    <t>CE09OSPM-WF001</t>
  </si>
  <si>
    <t>DCL-STC</t>
  </si>
  <si>
    <t>CE09OSSM-HM001</t>
  </si>
  <si>
    <t>CP01CNSM-HM001</t>
  </si>
  <si>
    <t>CG</t>
  </si>
  <si>
    <t>CP01CNSP-CP001</t>
  </si>
  <si>
    <t>CP02PMCI-WF001</t>
  </si>
  <si>
    <t>CP02PMCO-WF001</t>
  </si>
  <si>
    <t>CP02PMUI-WF001</t>
  </si>
  <si>
    <t>CP02PMUO-WF001</t>
  </si>
  <si>
    <t>CP03ISSM-HM001</t>
  </si>
  <si>
    <t>CP03ISSP-CP001</t>
  </si>
  <si>
    <t>CP04OSPM-WF001</t>
  </si>
  <si>
    <t>CP04OSSM-HM001</t>
  </si>
  <si>
    <t>GA01SUMO-SM001</t>
  </si>
  <si>
    <t>GA02HYPM-GP001</t>
  </si>
  <si>
    <t>SIO-PC</t>
  </si>
  <si>
    <t>CPOP-GMDS</t>
  </si>
  <si>
    <t>GA03FLMA-FM001</t>
  </si>
  <si>
    <t>GA03FLMB-FM001</t>
  </si>
  <si>
    <t>GI01SUMO-SM001</t>
  </si>
  <si>
    <t>GI02HYPM-GP001</t>
  </si>
  <si>
    <t>GI03FLMA-FM001</t>
  </si>
  <si>
    <t>GI03FLMB-FM001</t>
  </si>
  <si>
    <t>GP02HYPM-GP001</t>
  </si>
  <si>
    <t>GP03FLMA-FM001</t>
  </si>
  <si>
    <t>GP03FLMB-FM001</t>
  </si>
  <si>
    <t>GS01SUMO-SM001</t>
  </si>
  <si>
    <t>GS02HYPM-GP001</t>
  </si>
  <si>
    <t>GS03FLMA-FM001</t>
  </si>
  <si>
    <t>GS03FLMB-FM001</t>
  </si>
  <si>
    <t>CGVN-PC</t>
  </si>
  <si>
    <t>CPOP-CGDS</t>
  </si>
  <si>
    <t>CP05MOAS-AV001</t>
  </si>
  <si>
    <t>AVVN-PC</t>
  </si>
  <si>
    <t>CPOP-AVDS</t>
  </si>
  <si>
    <t>CP05MOAS-AV002</t>
  </si>
  <si>
    <t>CP05MOAS-AV003</t>
  </si>
  <si>
    <t>OGVN-PC</t>
  </si>
  <si>
    <t>CPOP-OGDS</t>
  </si>
  <si>
    <t>CE04OSHY-DP01B</t>
  </si>
  <si>
    <t>RSN-PCDP</t>
  </si>
  <si>
    <t>CE04OSHY-PC01B</t>
  </si>
  <si>
    <t>CE04OSHY-SF01B</t>
  </si>
  <si>
    <t>RSN-PCSF</t>
  </si>
  <si>
    <t>RS01SBVM-DP01A</t>
  </si>
  <si>
    <t>RS01SBVM-LJ01A</t>
  </si>
  <si>
    <t>RS01SBVM-PC01A</t>
  </si>
  <si>
    <t>RS01SBVM-SF01A</t>
  </si>
  <si>
    <t>RS01SLBS-MJ01A</t>
  </si>
  <si>
    <t>RS01SUM1-LJ01B</t>
  </si>
  <si>
    <t>RS01SUM2-MJ01B</t>
  </si>
  <si>
    <t>RS03ASHS-ID03A</t>
  </si>
  <si>
    <t>RSN-PCHD</t>
  </si>
  <si>
    <t>RS03ASHS-MJ03B</t>
  </si>
  <si>
    <t>RS03AXBS-MJ03A</t>
  </si>
  <si>
    <t>RS03AXVM-DP03A</t>
  </si>
  <si>
    <t>RS03AXVM-LJ03A</t>
  </si>
  <si>
    <t>RS03AXVM-PC03A</t>
  </si>
  <si>
    <t>RS03AXVM-SF03A</t>
  </si>
  <si>
    <t>RS03CCAL-MJ03F</t>
  </si>
  <si>
    <t>RS03ECAL-MJ03E</t>
  </si>
  <si>
    <t>RS03INT1-MJ03C</t>
  </si>
  <si>
    <t>RS03INT2-MJ03D</t>
  </si>
  <si>
    <t>WHOI DCL Low Power Platform Configuration</t>
  </si>
  <si>
    <t>Coastal Profiler Vendor Supplied Platform Configuration</t>
  </si>
  <si>
    <t>UW Junction Box Platform Configuration</t>
  </si>
  <si>
    <t>WHOI DCL Full Power Platform Configuration</t>
  </si>
  <si>
    <t>WHOI DCL STC Platform Configuration</t>
  </si>
  <si>
    <t>SIO Platform Configuration</t>
  </si>
  <si>
    <t>Coastal Glider Vendor Supplied Platform Configuration</t>
  </si>
  <si>
    <t>AUV Vendor Supplied Platform Configuration</t>
  </si>
  <si>
    <t>Open Ocean Glider Vendor Supplied Platform Configuration</t>
  </si>
  <si>
    <t>UW Deep Profiler Platform Configuration</t>
  </si>
  <si>
    <t>UW Shallow Profiler Platform Configuration</t>
  </si>
  <si>
    <t>UW HD Camera Platform Configuration</t>
  </si>
  <si>
    <t>Reference ID</t>
  </si>
  <si>
    <t>Name</t>
  </si>
  <si>
    <t>Site Reference ID</t>
  </si>
  <si>
    <t>Platform Type Code</t>
  </si>
  <si>
    <t>Array Name</t>
  </si>
  <si>
    <t>Site Name</t>
  </si>
  <si>
    <t>Platform Type Name</t>
  </si>
  <si>
    <t>Controller Type</t>
  </si>
  <si>
    <t>Power Configuration</t>
  </si>
  <si>
    <t>Terrestial Link</t>
  </si>
  <si>
    <t>Platform Agent Type Name</t>
  </si>
  <si>
    <t xml:space="preserve">Endurance OR Inshore Surface Mooring </t>
  </si>
  <si>
    <t>CE01ISSM</t>
  </si>
  <si>
    <t>LM</t>
  </si>
  <si>
    <t>Coastal Endurance</t>
  </si>
  <si>
    <t>Oregon Inshore</t>
  </si>
  <si>
    <t>Low Power Surface Moorings</t>
  </si>
  <si>
    <t>Battery</t>
  </si>
  <si>
    <t>MMWireless</t>
  </si>
  <si>
    <t>Shore CyberPoP - Coastal Mooring Dock Server</t>
  </si>
  <si>
    <t>Endurance OR Inshore Surface Piercing Profiler Mooring</t>
  </si>
  <si>
    <t>CE01ISSP</t>
  </si>
  <si>
    <t>CP</t>
  </si>
  <si>
    <t>Surface Piercing Profiler Moorings</t>
  </si>
  <si>
    <t>Endurance OR Shelf Benthic Pkg</t>
  </si>
  <si>
    <t>CE02SHBP</t>
  </si>
  <si>
    <t>BP</t>
  </si>
  <si>
    <t>Oregon Shelf</t>
  </si>
  <si>
    <t>Benthic Experiment Package</t>
  </si>
  <si>
    <t>Cable</t>
  </si>
  <si>
    <t>Shore CyberPoP - Regional Operations Management System</t>
  </si>
  <si>
    <t>Endurance OR Shelf Surface Mooring</t>
  </si>
  <si>
    <t>CE02SHSM</t>
  </si>
  <si>
    <t>SM</t>
  </si>
  <si>
    <t>Standard Power Surface Moorings</t>
  </si>
  <si>
    <t>Standard</t>
  </si>
  <si>
    <t>InSitu CyberPoP - Surface Mooring Platfrom Controller</t>
  </si>
  <si>
    <t>Endurance OR Shelf Surface Piercing Profiler Mooring</t>
  </si>
  <si>
    <t>CE02SHSP</t>
  </si>
  <si>
    <t>Endurance OR Offshore Benthic Pkg</t>
  </si>
  <si>
    <t>CE04OSBP</t>
  </si>
  <si>
    <t>Oregon Offshore</t>
  </si>
  <si>
    <t>Endurance OR Offshore Surface Mooring</t>
  </si>
  <si>
    <t>CE04OSSM</t>
  </si>
  <si>
    <t xml:space="preserve">Endurance WA Inshore Surface Mooring </t>
  </si>
  <si>
    <t>CE06ISSM</t>
  </si>
  <si>
    <t>Washington Inshore</t>
  </si>
  <si>
    <t>Endurance WA Inshore Surface Piercing Profiler Mooring</t>
  </si>
  <si>
    <t>CE06ISSP</t>
  </si>
  <si>
    <t>Endurance WA Shelf Surface Mooring</t>
  </si>
  <si>
    <t>CE07SHSM</t>
  </si>
  <si>
    <t>HM</t>
  </si>
  <si>
    <t>Washington Shelf</t>
  </si>
  <si>
    <t>High Power Surface Moorings</t>
  </si>
  <si>
    <t>High</t>
  </si>
  <si>
    <t>Endurance WA Shelf Surface Piercing Profiler Mooring</t>
  </si>
  <si>
    <t>CE07SHSP</t>
  </si>
  <si>
    <t>Endurance WA Offshore Profiler Mooring</t>
  </si>
  <si>
    <t>CE09OSPM</t>
  </si>
  <si>
    <t>WF</t>
  </si>
  <si>
    <t>Washington Offshore</t>
  </si>
  <si>
    <t>Wire Following Profiler Moorings</t>
  </si>
  <si>
    <t>Endurance WA Offshore Surface Mooring</t>
  </si>
  <si>
    <t>CE09OSSM</t>
  </si>
  <si>
    <t>Pioneer Central Surface Mooring</t>
  </si>
  <si>
    <t>CP01CNSM</t>
  </si>
  <si>
    <t>Coastal Pioneer</t>
  </si>
  <si>
    <t>Central</t>
  </si>
  <si>
    <t>Pioneer Central Surface-Piercing Profiler Mooring</t>
  </si>
  <si>
    <t>CP01CNSP</t>
  </si>
  <si>
    <t>Pioneer Central Inshore Profiler Mooring</t>
  </si>
  <si>
    <t>CP02PMCI</t>
  </si>
  <si>
    <t>Pioneer Central Offshore Profiler Mooring</t>
  </si>
  <si>
    <t>CP02PMCO</t>
  </si>
  <si>
    <t>Pioneer Upstream Inshore Profiler Mooring</t>
  </si>
  <si>
    <t>CP02PMUI</t>
  </si>
  <si>
    <t>Upstream Inshore</t>
  </si>
  <si>
    <t>Pioneer Upstream Offshore Profiler Mooring</t>
  </si>
  <si>
    <t>CP02PMUO</t>
  </si>
  <si>
    <t>Upstream Offshore</t>
  </si>
  <si>
    <t>Pioneer Inshore Surface Mooring</t>
  </si>
  <si>
    <t>CP03ISSM</t>
  </si>
  <si>
    <t>Inshore</t>
  </si>
  <si>
    <t>Pioneer Inshore Surface-Piercing Profiler Mooring</t>
  </si>
  <si>
    <t>CP03ISSP</t>
  </si>
  <si>
    <t>Pioneer Offshore Profiler Mooring</t>
  </si>
  <si>
    <t>CP04OSPM</t>
  </si>
  <si>
    <t>Offshore</t>
  </si>
  <si>
    <t>Pioneer Offshore Surface Mooring</t>
  </si>
  <si>
    <t>CP04OSSM</t>
  </si>
  <si>
    <t>Argentine Basin Surface Mooring</t>
  </si>
  <si>
    <t>GA01SUMO</t>
  </si>
  <si>
    <t>Global Argentine Basin</t>
  </si>
  <si>
    <t>Surface</t>
  </si>
  <si>
    <t>Argentine Basin Hybrid Profiler</t>
  </si>
  <si>
    <t>GA02HYPM</t>
  </si>
  <si>
    <t>GP</t>
  </si>
  <si>
    <t>Subsurface</t>
  </si>
  <si>
    <t>Hybrid Profiler Moorings</t>
  </si>
  <si>
    <t>GPVN-PC</t>
  </si>
  <si>
    <t>Shore CyberPoP - Global Mooring Dock Server</t>
  </si>
  <si>
    <t>Argentine Basin Mesoscale Flanking Mooring A</t>
  </si>
  <si>
    <t>GA03FLMA</t>
  </si>
  <si>
    <t>FM</t>
  </si>
  <si>
    <t>Low Power Sub-surface Moorings</t>
  </si>
  <si>
    <t>ACOMM</t>
  </si>
  <si>
    <t>Argentine Basin Mesoscale Flanking Mooring B</t>
  </si>
  <si>
    <t>GA03FLMB</t>
  </si>
  <si>
    <t>Irminger Sea Surface Mooring</t>
  </si>
  <si>
    <t>GI01SUMO</t>
  </si>
  <si>
    <t>Global Irminger Sea</t>
  </si>
  <si>
    <t>Irminger Sea Hybrid Profiler</t>
  </si>
  <si>
    <t>GI02HYPM</t>
  </si>
  <si>
    <t>Irminger Sea Mesoscale Flanking Mooring A</t>
  </si>
  <si>
    <t>GI03FLMA</t>
  </si>
  <si>
    <t>Irminger Sea Mesoscale Flanking Mooring B</t>
  </si>
  <si>
    <t>GI03FLMB</t>
  </si>
  <si>
    <t>Station Papa Hybrid Profiler</t>
  </si>
  <si>
    <t>GP02HYPM</t>
  </si>
  <si>
    <t>Global Station Papa</t>
  </si>
  <si>
    <t>Station Papa Mesoscale Flanking Mooring A</t>
  </si>
  <si>
    <t>GP03FLMA</t>
  </si>
  <si>
    <t>Station Papa Mesoscale Flanking Mooring B</t>
  </si>
  <si>
    <t>GP03FLMB</t>
  </si>
  <si>
    <t>Southern Ocean Surface Mooring</t>
  </si>
  <si>
    <t>GS01SUMO</t>
  </si>
  <si>
    <t>Global Southern Ocean</t>
  </si>
  <si>
    <t>Southern Ocean Hybrid Profiler</t>
  </si>
  <si>
    <t>GS02HYPM</t>
  </si>
  <si>
    <t>Southern Ocean Mesoscale Flanking Mooring A</t>
  </si>
  <si>
    <t>GS03FLMA</t>
  </si>
  <si>
    <t>Southern Ocean Mesoscale Flanking Mooring B</t>
  </si>
  <si>
    <t>GS03FLMB</t>
  </si>
  <si>
    <t>Endurance Mobile Assets</t>
  </si>
  <si>
    <t>CE05MOAS-GL001</t>
  </si>
  <si>
    <t>CE05MOAS</t>
  </si>
  <si>
    <t>Coastal Glider</t>
  </si>
  <si>
    <t>Shore CyberPoP - Coastal Glider Dock Server</t>
  </si>
  <si>
    <t>CE05MOAS-GL002</t>
  </si>
  <si>
    <t>CE05MOAS-GL003</t>
  </si>
  <si>
    <t>CE05MOAS-GL004</t>
  </si>
  <si>
    <t>CE05MOAS-GL005</t>
  </si>
  <si>
    <t>CE05MOAS-GL006</t>
  </si>
  <si>
    <t>Pioneer Mobile Assets</t>
  </si>
  <si>
    <t>CP05MOAS</t>
  </si>
  <si>
    <t>AV</t>
  </si>
  <si>
    <t>Automous Underwater Vehicle</t>
  </si>
  <si>
    <t>Shore CyberPoP - AUV Dock Server</t>
  </si>
  <si>
    <t>CP05MOAS-GL001</t>
  </si>
  <si>
    <t>CP05MOAS-GL002</t>
  </si>
  <si>
    <t>CP05MOAS-GL003</t>
  </si>
  <si>
    <t>CP05MOAS-GL004</t>
  </si>
  <si>
    <t>CP05MOAS-GL005</t>
  </si>
  <si>
    <t>CP05MOAS-GL006</t>
  </si>
  <si>
    <t>Argentine Basin Mobile Assets</t>
  </si>
  <si>
    <t>GA05MOAS-GL001</t>
  </si>
  <si>
    <t>GA05MOAS</t>
  </si>
  <si>
    <t>OG</t>
  </si>
  <si>
    <t>Open Ocean Glider</t>
  </si>
  <si>
    <t>Shore CyberPoP - Open Ocean Glider Dock Server</t>
  </si>
  <si>
    <t>GA05MOAS-GL002</t>
  </si>
  <si>
    <t>GA05MOAS-GL003</t>
  </si>
  <si>
    <t>Irminger Sea Mobile Assets</t>
  </si>
  <si>
    <t>GI05MOAS-GL001</t>
  </si>
  <si>
    <t>GI05MOAS</t>
  </si>
  <si>
    <t>GI05MOAS-GL002</t>
  </si>
  <si>
    <t>GI05MOAS-GL003</t>
  </si>
  <si>
    <t>Station Papa Mobile Assets</t>
  </si>
  <si>
    <t>GP05MOAS-GL001</t>
  </si>
  <si>
    <t>GP05MOAS</t>
  </si>
  <si>
    <t>GP05MOAS-GL002</t>
  </si>
  <si>
    <t>GP05MOAS-GL003</t>
  </si>
  <si>
    <t>Southern Ocean Mobile Assets</t>
  </si>
  <si>
    <t>GS05MOAS-GL001</t>
  </si>
  <si>
    <t>GS05MOAS</t>
  </si>
  <si>
    <t>GS05MOAS-GL002</t>
  </si>
  <si>
    <t>GS05MOAS-GL003</t>
  </si>
  <si>
    <t>Endurance OR Offshore Hybrid Profiler Mooring</t>
  </si>
  <si>
    <t>CE04OSHY</t>
  </si>
  <si>
    <t>DP</t>
  </si>
  <si>
    <t>Deep Profiler</t>
  </si>
  <si>
    <t>PC</t>
  </si>
  <si>
    <t>Platform Interface Controller</t>
  </si>
  <si>
    <t>SF</t>
  </si>
  <si>
    <t>Shallow Profiler Science Float</t>
  </si>
  <si>
    <t>Slope Base Vertical Mooring</t>
  </si>
  <si>
    <t>RS01SBVM</t>
  </si>
  <si>
    <t>Regional</t>
  </si>
  <si>
    <t>LJ</t>
  </si>
  <si>
    <t>LP Jbox</t>
  </si>
  <si>
    <t>Slope Base</t>
  </si>
  <si>
    <t>RS01SLBS</t>
  </si>
  <si>
    <t>MJ</t>
  </si>
  <si>
    <t>MP Jbox</t>
  </si>
  <si>
    <t>Southern Hydrate Summit 1</t>
  </si>
  <si>
    <t>RS01SUM1</t>
  </si>
  <si>
    <t>Southern Hydrate Summit 2</t>
  </si>
  <si>
    <t>RS01SUM2</t>
  </si>
  <si>
    <t>Ashes</t>
  </si>
  <si>
    <t>RS03ASHS</t>
  </si>
  <si>
    <t>ID</t>
  </si>
  <si>
    <t>IF box HD camera</t>
  </si>
  <si>
    <t>Axial Base</t>
  </si>
  <si>
    <t>RS03AXBS</t>
  </si>
  <si>
    <t>Axial Mooring</t>
  </si>
  <si>
    <t>RS03AXVM</t>
  </si>
  <si>
    <t>Central Caldera</t>
  </si>
  <si>
    <t>RS03CCAL</t>
  </si>
  <si>
    <t>Eastern Caldera</t>
  </si>
  <si>
    <t>RS03ECAL</t>
  </si>
  <si>
    <t>International District 1</t>
  </si>
  <si>
    <t>RS03INT1</t>
  </si>
  <si>
    <t>International District 2</t>
  </si>
  <si>
    <t>RS03INT2</t>
  </si>
  <si>
    <t>Code</t>
  </si>
  <si>
    <t>MF</t>
  </si>
  <si>
    <t>Multi-Function Node</t>
  </si>
  <si>
    <t>RI</t>
  </si>
  <si>
    <t>Mooring Riser</t>
  </si>
  <si>
    <t>SB</t>
  </si>
  <si>
    <t>Surface Buoy</t>
  </si>
  <si>
    <t>SP</t>
  </si>
  <si>
    <t>Surface-Piercing Profiler</t>
  </si>
  <si>
    <t>MP</t>
  </si>
  <si>
    <t>Mid-Water Platform</t>
  </si>
  <si>
    <t>Parent Reference ID</t>
  </si>
  <si>
    <t>Node Type Code</t>
  </si>
  <si>
    <t>Node Site Sequence</t>
  </si>
  <si>
    <t>Node Type Name</t>
  </si>
  <si>
    <t/>
  </si>
  <si>
    <t>CE01ISSM-MF004</t>
  </si>
  <si>
    <t>CE01ISSM-MF005</t>
  </si>
  <si>
    <t>CE01ISSM-RI002</t>
  </si>
  <si>
    <t>CE01ISSM-RI003</t>
  </si>
  <si>
    <t>CE01ISSM-SB001</t>
  </si>
  <si>
    <t>CE01ISSP-SP001</t>
  </si>
  <si>
    <t>CE02SHBP-LJ01D</t>
  </si>
  <si>
    <t>CE02SHBP-MJ01C</t>
  </si>
  <si>
    <t>CE02SHSM-RI002</t>
  </si>
  <si>
    <t>CE02SHSM-RI003</t>
  </si>
  <si>
    <t>CE02SHSM-SB001</t>
  </si>
  <si>
    <t>CE02SHSP-SP001</t>
  </si>
  <si>
    <t>CE04OSBP-LJ01C</t>
  </si>
  <si>
    <t>CE04OSSM-RI002</t>
  </si>
  <si>
    <t>CE04OSSM-RI003</t>
  </si>
  <si>
    <t>CE04OSSM-SB001</t>
  </si>
  <si>
    <t>CE06ISSM-MF004</t>
  </si>
  <si>
    <t>CE06ISSM-MF005</t>
  </si>
  <si>
    <t>CE06ISSM-RI002</t>
  </si>
  <si>
    <t>CE06ISSM-RI003</t>
  </si>
  <si>
    <t>CE06ISSM-SB001</t>
  </si>
  <si>
    <t>CE06ISSP-SP001</t>
  </si>
  <si>
    <t>CE07SHSM-MF004</t>
  </si>
  <si>
    <t>CE07SHSM-MF005</t>
  </si>
  <si>
    <t>CE07SHSM-RI002</t>
  </si>
  <si>
    <t>CE07SHSM-RI003</t>
  </si>
  <si>
    <t>CE07SHSM-SB001</t>
  </si>
  <si>
    <t>CE07SHSP-SP001</t>
  </si>
  <si>
    <t>CE09OSSM-MF004</t>
  </si>
  <si>
    <t>CE09OSSM-MF005</t>
  </si>
  <si>
    <t>CE09OSSM-RI002</t>
  </si>
  <si>
    <t>CE09OSSM-RI003</t>
  </si>
  <si>
    <t>CE09OSSM-SB001</t>
  </si>
  <si>
    <t>CP01CNSM-MF004</t>
  </si>
  <si>
    <t>CP01CNSM-MF005</t>
  </si>
  <si>
    <t>CP01CNSM-RI002</t>
  </si>
  <si>
    <t>CP01CNSM-RI003</t>
  </si>
  <si>
    <t>CP01CNSM-SB001</t>
  </si>
  <si>
    <t>CP01CNSP-SP001</t>
  </si>
  <si>
    <t>CP02PMCI-RI001</t>
  </si>
  <si>
    <t>CP02PMCO-RI001</t>
  </si>
  <si>
    <t>CP02PMUI-RI001</t>
  </si>
  <si>
    <t>CP02PMUO-RI001</t>
  </si>
  <si>
    <t>CP03ISSM-MF004</t>
  </si>
  <si>
    <t>CP03ISSM-MF005</t>
  </si>
  <si>
    <t>CP03ISSM-RI002</t>
  </si>
  <si>
    <t>CP03ISSM-RI003</t>
  </si>
  <si>
    <t>CP03ISSM-SB001</t>
  </si>
  <si>
    <t>CP03ISSP-SP001</t>
  </si>
  <si>
    <t>CP04OSSM-MF004</t>
  </si>
  <si>
    <t>CP04OSSM-MF005</t>
  </si>
  <si>
    <t>CP04OSSM-RI002</t>
  </si>
  <si>
    <t>CP04OSSM-RI003</t>
  </si>
  <si>
    <t>CP04OSSM-SB001</t>
  </si>
  <si>
    <t>GA01SUMO-RI002</t>
  </si>
  <si>
    <t>GA01SUMO-RI003</t>
  </si>
  <si>
    <t>GA01SUMO-SB001</t>
  </si>
  <si>
    <t>GA02HYPM-MP003</t>
  </si>
  <si>
    <t>GA02HYPM-SP001</t>
  </si>
  <si>
    <t>GA02HYPM-WF002</t>
  </si>
  <si>
    <t>GA02HYPM-WF004</t>
  </si>
  <si>
    <t>GA03FLMA-RI001</t>
  </si>
  <si>
    <t>GA03FLMB-RI001</t>
  </si>
  <si>
    <t>GI01SUMO-RI002</t>
  </si>
  <si>
    <t>GI01SUMO-RI003</t>
  </si>
  <si>
    <t>GI01SUMO-SB001</t>
  </si>
  <si>
    <t>GI02HYPM-MP003</t>
  </si>
  <si>
    <t>GI02HYPM-SP001</t>
  </si>
  <si>
    <t>GI02HYPM-WF002</t>
  </si>
  <si>
    <t>GI03FLMA-RI001</t>
  </si>
  <si>
    <t>GI03FLMB-RI001</t>
  </si>
  <si>
    <t>GP02HYPM-MP003</t>
  </si>
  <si>
    <t>GP02HYPM-SP001</t>
  </si>
  <si>
    <t>GP02HYPM-WF002</t>
  </si>
  <si>
    <t>GP02HYPM-WF004</t>
  </si>
  <si>
    <t>GP03FLMA-RI001</t>
  </si>
  <si>
    <t>GP03FLMB-RI001</t>
  </si>
  <si>
    <t>GS01SUMO-RI002</t>
  </si>
  <si>
    <t>GS01SUMO-RI003</t>
  </si>
  <si>
    <t>GS01SUMO-SB001</t>
  </si>
  <si>
    <t>GS02HYPM-MP003</t>
  </si>
  <si>
    <t>GS02HYPM-SP001</t>
  </si>
  <si>
    <t>GS02HYPM-WF002</t>
  </si>
  <si>
    <t>GS02HYPM-WF004</t>
  </si>
  <si>
    <t>GS03FLMA-RI001</t>
  </si>
  <si>
    <t>GS03FLMB-RI001</t>
  </si>
  <si>
    <t>RT Control Path</t>
  </si>
  <si>
    <t>RT Data Path</t>
  </si>
  <si>
    <t>RT Data Acquisition</t>
  </si>
  <si>
    <t>Full Data Acquisition</t>
  </si>
  <si>
    <t>Marine-CI Interface Location</t>
  </si>
  <si>
    <t>Direct</t>
  </si>
  <si>
    <t>Partial</t>
  </si>
  <si>
    <t>Post Deployment</t>
  </si>
  <si>
    <t>In situ</t>
  </si>
  <si>
    <t>Operator</t>
  </si>
  <si>
    <t>File Transfer</t>
  </si>
  <si>
    <t>On shore</t>
  </si>
  <si>
    <t>Complete</t>
  </si>
  <si>
    <t>Real Time</t>
  </si>
  <si>
    <t>Lead IO</t>
  </si>
  <si>
    <t>CE</t>
  </si>
  <si>
    <t>GA</t>
  </si>
  <si>
    <t>GI</t>
  </si>
  <si>
    <t>GS</t>
  </si>
  <si>
    <t>RS</t>
  </si>
  <si>
    <t>RSN</t>
  </si>
  <si>
    <t>Suffix</t>
  </si>
  <si>
    <t>Prefix</t>
  </si>
  <si>
    <t>ISSM</t>
  </si>
  <si>
    <t>01</t>
  </si>
  <si>
    <t>ISSP</t>
  </si>
  <si>
    <t>SHBP</t>
  </si>
  <si>
    <t>02</t>
  </si>
  <si>
    <t>SHSM</t>
  </si>
  <si>
    <t>SHSP</t>
  </si>
  <si>
    <t>OSBP</t>
  </si>
  <si>
    <t>04</t>
  </si>
  <si>
    <t>OSHY</t>
  </si>
  <si>
    <t>OSSM</t>
  </si>
  <si>
    <t>MOAS</t>
  </si>
  <si>
    <t>05</t>
  </si>
  <si>
    <t>06</t>
  </si>
  <si>
    <t>07</t>
  </si>
  <si>
    <t>OSPM</t>
  </si>
  <si>
    <t>09</t>
  </si>
  <si>
    <t>CNSM</t>
  </si>
  <si>
    <t>CNSP</t>
  </si>
  <si>
    <t>PMCI</t>
  </si>
  <si>
    <t>PMCO</t>
  </si>
  <si>
    <t>PMUI</t>
  </si>
  <si>
    <t>PMUO</t>
  </si>
  <si>
    <t>03</t>
  </si>
  <si>
    <t>SUMO</t>
  </si>
  <si>
    <t>HYPM</t>
  </si>
  <si>
    <t>FLMA</t>
  </si>
  <si>
    <t>FLMB</t>
  </si>
  <si>
    <t>SBVM</t>
  </si>
  <si>
    <t>SLBS</t>
  </si>
  <si>
    <t>SUM1</t>
  </si>
  <si>
    <t>SUM2</t>
  </si>
  <si>
    <t>ASHS</t>
  </si>
  <si>
    <t>AXBS</t>
  </si>
  <si>
    <t>AXVM</t>
  </si>
  <si>
    <t>CCAL</t>
  </si>
  <si>
    <t>ECAL</t>
  </si>
  <si>
    <t>INT1</t>
  </si>
  <si>
    <t>INT2</t>
  </si>
  <si>
    <t>Site</t>
  </si>
  <si>
    <t>Mooring Name</t>
  </si>
  <si>
    <t>Telemetry</t>
  </si>
  <si>
    <t>Upper Termination</t>
  </si>
  <si>
    <t>Platform Controller</t>
  </si>
  <si>
    <t>Engineering Sensors</t>
  </si>
  <si>
    <t>Pioneer  Central</t>
  </si>
  <si>
    <t>133 m</t>
  </si>
  <si>
    <t>Coastal EM Surface Mooring</t>
  </si>
  <si>
    <t>FBB250 (2)
Iridium 9522(2)
Iridium SBD (2)
Freewave  (2)
Wi-Fi (1)</t>
  </si>
  <si>
    <t>Coastal High Power Surface Buoy</t>
  </si>
  <si>
    <t>Full-Function
w/ GPS (2)</t>
  </si>
  <si>
    <t>Motion Pack</t>
  </si>
  <si>
    <t>Pioneer Inshore</t>
  </si>
  <si>
    <t>91.5 m</t>
  </si>
  <si>
    <t>Pioneer Offshore</t>
  </si>
  <si>
    <t>450 m</t>
  </si>
  <si>
    <t>Endurance Washington Shelf</t>
  </si>
  <si>
    <t>87 m</t>
  </si>
  <si>
    <t>Endurance Washington Offshore</t>
  </si>
  <si>
    <t>542 m</t>
  </si>
  <si>
    <t>Endurance Oregon Shelf</t>
  </si>
  <si>
    <t>80 m</t>
  </si>
  <si>
    <t>Coastal Surface Mooring</t>
  </si>
  <si>
    <t>Coastal Standard Power Surface Buoy</t>
  </si>
  <si>
    <t>Endurance Oregon Offshore</t>
  </si>
  <si>
    <t>588 m</t>
  </si>
  <si>
    <t xml:space="preserve">Global Argentine Basin </t>
  </si>
  <si>
    <t>5200 m</t>
  </si>
  <si>
    <t>Global Surface Mooring</t>
  </si>
  <si>
    <t>Global Standard Power Surface Buoy</t>
  </si>
  <si>
    <t>2800 m</t>
  </si>
  <si>
    <t>4800 m</t>
  </si>
  <si>
    <t>Endurance Oregon Inshore</t>
  </si>
  <si>
    <t>24.3 m</t>
  </si>
  <si>
    <t>Iridium 9522 (1)
Iridium SBD (1)
Freewave  (1) 
Wi-Fi (1)</t>
  </si>
  <si>
    <t>Submersible Surface Buoy</t>
  </si>
  <si>
    <t>CPMs, DCLs
w GPS (1)</t>
  </si>
  <si>
    <t>Endurance Washington Inshore</t>
  </si>
  <si>
    <t>29 m</t>
  </si>
  <si>
    <t>Global Subsurface Flanking Moorings</t>
  </si>
  <si>
    <t>(ACOMM via Glider)</t>
  </si>
  <si>
    <t>Subsurface Float @ 40 m</t>
  </si>
  <si>
    <t>SIO Controller</t>
  </si>
  <si>
    <t>--</t>
  </si>
  <si>
    <t>4250 m</t>
  </si>
  <si>
    <t>Coastal Profiler Mooring</t>
  </si>
  <si>
    <t>Iridium 9522 (1)
Iridium SBD (1)
Freewave  (1)
Wi-Fi (1)</t>
  </si>
  <si>
    <t>STC
w GPS (1)</t>
  </si>
  <si>
    <t>Pioneer Central Inshore</t>
  </si>
  <si>
    <t>125 m</t>
  </si>
  <si>
    <t>Pioneer Central Offshore</t>
  </si>
  <si>
    <t>150 m</t>
  </si>
  <si>
    <t>Pioneer Upstream Inshore</t>
  </si>
  <si>
    <t>Pioneer Upstream Offshore</t>
  </si>
  <si>
    <t>Coastal Surface Piercing Profiler Mooring</t>
  </si>
  <si>
    <t>––</t>
  </si>
  <si>
    <t>RSN-Cable</t>
  </si>
  <si>
    <t>RSN Jbox</t>
  </si>
  <si>
    <t>Pioneer Central</t>
  </si>
  <si>
    <t>Global Hybrid Profiler Mooring</t>
  </si>
  <si>
    <t>Subsurface Float @ 230 m</t>
  </si>
  <si>
    <t>Cabled Hybrid Profiler Mooring</t>
  </si>
  <si>
    <t>(RSN provided, inside JBox)</t>
  </si>
  <si>
    <t>HY</t>
  </si>
  <si>
    <t>80  m</t>
  </si>
  <si>
    <t>588  m</t>
  </si>
  <si>
    <t>CE05MOAS-GL</t>
  </si>
  <si>
    <t>Endurance Mobile Arena</t>
  </si>
  <si>
    <t>CP05MOAS-AV</t>
  </si>
  <si>
    <t>Pioneer Mobile Arena</t>
  </si>
  <si>
    <t>CP05MOAS-GL</t>
  </si>
  <si>
    <t>GA05MOAS-GL</t>
  </si>
  <si>
    <t>Argentine Mobile Arena</t>
  </si>
  <si>
    <t>GI05MOAS-GL</t>
  </si>
  <si>
    <t>Irminger Mobile Arena</t>
  </si>
  <si>
    <t>GP05MOAS-GL</t>
  </si>
  <si>
    <t>Papa Mobile Arena</t>
  </si>
  <si>
    <t>GS05MOAS-GL</t>
  </si>
  <si>
    <t>Souther Mobile Arena</t>
  </si>
  <si>
    <t>Depth</t>
  </si>
  <si>
    <t>Endurance Array</t>
  </si>
  <si>
    <t>Pioneer Array</t>
  </si>
  <si>
    <t>GL</t>
  </si>
  <si>
    <t>Platform</t>
  </si>
  <si>
    <t>Low Power Surface Mooring</t>
  </si>
  <si>
    <t>Surface Piercing Profiler Mooring</t>
  </si>
  <si>
    <t>Standard Power Surface Mooring</t>
  </si>
  <si>
    <t>High Power Surface Mooring</t>
  </si>
  <si>
    <t>Wire Following Profiler Mooring</t>
  </si>
  <si>
    <t>Hybrid Profiler Mooring</t>
  </si>
  <si>
    <t>Low Power Sub-surface Mooring</t>
  </si>
  <si>
    <t>P</t>
  </si>
  <si>
    <t>Ocean Glider</t>
  </si>
  <si>
    <t>Mobile</t>
  </si>
  <si>
    <t>M</t>
  </si>
  <si>
    <t>Child Node</t>
  </si>
  <si>
    <t>CE01</t>
  </si>
  <si>
    <t>Oregon (OR) Inshore</t>
  </si>
  <si>
    <t>CE02</t>
  </si>
  <si>
    <t>Oregon (OR) Shelf</t>
  </si>
  <si>
    <t>CE04</t>
  </si>
  <si>
    <t>Oregon (OR) Offshore</t>
  </si>
  <si>
    <t>CE05</t>
  </si>
  <si>
    <t>Endurance Mobile Asset</t>
  </si>
  <si>
    <t>CE06</t>
  </si>
  <si>
    <t>Washington (WA) Inshore</t>
  </si>
  <si>
    <t>CE07</t>
  </si>
  <si>
    <t>Washington (WA) Shelf</t>
  </si>
  <si>
    <t>CE09</t>
  </si>
  <si>
    <t>Washington (WA) Offshore</t>
  </si>
  <si>
    <t>CP01</t>
  </si>
  <si>
    <t>CP02</t>
  </si>
  <si>
    <t>Pioneer Profilers Moorings Only</t>
  </si>
  <si>
    <t>CP03</t>
  </si>
  <si>
    <t>CP04</t>
  </si>
  <si>
    <t>CP05</t>
  </si>
  <si>
    <t>Pioneer Mobile Asset</t>
  </si>
  <si>
    <t>GA01</t>
  </si>
  <si>
    <t>Argentine Surface Mooring</t>
  </si>
  <si>
    <t>GA02</t>
  </si>
  <si>
    <t>Argentine Hybrid Profiler Mooring</t>
  </si>
  <si>
    <t>GA03</t>
  </si>
  <si>
    <t>Argentine Flanking Mooring</t>
  </si>
  <si>
    <t>GA05</t>
  </si>
  <si>
    <t>Argentine Mobile Asset</t>
  </si>
  <si>
    <t>GI01</t>
  </si>
  <si>
    <t>Irminger Surface Mooring</t>
  </si>
  <si>
    <t>GI02</t>
  </si>
  <si>
    <t>Irminger Hybrid Profiler Mooring</t>
  </si>
  <si>
    <t>GI03</t>
  </si>
  <si>
    <t>Irminger Flanking Mooring</t>
  </si>
  <si>
    <t>GI05</t>
  </si>
  <si>
    <t>Irminger Mobile Asset</t>
  </si>
  <si>
    <t>GP02</t>
  </si>
  <si>
    <t>Papa Hybrid Profiler Mooring</t>
  </si>
  <si>
    <t>GP03</t>
  </si>
  <si>
    <t>Papa Flanking Mooring</t>
  </si>
  <si>
    <t>GP05</t>
  </si>
  <si>
    <t>Papa Mobile Asset</t>
  </si>
  <si>
    <t>GS01</t>
  </si>
  <si>
    <t>55S (Southern) Surface Mooring</t>
  </si>
  <si>
    <t>GS02</t>
  </si>
  <si>
    <t>55S (Southern) Hybrid Profiler Mooring</t>
  </si>
  <si>
    <t>GS03</t>
  </si>
  <si>
    <t>55S (Southern) Flanking Mooring</t>
  </si>
  <si>
    <t>GS05</t>
  </si>
  <si>
    <t>55S (Southern) Mobile Asset</t>
  </si>
  <si>
    <t>RS01</t>
  </si>
  <si>
    <t>Hydrate Ridge</t>
  </si>
  <si>
    <t>RS03</t>
  </si>
  <si>
    <t>Axial</t>
  </si>
  <si>
    <t>Name Extension</t>
  </si>
  <si>
    <t>SAF Name</t>
  </si>
  <si>
    <t>Full Name</t>
  </si>
  <si>
    <t>PM</t>
  </si>
  <si>
    <t>Issue</t>
  </si>
  <si>
    <t>New</t>
  </si>
  <si>
    <t>Yes</t>
  </si>
  <si>
    <t>Comments</t>
  </si>
  <si>
    <t>Mostly a platform except one on EA</t>
  </si>
  <si>
    <t>Mostly a platform except some on EA</t>
  </si>
  <si>
    <t>C</t>
  </si>
  <si>
    <t>Uniquifier</t>
  </si>
  <si>
    <t>Change node type to PM in SAF</t>
  </si>
  <si>
    <t>Parent RD may change</t>
  </si>
  <si>
    <t>Description</t>
  </si>
  <si>
    <t>Regional_Scale_Nodes</t>
  </si>
  <si>
    <t>Marine Infrastructure managed by RSN Marine IO</t>
  </si>
  <si>
    <t>Univ. of Washington</t>
  </si>
  <si>
    <t>Coastal_Global_Arrays</t>
  </si>
  <si>
    <t>Marine Infrastructure managed by CGSN Marine IO</t>
  </si>
  <si>
    <t>Woods Hole Oceanographic Institution</t>
  </si>
  <si>
    <t>Endurance_Array</t>
  </si>
  <si>
    <t>Marine Infrastructure managed by EA Marine IO</t>
  </si>
  <si>
    <t>Oregon State University Institution</t>
  </si>
  <si>
    <t>Institution</t>
  </si>
  <si>
    <t>Type</t>
  </si>
  <si>
    <t>Primary</t>
  </si>
  <si>
    <t>Class</t>
  </si>
  <si>
    <t>PN</t>
  </si>
  <si>
    <t>Long Code</t>
  </si>
  <si>
    <t>1A</t>
  </si>
  <si>
    <t>LV</t>
  </si>
  <si>
    <t>01A</t>
  </si>
  <si>
    <t>PN1A</t>
  </si>
  <si>
    <t>SC</t>
  </si>
  <si>
    <t>LV01A</t>
  </si>
  <si>
    <t>PC01A</t>
  </si>
  <si>
    <t>SC01A</t>
  </si>
  <si>
    <t>Secondary</t>
  </si>
  <si>
    <t>1B</t>
  </si>
  <si>
    <t>01B</t>
  </si>
  <si>
    <t>PN1B</t>
  </si>
  <si>
    <t>LV01B</t>
  </si>
  <si>
    <t>Uplink</t>
  </si>
  <si>
    <t>Shore</t>
  </si>
  <si>
    <t>SS</t>
  </si>
  <si>
    <t>1C</t>
  </si>
  <si>
    <t>01C</t>
  </si>
  <si>
    <t>PN1C</t>
  </si>
  <si>
    <t>LV01C</t>
  </si>
  <si>
    <t>PC01B</t>
  </si>
  <si>
    <t>SC01B</t>
  </si>
  <si>
    <t>1D</t>
  </si>
  <si>
    <t>01D</t>
  </si>
  <si>
    <t>MJ01C</t>
  </si>
  <si>
    <t>PN1D</t>
  </si>
  <si>
    <t>5A</t>
  </si>
  <si>
    <t>3A</t>
  </si>
  <si>
    <t>PN5A</t>
  </si>
  <si>
    <t>03A</t>
  </si>
  <si>
    <t>PN3A</t>
  </si>
  <si>
    <t>LV03A</t>
  </si>
  <si>
    <t>PC03A</t>
  </si>
  <si>
    <t>SC03A</t>
  </si>
  <si>
    <t>3B</t>
  </si>
  <si>
    <t>03B</t>
  </si>
  <si>
    <t>PN3B</t>
  </si>
  <si>
    <t>03C</t>
  </si>
  <si>
    <t>03D</t>
  </si>
  <si>
    <t>03E</t>
  </si>
  <si>
    <t>03F</t>
  </si>
  <si>
    <t>RD Prefix</t>
  </si>
  <si>
    <t>RS05</t>
  </si>
  <si>
    <t>RD</t>
  </si>
  <si>
    <t>Question</t>
  </si>
  <si>
    <t>Is this a trackable component? Not in SAF</t>
  </si>
  <si>
    <t>Add node to SAF? Which subsite?</t>
  </si>
  <si>
    <t>SAF Subsite</t>
  </si>
  <si>
    <t>Time server</t>
  </si>
  <si>
    <t>PFE</t>
  </si>
  <si>
    <t>L3-UPS1</t>
  </si>
  <si>
    <t>L3-UPS2</t>
  </si>
  <si>
    <t>RSN-UPS1</t>
  </si>
  <si>
    <t>Backhaul</t>
  </si>
  <si>
    <t>SLTE</t>
  </si>
  <si>
    <t>Change</t>
  </si>
  <si>
    <t>Mid Plate</t>
  </si>
  <si>
    <t>NEW</t>
  </si>
  <si>
    <t>RS05MID1</t>
  </si>
  <si>
    <t>MID1</t>
  </si>
  <si>
    <t>Uplink Port</t>
  </si>
  <si>
    <t>RS00</t>
  </si>
  <si>
    <t>Shore Infrastructure</t>
  </si>
  <si>
    <t>End Deployment Cruise</t>
  </si>
  <si>
    <t>ADCPA</t>
  </si>
  <si>
    <t>Velocity profile Mobile Asset</t>
  </si>
  <si>
    <t>ADCPS</t>
  </si>
  <si>
    <t>Velocity profile Long Range</t>
  </si>
  <si>
    <t>ADCPT</t>
  </si>
  <si>
    <t>Velocity profile Short Range</t>
  </si>
  <si>
    <t>BOTPT</t>
  </si>
  <si>
    <t>Pressure bottom tilt</t>
  </si>
  <si>
    <t>CAMDS</t>
  </si>
  <si>
    <t>Camera digital still strobe</t>
  </si>
  <si>
    <t>CAMHD</t>
  </si>
  <si>
    <t>Camera digital video HD</t>
  </si>
  <si>
    <t>CTDAV</t>
  </si>
  <si>
    <t>CTD AUV</t>
  </si>
  <si>
    <t>CTDBP</t>
  </si>
  <si>
    <t>CTD Bottom Pumped</t>
  </si>
  <si>
    <t>CTDGV</t>
  </si>
  <si>
    <t>CTD Glider</t>
  </si>
  <si>
    <t>CTDMO</t>
  </si>
  <si>
    <t>CTD Mooring</t>
  </si>
  <si>
    <t>CTDPF</t>
  </si>
  <si>
    <t>CTD Profiler</t>
  </si>
  <si>
    <t>DOFST</t>
  </si>
  <si>
    <t>Oxygen dissolved fastresp</t>
  </si>
  <si>
    <t>DOSTA</t>
  </si>
  <si>
    <t>Oxygen dissolved stable</t>
  </si>
  <si>
    <t>FDCHP</t>
  </si>
  <si>
    <t>Flux direct covariance</t>
  </si>
  <si>
    <t>FDCLP</t>
  </si>
  <si>
    <t>Flux direct cov LP - DEPRECATED</t>
  </si>
  <si>
    <t>FLOBN</t>
  </si>
  <si>
    <t>Benthic Flow</t>
  </si>
  <si>
    <t>FLORD</t>
  </si>
  <si>
    <t>Fluorometer two wavelength</t>
  </si>
  <si>
    <t>FLORT</t>
  </si>
  <si>
    <t>Fluorometer three wavelength</t>
  </si>
  <si>
    <t>HPIES</t>
  </si>
  <si>
    <t>IES pressure velocity</t>
  </si>
  <si>
    <t>HYDBB</t>
  </si>
  <si>
    <t>Hydrophone BB passive</t>
  </si>
  <si>
    <t>HYDLF</t>
  </si>
  <si>
    <t>Hydrophone LF passive</t>
  </si>
  <si>
    <t>MASSP</t>
  </si>
  <si>
    <t>Mass Spectrometer</t>
  </si>
  <si>
    <t>METBK</t>
  </si>
  <si>
    <t>Meteorology bulk</t>
  </si>
  <si>
    <t>NUTNR</t>
  </si>
  <si>
    <t>Nutrient nitrate</t>
  </si>
  <si>
    <t>NUTR4</t>
  </si>
  <si>
    <t>Nutrient four channel</t>
  </si>
  <si>
    <t>OBSBB</t>
  </si>
  <si>
    <t>Seismometer BB triaxial accel</t>
  </si>
  <si>
    <t>OBSBK</t>
  </si>
  <si>
    <t>Seismometer BB triaxial keck</t>
  </si>
  <si>
    <t>OBSSK</t>
  </si>
  <si>
    <t>Seismometer shortperiod keck</t>
  </si>
  <si>
    <t>OBSSP</t>
  </si>
  <si>
    <t>Seismometer shortperiod</t>
  </si>
  <si>
    <t>OPTAA</t>
  </si>
  <si>
    <t>Attenuation absorption optical</t>
  </si>
  <si>
    <t>OSMOI</t>
  </si>
  <si>
    <t>Watersample chem trace</t>
  </si>
  <si>
    <t>PARAD</t>
  </si>
  <si>
    <t>PAR</t>
  </si>
  <si>
    <t>PCO2A</t>
  </si>
  <si>
    <t>pCO2 air-sea</t>
  </si>
  <si>
    <t>PCO2W</t>
  </si>
  <si>
    <t>pCO2 water</t>
  </si>
  <si>
    <t>PHSEN</t>
  </si>
  <si>
    <t>pH stable</t>
  </si>
  <si>
    <t>PPSDN</t>
  </si>
  <si>
    <t>DNA particulate</t>
  </si>
  <si>
    <t>PRESF</t>
  </si>
  <si>
    <t>Pressure SF</t>
  </si>
  <si>
    <t>PREST</t>
  </si>
  <si>
    <t>Pressure SF tidal</t>
  </si>
  <si>
    <t>RASFL</t>
  </si>
  <si>
    <t>Watersample chem trace H2S pH</t>
  </si>
  <si>
    <t>SPKIR</t>
  </si>
  <si>
    <t>spectral irradiance</t>
  </si>
  <si>
    <t>THSPH</t>
  </si>
  <si>
    <t>Temp H2 H2S pH</t>
  </si>
  <si>
    <t>TMPSF</t>
  </si>
  <si>
    <t>Temperature seafloor</t>
  </si>
  <si>
    <t>TRHPH</t>
  </si>
  <si>
    <t>Temp resist</t>
  </si>
  <si>
    <t>VADCP</t>
  </si>
  <si>
    <t>Velocity profile 50m turb</t>
  </si>
  <si>
    <t>VEL3D</t>
  </si>
  <si>
    <t>Velocity point 3D turb</t>
  </si>
  <si>
    <t>VELPT</t>
  </si>
  <si>
    <t>Velocity point</t>
  </si>
  <si>
    <t>WAVSS</t>
  </si>
  <si>
    <t>Wave spectra surface</t>
  </si>
  <si>
    <t>ZPLSC</t>
  </si>
  <si>
    <t>Plankton ZP sonar coastal</t>
  </si>
  <si>
    <t>ZPLSG</t>
  </si>
  <si>
    <t>Plankton ZP sonar global</t>
  </si>
  <si>
    <t>Driver</t>
  </si>
  <si>
    <t>No</t>
  </si>
  <si>
    <t>Agent Type</t>
  </si>
  <si>
    <t>PlatformAgent</t>
  </si>
  <si>
    <t>DataAgent</t>
  </si>
  <si>
    <t>Surface Mooring Platform Agent</t>
  </si>
  <si>
    <t>RSN Node Platform Agent</t>
  </si>
  <si>
    <t>Node Types</t>
  </si>
  <si>
    <t>LM,HM,SM</t>
  </si>
  <si>
    <t>BP,ID,LJ,LM,MJ,MF,PC</t>
  </si>
  <si>
    <t>CP,DP,FM,GP,LM,HM,MP,SM,PM,RI</t>
  </si>
  <si>
    <t>Start Deployment Cruise</t>
  </si>
  <si>
    <t>Composite Name</t>
  </si>
  <si>
    <t>There is an Instrument on this Node; it should be in SAF</t>
  </si>
  <si>
    <t>HD Camera interface - does not need to be tracked as a separate node.</t>
  </si>
  <si>
    <t>Self Port</t>
  </si>
  <si>
    <t>NA</t>
  </si>
  <si>
    <t>PD</t>
  </si>
  <si>
    <t>Docking Station?</t>
  </si>
  <si>
    <t>input</t>
  </si>
  <si>
    <t>X1</t>
  </si>
  <si>
    <t>added subsite</t>
  </si>
  <si>
    <t>Size Per Sample</t>
  </si>
  <si>
    <t>Date Status</t>
  </si>
  <si>
    <t>candidate</t>
  </si>
  <si>
    <t>ADCPA Series M</t>
  </si>
  <si>
    <t>Velocity Profiler (short range) for mobile assets</t>
  </si>
  <si>
    <t>N</t>
  </si>
  <si>
    <t>ADCPA Series N</t>
  </si>
  <si>
    <t>A</t>
  </si>
  <si>
    <t>ADCPS Series A</t>
  </si>
  <si>
    <t>Velocity Profiler (long range)</t>
  </si>
  <si>
    <t>I</t>
  </si>
  <si>
    <t>ADCPS Series I</t>
  </si>
  <si>
    <t>J</t>
  </si>
  <si>
    <t>ADCPS Series J</t>
  </si>
  <si>
    <t>K</t>
  </si>
  <si>
    <t>ADCPS Series K</t>
  </si>
  <si>
    <t>L</t>
  </si>
  <si>
    <t>ADCPS Series L</t>
  </si>
  <si>
    <t>ADCPS Series N</t>
  </si>
  <si>
    <t>ADCPT Series A</t>
  </si>
  <si>
    <t>Velocity Profiler (short range)</t>
  </si>
  <si>
    <t>B</t>
  </si>
  <si>
    <t>ADCPT Series B</t>
  </si>
  <si>
    <t>ADCPT Series C</t>
  </si>
  <si>
    <t>D</t>
  </si>
  <si>
    <t>ADCPT Series D</t>
  </si>
  <si>
    <t>E</t>
  </si>
  <si>
    <t>ADCPT Series E</t>
  </si>
  <si>
    <t>F</t>
  </si>
  <si>
    <t>ADCPT Series F</t>
  </si>
  <si>
    <t>G</t>
  </si>
  <si>
    <t>ADCPT Series G</t>
  </si>
  <si>
    <t>ADCPT Series M</t>
  </si>
  <si>
    <t>BOTPT Series A</t>
  </si>
  <si>
    <t>Bottom Pressure and Tilt</t>
  </si>
  <si>
    <t>CAMDS Series A</t>
  </si>
  <si>
    <t>Digital Still Camera with Strobes</t>
  </si>
  <si>
    <t>CAMDS Series B</t>
  </si>
  <si>
    <t>CAMDS Series C</t>
  </si>
  <si>
    <t>CAMHD Series A</t>
  </si>
  <si>
    <t>1</t>
  </si>
  <si>
    <t>HD Digital Video Camera with Strobes</t>
  </si>
  <si>
    <t>CTDAV Series N</t>
  </si>
  <si>
    <t>CTDBP Series C</t>
  </si>
  <si>
    <t>CTD Pumped</t>
  </si>
  <si>
    <t>CTDBP Series D</t>
  </si>
  <si>
    <t>CTDBP Series E</t>
  </si>
  <si>
    <t>CTDBP Series F</t>
  </si>
  <si>
    <t>CTDBP Series N</t>
  </si>
  <si>
    <t>O</t>
  </si>
  <si>
    <t>CTDBP Series O</t>
  </si>
  <si>
    <t>CTDGV Series M</t>
  </si>
  <si>
    <t>CTDMO Series G</t>
  </si>
  <si>
    <t>CTD Mooring (Inductive)</t>
  </si>
  <si>
    <t>H</t>
  </si>
  <si>
    <t>CTDMO Series H</t>
  </si>
  <si>
    <t>Q</t>
  </si>
  <si>
    <t>CTDMO Series Q</t>
  </si>
  <si>
    <t>R</t>
  </si>
  <si>
    <t>CTDMO Series R</t>
  </si>
  <si>
    <t>0</t>
  </si>
  <si>
    <t>CTDPF Series 0</t>
  </si>
  <si>
    <t>CTDPF Series A</t>
  </si>
  <si>
    <t>CTDPF Series B</t>
  </si>
  <si>
    <t>CTDPF Series C</t>
  </si>
  <si>
    <t>CTDPF Series K</t>
  </si>
  <si>
    <t>CTDPF Series L</t>
  </si>
  <si>
    <t>CTDPF Series R</t>
  </si>
  <si>
    <t>DOFST Series 0</t>
  </si>
  <si>
    <t>Dissolved Oxygen Fast Response</t>
  </si>
  <si>
    <t>DOFST Series A</t>
  </si>
  <si>
    <t>DOFST Series K</t>
  </si>
  <si>
    <t>DOSTA Series 0</t>
  </si>
  <si>
    <t>Dissolved Oxygen Stable Response</t>
  </si>
  <si>
    <t>DOSTA Series A</t>
  </si>
  <si>
    <t>DOSTA Series B</t>
  </si>
  <si>
    <t>DOSTA Series C</t>
  </si>
  <si>
    <t>DOSTA Series D</t>
  </si>
  <si>
    <t>DOSTA Series K</t>
  </si>
  <si>
    <t>DOSTA Series L</t>
  </si>
  <si>
    <t>DOSTA Series M</t>
  </si>
  <si>
    <t>DOSTA Series N</t>
  </si>
  <si>
    <t>FDCHP Series 0</t>
  </si>
  <si>
    <t>Direct Covariance Flux</t>
  </si>
  <si>
    <t>FDCHP Series A</t>
  </si>
  <si>
    <t>FDCLP Series 0</t>
  </si>
  <si>
    <t>Direct Covariance Flux (Low Power) - DEPRECATED</t>
  </si>
  <si>
    <t>FDCLP Series A</t>
  </si>
  <si>
    <t>FLOBN Series A</t>
  </si>
  <si>
    <t>Benthic Fluid Flow</t>
  </si>
  <si>
    <t>FLORD Series 0</t>
  </si>
  <si>
    <t>2-Wavelength Fluorometer</t>
  </si>
  <si>
    <t>FLORD Series A</t>
  </si>
  <si>
    <t>FLORD Series D</t>
  </si>
  <si>
    <t>FLORD Series E</t>
  </si>
  <si>
    <t>FLORD Series L</t>
  </si>
  <si>
    <t>FLORD Series M</t>
  </si>
  <si>
    <t>FLORT Series 0</t>
  </si>
  <si>
    <t>3-Wavelength Fluorometer</t>
  </si>
  <si>
    <t>FLORT Series A</t>
  </si>
  <si>
    <t>FLORT Series B</t>
  </si>
  <si>
    <t>FLORT Series D</t>
  </si>
  <si>
    <t>FLORT Series K</t>
  </si>
  <si>
    <t>FLORT Series M</t>
  </si>
  <si>
    <t>FLORT Series N</t>
  </si>
  <si>
    <t>HPIES Series A</t>
  </si>
  <si>
    <t>Horizontal Electric Field, Pressure and Inverted Echo Sounder</t>
  </si>
  <si>
    <t>HYDBB Series A</t>
  </si>
  <si>
    <t>Broadband Acoustic Receiver (Hydrophone)</t>
  </si>
  <si>
    <t>HYDLF Series A</t>
  </si>
  <si>
    <t>Low Frequency Broadband Acoustic Receiver (Hydrophone) on Seafloor</t>
  </si>
  <si>
    <t>MASSP Series A</t>
  </si>
  <si>
    <t>METBK Series A</t>
  </si>
  <si>
    <t>Bulk Meteorology Instrument Package</t>
  </si>
  <si>
    <t>NUTNR Series 0</t>
  </si>
  <si>
    <t>Nitrate</t>
  </si>
  <si>
    <t>NUTNR Series A</t>
  </si>
  <si>
    <t>NUTNR Series B</t>
  </si>
  <si>
    <t>NUTNR Series N</t>
  </si>
  <si>
    <t>OBSBB Series A</t>
  </si>
  <si>
    <t>Broadband Ocean Bottom Seismometer</t>
  </si>
  <si>
    <t>OBSBK Series A</t>
  </si>
  <si>
    <t>OBSSK Series A</t>
  </si>
  <si>
    <t>Short-Period Ocean Bottom Seismometer</t>
  </si>
  <si>
    <t>OBSSP Series A</t>
  </si>
  <si>
    <t>OPTAA Series 0</t>
  </si>
  <si>
    <t>Absorption Spectrophotometer</t>
  </si>
  <si>
    <t>OPTAA Series A</t>
  </si>
  <si>
    <t>OPTAA Series B</t>
  </si>
  <si>
    <t>OPTAA Series C</t>
  </si>
  <si>
    <t>OPTAA Series D</t>
  </si>
  <si>
    <t>OSMOI Series A</t>
  </si>
  <si>
    <t>Osmosis-Based Water Sampler</t>
  </si>
  <si>
    <t>PARAD Series 0</t>
  </si>
  <si>
    <t>Photosynthetically Available Radiation</t>
  </si>
  <si>
    <t>PARAD Series TBD</t>
  </si>
  <si>
    <t>PARAD Series A</t>
  </si>
  <si>
    <t>PARAD Series K</t>
  </si>
  <si>
    <t>PARAD Series M</t>
  </si>
  <si>
    <t>PARAD Series N</t>
  </si>
  <si>
    <t>PCO2A Series A</t>
  </si>
  <si>
    <t>pCO2 Air-Sea</t>
  </si>
  <si>
    <t>PCO2W Series 0</t>
  </si>
  <si>
    <t>pCO2 Water</t>
  </si>
  <si>
    <t>PCO2W Series A</t>
  </si>
  <si>
    <t>PCO2W Series B</t>
  </si>
  <si>
    <t>PHSEN Series A</t>
  </si>
  <si>
    <t>Seawater pH</t>
  </si>
  <si>
    <t>PHSEN Series B</t>
  </si>
  <si>
    <t>PHSEN Series C</t>
  </si>
  <si>
    <t>PHSEN Series D</t>
  </si>
  <si>
    <t>PHSEN Series E</t>
  </si>
  <si>
    <t>PHSEN Series F</t>
  </si>
  <si>
    <t>PHSEN Series G</t>
  </si>
  <si>
    <t>PPSDN Series A</t>
  </si>
  <si>
    <t>Particulate DNA Sampler</t>
  </si>
  <si>
    <t>PRESF Series A</t>
  </si>
  <si>
    <t>Seafloor Pressure</t>
  </si>
  <si>
    <t>PRESF Series B</t>
  </si>
  <si>
    <t>PRESF Series C</t>
  </si>
  <si>
    <t>PREST Series A</t>
  </si>
  <si>
    <t>Tidal Seafloor Pressure</t>
  </si>
  <si>
    <t>PREST Series B</t>
  </si>
  <si>
    <t>RASFL Series A</t>
  </si>
  <si>
    <t>Hydrothermal Vent Fluid Interactive Sampler</t>
  </si>
  <si>
    <t>SPKIR Series 0</t>
  </si>
  <si>
    <t>Spectral Irradiance</t>
  </si>
  <si>
    <t>SPKIR Series A</t>
  </si>
  <si>
    <t>SPKIR Series B</t>
  </si>
  <si>
    <t>THSPH Series A</t>
  </si>
  <si>
    <t>Hydrothermal Vent Fluid In-situ Chemistry</t>
  </si>
  <si>
    <t>TMPSF Series A</t>
  </si>
  <si>
    <t>Diffuse Vent Fluid 3-D Temperature Array</t>
  </si>
  <si>
    <t>TRHPH Series A</t>
  </si>
  <si>
    <t>Hydrothermal Vent Fluid Temperature and Resistivity</t>
  </si>
  <si>
    <t>VADCP Series A</t>
  </si>
  <si>
    <t>5-Beam, 600 kHz Acoustic Doppler Current Profiler (= 50 m range)</t>
  </si>
  <si>
    <t>VEL3D Series 0</t>
  </si>
  <si>
    <t>3-D Single Point Velocity Meter</t>
  </si>
  <si>
    <t>VEL3D Series A</t>
  </si>
  <si>
    <t>VEL3D Series B</t>
  </si>
  <si>
    <t>VEL3D Series C</t>
  </si>
  <si>
    <t>VEL3D Series D</t>
  </si>
  <si>
    <t>VEL3D Series K</t>
  </si>
  <si>
    <t>VEL3D Series L</t>
  </si>
  <si>
    <t>VELPT Series A</t>
  </si>
  <si>
    <t>Single Point Velocity Meter</t>
  </si>
  <si>
    <t>VELPT Series B</t>
  </si>
  <si>
    <t>VELPT Series D</t>
  </si>
  <si>
    <t>WAVSS Series A</t>
  </si>
  <si>
    <t>Surface Wave Spectra</t>
  </si>
  <si>
    <t>ZPLSC Series A</t>
  </si>
  <si>
    <t>Bio-acoustic Sonar (Coastal)</t>
  </si>
  <si>
    <t>ZPLSC Series B</t>
  </si>
  <si>
    <t>ZPLSC Series C</t>
  </si>
  <si>
    <t>ZPLSG Series A</t>
  </si>
  <si>
    <t>Bio-acoustic Sonar (Global)</t>
  </si>
  <si>
    <t>Class Code</t>
  </si>
  <si>
    <t>Series</t>
  </si>
  <si>
    <t>SAF Alternative Name</t>
  </si>
  <si>
    <t>Endurance</t>
  </si>
  <si>
    <t>Pioneer</t>
  </si>
  <si>
    <t>Argentine Basin</t>
  </si>
  <si>
    <t>Irminger Sea</t>
  </si>
  <si>
    <t>Station Papa</t>
  </si>
  <si>
    <t>Southern Ocean</t>
  </si>
  <si>
    <t>Mobile Zone</t>
  </si>
  <si>
    <t>Central Inshore</t>
  </si>
  <si>
    <t>Central Offshore</t>
  </si>
  <si>
    <t>Subsite Name</t>
  </si>
  <si>
    <t>FJ</t>
  </si>
  <si>
    <t>200 m Platform</t>
  </si>
  <si>
    <t>Low Voltage Node</t>
  </si>
  <si>
    <t>Deep Profiler Docking Station</t>
  </si>
  <si>
    <t>PL</t>
  </si>
  <si>
    <t>Primary Node</t>
  </si>
  <si>
    <t>Shallow Profiler Controller</t>
  </si>
  <si>
    <t>Wire-Following Profiler</t>
  </si>
  <si>
    <t>SAF</t>
  </si>
  <si>
    <t>Geo Name</t>
  </si>
  <si>
    <t>UNUSED</t>
  </si>
  <si>
    <t>Mid-Atlantic Bight</t>
  </si>
  <si>
    <r>
      <t>Axial</t>
    </r>
    <r>
      <rPr>
        <sz val="12"/>
        <color theme="1"/>
        <rFont val="Calibri"/>
        <family val="2"/>
        <scheme val="minor"/>
      </rPr>
      <t xml:space="preserve"> Seamount</t>
    </r>
  </si>
  <si>
    <t>Juan de Fuca Mid Plate</t>
  </si>
  <si>
    <t>Pacific City</t>
  </si>
  <si>
    <t>RS01SBVM-LV01A</t>
  </si>
  <si>
    <t>RS01SBVM-SC01A</t>
  </si>
  <si>
    <t>RS01SUM1-LV01B</t>
  </si>
  <si>
    <t>CE04OSHY-LV01C</t>
  </si>
  <si>
    <t>RS03AXVM-LV03A</t>
  </si>
  <si>
    <t>RS03AXVM-SC03A</t>
  </si>
  <si>
    <t>CE04OSHY-PN01C</t>
  </si>
  <si>
    <t>RS01SUM1-PN01B</t>
  </si>
  <si>
    <t>RS01SLBS-PN01A</t>
  </si>
  <si>
    <t>CE02SHBP-PN01D</t>
  </si>
  <si>
    <t>RS03AXBS-PN03A</t>
  </si>
  <si>
    <t>RS03ASHS-PN03B</t>
  </si>
  <si>
    <t>Cabled</t>
  </si>
  <si>
    <t>RS05MID1-PN05A</t>
  </si>
  <si>
    <t>RS00PCSS</t>
  </si>
  <si>
    <t>PCSS</t>
  </si>
  <si>
    <t>00</t>
  </si>
  <si>
    <t>RS00PCSS-SS001</t>
  </si>
  <si>
    <t>Shore Station</t>
  </si>
  <si>
    <t>SI</t>
  </si>
  <si>
    <t>Added to represent RSN shore equipment</t>
  </si>
  <si>
    <t>RS00PCSS-SI001</t>
  </si>
  <si>
    <t>RS00PCSS-SI002</t>
  </si>
  <si>
    <t>RS00PCSS-SI003</t>
  </si>
  <si>
    <t>RS00PCSS-SI004</t>
  </si>
  <si>
    <t>RS00PCSS-SI005</t>
  </si>
  <si>
    <t>RS00PCSS-SI006</t>
  </si>
  <si>
    <t>RS00PCSS-SI007</t>
  </si>
  <si>
    <t>Uplink Node</t>
  </si>
  <si>
    <t>AUV</t>
  </si>
  <si>
    <t>Benthic Package</t>
  </si>
  <si>
    <t>Gliders</t>
  </si>
  <si>
    <t>Medium Power JBox</t>
  </si>
  <si>
    <t>Low Power JBox</t>
  </si>
  <si>
    <t>Shallow Profiler</t>
  </si>
  <si>
    <t>CE04OSHY-SC01B</t>
  </si>
  <si>
    <t>Via Docking Station PD</t>
  </si>
  <si>
    <t>Mesoscale Flanking A</t>
  </si>
  <si>
    <t>Mesoscale Flanking B</t>
  </si>
  <si>
    <t>Base</t>
  </si>
  <si>
    <t>International District</t>
  </si>
  <si>
    <t>Southern Summit</t>
  </si>
  <si>
    <t>RT Data Full</t>
  </si>
  <si>
    <t>Pull Mode</t>
  </si>
  <si>
    <t>I1</t>
  </si>
  <si>
    <t>lat_north</t>
  </si>
  <si>
    <t>lat_south</t>
  </si>
  <si>
    <t>lon_east</t>
  </si>
  <si>
    <t>lon_west</t>
  </si>
  <si>
    <t>depth_min</t>
  </si>
  <si>
    <t>depth_max</t>
  </si>
  <si>
    <t>Active</t>
  </si>
  <si>
    <t>Indirect</t>
  </si>
  <si>
    <t>TBD</t>
  </si>
  <si>
    <t>Presence</t>
  </si>
  <si>
    <t>Connection</t>
  </si>
  <si>
    <t>Base Mooring</t>
  </si>
  <si>
    <t>Standalone Name</t>
  </si>
  <si>
    <t>Axial Ashes</t>
  </si>
  <si>
    <t>Southern Hydrate Summit</t>
  </si>
  <si>
    <t>Array Short Name</t>
  </si>
  <si>
    <t>Standalone Extension</t>
  </si>
  <si>
    <t>ADCPS_I</t>
  </si>
  <si>
    <t>ADCPS_K</t>
  </si>
  <si>
    <t>ADCPT_B</t>
  </si>
  <si>
    <t>ADCPT_F</t>
  </si>
  <si>
    <t>BOTPT_A</t>
  </si>
  <si>
    <t>CAMDS_A</t>
  </si>
  <si>
    <t>CAMDS_B</t>
  </si>
  <si>
    <t>CAMHD_A</t>
  </si>
  <si>
    <t>CTDPF_A</t>
  </si>
  <si>
    <t>CTDPF_C</t>
  </si>
  <si>
    <t>DOFST_A</t>
  </si>
  <si>
    <t>DOSTA_A</t>
  </si>
  <si>
    <t>DOSTA_D</t>
  </si>
  <si>
    <t>FLORD_A</t>
  </si>
  <si>
    <t>FLORT_A</t>
  </si>
  <si>
    <t>HPIES_A</t>
  </si>
  <si>
    <t>HYDBB_A_ORB</t>
  </si>
  <si>
    <t>HYDLF_A_ORB</t>
  </si>
  <si>
    <t>MASSP_A</t>
  </si>
  <si>
    <t>METBK_A_CI</t>
  </si>
  <si>
    <t>NUTNR_A</t>
  </si>
  <si>
    <t>NUTNR_B_CI</t>
  </si>
  <si>
    <t>OBSBB_ORB</t>
  </si>
  <si>
    <t>OPATAA_A</t>
  </si>
  <si>
    <t>PARAD_A</t>
  </si>
  <si>
    <t>PCO2_A</t>
  </si>
  <si>
    <t>PCO2W_A</t>
  </si>
  <si>
    <t>PCO2W_B</t>
  </si>
  <si>
    <t>PHSEN_A</t>
  </si>
  <si>
    <t>PHSEN_D</t>
  </si>
  <si>
    <t>PPSDN_A</t>
  </si>
  <si>
    <t>PRESF_A</t>
  </si>
  <si>
    <t>PRESF_B_CI</t>
  </si>
  <si>
    <t>PREST_A</t>
  </si>
  <si>
    <t>PREST_B</t>
  </si>
  <si>
    <t>RASFL_A</t>
  </si>
  <si>
    <t>SPKIR_A</t>
  </si>
  <si>
    <t>SPKIR_B_CI</t>
  </si>
  <si>
    <t>THSPH_A</t>
  </si>
  <si>
    <t>TMPSF_A</t>
  </si>
  <si>
    <t>TRHPH_A</t>
  </si>
  <si>
    <t>VADCP_A</t>
  </si>
  <si>
    <t>VEL3D_A</t>
  </si>
  <si>
    <t>VEL3D_B</t>
  </si>
  <si>
    <t>VELPT_A_CI</t>
  </si>
  <si>
    <t>WAVSS_A_CI</t>
  </si>
  <si>
    <t>ZPLSC_B</t>
  </si>
  <si>
    <t>ZPLSC_C_CI</t>
  </si>
  <si>
    <t>ADCPS_JLN</t>
  </si>
  <si>
    <t>ADCPT_ACM</t>
  </si>
  <si>
    <t>ADCPT_DE</t>
  </si>
  <si>
    <t>CTDBP_CDEF</t>
  </si>
  <si>
    <t>CTDBP_NO</t>
  </si>
  <si>
    <t>CTDMO_GQ</t>
  </si>
  <si>
    <t>OPTAA_CD</t>
  </si>
  <si>
    <t>VEL3D_CD</t>
  </si>
  <si>
    <t>Tier 1</t>
  </si>
  <si>
    <t>Agent Code</t>
  </si>
  <si>
    <t>Issues</t>
  </si>
  <si>
    <t>Needs 4+1 drivers/agents/stream sets</t>
  </si>
  <si>
    <t>Will need 3 drivers</t>
  </si>
  <si>
    <t>RT Handler</t>
  </si>
  <si>
    <t>Recovery Handler</t>
  </si>
  <si>
    <t>PCO2A_A</t>
  </si>
  <si>
    <t>Present</t>
  </si>
  <si>
    <t>Deployment Info</t>
  </si>
  <si>
    <t>Coastal gliders</t>
  </si>
  <si>
    <t>Coastal AUVs</t>
  </si>
  <si>
    <t>none</t>
  </si>
  <si>
    <t>Endurance offshore benthic</t>
  </si>
  <si>
    <t>Coastal surface mooring</t>
  </si>
  <si>
    <t>Cable Summit</t>
  </si>
  <si>
    <t>Global flanking + pioneer</t>
  </si>
  <si>
    <t>Global surface mooring</t>
  </si>
  <si>
    <t>Benthic</t>
  </si>
  <si>
    <t>RSN shallow profiler</t>
  </si>
  <si>
    <t>Global flanking mooring</t>
  </si>
  <si>
    <t>Coastal + global profilers</t>
  </si>
  <si>
    <t>RSN benthic + profiler</t>
  </si>
  <si>
    <t>Cabled benthic</t>
  </si>
  <si>
    <t>Cabled node</t>
  </si>
  <si>
    <t>Coastal MFN</t>
  </si>
  <si>
    <t>Coastal profiler</t>
  </si>
  <si>
    <t>past</t>
  </si>
  <si>
    <t>Deploy Info</t>
  </si>
  <si>
    <t>Connector not installed</t>
  </si>
  <si>
    <t>unknown</t>
  </si>
  <si>
    <t>copy</t>
  </si>
  <si>
    <t>Node Reference Designator</t>
  </si>
  <si>
    <t>Instrument Class</t>
  </si>
  <si>
    <t>Instrument Series</t>
  </si>
  <si>
    <t>waiver requested</t>
  </si>
  <si>
    <t>deferred?</t>
  </si>
  <si>
    <t>First Deployment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</si>
</sst>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Verdana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name val="Verdana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000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0" xfId="0" applyFont="1"/>
    <xf numFmtId="0" fontId="6" fillId="0" borderId="0" xfId="0" applyFont="1"/>
    <xf numFmtId="49" fontId="0" fillId="0" borderId="0" xfId="0" applyNumberFormat="1"/>
    <xf numFmtId="49" fontId="2" fillId="0" borderId="0" xfId="0" applyNumberFormat="1" applyFont="1"/>
    <xf numFmtId="0" fontId="1" fillId="3" borderId="0" xfId="25"/>
    <xf numFmtId="0" fontId="2" fillId="3" borderId="0" xfId="25" applyFont="1"/>
    <xf numFmtId="0" fontId="1" fillId="2" borderId="0" xfId="24"/>
    <xf numFmtId="0" fontId="3" fillId="0" borderId="0" xfId="1"/>
    <xf numFmtId="0" fontId="0" fillId="0" borderId="0" xfId="0" applyAlignment="1">
      <alignment horizontal="left"/>
    </xf>
    <xf numFmtId="0" fontId="0" fillId="3" borderId="0" xfId="25" applyFont="1" applyAlignment="1">
      <alignment horizontal="left"/>
    </xf>
    <xf numFmtId="0" fontId="0" fillId="3" borderId="0" xfId="25" applyFont="1"/>
    <xf numFmtId="0" fontId="2" fillId="4" borderId="0" xfId="0" applyFont="1" applyFill="1"/>
    <xf numFmtId="49" fontId="0" fillId="5" borderId="0" xfId="0" applyNumberFormat="1" applyFill="1"/>
    <xf numFmtId="164" fontId="0" fillId="6" borderId="0" xfId="0" applyNumberFormat="1" applyFill="1" applyAlignment="1">
      <alignment horizontal="right"/>
    </xf>
    <xf numFmtId="164" fontId="0" fillId="6" borderId="0" xfId="0" applyNumberFormat="1" applyFont="1" applyFill="1" applyBorder="1" applyAlignment="1">
      <alignment horizontal="right"/>
    </xf>
    <xf numFmtId="164" fontId="0" fillId="6" borderId="0" xfId="0" applyNumberFormat="1" applyFill="1" applyBorder="1" applyAlignment="1">
      <alignment horizontal="right"/>
    </xf>
    <xf numFmtId="0" fontId="0" fillId="7" borderId="0" xfId="0" applyFill="1"/>
    <xf numFmtId="0" fontId="0" fillId="0" borderId="0" xfId="0" applyFill="1"/>
    <xf numFmtId="49" fontId="2" fillId="4" borderId="0" xfId="0" applyNumberFormat="1" applyFont="1" applyFill="1"/>
    <xf numFmtId="0" fontId="0" fillId="5" borderId="0" xfId="0" applyFill="1"/>
    <xf numFmtId="0" fontId="0" fillId="0" borderId="0" xfId="0" applyAlignment="1">
      <alignment horizontal="center"/>
    </xf>
    <xf numFmtId="49" fontId="6" fillId="0" borderId="0" xfId="0" applyNumberFormat="1" applyFont="1"/>
    <xf numFmtId="0" fontId="0" fillId="2" borderId="0" xfId="24" applyFont="1"/>
    <xf numFmtId="0" fontId="2" fillId="4" borderId="0" xfId="0" applyFont="1" applyFill="1" applyAlignment="1">
      <alignment horizontal="left"/>
    </xf>
    <xf numFmtId="0" fontId="2" fillId="4" borderId="0" xfId="25" applyFont="1" applyFill="1"/>
    <xf numFmtId="0" fontId="2" fillId="4" borderId="0" xfId="24" applyFont="1" applyFill="1"/>
    <xf numFmtId="164" fontId="2" fillId="4" borderId="0" xfId="0" applyNumberFormat="1" applyFont="1" applyFill="1" applyBorder="1" applyAlignment="1">
      <alignment horizontal="right"/>
    </xf>
    <xf numFmtId="0" fontId="0" fillId="4" borderId="0" xfId="0" applyFill="1"/>
    <xf numFmtId="0" fontId="2" fillId="2" borderId="0" xfId="24" applyFont="1"/>
    <xf numFmtId="0" fontId="7" fillId="4" borderId="0" xfId="1" applyFont="1" applyFill="1"/>
    <xf numFmtId="0" fontId="2" fillId="4" borderId="0" xfId="25" applyFont="1" applyFill="1" applyAlignment="1">
      <alignment horizontal="left"/>
    </xf>
    <xf numFmtId="0" fontId="0" fillId="8" borderId="0" xfId="0" applyFill="1"/>
    <xf numFmtId="14" fontId="0" fillId="0" borderId="0" xfId="0" applyNumberFormat="1"/>
    <xf numFmtId="14" fontId="2" fillId="0" borderId="0" xfId="0" applyNumberFormat="1" applyFont="1"/>
  </cellXfs>
  <cellStyles count="1000">
    <cellStyle name="20% - Accent3" xfId="25" builtinId="38"/>
    <cellStyle name="40% - Accent2" xfId="24" builtinId="35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5" builtinId="9" hidden="1"/>
    <cellStyle name="Followed Hyperlink" xfId="687" builtinId="9" hidden="1"/>
    <cellStyle name="Followed Hyperlink" xfId="689" builtinId="9" hidden="1"/>
    <cellStyle name="Followed Hyperlink" xfId="691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4" builtinId="8" hidden="1"/>
    <cellStyle name="Hyperlink" xfId="686" builtinId="8" hidden="1"/>
    <cellStyle name="Hyperlink" xfId="688" builtinId="8" hidden="1"/>
    <cellStyle name="Hyperlink" xfId="690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Normal" xfId="0" builtinId="0"/>
    <cellStyle name="Normal 2" xfId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Relationship Id="rId1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/>
  </sheetViews>
  <sheetFormatPr baseColWidth="10" defaultRowHeight="15" x14ac:dyDescent="0"/>
  <cols>
    <col min="2" max="2" width="21" customWidth="1"/>
    <col min="3" max="3" width="45.1640625" customWidth="1"/>
    <col min="4" max="4" width="32.6640625" bestFit="1" customWidth="1"/>
  </cols>
  <sheetData>
    <row r="1" spans="1:4">
      <c r="A1" s="1" t="s">
        <v>313</v>
      </c>
      <c r="B1" s="1" t="s">
        <v>100</v>
      </c>
      <c r="C1" s="1" t="s">
        <v>643</v>
      </c>
      <c r="D1" s="1" t="s">
        <v>653</v>
      </c>
    </row>
    <row r="2" spans="1:4">
      <c r="A2" t="s">
        <v>27</v>
      </c>
      <c r="B2" t="s">
        <v>647</v>
      </c>
      <c r="C2" t="s">
        <v>648</v>
      </c>
      <c r="D2" t="s">
        <v>649</v>
      </c>
    </row>
    <row r="3" spans="1:4">
      <c r="A3" t="s">
        <v>7</v>
      </c>
      <c r="B3" t="s">
        <v>650</v>
      </c>
      <c r="C3" t="s">
        <v>651</v>
      </c>
      <c r="D3" t="s">
        <v>652</v>
      </c>
    </row>
    <row r="4" spans="1:4">
      <c r="A4" t="s">
        <v>435</v>
      </c>
      <c r="B4" t="s">
        <v>644</v>
      </c>
      <c r="C4" t="s">
        <v>645</v>
      </c>
      <c r="D4" t="s">
        <v>646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6"/>
  <sheetViews>
    <sheetView tabSelected="1" workbookViewId="0">
      <selection activeCell="A2" sqref="A2"/>
    </sheetView>
  </sheetViews>
  <sheetFormatPr baseColWidth="10" defaultRowHeight="15" x14ac:dyDescent="0"/>
  <cols>
    <col min="1" max="1" width="24.1640625" bestFit="1" customWidth="1"/>
    <col min="3" max="3" width="21" customWidth="1"/>
    <col min="4" max="4" width="16.83203125" style="33" customWidth="1"/>
  </cols>
  <sheetData>
    <row r="1" spans="1:4" s="1" customFormat="1">
      <c r="A1" s="1" t="s">
        <v>1218</v>
      </c>
      <c r="B1" s="1" t="s">
        <v>1219</v>
      </c>
      <c r="C1" s="1" t="s">
        <v>1220</v>
      </c>
      <c r="D1" s="34" t="s">
        <v>1223</v>
      </c>
    </row>
    <row r="2" spans="1:4">
      <c r="A2" t="s">
        <v>329</v>
      </c>
      <c r="B2" t="s">
        <v>727</v>
      </c>
      <c r="C2" t="s">
        <v>572</v>
      </c>
      <c r="D2" s="33">
        <v>41562</v>
      </c>
    </row>
    <row r="3" spans="1:4">
      <c r="A3" t="s">
        <v>329</v>
      </c>
      <c r="B3" t="s">
        <v>747</v>
      </c>
      <c r="C3" t="s">
        <v>867</v>
      </c>
      <c r="D3" s="33">
        <v>41562</v>
      </c>
    </row>
    <row r="4" spans="1:4">
      <c r="A4" t="s">
        <v>329</v>
      </c>
      <c r="B4" t="s">
        <v>781</v>
      </c>
      <c r="C4" t="s">
        <v>867</v>
      </c>
      <c r="D4" s="33">
        <v>41562</v>
      </c>
    </row>
    <row r="5" spans="1:4">
      <c r="A5" t="s">
        <v>329</v>
      </c>
      <c r="B5" t="s">
        <v>789</v>
      </c>
      <c r="C5" t="s">
        <v>864</v>
      </c>
      <c r="D5" s="33">
        <v>41562</v>
      </c>
    </row>
    <row r="6" spans="1:4">
      <c r="A6" t="s">
        <v>329</v>
      </c>
      <c r="B6" t="s">
        <v>791</v>
      </c>
      <c r="C6" t="s">
        <v>867</v>
      </c>
      <c r="D6" s="33">
        <v>41562</v>
      </c>
    </row>
    <row r="7" spans="1:4">
      <c r="A7" t="s">
        <v>330</v>
      </c>
      <c r="B7" t="s">
        <v>731</v>
      </c>
      <c r="C7" t="s">
        <v>850</v>
      </c>
      <c r="D7" s="33">
        <v>41562</v>
      </c>
    </row>
    <row r="8" spans="1:4">
      <c r="A8" t="s">
        <v>330</v>
      </c>
      <c r="B8" t="s">
        <v>737</v>
      </c>
      <c r="C8" t="s">
        <v>639</v>
      </c>
      <c r="D8" s="33">
        <v>41562</v>
      </c>
    </row>
    <row r="9" spans="1:4">
      <c r="A9" t="s">
        <v>330</v>
      </c>
      <c r="B9" t="s">
        <v>795</v>
      </c>
      <c r="C9" t="s">
        <v>850</v>
      </c>
      <c r="D9" s="33">
        <v>41562</v>
      </c>
    </row>
    <row r="10" spans="1:4">
      <c r="A10" t="s">
        <v>330</v>
      </c>
      <c r="B10" t="s">
        <v>811</v>
      </c>
      <c r="C10" t="s">
        <v>867</v>
      </c>
      <c r="D10" s="33">
        <v>41562</v>
      </c>
    </row>
    <row r="11" spans="1:4">
      <c r="A11" t="s">
        <v>330</v>
      </c>
      <c r="B11" t="s">
        <v>817</v>
      </c>
      <c r="C11" t="s">
        <v>639</v>
      </c>
      <c r="D11" s="33">
        <v>41562</v>
      </c>
    </row>
    <row r="12" spans="1:4">
      <c r="A12" t="s">
        <v>331</v>
      </c>
      <c r="B12" t="s">
        <v>747</v>
      </c>
      <c r="C12" t="s">
        <v>867</v>
      </c>
      <c r="D12" s="33">
        <v>41562</v>
      </c>
    </row>
    <row r="13" spans="1:4">
      <c r="A13" t="s">
        <v>331</v>
      </c>
      <c r="B13" t="s">
        <v>789</v>
      </c>
      <c r="C13" t="s">
        <v>864</v>
      </c>
      <c r="D13" s="33">
        <v>41562</v>
      </c>
    </row>
    <row r="14" spans="1:4">
      <c r="A14" t="s">
        <v>331</v>
      </c>
      <c r="B14" t="s">
        <v>791</v>
      </c>
      <c r="C14" t="s">
        <v>867</v>
      </c>
      <c r="D14" s="33">
        <v>41562</v>
      </c>
    </row>
    <row r="15" spans="1:4">
      <c r="A15" t="s">
        <v>331</v>
      </c>
      <c r="B15" t="s">
        <v>813</v>
      </c>
      <c r="C15" t="s">
        <v>850</v>
      </c>
      <c r="D15" s="33">
        <v>41562</v>
      </c>
    </row>
    <row r="16" spans="1:4">
      <c r="A16" t="s">
        <v>332</v>
      </c>
      <c r="B16" t="s">
        <v>737</v>
      </c>
      <c r="C16" t="s">
        <v>639</v>
      </c>
      <c r="D16" s="33">
        <v>41562</v>
      </c>
    </row>
    <row r="17" spans="1:4">
      <c r="A17" t="s">
        <v>332</v>
      </c>
      <c r="B17" t="s">
        <v>757</v>
      </c>
      <c r="C17" t="s">
        <v>867</v>
      </c>
      <c r="D17" s="33">
        <v>41562</v>
      </c>
    </row>
    <row r="18" spans="1:4">
      <c r="A18" t="s">
        <v>332</v>
      </c>
      <c r="B18" t="s">
        <v>769</v>
      </c>
      <c r="C18" t="s">
        <v>864</v>
      </c>
      <c r="D18" s="33">
        <v>41562</v>
      </c>
    </row>
    <row r="19" spans="1:4">
      <c r="A19" t="s">
        <v>332</v>
      </c>
      <c r="B19" t="s">
        <v>781</v>
      </c>
      <c r="C19" t="s">
        <v>867</v>
      </c>
      <c r="D19" s="33">
        <v>41562</v>
      </c>
    </row>
    <row r="20" spans="1:4">
      <c r="A20" t="s">
        <v>332</v>
      </c>
      <c r="B20" t="s">
        <v>801</v>
      </c>
      <c r="C20" t="s">
        <v>864</v>
      </c>
      <c r="D20" s="33">
        <v>41562</v>
      </c>
    </row>
    <row r="21" spans="1:4">
      <c r="A21" t="s">
        <v>333</v>
      </c>
      <c r="B21" t="s">
        <v>813</v>
      </c>
      <c r="C21" t="s">
        <v>850</v>
      </c>
      <c r="D21" s="33">
        <v>41562</v>
      </c>
    </row>
    <row r="22" spans="1:4">
      <c r="A22" t="s">
        <v>334</v>
      </c>
      <c r="B22" t="s">
        <v>743</v>
      </c>
      <c r="C22" t="s">
        <v>903</v>
      </c>
    </row>
    <row r="23" spans="1:4">
      <c r="A23" t="s">
        <v>334</v>
      </c>
      <c r="B23" t="s">
        <v>745</v>
      </c>
      <c r="C23" t="s">
        <v>903</v>
      </c>
    </row>
    <row r="24" spans="1:4">
      <c r="A24" t="s">
        <v>334</v>
      </c>
      <c r="B24" t="s">
        <v>757</v>
      </c>
      <c r="C24" t="s">
        <v>903</v>
      </c>
    </row>
    <row r="25" spans="1:4">
      <c r="A25" t="s">
        <v>334</v>
      </c>
      <c r="B25" t="s">
        <v>769</v>
      </c>
      <c r="C25" t="s">
        <v>903</v>
      </c>
    </row>
    <row r="26" spans="1:4">
      <c r="A26" t="s">
        <v>334</v>
      </c>
      <c r="B26" t="s">
        <v>781</v>
      </c>
      <c r="C26" t="s">
        <v>903</v>
      </c>
    </row>
    <row r="27" spans="1:4">
      <c r="A27" t="s">
        <v>334</v>
      </c>
      <c r="B27" t="s">
        <v>785</v>
      </c>
      <c r="C27" t="s">
        <v>903</v>
      </c>
    </row>
    <row r="28" spans="1:4">
      <c r="A28" t="s">
        <v>334</v>
      </c>
      <c r="B28" t="s">
        <v>789</v>
      </c>
      <c r="C28" t="s">
        <v>903</v>
      </c>
    </row>
    <row r="29" spans="1:4">
      <c r="A29" t="s">
        <v>334</v>
      </c>
      <c r="B29" t="s">
        <v>801</v>
      </c>
      <c r="C29" t="s">
        <v>903</v>
      </c>
    </row>
    <row r="30" spans="1:4">
      <c r="A30" t="s">
        <v>334</v>
      </c>
      <c r="B30" t="s">
        <v>811</v>
      </c>
      <c r="C30" t="s">
        <v>903</v>
      </c>
    </row>
    <row r="31" spans="1:4">
      <c r="A31" t="s">
        <v>335</v>
      </c>
      <c r="B31" t="s">
        <v>727</v>
      </c>
      <c r="C31" t="s">
        <v>864</v>
      </c>
      <c r="D31" s="33">
        <v>41470</v>
      </c>
    </row>
    <row r="32" spans="1:4">
      <c r="A32" t="s">
        <v>335</v>
      </c>
      <c r="B32" t="s">
        <v>731</v>
      </c>
      <c r="C32" t="s">
        <v>864</v>
      </c>
      <c r="D32" s="33">
        <v>41470</v>
      </c>
    </row>
    <row r="33" spans="1:4">
      <c r="A33" t="s">
        <v>335</v>
      </c>
      <c r="B33" t="s">
        <v>737</v>
      </c>
      <c r="C33" t="s">
        <v>848</v>
      </c>
      <c r="D33" s="33">
        <v>41470</v>
      </c>
    </row>
    <row r="34" spans="1:4">
      <c r="A34" t="s">
        <v>335</v>
      </c>
      <c r="B34" t="s">
        <v>747</v>
      </c>
      <c r="C34" t="s">
        <v>867</v>
      </c>
      <c r="D34" s="33">
        <v>41470</v>
      </c>
    </row>
    <row r="35" spans="1:4">
      <c r="A35" t="s">
        <v>335</v>
      </c>
      <c r="B35" t="s">
        <v>761</v>
      </c>
      <c r="C35" t="s">
        <v>850</v>
      </c>
      <c r="D35" s="33">
        <v>41470</v>
      </c>
    </row>
    <row r="36" spans="1:4">
      <c r="A36" t="s">
        <v>335</v>
      </c>
      <c r="B36" t="s">
        <v>781</v>
      </c>
      <c r="C36" t="s">
        <v>867</v>
      </c>
      <c r="D36" s="33">
        <v>41470</v>
      </c>
    </row>
    <row r="37" spans="1:4">
      <c r="A37" t="s">
        <v>335</v>
      </c>
      <c r="B37" t="s">
        <v>789</v>
      </c>
      <c r="C37" t="s">
        <v>864</v>
      </c>
      <c r="D37" s="33">
        <v>41470</v>
      </c>
    </row>
    <row r="38" spans="1:4">
      <c r="A38" t="s">
        <v>335</v>
      </c>
      <c r="B38" t="s">
        <v>791</v>
      </c>
      <c r="C38" t="s">
        <v>867</v>
      </c>
      <c r="D38" s="33">
        <v>41470</v>
      </c>
    </row>
    <row r="39" spans="1:4">
      <c r="A39" t="s">
        <v>335</v>
      </c>
      <c r="B39" t="s">
        <v>811</v>
      </c>
      <c r="C39" t="s">
        <v>639</v>
      </c>
      <c r="D39" s="33">
        <v>41470</v>
      </c>
    </row>
    <row r="40" spans="1:4">
      <c r="A40" t="s">
        <v>336</v>
      </c>
      <c r="B40" t="s">
        <v>817</v>
      </c>
      <c r="C40" t="s">
        <v>864</v>
      </c>
      <c r="D40" s="33" t="s">
        <v>1221</v>
      </c>
    </row>
    <row r="41" spans="1:4">
      <c r="A41" t="s">
        <v>337</v>
      </c>
      <c r="B41" t="s">
        <v>737</v>
      </c>
      <c r="C41" t="s">
        <v>639</v>
      </c>
    </row>
    <row r="42" spans="1:4">
      <c r="A42" t="s">
        <v>337</v>
      </c>
      <c r="B42" t="s">
        <v>747</v>
      </c>
      <c r="C42" t="s">
        <v>867</v>
      </c>
    </row>
    <row r="43" spans="1:4">
      <c r="A43" t="s">
        <v>337</v>
      </c>
      <c r="B43" t="s">
        <v>791</v>
      </c>
      <c r="C43" t="s">
        <v>867</v>
      </c>
    </row>
    <row r="44" spans="1:4">
      <c r="A44" t="s">
        <v>337</v>
      </c>
      <c r="B44" t="s">
        <v>813</v>
      </c>
      <c r="C44" t="s">
        <v>850</v>
      </c>
    </row>
    <row r="45" spans="1:4">
      <c r="A45" t="s">
        <v>338</v>
      </c>
      <c r="B45" t="s">
        <v>727</v>
      </c>
      <c r="C45" t="s">
        <v>850</v>
      </c>
    </row>
    <row r="46" spans="1:4">
      <c r="A46" t="s">
        <v>338</v>
      </c>
      <c r="B46" t="s">
        <v>757</v>
      </c>
      <c r="C46" t="s">
        <v>867</v>
      </c>
    </row>
    <row r="47" spans="1:4">
      <c r="A47" t="s">
        <v>338</v>
      </c>
      <c r="B47" t="s">
        <v>769</v>
      </c>
      <c r="C47" t="s">
        <v>864</v>
      </c>
    </row>
    <row r="48" spans="1:4">
      <c r="A48" t="s">
        <v>338</v>
      </c>
      <c r="B48" t="s">
        <v>781</v>
      </c>
      <c r="C48" t="s">
        <v>867</v>
      </c>
    </row>
    <row r="49" spans="1:4">
      <c r="A49" t="s">
        <v>338</v>
      </c>
      <c r="B49" t="s">
        <v>801</v>
      </c>
      <c r="C49" t="s">
        <v>864</v>
      </c>
    </row>
    <row r="50" spans="1:4">
      <c r="A50" t="s">
        <v>339</v>
      </c>
      <c r="B50" t="s">
        <v>749</v>
      </c>
      <c r="C50" t="s">
        <v>850</v>
      </c>
    </row>
    <row r="51" spans="1:4">
      <c r="A51" t="s">
        <v>339</v>
      </c>
      <c r="B51" t="s">
        <v>767</v>
      </c>
      <c r="C51" t="s">
        <v>850</v>
      </c>
    </row>
    <row r="52" spans="1:4">
      <c r="A52" t="s">
        <v>339</v>
      </c>
      <c r="B52" t="s">
        <v>787</v>
      </c>
      <c r="C52" t="s">
        <v>850</v>
      </c>
    </row>
    <row r="53" spans="1:4">
      <c r="A53" t="s">
        <v>339</v>
      </c>
      <c r="B53" t="s">
        <v>813</v>
      </c>
      <c r="C53" t="s">
        <v>850</v>
      </c>
    </row>
    <row r="54" spans="1:4">
      <c r="A54" t="s">
        <v>339</v>
      </c>
      <c r="B54" t="s">
        <v>815</v>
      </c>
      <c r="C54" t="s">
        <v>850</v>
      </c>
    </row>
    <row r="55" spans="1:4">
      <c r="A55" t="s">
        <v>340</v>
      </c>
      <c r="B55" t="s">
        <v>743</v>
      </c>
      <c r="C55" t="s">
        <v>903</v>
      </c>
    </row>
    <row r="56" spans="1:4">
      <c r="A56" t="s">
        <v>340</v>
      </c>
      <c r="B56" t="s">
        <v>745</v>
      </c>
      <c r="C56" t="s">
        <v>903</v>
      </c>
    </row>
    <row r="57" spans="1:4">
      <c r="A57" t="s">
        <v>340</v>
      </c>
      <c r="B57" t="s">
        <v>757</v>
      </c>
      <c r="C57" t="s">
        <v>903</v>
      </c>
    </row>
    <row r="58" spans="1:4">
      <c r="A58" t="s">
        <v>340</v>
      </c>
      <c r="B58" t="s">
        <v>769</v>
      </c>
      <c r="C58" t="s">
        <v>903</v>
      </c>
    </row>
    <row r="59" spans="1:4">
      <c r="A59" t="s">
        <v>340</v>
      </c>
      <c r="B59" t="s">
        <v>781</v>
      </c>
      <c r="C59" t="s">
        <v>903</v>
      </c>
    </row>
    <row r="60" spans="1:4">
      <c r="A60" t="s">
        <v>340</v>
      </c>
      <c r="B60" t="s">
        <v>785</v>
      </c>
      <c r="C60" t="s">
        <v>903</v>
      </c>
    </row>
    <row r="61" spans="1:4">
      <c r="A61" t="s">
        <v>340</v>
      </c>
      <c r="B61" t="s">
        <v>789</v>
      </c>
      <c r="C61" t="s">
        <v>903</v>
      </c>
    </row>
    <row r="62" spans="1:4">
      <c r="A62" t="s">
        <v>340</v>
      </c>
      <c r="B62" t="s">
        <v>801</v>
      </c>
      <c r="C62" t="s">
        <v>903</v>
      </c>
    </row>
    <row r="63" spans="1:4">
      <c r="A63" t="s">
        <v>340</v>
      </c>
      <c r="B63" t="s">
        <v>811</v>
      </c>
      <c r="C63" t="s">
        <v>903</v>
      </c>
    </row>
    <row r="64" spans="1:4">
      <c r="A64" t="s">
        <v>341</v>
      </c>
      <c r="B64" t="s">
        <v>725</v>
      </c>
      <c r="C64" t="s">
        <v>853</v>
      </c>
      <c r="D64" s="33">
        <v>41470</v>
      </c>
    </row>
    <row r="65" spans="1:4">
      <c r="A65" t="s">
        <v>341</v>
      </c>
      <c r="B65" t="s">
        <v>731</v>
      </c>
      <c r="C65" t="s">
        <v>864</v>
      </c>
      <c r="D65" s="33">
        <v>41470</v>
      </c>
    </row>
    <row r="66" spans="1:4">
      <c r="A66" t="s">
        <v>341</v>
      </c>
      <c r="B66" t="s">
        <v>737</v>
      </c>
      <c r="C66" t="s">
        <v>892</v>
      </c>
      <c r="D66" s="33">
        <v>41470</v>
      </c>
    </row>
    <row r="67" spans="1:4">
      <c r="A67" t="s">
        <v>341</v>
      </c>
      <c r="B67" t="s">
        <v>747</v>
      </c>
      <c r="C67" t="s">
        <v>867</v>
      </c>
      <c r="D67" s="33">
        <v>41470</v>
      </c>
    </row>
    <row r="68" spans="1:4">
      <c r="A68" t="s">
        <v>341</v>
      </c>
      <c r="B68" t="s">
        <v>761</v>
      </c>
      <c r="C68" t="s">
        <v>850</v>
      </c>
      <c r="D68" s="33">
        <v>41470</v>
      </c>
    </row>
    <row r="69" spans="1:4">
      <c r="A69" t="s">
        <v>341</v>
      </c>
      <c r="B69" t="s">
        <v>781</v>
      </c>
      <c r="C69" t="s">
        <v>639</v>
      </c>
      <c r="D69" s="33">
        <v>41470</v>
      </c>
    </row>
    <row r="70" spans="1:4">
      <c r="A70" t="s">
        <v>341</v>
      </c>
      <c r="B70" t="s">
        <v>789</v>
      </c>
      <c r="C70" t="s">
        <v>864</v>
      </c>
      <c r="D70" s="33">
        <v>41470</v>
      </c>
    </row>
    <row r="71" spans="1:4">
      <c r="A71" t="s">
        <v>341</v>
      </c>
      <c r="B71" t="s">
        <v>791</v>
      </c>
      <c r="C71" t="s">
        <v>867</v>
      </c>
      <c r="D71" s="33">
        <v>41470</v>
      </c>
    </row>
    <row r="72" spans="1:4">
      <c r="A72" t="s">
        <v>341</v>
      </c>
      <c r="B72" t="s">
        <v>811</v>
      </c>
      <c r="C72" t="s">
        <v>639</v>
      </c>
      <c r="D72" s="33">
        <v>41470</v>
      </c>
    </row>
    <row r="73" spans="1:4">
      <c r="A73" t="s">
        <v>63</v>
      </c>
      <c r="B73" t="s">
        <v>743</v>
      </c>
      <c r="C73" t="s">
        <v>859</v>
      </c>
    </row>
    <row r="74" spans="1:4">
      <c r="A74" t="s">
        <v>63</v>
      </c>
      <c r="B74" t="s">
        <v>747</v>
      </c>
      <c r="C74" t="s">
        <v>867</v>
      </c>
    </row>
    <row r="75" spans="1:4">
      <c r="A75" t="s">
        <v>63</v>
      </c>
      <c r="B75" t="s">
        <v>757</v>
      </c>
      <c r="C75" t="s">
        <v>850</v>
      </c>
    </row>
    <row r="76" spans="1:4">
      <c r="A76" t="s">
        <v>63</v>
      </c>
      <c r="B76" t="s">
        <v>811</v>
      </c>
      <c r="C76" t="s">
        <v>850</v>
      </c>
    </row>
    <row r="77" spans="1:4">
      <c r="A77" t="s">
        <v>65</v>
      </c>
      <c r="B77" t="s">
        <v>743</v>
      </c>
      <c r="C77" t="s">
        <v>850</v>
      </c>
    </row>
    <row r="78" spans="1:4">
      <c r="A78" t="s">
        <v>65</v>
      </c>
      <c r="B78" t="s">
        <v>747</v>
      </c>
      <c r="C78" t="s">
        <v>867</v>
      </c>
    </row>
    <row r="79" spans="1:4">
      <c r="A79" t="s">
        <v>65</v>
      </c>
      <c r="B79" t="s">
        <v>789</v>
      </c>
      <c r="C79" t="s">
        <v>850</v>
      </c>
    </row>
    <row r="80" spans="1:4">
      <c r="A80" t="s">
        <v>65</v>
      </c>
      <c r="B80" t="s">
        <v>791</v>
      </c>
      <c r="C80" t="s">
        <v>850</v>
      </c>
    </row>
    <row r="81" spans="1:3">
      <c r="A81" t="s">
        <v>65</v>
      </c>
      <c r="B81" t="s">
        <v>817</v>
      </c>
      <c r="C81" t="s">
        <v>864</v>
      </c>
    </row>
    <row r="82" spans="1:3">
      <c r="A82" t="s">
        <v>66</v>
      </c>
      <c r="B82" t="s">
        <v>743</v>
      </c>
      <c r="C82" t="s">
        <v>850</v>
      </c>
    </row>
    <row r="83" spans="1:3">
      <c r="A83" t="s">
        <v>66</v>
      </c>
      <c r="B83" t="s">
        <v>745</v>
      </c>
      <c r="C83" t="s">
        <v>850</v>
      </c>
    </row>
    <row r="84" spans="1:3">
      <c r="A84" t="s">
        <v>66</v>
      </c>
      <c r="B84" t="s">
        <v>757</v>
      </c>
      <c r="C84" t="s">
        <v>867</v>
      </c>
    </row>
    <row r="85" spans="1:3">
      <c r="A85" t="s">
        <v>66</v>
      </c>
      <c r="B85" t="s">
        <v>769</v>
      </c>
      <c r="C85" t="s">
        <v>850</v>
      </c>
    </row>
    <row r="86" spans="1:3">
      <c r="A86" t="s">
        <v>66</v>
      </c>
      <c r="B86" t="s">
        <v>781</v>
      </c>
      <c r="C86" t="s">
        <v>867</v>
      </c>
    </row>
    <row r="87" spans="1:3">
      <c r="A87" t="s">
        <v>66</v>
      </c>
      <c r="B87" t="s">
        <v>785</v>
      </c>
      <c r="C87" t="s">
        <v>850</v>
      </c>
    </row>
    <row r="88" spans="1:3">
      <c r="A88" t="s">
        <v>66</v>
      </c>
      <c r="B88" t="s">
        <v>789</v>
      </c>
      <c r="C88" t="s">
        <v>850</v>
      </c>
    </row>
    <row r="89" spans="1:3">
      <c r="A89" t="s">
        <v>66</v>
      </c>
      <c r="B89" t="s">
        <v>801</v>
      </c>
      <c r="C89" t="s">
        <v>850</v>
      </c>
    </row>
    <row r="90" spans="1:3">
      <c r="A90" t="s">
        <v>66</v>
      </c>
      <c r="B90" t="s">
        <v>813</v>
      </c>
      <c r="C90" t="s">
        <v>867</v>
      </c>
    </row>
    <row r="91" spans="1:3">
      <c r="A91" t="s">
        <v>342</v>
      </c>
      <c r="B91" t="s">
        <v>737</v>
      </c>
      <c r="C91" t="s">
        <v>639</v>
      </c>
    </row>
    <row r="92" spans="1:3">
      <c r="A92" t="s">
        <v>342</v>
      </c>
      <c r="B92" t="s">
        <v>747</v>
      </c>
      <c r="C92" t="s">
        <v>867</v>
      </c>
    </row>
    <row r="93" spans="1:3">
      <c r="A93" t="s">
        <v>342</v>
      </c>
      <c r="B93" t="s">
        <v>791</v>
      </c>
      <c r="C93" t="s">
        <v>867</v>
      </c>
    </row>
    <row r="94" spans="1:3">
      <c r="A94" t="s">
        <v>342</v>
      </c>
      <c r="B94" t="s">
        <v>813</v>
      </c>
      <c r="C94" t="s">
        <v>850</v>
      </c>
    </row>
    <row r="95" spans="1:3">
      <c r="A95" t="s">
        <v>343</v>
      </c>
      <c r="B95" t="s">
        <v>727</v>
      </c>
      <c r="C95" t="s">
        <v>639</v>
      </c>
    </row>
    <row r="96" spans="1:3">
      <c r="A96" t="s">
        <v>343</v>
      </c>
      <c r="B96" t="s">
        <v>757</v>
      </c>
      <c r="C96" t="s">
        <v>867</v>
      </c>
    </row>
    <row r="97" spans="1:3">
      <c r="A97" t="s">
        <v>343</v>
      </c>
      <c r="B97" t="s">
        <v>769</v>
      </c>
      <c r="C97" t="s">
        <v>864</v>
      </c>
    </row>
    <row r="98" spans="1:3">
      <c r="A98" t="s">
        <v>343</v>
      </c>
      <c r="B98" t="s">
        <v>781</v>
      </c>
      <c r="C98" t="s">
        <v>867</v>
      </c>
    </row>
    <row r="99" spans="1:3">
      <c r="A99" t="s">
        <v>343</v>
      </c>
      <c r="B99" t="s">
        <v>801</v>
      </c>
      <c r="C99" t="s">
        <v>864</v>
      </c>
    </row>
    <row r="100" spans="1:3">
      <c r="A100" t="s">
        <v>344</v>
      </c>
      <c r="B100" t="s">
        <v>767</v>
      </c>
      <c r="C100" t="s">
        <v>850</v>
      </c>
    </row>
    <row r="101" spans="1:3">
      <c r="A101" t="s">
        <v>344</v>
      </c>
      <c r="B101" t="s">
        <v>787</v>
      </c>
      <c r="C101" t="s">
        <v>850</v>
      </c>
    </row>
    <row r="102" spans="1:3">
      <c r="A102" t="s">
        <v>344</v>
      </c>
      <c r="B102" t="s">
        <v>813</v>
      </c>
      <c r="C102" t="s">
        <v>850</v>
      </c>
    </row>
    <row r="103" spans="1:3">
      <c r="A103" t="s">
        <v>344</v>
      </c>
      <c r="B103" t="s">
        <v>815</v>
      </c>
      <c r="C103" t="s">
        <v>850</v>
      </c>
    </row>
    <row r="104" spans="1:3">
      <c r="A104" t="s">
        <v>233</v>
      </c>
      <c r="B104" t="s">
        <v>723</v>
      </c>
      <c r="C104" t="s">
        <v>572</v>
      </c>
    </row>
    <row r="105" spans="1:3">
      <c r="A105" t="s">
        <v>233</v>
      </c>
      <c r="B105" t="s">
        <v>739</v>
      </c>
      <c r="C105" t="s">
        <v>572</v>
      </c>
    </row>
    <row r="106" spans="1:3">
      <c r="A106" t="s">
        <v>233</v>
      </c>
      <c r="B106" t="s">
        <v>747</v>
      </c>
      <c r="C106" t="s">
        <v>572</v>
      </c>
    </row>
    <row r="107" spans="1:3">
      <c r="A107" t="s">
        <v>233</v>
      </c>
      <c r="B107" t="s">
        <v>757</v>
      </c>
      <c r="C107" t="s">
        <v>572</v>
      </c>
    </row>
    <row r="108" spans="1:3">
      <c r="A108" t="s">
        <v>233</v>
      </c>
      <c r="B108" t="s">
        <v>785</v>
      </c>
      <c r="C108" t="s">
        <v>572</v>
      </c>
    </row>
    <row r="109" spans="1:3">
      <c r="A109" t="s">
        <v>237</v>
      </c>
      <c r="B109" t="s">
        <v>723</v>
      </c>
      <c r="C109" t="s">
        <v>572</v>
      </c>
    </row>
    <row r="110" spans="1:3">
      <c r="A110" t="s">
        <v>237</v>
      </c>
      <c r="B110" t="s">
        <v>739</v>
      </c>
      <c r="C110" t="s">
        <v>572</v>
      </c>
    </row>
    <row r="111" spans="1:3">
      <c r="A111" t="s">
        <v>237</v>
      </c>
      <c r="B111" t="s">
        <v>747</v>
      </c>
      <c r="C111" t="s">
        <v>572</v>
      </c>
    </row>
    <row r="112" spans="1:3">
      <c r="A112" t="s">
        <v>237</v>
      </c>
      <c r="B112" t="s">
        <v>757</v>
      </c>
      <c r="C112" t="s">
        <v>572</v>
      </c>
    </row>
    <row r="113" spans="1:3">
      <c r="A113" t="s">
        <v>237</v>
      </c>
      <c r="B113" t="s">
        <v>785</v>
      </c>
      <c r="C113" t="s">
        <v>572</v>
      </c>
    </row>
    <row r="114" spans="1:3">
      <c r="A114" t="s">
        <v>238</v>
      </c>
      <c r="B114" t="s">
        <v>723</v>
      </c>
      <c r="C114" t="s">
        <v>572</v>
      </c>
    </row>
    <row r="115" spans="1:3">
      <c r="A115" t="s">
        <v>238</v>
      </c>
      <c r="B115" t="s">
        <v>739</v>
      </c>
      <c r="C115" t="s">
        <v>572</v>
      </c>
    </row>
    <row r="116" spans="1:3">
      <c r="A116" t="s">
        <v>238</v>
      </c>
      <c r="B116" t="s">
        <v>747</v>
      </c>
      <c r="C116" t="s">
        <v>572</v>
      </c>
    </row>
    <row r="117" spans="1:3">
      <c r="A117" t="s">
        <v>238</v>
      </c>
      <c r="B117" t="s">
        <v>757</v>
      </c>
      <c r="C117" t="s">
        <v>572</v>
      </c>
    </row>
    <row r="118" spans="1:3">
      <c r="A118" t="s">
        <v>238</v>
      </c>
      <c r="B118" t="s">
        <v>785</v>
      </c>
      <c r="C118" t="s">
        <v>572</v>
      </c>
    </row>
    <row r="119" spans="1:3">
      <c r="A119" t="s">
        <v>239</v>
      </c>
      <c r="B119" t="s">
        <v>723</v>
      </c>
      <c r="C119" t="s">
        <v>572</v>
      </c>
    </row>
    <row r="120" spans="1:3">
      <c r="A120" t="s">
        <v>239</v>
      </c>
      <c r="B120" t="s">
        <v>739</v>
      </c>
      <c r="C120" t="s">
        <v>572</v>
      </c>
    </row>
    <row r="121" spans="1:3">
      <c r="A121" t="s">
        <v>239</v>
      </c>
      <c r="B121" t="s">
        <v>747</v>
      </c>
      <c r="C121" t="s">
        <v>572</v>
      </c>
    </row>
    <row r="122" spans="1:3">
      <c r="A122" t="s">
        <v>239</v>
      </c>
      <c r="B122" t="s">
        <v>757</v>
      </c>
      <c r="C122" t="s">
        <v>572</v>
      </c>
    </row>
    <row r="123" spans="1:3">
      <c r="A123" t="s">
        <v>239</v>
      </c>
      <c r="B123" t="s">
        <v>785</v>
      </c>
      <c r="C123" t="s">
        <v>572</v>
      </c>
    </row>
    <row r="124" spans="1:3">
      <c r="A124" t="s">
        <v>240</v>
      </c>
      <c r="B124" t="s">
        <v>723</v>
      </c>
      <c r="C124" t="s">
        <v>572</v>
      </c>
    </row>
    <row r="125" spans="1:3">
      <c r="A125" t="s">
        <v>240</v>
      </c>
      <c r="B125" t="s">
        <v>739</v>
      </c>
      <c r="C125" t="s">
        <v>572</v>
      </c>
    </row>
    <row r="126" spans="1:3">
      <c r="A126" t="s">
        <v>240</v>
      </c>
      <c r="B126" t="s">
        <v>747</v>
      </c>
      <c r="C126" t="s">
        <v>572</v>
      </c>
    </row>
    <row r="127" spans="1:3">
      <c r="A127" t="s">
        <v>240</v>
      </c>
      <c r="B127" t="s">
        <v>757</v>
      </c>
      <c r="C127" t="s">
        <v>572</v>
      </c>
    </row>
    <row r="128" spans="1:3">
      <c r="A128" t="s">
        <v>240</v>
      </c>
      <c r="B128" t="s">
        <v>785</v>
      </c>
      <c r="C128" t="s">
        <v>572</v>
      </c>
    </row>
    <row r="129" spans="1:3">
      <c r="A129" t="s">
        <v>241</v>
      </c>
      <c r="B129" t="s">
        <v>723</v>
      </c>
      <c r="C129" t="s">
        <v>572</v>
      </c>
    </row>
    <row r="130" spans="1:3">
      <c r="A130" t="s">
        <v>241</v>
      </c>
      <c r="B130" t="s">
        <v>739</v>
      </c>
      <c r="C130" t="s">
        <v>572</v>
      </c>
    </row>
    <row r="131" spans="1:3">
      <c r="A131" t="s">
        <v>241</v>
      </c>
      <c r="B131" t="s">
        <v>747</v>
      </c>
      <c r="C131" t="s">
        <v>572</v>
      </c>
    </row>
    <row r="132" spans="1:3">
      <c r="A132" t="s">
        <v>241</v>
      </c>
      <c r="B132" t="s">
        <v>757</v>
      </c>
      <c r="C132" t="s">
        <v>572</v>
      </c>
    </row>
    <row r="133" spans="1:3">
      <c r="A133" t="s">
        <v>241</v>
      </c>
      <c r="B133" t="s">
        <v>785</v>
      </c>
      <c r="C133" t="s">
        <v>572</v>
      </c>
    </row>
    <row r="134" spans="1:3">
      <c r="A134" t="s">
        <v>345</v>
      </c>
      <c r="B134" t="s">
        <v>727</v>
      </c>
      <c r="C134" t="s">
        <v>572</v>
      </c>
    </row>
    <row r="135" spans="1:3">
      <c r="A135" t="s">
        <v>345</v>
      </c>
      <c r="B135" t="s">
        <v>747</v>
      </c>
      <c r="C135" t="s">
        <v>867</v>
      </c>
    </row>
    <row r="136" spans="1:3">
      <c r="A136" t="s">
        <v>345</v>
      </c>
      <c r="B136" t="s">
        <v>781</v>
      </c>
      <c r="C136" t="s">
        <v>867</v>
      </c>
    </row>
    <row r="137" spans="1:3">
      <c r="A137" t="s">
        <v>345</v>
      </c>
      <c r="B137" t="s">
        <v>789</v>
      </c>
      <c r="C137" t="s">
        <v>864</v>
      </c>
    </row>
    <row r="138" spans="1:3">
      <c r="A138" t="s">
        <v>345</v>
      </c>
      <c r="B138" t="s">
        <v>791</v>
      </c>
      <c r="C138" t="s">
        <v>867</v>
      </c>
    </row>
    <row r="139" spans="1:3">
      <c r="A139" t="s">
        <v>346</v>
      </c>
      <c r="B139" t="s">
        <v>731</v>
      </c>
      <c r="C139" t="s">
        <v>850</v>
      </c>
    </row>
    <row r="140" spans="1:3">
      <c r="A140" t="s">
        <v>346</v>
      </c>
      <c r="B140" t="s">
        <v>737</v>
      </c>
      <c r="C140" t="s">
        <v>639</v>
      </c>
    </row>
    <row r="141" spans="1:3">
      <c r="A141" t="s">
        <v>346</v>
      </c>
      <c r="B141" t="s">
        <v>795</v>
      </c>
      <c r="C141" t="s">
        <v>850</v>
      </c>
    </row>
    <row r="142" spans="1:3">
      <c r="A142" t="s">
        <v>346</v>
      </c>
      <c r="B142" t="s">
        <v>811</v>
      </c>
      <c r="C142" t="s">
        <v>867</v>
      </c>
    </row>
    <row r="143" spans="1:3">
      <c r="A143" t="s">
        <v>346</v>
      </c>
      <c r="B143" t="s">
        <v>817</v>
      </c>
      <c r="C143" t="s">
        <v>639</v>
      </c>
    </row>
    <row r="144" spans="1:3">
      <c r="A144" t="s">
        <v>347</v>
      </c>
      <c r="B144" t="s">
        <v>747</v>
      </c>
      <c r="C144" t="s">
        <v>867</v>
      </c>
    </row>
    <row r="145" spans="1:3">
      <c r="A145" t="s">
        <v>347</v>
      </c>
      <c r="B145" t="s">
        <v>789</v>
      </c>
      <c r="C145" t="s">
        <v>864</v>
      </c>
    </row>
    <row r="146" spans="1:3">
      <c r="A146" t="s">
        <v>347</v>
      </c>
      <c r="B146" t="s">
        <v>791</v>
      </c>
      <c r="C146" t="s">
        <v>867</v>
      </c>
    </row>
    <row r="147" spans="1:3">
      <c r="A147" t="s">
        <v>347</v>
      </c>
      <c r="B147" t="s">
        <v>813</v>
      </c>
      <c r="C147" t="s">
        <v>850</v>
      </c>
    </row>
    <row r="148" spans="1:3">
      <c r="A148" t="s">
        <v>348</v>
      </c>
      <c r="B148" t="s">
        <v>737</v>
      </c>
      <c r="C148" t="s">
        <v>639</v>
      </c>
    </row>
    <row r="149" spans="1:3">
      <c r="A149" t="s">
        <v>348</v>
      </c>
      <c r="B149" t="s">
        <v>757</v>
      </c>
      <c r="C149" t="s">
        <v>867</v>
      </c>
    </row>
    <row r="150" spans="1:3">
      <c r="A150" t="s">
        <v>348</v>
      </c>
      <c r="B150" t="s">
        <v>769</v>
      </c>
      <c r="C150" t="s">
        <v>864</v>
      </c>
    </row>
    <row r="151" spans="1:3">
      <c r="A151" t="s">
        <v>348</v>
      </c>
      <c r="B151" t="s">
        <v>781</v>
      </c>
      <c r="C151" t="s">
        <v>867</v>
      </c>
    </row>
    <row r="152" spans="1:3">
      <c r="A152" t="s">
        <v>348</v>
      </c>
      <c r="B152" t="s">
        <v>801</v>
      </c>
      <c r="C152" t="s">
        <v>864</v>
      </c>
    </row>
    <row r="153" spans="1:3">
      <c r="A153" t="s">
        <v>349</v>
      </c>
      <c r="B153" t="s">
        <v>813</v>
      </c>
      <c r="C153" t="s">
        <v>850</v>
      </c>
    </row>
    <row r="154" spans="1:3">
      <c r="A154" t="s">
        <v>350</v>
      </c>
      <c r="B154" t="s">
        <v>743</v>
      </c>
      <c r="C154" t="s">
        <v>903</v>
      </c>
    </row>
    <row r="155" spans="1:3">
      <c r="A155" t="s">
        <v>350</v>
      </c>
      <c r="B155" t="s">
        <v>745</v>
      </c>
      <c r="C155" t="s">
        <v>903</v>
      </c>
    </row>
    <row r="156" spans="1:3">
      <c r="A156" t="s">
        <v>350</v>
      </c>
      <c r="B156" t="s">
        <v>757</v>
      </c>
      <c r="C156" t="s">
        <v>903</v>
      </c>
    </row>
    <row r="157" spans="1:3">
      <c r="A157" t="s">
        <v>350</v>
      </c>
      <c r="B157" t="s">
        <v>769</v>
      </c>
      <c r="C157" t="s">
        <v>903</v>
      </c>
    </row>
    <row r="158" spans="1:3">
      <c r="A158" t="s">
        <v>350</v>
      </c>
      <c r="B158" t="s">
        <v>781</v>
      </c>
      <c r="C158" t="s">
        <v>903</v>
      </c>
    </row>
    <row r="159" spans="1:3">
      <c r="A159" t="s">
        <v>350</v>
      </c>
      <c r="B159" t="s">
        <v>785</v>
      </c>
      <c r="C159" t="s">
        <v>903</v>
      </c>
    </row>
    <row r="160" spans="1:3">
      <c r="A160" t="s">
        <v>350</v>
      </c>
      <c r="B160" t="s">
        <v>789</v>
      </c>
      <c r="C160" t="s">
        <v>903</v>
      </c>
    </row>
    <row r="161" spans="1:3">
      <c r="A161" t="s">
        <v>350</v>
      </c>
      <c r="B161" t="s">
        <v>801</v>
      </c>
      <c r="C161" t="s">
        <v>903</v>
      </c>
    </row>
    <row r="162" spans="1:3">
      <c r="A162" t="s">
        <v>350</v>
      </c>
      <c r="B162" t="s">
        <v>811</v>
      </c>
      <c r="C162" t="s">
        <v>903</v>
      </c>
    </row>
    <row r="163" spans="1:3">
      <c r="A163" t="s">
        <v>351</v>
      </c>
      <c r="B163" t="s">
        <v>737</v>
      </c>
      <c r="C163" t="s">
        <v>639</v>
      </c>
    </row>
    <row r="164" spans="1:3">
      <c r="A164" t="s">
        <v>351</v>
      </c>
      <c r="B164" t="s">
        <v>747</v>
      </c>
      <c r="C164" t="s">
        <v>867</v>
      </c>
    </row>
    <row r="165" spans="1:3">
      <c r="A165" t="s">
        <v>351</v>
      </c>
      <c r="B165" t="s">
        <v>781</v>
      </c>
      <c r="C165" t="s">
        <v>867</v>
      </c>
    </row>
    <row r="166" spans="1:3">
      <c r="A166" t="s">
        <v>351</v>
      </c>
      <c r="B166" t="s">
        <v>789</v>
      </c>
      <c r="C166" t="s">
        <v>864</v>
      </c>
    </row>
    <row r="167" spans="1:3">
      <c r="A167" t="s">
        <v>351</v>
      </c>
      <c r="B167" t="s">
        <v>791</v>
      </c>
      <c r="C167" t="s">
        <v>867</v>
      </c>
    </row>
    <row r="168" spans="1:3">
      <c r="A168" t="s">
        <v>352</v>
      </c>
      <c r="B168" t="s">
        <v>727</v>
      </c>
      <c r="C168" t="s">
        <v>639</v>
      </c>
    </row>
    <row r="169" spans="1:3">
      <c r="A169" t="s">
        <v>352</v>
      </c>
      <c r="B169" t="s">
        <v>731</v>
      </c>
      <c r="C169" t="s">
        <v>850</v>
      </c>
    </row>
    <row r="170" spans="1:3">
      <c r="A170" t="s">
        <v>352</v>
      </c>
      <c r="B170" t="s">
        <v>795</v>
      </c>
      <c r="C170" t="s">
        <v>864</v>
      </c>
    </row>
    <row r="171" spans="1:3">
      <c r="A171" t="s">
        <v>352</v>
      </c>
      <c r="B171" t="s">
        <v>811</v>
      </c>
      <c r="C171" t="s">
        <v>867</v>
      </c>
    </row>
    <row r="172" spans="1:3">
      <c r="A172" t="s">
        <v>352</v>
      </c>
      <c r="B172" t="s">
        <v>817</v>
      </c>
      <c r="C172" t="s">
        <v>639</v>
      </c>
    </row>
    <row r="173" spans="1:3">
      <c r="A173" t="s">
        <v>353</v>
      </c>
      <c r="B173" t="s">
        <v>737</v>
      </c>
      <c r="C173" t="s">
        <v>639</v>
      </c>
    </row>
    <row r="174" spans="1:3">
      <c r="A174" t="s">
        <v>353</v>
      </c>
      <c r="B174" t="s">
        <v>747</v>
      </c>
      <c r="C174" t="s">
        <v>867</v>
      </c>
    </row>
    <row r="175" spans="1:3">
      <c r="A175" t="s">
        <v>353</v>
      </c>
      <c r="B175" t="s">
        <v>791</v>
      </c>
      <c r="C175" t="s">
        <v>867</v>
      </c>
    </row>
    <row r="176" spans="1:3">
      <c r="A176" t="s">
        <v>353</v>
      </c>
      <c r="B176" t="s">
        <v>813</v>
      </c>
      <c r="C176" t="s">
        <v>850</v>
      </c>
    </row>
    <row r="177" spans="1:4">
      <c r="A177" t="s">
        <v>354</v>
      </c>
      <c r="B177" t="s">
        <v>727</v>
      </c>
      <c r="C177" t="s">
        <v>850</v>
      </c>
    </row>
    <row r="178" spans="1:4">
      <c r="A178" t="s">
        <v>354</v>
      </c>
      <c r="B178" t="s">
        <v>757</v>
      </c>
      <c r="C178" t="s">
        <v>867</v>
      </c>
    </row>
    <row r="179" spans="1:4">
      <c r="A179" t="s">
        <v>354</v>
      </c>
      <c r="B179" t="s">
        <v>769</v>
      </c>
      <c r="C179" t="s">
        <v>864</v>
      </c>
    </row>
    <row r="180" spans="1:4">
      <c r="A180" t="s">
        <v>354</v>
      </c>
      <c r="B180" t="s">
        <v>781</v>
      </c>
      <c r="C180" t="s">
        <v>867</v>
      </c>
    </row>
    <row r="181" spans="1:4">
      <c r="A181" t="s">
        <v>354</v>
      </c>
      <c r="B181" t="s">
        <v>801</v>
      </c>
      <c r="C181" t="s">
        <v>864</v>
      </c>
    </row>
    <row r="182" spans="1:4">
      <c r="A182" t="s">
        <v>355</v>
      </c>
      <c r="B182" t="s">
        <v>767</v>
      </c>
      <c r="C182" t="s">
        <v>850</v>
      </c>
    </row>
    <row r="183" spans="1:4">
      <c r="A183" t="s">
        <v>355</v>
      </c>
      <c r="B183" t="s">
        <v>787</v>
      </c>
      <c r="C183" t="s">
        <v>850</v>
      </c>
    </row>
    <row r="184" spans="1:4">
      <c r="A184" t="s">
        <v>355</v>
      </c>
      <c r="B184" t="s">
        <v>813</v>
      </c>
      <c r="C184" t="s">
        <v>850</v>
      </c>
    </row>
    <row r="185" spans="1:4">
      <c r="A185" t="s">
        <v>355</v>
      </c>
      <c r="B185" t="s">
        <v>815</v>
      </c>
      <c r="C185" t="s">
        <v>850</v>
      </c>
    </row>
    <row r="186" spans="1:4">
      <c r="A186" t="s">
        <v>356</v>
      </c>
      <c r="B186" t="s">
        <v>743</v>
      </c>
      <c r="C186" t="s">
        <v>903</v>
      </c>
      <c r="D186" s="33">
        <v>41562</v>
      </c>
    </row>
    <row r="187" spans="1:4">
      <c r="A187" t="s">
        <v>356</v>
      </c>
      <c r="B187" t="s">
        <v>745</v>
      </c>
      <c r="C187" t="s">
        <v>903</v>
      </c>
      <c r="D187" s="33">
        <v>41562</v>
      </c>
    </row>
    <row r="188" spans="1:4">
      <c r="A188" t="s">
        <v>356</v>
      </c>
      <c r="B188" t="s">
        <v>757</v>
      </c>
      <c r="C188" t="s">
        <v>903</v>
      </c>
      <c r="D188" s="33">
        <v>41562</v>
      </c>
    </row>
    <row r="189" spans="1:4">
      <c r="A189" t="s">
        <v>356</v>
      </c>
      <c r="B189" t="s">
        <v>769</v>
      </c>
      <c r="C189" t="s">
        <v>903</v>
      </c>
      <c r="D189" s="33">
        <v>41562</v>
      </c>
    </row>
    <row r="190" spans="1:4">
      <c r="A190" t="s">
        <v>356</v>
      </c>
      <c r="B190" t="s">
        <v>781</v>
      </c>
      <c r="C190" t="s">
        <v>903</v>
      </c>
      <c r="D190" s="33">
        <v>41562</v>
      </c>
    </row>
    <row r="191" spans="1:4">
      <c r="A191" t="s">
        <v>356</v>
      </c>
      <c r="B191" t="s">
        <v>785</v>
      </c>
      <c r="C191" t="s">
        <v>903</v>
      </c>
      <c r="D191" s="33">
        <v>41562</v>
      </c>
    </row>
    <row r="192" spans="1:4">
      <c r="A192" t="s">
        <v>356</v>
      </c>
      <c r="B192" t="s">
        <v>789</v>
      </c>
      <c r="C192" t="s">
        <v>903</v>
      </c>
      <c r="D192" s="33">
        <v>41562</v>
      </c>
    </row>
    <row r="193" spans="1:4">
      <c r="A193" t="s">
        <v>356</v>
      </c>
      <c r="B193" t="s">
        <v>801</v>
      </c>
      <c r="C193" t="s">
        <v>903</v>
      </c>
      <c r="D193" s="33">
        <v>41562</v>
      </c>
    </row>
    <row r="194" spans="1:4">
      <c r="A194" t="s">
        <v>356</v>
      </c>
      <c r="B194" t="s">
        <v>811</v>
      </c>
      <c r="C194" t="s">
        <v>903</v>
      </c>
      <c r="D194" s="33">
        <v>41562</v>
      </c>
    </row>
    <row r="195" spans="1:4">
      <c r="A195" t="s">
        <v>23</v>
      </c>
      <c r="B195" t="s">
        <v>743</v>
      </c>
      <c r="C195" t="s">
        <v>857</v>
      </c>
      <c r="D195" s="33">
        <v>41562</v>
      </c>
    </row>
    <row r="196" spans="1:4">
      <c r="A196" t="s">
        <v>23</v>
      </c>
      <c r="B196" t="s">
        <v>745</v>
      </c>
      <c r="C196" t="s">
        <v>857</v>
      </c>
      <c r="D196" s="33">
        <v>41562</v>
      </c>
    </row>
    <row r="197" spans="1:4">
      <c r="A197" t="s">
        <v>23</v>
      </c>
      <c r="B197" t="s">
        <v>757</v>
      </c>
      <c r="C197" t="s">
        <v>857</v>
      </c>
      <c r="D197" s="33">
        <v>41562</v>
      </c>
    </row>
    <row r="198" spans="1:4">
      <c r="A198" t="s">
        <v>23</v>
      </c>
      <c r="B198" t="s">
        <v>785</v>
      </c>
      <c r="C198" t="s">
        <v>903</v>
      </c>
      <c r="D198" s="33">
        <v>41562</v>
      </c>
    </row>
    <row r="199" spans="1:4">
      <c r="A199" t="s">
        <v>23</v>
      </c>
      <c r="B199" t="s">
        <v>811</v>
      </c>
      <c r="C199" t="s">
        <v>857</v>
      </c>
      <c r="D199" s="33">
        <v>41562</v>
      </c>
    </row>
    <row r="200" spans="1:4">
      <c r="A200" t="s">
        <v>357</v>
      </c>
      <c r="B200" t="s">
        <v>725</v>
      </c>
      <c r="C200" t="s">
        <v>855</v>
      </c>
    </row>
    <row r="201" spans="1:4">
      <c r="A201" t="s">
        <v>357</v>
      </c>
      <c r="B201" t="s">
        <v>747</v>
      </c>
      <c r="C201" t="s">
        <v>867</v>
      </c>
    </row>
    <row r="202" spans="1:4">
      <c r="A202" t="s">
        <v>357</v>
      </c>
      <c r="B202" t="s">
        <v>781</v>
      </c>
      <c r="C202" t="s">
        <v>639</v>
      </c>
    </row>
    <row r="203" spans="1:4">
      <c r="A203" t="s">
        <v>357</v>
      </c>
      <c r="B203" t="s">
        <v>789</v>
      </c>
      <c r="C203" t="s">
        <v>864</v>
      </c>
    </row>
    <row r="204" spans="1:4">
      <c r="A204" t="s">
        <v>357</v>
      </c>
      <c r="B204" t="s">
        <v>791</v>
      </c>
      <c r="C204" t="s">
        <v>867</v>
      </c>
    </row>
    <row r="205" spans="1:4">
      <c r="A205" t="s">
        <v>358</v>
      </c>
      <c r="B205" t="s">
        <v>731</v>
      </c>
      <c r="C205" t="s">
        <v>850</v>
      </c>
    </row>
    <row r="206" spans="1:4">
      <c r="A206" t="s">
        <v>358</v>
      </c>
      <c r="B206" t="s">
        <v>737</v>
      </c>
      <c r="C206" t="s">
        <v>869</v>
      </c>
    </row>
    <row r="207" spans="1:4">
      <c r="A207" t="s">
        <v>358</v>
      </c>
      <c r="B207" t="s">
        <v>795</v>
      </c>
      <c r="C207" t="s">
        <v>639</v>
      </c>
    </row>
    <row r="208" spans="1:4">
      <c r="A208" t="s">
        <v>358</v>
      </c>
      <c r="B208" t="s">
        <v>811</v>
      </c>
      <c r="C208" t="s">
        <v>867</v>
      </c>
    </row>
    <row r="209" spans="1:4">
      <c r="A209" t="s">
        <v>359</v>
      </c>
      <c r="B209" t="s">
        <v>737</v>
      </c>
      <c r="C209" t="s">
        <v>639</v>
      </c>
    </row>
    <row r="210" spans="1:4">
      <c r="A210" t="s">
        <v>359</v>
      </c>
      <c r="B210" t="s">
        <v>747</v>
      </c>
      <c r="C210" t="s">
        <v>867</v>
      </c>
    </row>
    <row r="211" spans="1:4">
      <c r="A211" t="s">
        <v>359</v>
      </c>
      <c r="B211" t="s">
        <v>791</v>
      </c>
      <c r="C211" t="s">
        <v>867</v>
      </c>
    </row>
    <row r="212" spans="1:4">
      <c r="A212" t="s">
        <v>359</v>
      </c>
      <c r="B212" t="s">
        <v>813</v>
      </c>
      <c r="C212" t="s">
        <v>850</v>
      </c>
    </row>
    <row r="213" spans="1:4">
      <c r="A213" t="s">
        <v>360</v>
      </c>
      <c r="B213" t="s">
        <v>727</v>
      </c>
      <c r="C213" t="s">
        <v>639</v>
      </c>
    </row>
    <row r="214" spans="1:4">
      <c r="A214" t="s">
        <v>360</v>
      </c>
      <c r="B214" t="s">
        <v>757</v>
      </c>
      <c r="C214" t="s">
        <v>867</v>
      </c>
    </row>
    <row r="215" spans="1:4">
      <c r="A215" t="s">
        <v>360</v>
      </c>
      <c r="B215" t="s">
        <v>769</v>
      </c>
      <c r="C215" t="s">
        <v>864</v>
      </c>
    </row>
    <row r="216" spans="1:4">
      <c r="A216" t="s">
        <v>360</v>
      </c>
      <c r="B216" t="s">
        <v>781</v>
      </c>
      <c r="C216" t="s">
        <v>867</v>
      </c>
    </row>
    <row r="217" spans="1:4">
      <c r="A217" t="s">
        <v>360</v>
      </c>
      <c r="B217" t="s">
        <v>801</v>
      </c>
      <c r="C217" t="s">
        <v>864</v>
      </c>
    </row>
    <row r="218" spans="1:4">
      <c r="A218" t="s">
        <v>361</v>
      </c>
      <c r="B218" t="s">
        <v>767</v>
      </c>
      <c r="C218" t="s">
        <v>850</v>
      </c>
    </row>
    <row r="219" spans="1:4">
      <c r="A219" t="s">
        <v>361</v>
      </c>
      <c r="B219" t="s">
        <v>787</v>
      </c>
      <c r="C219" t="s">
        <v>850</v>
      </c>
    </row>
    <row r="220" spans="1:4">
      <c r="A220" t="s">
        <v>361</v>
      </c>
      <c r="B220" t="s">
        <v>813</v>
      </c>
      <c r="C220" t="s">
        <v>850</v>
      </c>
    </row>
    <row r="221" spans="1:4">
      <c r="A221" t="s">
        <v>361</v>
      </c>
      <c r="B221" t="s">
        <v>815</v>
      </c>
      <c r="C221" t="s">
        <v>850</v>
      </c>
    </row>
    <row r="222" spans="1:4">
      <c r="A222" t="s">
        <v>362</v>
      </c>
      <c r="B222" t="s">
        <v>727</v>
      </c>
      <c r="C222" t="s">
        <v>871</v>
      </c>
      <c r="D222" s="33">
        <v>41600</v>
      </c>
    </row>
    <row r="223" spans="1:4">
      <c r="A223" t="s">
        <v>362</v>
      </c>
      <c r="B223" t="s">
        <v>747</v>
      </c>
      <c r="C223" t="s">
        <v>867</v>
      </c>
      <c r="D223" s="33">
        <v>41600</v>
      </c>
    </row>
    <row r="224" spans="1:4">
      <c r="A224" t="s">
        <v>362</v>
      </c>
      <c r="B224" t="s">
        <v>781</v>
      </c>
      <c r="C224" t="s">
        <v>867</v>
      </c>
      <c r="D224" s="33">
        <v>41600</v>
      </c>
    </row>
    <row r="225" spans="1:4">
      <c r="A225" t="s">
        <v>362</v>
      </c>
      <c r="B225" t="s">
        <v>791</v>
      </c>
      <c r="C225" t="s">
        <v>867</v>
      </c>
      <c r="D225" s="33">
        <v>41600</v>
      </c>
    </row>
    <row r="226" spans="1:4">
      <c r="A226" t="s">
        <v>362</v>
      </c>
      <c r="B226" t="s">
        <v>813</v>
      </c>
      <c r="C226" t="s">
        <v>850</v>
      </c>
      <c r="D226" s="33">
        <v>41600</v>
      </c>
    </row>
    <row r="227" spans="1:4">
      <c r="A227" t="s">
        <v>363</v>
      </c>
      <c r="B227" t="s">
        <v>737</v>
      </c>
      <c r="C227" t="s">
        <v>867</v>
      </c>
      <c r="D227" s="33">
        <v>41600</v>
      </c>
    </row>
    <row r="228" spans="1:4">
      <c r="A228" t="s">
        <v>363</v>
      </c>
      <c r="B228" t="s">
        <v>789</v>
      </c>
      <c r="C228" t="s">
        <v>864</v>
      </c>
      <c r="D228" s="33">
        <v>41600</v>
      </c>
    </row>
    <row r="229" spans="1:4">
      <c r="A229" t="s">
        <v>363</v>
      </c>
      <c r="B229" t="s">
        <v>795</v>
      </c>
      <c r="C229" t="s">
        <v>864</v>
      </c>
      <c r="D229" s="33">
        <v>41600</v>
      </c>
    </row>
    <row r="230" spans="1:4">
      <c r="A230" t="s">
        <v>363</v>
      </c>
      <c r="B230" t="s">
        <v>817</v>
      </c>
      <c r="C230" t="s">
        <v>639</v>
      </c>
      <c r="D230" s="33">
        <v>41600</v>
      </c>
    </row>
    <row r="231" spans="1:4">
      <c r="A231" t="s">
        <v>364</v>
      </c>
      <c r="B231" t="s">
        <v>737</v>
      </c>
      <c r="C231" t="s">
        <v>639</v>
      </c>
      <c r="D231" s="33">
        <v>41600</v>
      </c>
    </row>
    <row r="232" spans="1:4">
      <c r="A232" t="s">
        <v>364</v>
      </c>
      <c r="B232" t="s">
        <v>781</v>
      </c>
      <c r="C232" t="s">
        <v>867</v>
      </c>
      <c r="D232" s="33">
        <v>41600</v>
      </c>
    </row>
    <row r="233" spans="1:4">
      <c r="A233" t="s">
        <v>364</v>
      </c>
      <c r="B233" t="s">
        <v>813</v>
      </c>
      <c r="C233" t="s">
        <v>850</v>
      </c>
      <c r="D233" s="33">
        <v>41600</v>
      </c>
    </row>
    <row r="234" spans="1:4">
      <c r="A234" t="s">
        <v>365</v>
      </c>
      <c r="B234" t="s">
        <v>747</v>
      </c>
      <c r="C234" t="s">
        <v>867</v>
      </c>
      <c r="D234" s="33">
        <v>41600</v>
      </c>
    </row>
    <row r="235" spans="1:4">
      <c r="A235" t="s">
        <v>365</v>
      </c>
      <c r="B235" t="s">
        <v>757</v>
      </c>
      <c r="C235" t="s">
        <v>867</v>
      </c>
      <c r="D235" s="33">
        <v>41600</v>
      </c>
    </row>
    <row r="236" spans="1:4">
      <c r="A236" t="s">
        <v>365</v>
      </c>
      <c r="B236" t="s">
        <v>769</v>
      </c>
      <c r="C236" t="s">
        <v>864</v>
      </c>
      <c r="D236" s="33">
        <v>41600</v>
      </c>
    </row>
    <row r="237" spans="1:4">
      <c r="A237" t="s">
        <v>365</v>
      </c>
      <c r="B237" t="s">
        <v>791</v>
      </c>
      <c r="C237" t="s">
        <v>867</v>
      </c>
      <c r="D237" s="33">
        <v>41600</v>
      </c>
    </row>
    <row r="238" spans="1:4">
      <c r="A238" t="s">
        <v>365</v>
      </c>
      <c r="B238" t="s">
        <v>801</v>
      </c>
      <c r="C238" t="s">
        <v>864</v>
      </c>
      <c r="D238" s="33">
        <v>41600</v>
      </c>
    </row>
    <row r="239" spans="1:4">
      <c r="A239" t="s">
        <v>366</v>
      </c>
      <c r="B239" t="s">
        <v>749</v>
      </c>
      <c r="C239" t="s">
        <v>850</v>
      </c>
      <c r="D239" s="33" t="s">
        <v>1222</v>
      </c>
    </row>
    <row r="240" spans="1:4">
      <c r="A240" t="s">
        <v>366</v>
      </c>
      <c r="B240" t="s">
        <v>767</v>
      </c>
      <c r="C240" t="s">
        <v>850</v>
      </c>
      <c r="D240" s="33">
        <v>41600</v>
      </c>
    </row>
    <row r="241" spans="1:4">
      <c r="A241" t="s">
        <v>366</v>
      </c>
      <c r="B241" t="s">
        <v>787</v>
      </c>
      <c r="C241" t="s">
        <v>850</v>
      </c>
      <c r="D241" s="33">
        <v>41600</v>
      </c>
    </row>
    <row r="242" spans="1:4">
      <c r="A242" t="s">
        <v>366</v>
      </c>
      <c r="B242" t="s">
        <v>815</v>
      </c>
      <c r="C242" t="s">
        <v>850</v>
      </c>
      <c r="D242" s="33">
        <v>41600</v>
      </c>
    </row>
    <row r="243" spans="1:4">
      <c r="A243" t="s">
        <v>367</v>
      </c>
      <c r="B243" t="s">
        <v>743</v>
      </c>
      <c r="C243" t="s">
        <v>903</v>
      </c>
    </row>
    <row r="244" spans="1:4">
      <c r="A244" t="s">
        <v>367</v>
      </c>
      <c r="B244" t="s">
        <v>745</v>
      </c>
      <c r="C244" t="s">
        <v>903</v>
      </c>
    </row>
    <row r="245" spans="1:4">
      <c r="A245" t="s">
        <v>367</v>
      </c>
      <c r="B245" t="s">
        <v>757</v>
      </c>
      <c r="C245" t="s">
        <v>903</v>
      </c>
    </row>
    <row r="246" spans="1:4">
      <c r="A246" t="s">
        <v>367</v>
      </c>
      <c r="B246" t="s">
        <v>769</v>
      </c>
      <c r="C246" t="s">
        <v>903</v>
      </c>
    </row>
    <row r="247" spans="1:4">
      <c r="A247" t="s">
        <v>367</v>
      </c>
      <c r="B247" t="s">
        <v>781</v>
      </c>
      <c r="C247" t="s">
        <v>903</v>
      </c>
    </row>
    <row r="248" spans="1:4">
      <c r="A248" t="s">
        <v>367</v>
      </c>
      <c r="B248" t="s">
        <v>785</v>
      </c>
      <c r="C248" t="s">
        <v>903</v>
      </c>
    </row>
    <row r="249" spans="1:4">
      <c r="A249" t="s">
        <v>367</v>
      </c>
      <c r="B249" t="s">
        <v>789</v>
      </c>
      <c r="C249" t="s">
        <v>903</v>
      </c>
    </row>
    <row r="250" spans="1:4">
      <c r="A250" t="s">
        <v>367</v>
      </c>
      <c r="B250" t="s">
        <v>801</v>
      </c>
      <c r="C250" t="s">
        <v>903</v>
      </c>
    </row>
    <row r="251" spans="1:4">
      <c r="A251" t="s">
        <v>367</v>
      </c>
      <c r="B251" t="s">
        <v>811</v>
      </c>
      <c r="C251" t="s">
        <v>903</v>
      </c>
    </row>
    <row r="252" spans="1:4">
      <c r="A252" t="s">
        <v>368</v>
      </c>
      <c r="B252" t="s">
        <v>727</v>
      </c>
      <c r="C252" t="s">
        <v>873</v>
      </c>
    </row>
    <row r="253" spans="1:4">
      <c r="A253" t="s">
        <v>29</v>
      </c>
      <c r="B253" t="s">
        <v>743</v>
      </c>
      <c r="C253" t="s">
        <v>857</v>
      </c>
      <c r="D253" s="33">
        <v>41600</v>
      </c>
    </row>
    <row r="254" spans="1:4">
      <c r="A254" t="s">
        <v>29</v>
      </c>
      <c r="B254" t="s">
        <v>745</v>
      </c>
      <c r="C254" t="s">
        <v>857</v>
      </c>
      <c r="D254" s="33">
        <v>41600</v>
      </c>
    </row>
    <row r="255" spans="1:4">
      <c r="A255" t="s">
        <v>29</v>
      </c>
      <c r="B255" t="s">
        <v>757</v>
      </c>
      <c r="C255" t="s">
        <v>857</v>
      </c>
      <c r="D255" s="33">
        <v>41600</v>
      </c>
    </row>
    <row r="256" spans="1:4">
      <c r="A256" t="s">
        <v>29</v>
      </c>
      <c r="B256" t="s">
        <v>785</v>
      </c>
      <c r="C256" t="s">
        <v>903</v>
      </c>
      <c r="D256" s="33">
        <v>41600</v>
      </c>
    </row>
    <row r="257" spans="1:4">
      <c r="A257" t="s">
        <v>29</v>
      </c>
      <c r="B257" t="s">
        <v>811</v>
      </c>
      <c r="C257" t="s">
        <v>903</v>
      </c>
      <c r="D257" s="33">
        <v>41600</v>
      </c>
    </row>
    <row r="258" spans="1:4">
      <c r="A258" t="s">
        <v>369</v>
      </c>
      <c r="B258" t="s">
        <v>727</v>
      </c>
      <c r="C258" t="s">
        <v>873</v>
      </c>
      <c r="D258" s="33">
        <v>41600</v>
      </c>
    </row>
    <row r="259" spans="1:4">
      <c r="A259" t="s">
        <v>30</v>
      </c>
      <c r="B259" t="s">
        <v>743</v>
      </c>
      <c r="C259" t="s">
        <v>857</v>
      </c>
      <c r="D259" s="33">
        <v>41600</v>
      </c>
    </row>
    <row r="260" spans="1:4">
      <c r="A260" t="s">
        <v>30</v>
      </c>
      <c r="B260" t="s">
        <v>745</v>
      </c>
      <c r="C260" t="s">
        <v>857</v>
      </c>
      <c r="D260" s="33">
        <v>41600</v>
      </c>
    </row>
    <row r="261" spans="1:4">
      <c r="A261" t="s">
        <v>30</v>
      </c>
      <c r="B261" t="s">
        <v>757</v>
      </c>
      <c r="C261" t="s">
        <v>857</v>
      </c>
      <c r="D261" s="33">
        <v>41600</v>
      </c>
    </row>
    <row r="262" spans="1:4">
      <c r="A262" t="s">
        <v>30</v>
      </c>
      <c r="B262" t="s">
        <v>785</v>
      </c>
      <c r="C262" t="s">
        <v>903</v>
      </c>
      <c r="D262" s="33">
        <v>41600</v>
      </c>
    </row>
    <row r="263" spans="1:4">
      <c r="A263" t="s">
        <v>30</v>
      </c>
      <c r="B263" t="s">
        <v>811</v>
      </c>
      <c r="C263" t="s">
        <v>903</v>
      </c>
      <c r="D263" s="33">
        <v>41600</v>
      </c>
    </row>
    <row r="264" spans="1:4">
      <c r="A264" t="s">
        <v>370</v>
      </c>
      <c r="B264" t="s">
        <v>727</v>
      </c>
      <c r="C264" t="s">
        <v>873</v>
      </c>
      <c r="D264" s="33">
        <v>41600</v>
      </c>
    </row>
    <row r="265" spans="1:4">
      <c r="A265" t="s">
        <v>31</v>
      </c>
      <c r="B265" t="s">
        <v>743</v>
      </c>
      <c r="C265" t="s">
        <v>903</v>
      </c>
      <c r="D265" s="33">
        <v>41600</v>
      </c>
    </row>
    <row r="266" spans="1:4">
      <c r="A266" t="s">
        <v>31</v>
      </c>
      <c r="B266" t="s">
        <v>745</v>
      </c>
      <c r="C266" t="s">
        <v>857</v>
      </c>
      <c r="D266" s="33">
        <v>41600</v>
      </c>
    </row>
    <row r="267" spans="1:4">
      <c r="A267" t="s">
        <v>31</v>
      </c>
      <c r="B267" t="s">
        <v>757</v>
      </c>
      <c r="C267" t="s">
        <v>857</v>
      </c>
      <c r="D267" s="33">
        <v>41600</v>
      </c>
    </row>
    <row r="268" spans="1:4">
      <c r="A268" t="s">
        <v>31</v>
      </c>
      <c r="B268" t="s">
        <v>785</v>
      </c>
      <c r="C268" t="s">
        <v>903</v>
      </c>
      <c r="D268" s="33">
        <v>41600</v>
      </c>
    </row>
    <row r="269" spans="1:4">
      <c r="A269" t="s">
        <v>31</v>
      </c>
      <c r="B269" t="s">
        <v>811</v>
      </c>
      <c r="C269" t="s">
        <v>903</v>
      </c>
      <c r="D269" s="33">
        <v>41600</v>
      </c>
    </row>
    <row r="270" spans="1:4">
      <c r="A270" t="s">
        <v>371</v>
      </c>
      <c r="B270" t="s">
        <v>725</v>
      </c>
      <c r="C270" t="s">
        <v>859</v>
      </c>
      <c r="D270" s="33">
        <v>41600</v>
      </c>
    </row>
    <row r="271" spans="1:4">
      <c r="A271" t="s">
        <v>32</v>
      </c>
      <c r="B271" t="s">
        <v>743</v>
      </c>
      <c r="C271" t="s">
        <v>857</v>
      </c>
      <c r="D271" s="33">
        <v>41600</v>
      </c>
    </row>
    <row r="272" spans="1:4">
      <c r="A272" t="s">
        <v>32</v>
      </c>
      <c r="B272" t="s">
        <v>745</v>
      </c>
      <c r="C272" t="s">
        <v>857</v>
      </c>
      <c r="D272" s="33">
        <v>41600</v>
      </c>
    </row>
    <row r="273" spans="1:4">
      <c r="A273" t="s">
        <v>32</v>
      </c>
      <c r="B273" t="s">
        <v>757</v>
      </c>
      <c r="C273" t="s">
        <v>857</v>
      </c>
      <c r="D273" s="33">
        <v>41600</v>
      </c>
    </row>
    <row r="274" spans="1:4">
      <c r="A274" t="s">
        <v>32</v>
      </c>
      <c r="B274" t="s">
        <v>785</v>
      </c>
      <c r="C274" t="s">
        <v>903</v>
      </c>
      <c r="D274" s="33">
        <v>41600</v>
      </c>
    </row>
    <row r="275" spans="1:4">
      <c r="A275" t="s">
        <v>32</v>
      </c>
      <c r="B275" t="s">
        <v>811</v>
      </c>
      <c r="C275" t="s">
        <v>903</v>
      </c>
      <c r="D275" s="33">
        <v>41600</v>
      </c>
    </row>
    <row r="276" spans="1:4">
      <c r="A276" t="s">
        <v>372</v>
      </c>
      <c r="B276" t="s">
        <v>737</v>
      </c>
      <c r="C276" t="s">
        <v>867</v>
      </c>
    </row>
    <row r="277" spans="1:4">
      <c r="A277" t="s">
        <v>372</v>
      </c>
      <c r="B277" t="s">
        <v>747</v>
      </c>
      <c r="C277" t="s">
        <v>867</v>
      </c>
    </row>
    <row r="278" spans="1:4">
      <c r="A278" t="s">
        <v>372</v>
      </c>
      <c r="B278" t="s">
        <v>791</v>
      </c>
      <c r="C278" t="s">
        <v>867</v>
      </c>
    </row>
    <row r="279" spans="1:4">
      <c r="A279" t="s">
        <v>372</v>
      </c>
      <c r="B279" t="s">
        <v>813</v>
      </c>
      <c r="C279" t="s">
        <v>850</v>
      </c>
    </row>
    <row r="280" spans="1:4">
      <c r="A280" t="s">
        <v>373</v>
      </c>
      <c r="B280" t="s">
        <v>727</v>
      </c>
      <c r="C280" t="s">
        <v>871</v>
      </c>
    </row>
    <row r="281" spans="1:4">
      <c r="A281" t="s">
        <v>373</v>
      </c>
      <c r="B281" t="s">
        <v>781</v>
      </c>
      <c r="C281" t="s">
        <v>867</v>
      </c>
    </row>
    <row r="282" spans="1:4">
      <c r="A282" t="s">
        <v>373</v>
      </c>
      <c r="B282" t="s">
        <v>789</v>
      </c>
      <c r="C282" t="s">
        <v>864</v>
      </c>
    </row>
    <row r="283" spans="1:4">
      <c r="A283" t="s">
        <v>373</v>
      </c>
      <c r="B283" t="s">
        <v>795</v>
      </c>
      <c r="C283" t="s">
        <v>864</v>
      </c>
    </row>
    <row r="284" spans="1:4">
      <c r="A284" t="s">
        <v>373</v>
      </c>
      <c r="B284" t="s">
        <v>817</v>
      </c>
      <c r="C284" t="s">
        <v>639</v>
      </c>
    </row>
    <row r="285" spans="1:4">
      <c r="A285" t="s">
        <v>374</v>
      </c>
      <c r="B285" t="s">
        <v>747</v>
      </c>
      <c r="C285" t="s">
        <v>867</v>
      </c>
    </row>
    <row r="286" spans="1:4">
      <c r="A286" t="s">
        <v>374</v>
      </c>
      <c r="B286" t="s">
        <v>781</v>
      </c>
      <c r="C286" t="s">
        <v>867</v>
      </c>
    </row>
    <row r="287" spans="1:4">
      <c r="A287" t="s">
        <v>374</v>
      </c>
      <c r="B287" t="s">
        <v>791</v>
      </c>
      <c r="C287" t="s">
        <v>867</v>
      </c>
    </row>
    <row r="288" spans="1:4">
      <c r="A288" t="s">
        <v>374</v>
      </c>
      <c r="B288" t="s">
        <v>801</v>
      </c>
      <c r="C288" t="s">
        <v>864</v>
      </c>
    </row>
    <row r="289" spans="1:4">
      <c r="A289" t="s">
        <v>375</v>
      </c>
      <c r="B289" t="s">
        <v>737</v>
      </c>
      <c r="C289" t="s">
        <v>639</v>
      </c>
    </row>
    <row r="290" spans="1:4">
      <c r="A290" t="s">
        <v>375</v>
      </c>
      <c r="B290" t="s">
        <v>757</v>
      </c>
      <c r="C290" t="s">
        <v>867</v>
      </c>
    </row>
    <row r="291" spans="1:4">
      <c r="A291" t="s">
        <v>375</v>
      </c>
      <c r="B291" t="s">
        <v>769</v>
      </c>
      <c r="C291" t="s">
        <v>864</v>
      </c>
    </row>
    <row r="292" spans="1:4">
      <c r="A292" t="s">
        <v>375</v>
      </c>
      <c r="B292" t="s">
        <v>813</v>
      </c>
      <c r="C292" t="s">
        <v>850</v>
      </c>
    </row>
    <row r="293" spans="1:4">
      <c r="A293" t="s">
        <v>376</v>
      </c>
      <c r="B293" t="s">
        <v>767</v>
      </c>
      <c r="C293" t="s">
        <v>850</v>
      </c>
    </row>
    <row r="294" spans="1:4">
      <c r="A294" t="s">
        <v>376</v>
      </c>
      <c r="B294" t="s">
        <v>787</v>
      </c>
      <c r="C294" t="s">
        <v>850</v>
      </c>
    </row>
    <row r="295" spans="1:4">
      <c r="A295" t="s">
        <v>377</v>
      </c>
      <c r="B295" t="s">
        <v>743</v>
      </c>
      <c r="C295" t="s">
        <v>903</v>
      </c>
    </row>
    <row r="296" spans="1:4">
      <c r="A296" t="s">
        <v>377</v>
      </c>
      <c r="B296" t="s">
        <v>745</v>
      </c>
      <c r="C296" t="s">
        <v>903</v>
      </c>
    </row>
    <row r="297" spans="1:4">
      <c r="A297" t="s">
        <v>377</v>
      </c>
      <c r="B297" t="s">
        <v>757</v>
      </c>
      <c r="C297" t="s">
        <v>903</v>
      </c>
    </row>
    <row r="298" spans="1:4">
      <c r="A298" t="s">
        <v>377</v>
      </c>
      <c r="B298" t="s">
        <v>769</v>
      </c>
      <c r="C298" t="s">
        <v>903</v>
      </c>
    </row>
    <row r="299" spans="1:4">
      <c r="A299" t="s">
        <v>377</v>
      </c>
      <c r="B299" t="s">
        <v>781</v>
      </c>
      <c r="C299" t="s">
        <v>903</v>
      </c>
    </row>
    <row r="300" spans="1:4">
      <c r="A300" t="s">
        <v>377</v>
      </c>
      <c r="B300" t="s">
        <v>785</v>
      </c>
      <c r="C300" t="s">
        <v>903</v>
      </c>
    </row>
    <row r="301" spans="1:4">
      <c r="A301" t="s">
        <v>377</v>
      </c>
      <c r="B301" t="s">
        <v>789</v>
      </c>
      <c r="C301" t="s">
        <v>903</v>
      </c>
    </row>
    <row r="302" spans="1:4">
      <c r="A302" t="s">
        <v>377</v>
      </c>
      <c r="B302" t="s">
        <v>801</v>
      </c>
      <c r="C302" t="s">
        <v>903</v>
      </c>
    </row>
    <row r="303" spans="1:4">
      <c r="A303" t="s">
        <v>377</v>
      </c>
      <c r="B303" t="s">
        <v>811</v>
      </c>
      <c r="C303" t="s">
        <v>903</v>
      </c>
    </row>
    <row r="304" spans="1:4">
      <c r="A304" t="s">
        <v>35</v>
      </c>
      <c r="B304" t="s">
        <v>743</v>
      </c>
      <c r="C304" t="s">
        <v>857</v>
      </c>
      <c r="D304" s="33">
        <v>41600</v>
      </c>
    </row>
    <row r="305" spans="1:4">
      <c r="A305" t="s">
        <v>35</v>
      </c>
      <c r="B305" t="s">
        <v>745</v>
      </c>
      <c r="C305" t="s">
        <v>857</v>
      </c>
      <c r="D305" s="33">
        <v>41600</v>
      </c>
    </row>
    <row r="306" spans="1:4">
      <c r="A306" t="s">
        <v>35</v>
      </c>
      <c r="B306" t="s">
        <v>757</v>
      </c>
      <c r="C306" t="s">
        <v>857</v>
      </c>
      <c r="D306" s="33">
        <v>41600</v>
      </c>
    </row>
    <row r="307" spans="1:4">
      <c r="A307" t="s">
        <v>35</v>
      </c>
      <c r="B307" t="s">
        <v>785</v>
      </c>
      <c r="C307" t="s">
        <v>903</v>
      </c>
      <c r="D307" s="33">
        <v>41600</v>
      </c>
    </row>
    <row r="308" spans="1:4">
      <c r="A308" t="s">
        <v>35</v>
      </c>
      <c r="B308" t="s">
        <v>811</v>
      </c>
      <c r="C308" t="s">
        <v>903</v>
      </c>
      <c r="D308" s="33">
        <v>41600</v>
      </c>
    </row>
    <row r="309" spans="1:4">
      <c r="A309" t="s">
        <v>378</v>
      </c>
      <c r="B309" t="s">
        <v>737</v>
      </c>
      <c r="C309" t="s">
        <v>869</v>
      </c>
    </row>
    <row r="310" spans="1:4">
      <c r="A310" t="s">
        <v>378</v>
      </c>
      <c r="B310" t="s">
        <v>747</v>
      </c>
      <c r="C310" t="s">
        <v>867</v>
      </c>
    </row>
    <row r="311" spans="1:4">
      <c r="A311" t="s">
        <v>378</v>
      </c>
      <c r="B311" t="s">
        <v>791</v>
      </c>
      <c r="C311" t="s">
        <v>867</v>
      </c>
    </row>
    <row r="312" spans="1:4">
      <c r="A312" t="s">
        <v>378</v>
      </c>
      <c r="B312" t="s">
        <v>813</v>
      </c>
      <c r="C312" t="s">
        <v>864</v>
      </c>
    </row>
    <row r="313" spans="1:4">
      <c r="A313" t="s">
        <v>379</v>
      </c>
      <c r="B313" t="s">
        <v>725</v>
      </c>
      <c r="C313" t="s">
        <v>855</v>
      </c>
    </row>
    <row r="314" spans="1:4">
      <c r="A314" t="s">
        <v>379</v>
      </c>
      <c r="B314" t="s">
        <v>781</v>
      </c>
      <c r="C314" t="s">
        <v>867</v>
      </c>
    </row>
    <row r="315" spans="1:4">
      <c r="A315" t="s">
        <v>379</v>
      </c>
      <c r="B315" t="s">
        <v>789</v>
      </c>
      <c r="C315" t="s">
        <v>864</v>
      </c>
    </row>
    <row r="316" spans="1:4">
      <c r="A316" t="s">
        <v>379</v>
      </c>
      <c r="B316" t="s">
        <v>795</v>
      </c>
      <c r="C316" t="s">
        <v>639</v>
      </c>
    </row>
    <row r="317" spans="1:4">
      <c r="A317" t="s">
        <v>379</v>
      </c>
      <c r="B317" t="s">
        <v>817</v>
      </c>
      <c r="C317" t="s">
        <v>639</v>
      </c>
    </row>
    <row r="318" spans="1:4">
      <c r="A318" t="s">
        <v>380</v>
      </c>
      <c r="B318" t="s">
        <v>747</v>
      </c>
      <c r="C318" t="s">
        <v>867</v>
      </c>
    </row>
    <row r="319" spans="1:4">
      <c r="A319" t="s">
        <v>380</v>
      </c>
      <c r="B319" t="s">
        <v>781</v>
      </c>
      <c r="C319" t="s">
        <v>867</v>
      </c>
    </row>
    <row r="320" spans="1:4">
      <c r="A320" t="s">
        <v>380</v>
      </c>
      <c r="B320" t="s">
        <v>791</v>
      </c>
      <c r="C320" t="s">
        <v>867</v>
      </c>
    </row>
    <row r="321" spans="1:4">
      <c r="A321" t="s">
        <v>380</v>
      </c>
      <c r="B321" t="s">
        <v>801</v>
      </c>
      <c r="C321" t="s">
        <v>864</v>
      </c>
    </row>
    <row r="322" spans="1:4">
      <c r="A322" t="s">
        <v>381</v>
      </c>
      <c r="B322" t="s">
        <v>737</v>
      </c>
      <c r="C322" t="s">
        <v>639</v>
      </c>
    </row>
    <row r="323" spans="1:4">
      <c r="A323" t="s">
        <v>381</v>
      </c>
      <c r="B323" t="s">
        <v>757</v>
      </c>
      <c r="C323" t="s">
        <v>867</v>
      </c>
    </row>
    <row r="324" spans="1:4">
      <c r="A324" t="s">
        <v>381</v>
      </c>
      <c r="B324" t="s">
        <v>769</v>
      </c>
      <c r="C324" t="s">
        <v>864</v>
      </c>
    </row>
    <row r="325" spans="1:4">
      <c r="A325" t="s">
        <v>381</v>
      </c>
      <c r="B325" t="s">
        <v>813</v>
      </c>
      <c r="C325" t="s">
        <v>850</v>
      </c>
    </row>
    <row r="326" spans="1:4">
      <c r="A326" t="s">
        <v>382</v>
      </c>
      <c r="B326" t="s">
        <v>767</v>
      </c>
      <c r="C326" t="s">
        <v>850</v>
      </c>
    </row>
    <row r="327" spans="1:4">
      <c r="A327" t="s">
        <v>382</v>
      </c>
      <c r="B327" t="s">
        <v>787</v>
      </c>
      <c r="C327" t="s">
        <v>850</v>
      </c>
    </row>
    <row r="328" spans="1:4">
      <c r="A328" t="s">
        <v>56</v>
      </c>
      <c r="B328" t="s">
        <v>723</v>
      </c>
      <c r="C328" t="s">
        <v>848</v>
      </c>
      <c r="D328" s="33">
        <v>41600</v>
      </c>
    </row>
    <row r="329" spans="1:4">
      <c r="A329" t="s">
        <v>56</v>
      </c>
      <c r="B329" t="s">
        <v>735</v>
      </c>
      <c r="C329" t="s">
        <v>848</v>
      </c>
      <c r="D329" s="33">
        <v>41600</v>
      </c>
    </row>
    <row r="330" spans="1:4">
      <c r="A330" t="s">
        <v>56</v>
      </c>
      <c r="B330" t="s">
        <v>747</v>
      </c>
      <c r="C330" t="s">
        <v>848</v>
      </c>
      <c r="D330" s="33">
        <v>41600</v>
      </c>
    </row>
    <row r="331" spans="1:4">
      <c r="A331" t="s">
        <v>56</v>
      </c>
      <c r="B331" t="s">
        <v>757</v>
      </c>
      <c r="C331" t="s">
        <v>848</v>
      </c>
      <c r="D331" s="33">
        <v>41600</v>
      </c>
    </row>
    <row r="332" spans="1:4">
      <c r="A332" t="s">
        <v>56</v>
      </c>
      <c r="B332" t="s">
        <v>769</v>
      </c>
      <c r="C332" t="s">
        <v>848</v>
      </c>
      <c r="D332" s="33">
        <v>41600</v>
      </c>
    </row>
    <row r="333" spans="1:4">
      <c r="A333" t="s">
        <v>56</v>
      </c>
      <c r="B333" t="s">
        <v>785</v>
      </c>
      <c r="C333" t="s">
        <v>848</v>
      </c>
      <c r="D333" s="33">
        <v>41600</v>
      </c>
    </row>
    <row r="334" spans="1:4">
      <c r="A334" t="s">
        <v>59</v>
      </c>
      <c r="B334" t="s">
        <v>723</v>
      </c>
      <c r="C334" t="s">
        <v>848</v>
      </c>
      <c r="D334" s="33">
        <v>41600</v>
      </c>
    </row>
    <row r="335" spans="1:4">
      <c r="A335" t="s">
        <v>59</v>
      </c>
      <c r="B335" t="s">
        <v>735</v>
      </c>
      <c r="C335" t="s">
        <v>848</v>
      </c>
      <c r="D335" s="33">
        <v>41600</v>
      </c>
    </row>
    <row r="336" spans="1:4">
      <c r="A336" t="s">
        <v>59</v>
      </c>
      <c r="B336" t="s">
        <v>747</v>
      </c>
      <c r="C336" t="s">
        <v>848</v>
      </c>
      <c r="D336" s="33">
        <v>41600</v>
      </c>
    </row>
    <row r="337" spans="1:4">
      <c r="A337" t="s">
        <v>59</v>
      </c>
      <c r="B337" t="s">
        <v>757</v>
      </c>
      <c r="C337" t="s">
        <v>848</v>
      </c>
      <c r="D337" s="33">
        <v>41600</v>
      </c>
    </row>
    <row r="338" spans="1:4">
      <c r="A338" t="s">
        <v>59</v>
      </c>
      <c r="B338" t="s">
        <v>769</v>
      </c>
      <c r="C338" t="s">
        <v>848</v>
      </c>
      <c r="D338" s="33">
        <v>41600</v>
      </c>
    </row>
    <row r="339" spans="1:4">
      <c r="A339" t="s">
        <v>59</v>
      </c>
      <c r="B339" t="s">
        <v>785</v>
      </c>
      <c r="C339" t="s">
        <v>848</v>
      </c>
      <c r="D339" s="33">
        <v>41600</v>
      </c>
    </row>
    <row r="340" spans="1:4">
      <c r="A340" t="s">
        <v>60</v>
      </c>
      <c r="B340" t="s">
        <v>723</v>
      </c>
      <c r="C340" t="s">
        <v>848</v>
      </c>
      <c r="D340" s="33">
        <v>41600</v>
      </c>
    </row>
    <row r="341" spans="1:4">
      <c r="A341" t="s">
        <v>60</v>
      </c>
      <c r="B341" t="s">
        <v>735</v>
      </c>
      <c r="C341" t="s">
        <v>848</v>
      </c>
      <c r="D341" s="33">
        <v>41600</v>
      </c>
    </row>
    <row r="342" spans="1:4">
      <c r="A342" t="s">
        <v>60</v>
      </c>
      <c r="B342" t="s">
        <v>747</v>
      </c>
      <c r="C342" t="s">
        <v>848</v>
      </c>
      <c r="D342" s="33">
        <v>41600</v>
      </c>
    </row>
    <row r="343" spans="1:4">
      <c r="A343" t="s">
        <v>60</v>
      </c>
      <c r="B343" t="s">
        <v>757</v>
      </c>
      <c r="C343" t="s">
        <v>848</v>
      </c>
      <c r="D343" s="33">
        <v>41600</v>
      </c>
    </row>
    <row r="344" spans="1:4">
      <c r="A344" t="s">
        <v>60</v>
      </c>
      <c r="B344" t="s">
        <v>769</v>
      </c>
      <c r="C344" t="s">
        <v>848</v>
      </c>
      <c r="D344" s="33">
        <v>41600</v>
      </c>
    </row>
    <row r="345" spans="1:4">
      <c r="A345" t="s">
        <v>60</v>
      </c>
      <c r="B345" t="s">
        <v>785</v>
      </c>
      <c r="C345" t="s">
        <v>848</v>
      </c>
      <c r="D345" s="33">
        <v>41600</v>
      </c>
    </row>
    <row r="346" spans="1:4">
      <c r="A346" t="s">
        <v>247</v>
      </c>
      <c r="B346" t="s">
        <v>723</v>
      </c>
      <c r="C346" t="s">
        <v>572</v>
      </c>
      <c r="D346" s="33">
        <v>41600</v>
      </c>
    </row>
    <row r="347" spans="1:4">
      <c r="A347" t="s">
        <v>247</v>
      </c>
      <c r="B347" t="s">
        <v>739</v>
      </c>
      <c r="C347" t="s">
        <v>572</v>
      </c>
      <c r="D347" s="33">
        <v>41600</v>
      </c>
    </row>
    <row r="348" spans="1:4">
      <c r="A348" t="s">
        <v>247</v>
      </c>
      <c r="B348" t="s">
        <v>747</v>
      </c>
      <c r="C348" t="s">
        <v>572</v>
      </c>
      <c r="D348" s="33">
        <v>41600</v>
      </c>
    </row>
    <row r="349" spans="1:4">
      <c r="A349" t="s">
        <v>247</v>
      </c>
      <c r="B349" t="s">
        <v>757</v>
      </c>
      <c r="C349" t="s">
        <v>572</v>
      </c>
      <c r="D349" s="33">
        <v>41600</v>
      </c>
    </row>
    <row r="350" spans="1:4">
      <c r="A350" t="s">
        <v>247</v>
      </c>
      <c r="B350" t="s">
        <v>785</v>
      </c>
      <c r="C350" t="s">
        <v>572</v>
      </c>
      <c r="D350" s="33">
        <v>41600</v>
      </c>
    </row>
    <row r="351" spans="1:4">
      <c r="A351" t="s">
        <v>248</v>
      </c>
      <c r="B351" t="s">
        <v>723</v>
      </c>
      <c r="C351" t="s">
        <v>572</v>
      </c>
      <c r="D351" s="33">
        <v>41600</v>
      </c>
    </row>
    <row r="352" spans="1:4">
      <c r="A352" t="s">
        <v>248</v>
      </c>
      <c r="B352" t="s">
        <v>739</v>
      </c>
      <c r="C352" t="s">
        <v>572</v>
      </c>
      <c r="D352" s="33">
        <v>41600</v>
      </c>
    </row>
    <row r="353" spans="1:4">
      <c r="A353" t="s">
        <v>248</v>
      </c>
      <c r="B353" t="s">
        <v>747</v>
      </c>
      <c r="C353" t="s">
        <v>572</v>
      </c>
      <c r="D353" s="33">
        <v>41600</v>
      </c>
    </row>
    <row r="354" spans="1:4">
      <c r="A354" t="s">
        <v>248</v>
      </c>
      <c r="B354" t="s">
        <v>757</v>
      </c>
      <c r="C354" t="s">
        <v>572</v>
      </c>
      <c r="D354" s="33">
        <v>41600</v>
      </c>
    </row>
    <row r="355" spans="1:4">
      <c r="A355" t="s">
        <v>248</v>
      </c>
      <c r="B355" t="s">
        <v>785</v>
      </c>
      <c r="C355" t="s">
        <v>572</v>
      </c>
      <c r="D355" s="33">
        <v>41600</v>
      </c>
    </row>
    <row r="356" spans="1:4">
      <c r="A356" t="s">
        <v>249</v>
      </c>
      <c r="B356" t="s">
        <v>723</v>
      </c>
      <c r="C356" t="s">
        <v>572</v>
      </c>
      <c r="D356" s="33">
        <v>41600</v>
      </c>
    </row>
    <row r="357" spans="1:4">
      <c r="A357" t="s">
        <v>249</v>
      </c>
      <c r="B357" t="s">
        <v>739</v>
      </c>
      <c r="C357" t="s">
        <v>572</v>
      </c>
      <c r="D357" s="33">
        <v>41600</v>
      </c>
    </row>
    <row r="358" spans="1:4">
      <c r="A358" t="s">
        <v>249</v>
      </c>
      <c r="B358" t="s">
        <v>747</v>
      </c>
      <c r="C358" t="s">
        <v>572</v>
      </c>
      <c r="D358" s="33">
        <v>41600</v>
      </c>
    </row>
    <row r="359" spans="1:4">
      <c r="A359" t="s">
        <v>249</v>
      </c>
      <c r="B359" t="s">
        <v>757</v>
      </c>
      <c r="C359" t="s">
        <v>572</v>
      </c>
      <c r="D359" s="33">
        <v>41600</v>
      </c>
    </row>
    <row r="360" spans="1:4">
      <c r="A360" t="s">
        <v>249</v>
      </c>
      <c r="B360" t="s">
        <v>785</v>
      </c>
      <c r="C360" t="s">
        <v>572</v>
      </c>
      <c r="D360" s="33">
        <v>41600</v>
      </c>
    </row>
    <row r="361" spans="1:4">
      <c r="A361" t="s">
        <v>250</v>
      </c>
      <c r="B361" t="s">
        <v>723</v>
      </c>
      <c r="C361" t="s">
        <v>572</v>
      </c>
      <c r="D361" s="33">
        <v>41600</v>
      </c>
    </row>
    <row r="362" spans="1:4">
      <c r="A362" t="s">
        <v>250</v>
      </c>
      <c r="B362" t="s">
        <v>739</v>
      </c>
      <c r="C362" t="s">
        <v>572</v>
      </c>
      <c r="D362" s="33">
        <v>41600</v>
      </c>
    </row>
    <row r="363" spans="1:4">
      <c r="A363" t="s">
        <v>250</v>
      </c>
      <c r="B363" t="s">
        <v>747</v>
      </c>
      <c r="C363" t="s">
        <v>572</v>
      </c>
      <c r="D363" s="33">
        <v>41600</v>
      </c>
    </row>
    <row r="364" spans="1:4">
      <c r="A364" t="s">
        <v>250</v>
      </c>
      <c r="B364" t="s">
        <v>757</v>
      </c>
      <c r="C364" t="s">
        <v>572</v>
      </c>
      <c r="D364" s="33">
        <v>41600</v>
      </c>
    </row>
    <row r="365" spans="1:4">
      <c r="A365" t="s">
        <v>250</v>
      </c>
      <c r="B365" t="s">
        <v>785</v>
      </c>
      <c r="C365" t="s">
        <v>572</v>
      </c>
      <c r="D365" s="33">
        <v>41600</v>
      </c>
    </row>
    <row r="366" spans="1:4">
      <c r="A366" t="s">
        <v>251</v>
      </c>
      <c r="B366" t="s">
        <v>723</v>
      </c>
      <c r="C366" t="s">
        <v>572</v>
      </c>
      <c r="D366" s="33">
        <v>41600</v>
      </c>
    </row>
    <row r="367" spans="1:4">
      <c r="A367" t="s">
        <v>251</v>
      </c>
      <c r="B367" t="s">
        <v>739</v>
      </c>
      <c r="C367" t="s">
        <v>572</v>
      </c>
      <c r="D367" s="33">
        <v>41600</v>
      </c>
    </row>
    <row r="368" spans="1:4">
      <c r="A368" t="s">
        <v>251</v>
      </c>
      <c r="B368" t="s">
        <v>747</v>
      </c>
      <c r="C368" t="s">
        <v>572</v>
      </c>
      <c r="D368" s="33">
        <v>41600</v>
      </c>
    </row>
    <row r="369" spans="1:4">
      <c r="A369" t="s">
        <v>251</v>
      </c>
      <c r="B369" t="s">
        <v>757</v>
      </c>
      <c r="C369" t="s">
        <v>572</v>
      </c>
      <c r="D369" s="33">
        <v>41600</v>
      </c>
    </row>
    <row r="370" spans="1:4">
      <c r="A370" t="s">
        <v>251</v>
      </c>
      <c r="B370" t="s">
        <v>785</v>
      </c>
      <c r="C370" t="s">
        <v>572</v>
      </c>
      <c r="D370" s="33">
        <v>41600</v>
      </c>
    </row>
    <row r="371" spans="1:4">
      <c r="A371" t="s">
        <v>252</v>
      </c>
      <c r="B371" t="s">
        <v>723</v>
      </c>
      <c r="C371" t="s">
        <v>572</v>
      </c>
      <c r="D371" s="33">
        <v>41600</v>
      </c>
    </row>
    <row r="372" spans="1:4">
      <c r="A372" t="s">
        <v>252</v>
      </c>
      <c r="B372" t="s">
        <v>739</v>
      </c>
      <c r="C372" t="s">
        <v>572</v>
      </c>
      <c r="D372" s="33">
        <v>41600</v>
      </c>
    </row>
    <row r="373" spans="1:4">
      <c r="A373" t="s">
        <v>252</v>
      </c>
      <c r="B373" t="s">
        <v>747</v>
      </c>
      <c r="C373" t="s">
        <v>572</v>
      </c>
      <c r="D373" s="33">
        <v>41600</v>
      </c>
    </row>
    <row r="374" spans="1:4">
      <c r="A374" t="s">
        <v>252</v>
      </c>
      <c r="B374" t="s">
        <v>757</v>
      </c>
      <c r="C374" t="s">
        <v>572</v>
      </c>
      <c r="D374" s="33">
        <v>41600</v>
      </c>
    </row>
    <row r="375" spans="1:4">
      <c r="A375" t="s">
        <v>252</v>
      </c>
      <c r="B375" t="s">
        <v>785</v>
      </c>
      <c r="C375" t="s">
        <v>572</v>
      </c>
      <c r="D375" s="33">
        <v>41600</v>
      </c>
    </row>
    <row r="376" spans="1:4">
      <c r="A376" t="s">
        <v>383</v>
      </c>
      <c r="B376" t="s">
        <v>725</v>
      </c>
      <c r="C376" t="s">
        <v>848</v>
      </c>
    </row>
    <row r="377" spans="1:4">
      <c r="A377" t="s">
        <v>383</v>
      </c>
      <c r="B377" t="s">
        <v>737</v>
      </c>
      <c r="C377" t="s">
        <v>871</v>
      </c>
    </row>
    <row r="378" spans="1:4">
      <c r="A378" t="s">
        <v>383</v>
      </c>
      <c r="B378" t="s">
        <v>757</v>
      </c>
      <c r="C378" t="s">
        <v>867</v>
      </c>
    </row>
    <row r="379" spans="1:4">
      <c r="A379" t="s">
        <v>383</v>
      </c>
      <c r="B379" t="s">
        <v>813</v>
      </c>
      <c r="C379" t="s">
        <v>850</v>
      </c>
    </row>
    <row r="380" spans="1:4">
      <c r="A380" t="s">
        <v>384</v>
      </c>
      <c r="B380" t="s">
        <v>741</v>
      </c>
      <c r="C380" t="s">
        <v>899</v>
      </c>
    </row>
    <row r="381" spans="1:4">
      <c r="A381" t="s">
        <v>384</v>
      </c>
      <c r="B381" t="s">
        <v>791</v>
      </c>
      <c r="C381" t="s">
        <v>869</v>
      </c>
    </row>
    <row r="382" spans="1:4">
      <c r="A382" t="s">
        <v>385</v>
      </c>
      <c r="B382" t="s">
        <v>767</v>
      </c>
      <c r="C382" t="s">
        <v>850</v>
      </c>
    </row>
    <row r="383" spans="1:4">
      <c r="A383" t="s">
        <v>385</v>
      </c>
      <c r="B383" t="s">
        <v>787</v>
      </c>
      <c r="C383" t="s">
        <v>850</v>
      </c>
    </row>
    <row r="384" spans="1:4">
      <c r="A384" t="s">
        <v>385</v>
      </c>
      <c r="B384" t="s">
        <v>815</v>
      </c>
      <c r="C384" t="s">
        <v>850</v>
      </c>
    </row>
    <row r="385" spans="1:3">
      <c r="A385" t="s">
        <v>386</v>
      </c>
      <c r="B385" t="s">
        <v>819</v>
      </c>
      <c r="C385" t="s">
        <v>850</v>
      </c>
    </row>
    <row r="386" spans="1:3">
      <c r="A386" t="s">
        <v>387</v>
      </c>
      <c r="B386" t="s">
        <v>743</v>
      </c>
      <c r="C386" t="s">
        <v>903</v>
      </c>
    </row>
    <row r="387" spans="1:3">
      <c r="A387" t="s">
        <v>387</v>
      </c>
      <c r="B387" t="s">
        <v>747</v>
      </c>
      <c r="C387" t="s">
        <v>903</v>
      </c>
    </row>
    <row r="388" spans="1:3">
      <c r="A388" t="s">
        <v>387</v>
      </c>
      <c r="B388" t="s">
        <v>755</v>
      </c>
      <c r="C388" t="s">
        <v>903</v>
      </c>
    </row>
    <row r="389" spans="1:3">
      <c r="A389" t="s">
        <v>387</v>
      </c>
      <c r="B389" t="s">
        <v>769</v>
      </c>
      <c r="C389" t="s">
        <v>903</v>
      </c>
    </row>
    <row r="390" spans="1:3">
      <c r="A390" t="s">
        <v>387</v>
      </c>
      <c r="B390" t="s">
        <v>781</v>
      </c>
      <c r="C390" t="s">
        <v>903</v>
      </c>
    </row>
    <row r="391" spans="1:3">
      <c r="A391" t="s">
        <v>387</v>
      </c>
      <c r="B391" t="s">
        <v>789</v>
      </c>
      <c r="C391" t="s">
        <v>903</v>
      </c>
    </row>
    <row r="392" spans="1:3">
      <c r="A392" t="s">
        <v>387</v>
      </c>
      <c r="B392" t="s">
        <v>801</v>
      </c>
      <c r="C392" t="s">
        <v>903</v>
      </c>
    </row>
    <row r="393" spans="1:3">
      <c r="A393" t="s">
        <v>388</v>
      </c>
      <c r="B393" t="s">
        <v>743</v>
      </c>
      <c r="C393" t="s">
        <v>859</v>
      </c>
    </row>
    <row r="394" spans="1:3">
      <c r="A394" t="s">
        <v>388</v>
      </c>
      <c r="B394" t="s">
        <v>747</v>
      </c>
      <c r="C394" t="s">
        <v>859</v>
      </c>
    </row>
    <row r="395" spans="1:3">
      <c r="A395" t="s">
        <v>388</v>
      </c>
      <c r="B395" t="s">
        <v>755</v>
      </c>
      <c r="C395" t="s">
        <v>859</v>
      </c>
    </row>
    <row r="396" spans="1:3">
      <c r="A396" t="s">
        <v>388</v>
      </c>
      <c r="B396" t="s">
        <v>811</v>
      </c>
      <c r="C396" t="s">
        <v>903</v>
      </c>
    </row>
    <row r="397" spans="1:3">
      <c r="A397" t="s">
        <v>389</v>
      </c>
      <c r="B397" t="s">
        <v>743</v>
      </c>
      <c r="C397" t="s">
        <v>859</v>
      </c>
    </row>
    <row r="398" spans="1:3">
      <c r="A398" t="s">
        <v>389</v>
      </c>
      <c r="B398" t="s">
        <v>747</v>
      </c>
      <c r="C398" t="s">
        <v>859</v>
      </c>
    </row>
    <row r="399" spans="1:3">
      <c r="A399" t="s">
        <v>389</v>
      </c>
      <c r="B399" t="s">
        <v>755</v>
      </c>
      <c r="C399" t="s">
        <v>859</v>
      </c>
    </row>
    <row r="400" spans="1:3">
      <c r="A400" t="s">
        <v>389</v>
      </c>
      <c r="B400" t="s">
        <v>811</v>
      </c>
      <c r="C400" t="s">
        <v>903</v>
      </c>
    </row>
    <row r="401" spans="1:3">
      <c r="A401" t="s">
        <v>390</v>
      </c>
      <c r="B401" t="s">
        <v>725</v>
      </c>
      <c r="C401" t="s">
        <v>859</v>
      </c>
    </row>
    <row r="402" spans="1:3">
      <c r="A402" t="s">
        <v>390</v>
      </c>
      <c r="B402" t="s">
        <v>741</v>
      </c>
      <c r="C402" t="s">
        <v>873</v>
      </c>
    </row>
    <row r="403" spans="1:3">
      <c r="A403" t="s">
        <v>390</v>
      </c>
      <c r="B403" t="s">
        <v>747</v>
      </c>
      <c r="C403" t="s">
        <v>867</v>
      </c>
    </row>
    <row r="404" spans="1:3">
      <c r="A404" t="s">
        <v>390</v>
      </c>
      <c r="B404" t="s">
        <v>757</v>
      </c>
      <c r="C404" t="s">
        <v>867</v>
      </c>
    </row>
    <row r="405" spans="1:3">
      <c r="A405" t="s">
        <v>390</v>
      </c>
      <c r="B405" t="s">
        <v>791</v>
      </c>
      <c r="C405" t="s">
        <v>871</v>
      </c>
    </row>
    <row r="406" spans="1:3">
      <c r="A406" t="s">
        <v>391</v>
      </c>
      <c r="B406" t="s">
        <v>725</v>
      </c>
      <c r="C406" t="s">
        <v>859</v>
      </c>
    </row>
    <row r="407" spans="1:3">
      <c r="A407" t="s">
        <v>391</v>
      </c>
      <c r="B407" t="s">
        <v>741</v>
      </c>
      <c r="C407" t="s">
        <v>873</v>
      </c>
    </row>
    <row r="408" spans="1:3">
      <c r="A408" t="s">
        <v>391</v>
      </c>
      <c r="B408" t="s">
        <v>747</v>
      </c>
      <c r="C408" t="s">
        <v>867</v>
      </c>
    </row>
    <row r="409" spans="1:3">
      <c r="A409" t="s">
        <v>391</v>
      </c>
      <c r="B409" t="s">
        <v>757</v>
      </c>
      <c r="C409" t="s">
        <v>867</v>
      </c>
    </row>
    <row r="410" spans="1:3">
      <c r="A410" t="s">
        <v>391</v>
      </c>
      <c r="B410" t="s">
        <v>791</v>
      </c>
      <c r="C410" t="s">
        <v>871</v>
      </c>
    </row>
    <row r="411" spans="1:3">
      <c r="A411" t="s">
        <v>254</v>
      </c>
      <c r="B411" t="s">
        <v>739</v>
      </c>
      <c r="C411" t="s">
        <v>572</v>
      </c>
    </row>
    <row r="412" spans="1:3">
      <c r="A412" t="s">
        <v>254</v>
      </c>
      <c r="B412" t="s">
        <v>747</v>
      </c>
      <c r="C412" t="s">
        <v>572</v>
      </c>
    </row>
    <row r="413" spans="1:3">
      <c r="A413" t="s">
        <v>254</v>
      </c>
      <c r="B413" t="s">
        <v>755</v>
      </c>
      <c r="C413" t="s">
        <v>572</v>
      </c>
    </row>
    <row r="414" spans="1:3">
      <c r="A414" t="s">
        <v>259</v>
      </c>
      <c r="B414" t="s">
        <v>739</v>
      </c>
      <c r="C414" t="s">
        <v>572</v>
      </c>
    </row>
    <row r="415" spans="1:3">
      <c r="A415" t="s">
        <v>259</v>
      </c>
      <c r="B415" t="s">
        <v>747</v>
      </c>
      <c r="C415" t="s">
        <v>572</v>
      </c>
    </row>
    <row r="416" spans="1:3">
      <c r="A416" t="s">
        <v>259</v>
      </c>
      <c r="B416" t="s">
        <v>755</v>
      </c>
      <c r="C416" t="s">
        <v>572</v>
      </c>
    </row>
    <row r="417" spans="1:3">
      <c r="A417" t="s">
        <v>260</v>
      </c>
      <c r="B417" t="s">
        <v>739</v>
      </c>
      <c r="C417" t="s">
        <v>572</v>
      </c>
    </row>
    <row r="418" spans="1:3">
      <c r="A418" t="s">
        <v>260</v>
      </c>
      <c r="B418" t="s">
        <v>747</v>
      </c>
      <c r="C418" t="s">
        <v>572</v>
      </c>
    </row>
    <row r="419" spans="1:3">
      <c r="A419" t="s">
        <v>260</v>
      </c>
      <c r="B419" t="s">
        <v>755</v>
      </c>
      <c r="C419" t="s">
        <v>572</v>
      </c>
    </row>
    <row r="420" spans="1:3">
      <c r="A420" t="s">
        <v>392</v>
      </c>
      <c r="B420" t="s">
        <v>725</v>
      </c>
      <c r="C420" t="s">
        <v>848</v>
      </c>
    </row>
    <row r="421" spans="1:3">
      <c r="A421" t="s">
        <v>392</v>
      </c>
      <c r="B421" t="s">
        <v>737</v>
      </c>
      <c r="C421" t="s">
        <v>871</v>
      </c>
    </row>
    <row r="422" spans="1:3">
      <c r="A422" t="s">
        <v>392</v>
      </c>
      <c r="B422" t="s">
        <v>757</v>
      </c>
      <c r="C422" t="s">
        <v>867</v>
      </c>
    </row>
    <row r="423" spans="1:3">
      <c r="A423" t="s">
        <v>392</v>
      </c>
      <c r="B423" t="s">
        <v>813</v>
      </c>
      <c r="C423" t="s">
        <v>850</v>
      </c>
    </row>
    <row r="424" spans="1:3">
      <c r="A424" t="s">
        <v>393</v>
      </c>
      <c r="B424" t="s">
        <v>741</v>
      </c>
      <c r="C424" t="s">
        <v>899</v>
      </c>
    </row>
    <row r="425" spans="1:3">
      <c r="A425" t="s">
        <v>393</v>
      </c>
      <c r="B425" t="s">
        <v>791</v>
      </c>
      <c r="C425" t="s">
        <v>869</v>
      </c>
    </row>
    <row r="426" spans="1:3">
      <c r="A426" t="s">
        <v>394</v>
      </c>
      <c r="B426" t="s">
        <v>749</v>
      </c>
      <c r="C426" t="s">
        <v>850</v>
      </c>
    </row>
    <row r="427" spans="1:3">
      <c r="A427" t="s">
        <v>394</v>
      </c>
      <c r="B427" t="s">
        <v>767</v>
      </c>
      <c r="C427" t="s">
        <v>850</v>
      </c>
    </row>
    <row r="428" spans="1:3">
      <c r="A428" t="s">
        <v>394</v>
      </c>
      <c r="B428" t="s">
        <v>787</v>
      </c>
      <c r="C428" t="s">
        <v>850</v>
      </c>
    </row>
    <row r="429" spans="1:3">
      <c r="A429" t="s">
        <v>394</v>
      </c>
      <c r="B429" t="s">
        <v>815</v>
      </c>
      <c r="C429" t="s">
        <v>850</v>
      </c>
    </row>
    <row r="430" spans="1:3">
      <c r="A430" t="s">
        <v>395</v>
      </c>
      <c r="B430" t="s">
        <v>819</v>
      </c>
      <c r="C430" t="s">
        <v>850</v>
      </c>
    </row>
    <row r="431" spans="1:3">
      <c r="A431" t="s">
        <v>396</v>
      </c>
      <c r="B431" t="s">
        <v>743</v>
      </c>
      <c r="C431" t="s">
        <v>903</v>
      </c>
    </row>
    <row r="432" spans="1:3">
      <c r="A432" t="s">
        <v>396</v>
      </c>
      <c r="B432" t="s">
        <v>747</v>
      </c>
      <c r="C432" t="s">
        <v>903</v>
      </c>
    </row>
    <row r="433" spans="1:3">
      <c r="A433" t="s">
        <v>396</v>
      </c>
      <c r="B433" t="s">
        <v>755</v>
      </c>
      <c r="C433" t="s">
        <v>903</v>
      </c>
    </row>
    <row r="434" spans="1:3">
      <c r="A434" t="s">
        <v>396</v>
      </c>
      <c r="B434" t="s">
        <v>769</v>
      </c>
      <c r="C434" t="s">
        <v>903</v>
      </c>
    </row>
    <row r="435" spans="1:3">
      <c r="A435" t="s">
        <v>396</v>
      </c>
      <c r="B435" t="s">
        <v>781</v>
      </c>
      <c r="C435" t="s">
        <v>903</v>
      </c>
    </row>
    <row r="436" spans="1:3">
      <c r="A436" t="s">
        <v>396</v>
      </c>
      <c r="B436" t="s">
        <v>789</v>
      </c>
      <c r="C436" t="s">
        <v>903</v>
      </c>
    </row>
    <row r="437" spans="1:3">
      <c r="A437" t="s">
        <v>396</v>
      </c>
      <c r="B437" t="s">
        <v>801</v>
      </c>
      <c r="C437" t="s">
        <v>903</v>
      </c>
    </row>
    <row r="438" spans="1:3">
      <c r="A438" t="s">
        <v>397</v>
      </c>
      <c r="B438" t="s">
        <v>743</v>
      </c>
      <c r="C438" t="s">
        <v>859</v>
      </c>
    </row>
    <row r="439" spans="1:3">
      <c r="A439" t="s">
        <v>397</v>
      </c>
      <c r="B439" t="s">
        <v>747</v>
      </c>
      <c r="C439" t="s">
        <v>859</v>
      </c>
    </row>
    <row r="440" spans="1:3">
      <c r="A440" t="s">
        <v>397</v>
      </c>
      <c r="B440" t="s">
        <v>755</v>
      </c>
      <c r="C440" t="s">
        <v>859</v>
      </c>
    </row>
    <row r="441" spans="1:3">
      <c r="A441" t="s">
        <v>397</v>
      </c>
      <c r="B441" t="s">
        <v>811</v>
      </c>
      <c r="C441" t="s">
        <v>903</v>
      </c>
    </row>
    <row r="442" spans="1:3">
      <c r="A442" t="s">
        <v>398</v>
      </c>
      <c r="B442" t="s">
        <v>725</v>
      </c>
      <c r="C442" t="s">
        <v>859</v>
      </c>
    </row>
    <row r="443" spans="1:3">
      <c r="A443" t="s">
        <v>398</v>
      </c>
      <c r="B443" t="s">
        <v>741</v>
      </c>
      <c r="C443" t="s">
        <v>873</v>
      </c>
    </row>
    <row r="444" spans="1:3">
      <c r="A444" t="s">
        <v>398</v>
      </c>
      <c r="B444" t="s">
        <v>747</v>
      </c>
      <c r="C444" t="s">
        <v>867</v>
      </c>
    </row>
    <row r="445" spans="1:3">
      <c r="A445" t="s">
        <v>398</v>
      </c>
      <c r="B445" t="s">
        <v>757</v>
      </c>
      <c r="C445" t="s">
        <v>867</v>
      </c>
    </row>
    <row r="446" spans="1:3">
      <c r="A446" t="s">
        <v>398</v>
      </c>
      <c r="B446" t="s">
        <v>791</v>
      </c>
      <c r="C446" t="s">
        <v>871</v>
      </c>
    </row>
    <row r="447" spans="1:3">
      <c r="A447" t="s">
        <v>399</v>
      </c>
      <c r="B447" t="s">
        <v>725</v>
      </c>
      <c r="C447" t="s">
        <v>859</v>
      </c>
    </row>
    <row r="448" spans="1:3">
      <c r="A448" t="s">
        <v>399</v>
      </c>
      <c r="B448" t="s">
        <v>741</v>
      </c>
      <c r="C448" t="s">
        <v>873</v>
      </c>
    </row>
    <row r="449" spans="1:4">
      <c r="A449" t="s">
        <v>399</v>
      </c>
      <c r="B449" t="s">
        <v>747</v>
      </c>
      <c r="C449" t="s">
        <v>867</v>
      </c>
    </row>
    <row r="450" spans="1:4">
      <c r="A450" t="s">
        <v>399</v>
      </c>
      <c r="B450" t="s">
        <v>757</v>
      </c>
      <c r="C450" t="s">
        <v>867</v>
      </c>
    </row>
    <row r="451" spans="1:4">
      <c r="A451" t="s">
        <v>399</v>
      </c>
      <c r="B451" t="s">
        <v>791</v>
      </c>
      <c r="C451" t="s">
        <v>871</v>
      </c>
    </row>
    <row r="452" spans="1:4">
      <c r="A452" t="s">
        <v>262</v>
      </c>
      <c r="B452" t="s">
        <v>739</v>
      </c>
      <c r="C452" t="s">
        <v>572</v>
      </c>
    </row>
    <row r="453" spans="1:4">
      <c r="A453" t="s">
        <v>262</v>
      </c>
      <c r="B453" t="s">
        <v>747</v>
      </c>
      <c r="C453" t="s">
        <v>572</v>
      </c>
    </row>
    <row r="454" spans="1:4">
      <c r="A454" t="s">
        <v>262</v>
      </c>
      <c r="B454" t="s">
        <v>755</v>
      </c>
      <c r="C454" t="s">
        <v>572</v>
      </c>
    </row>
    <row r="455" spans="1:4">
      <c r="A455" t="s">
        <v>264</v>
      </c>
      <c r="B455" t="s">
        <v>739</v>
      </c>
      <c r="C455" t="s">
        <v>572</v>
      </c>
    </row>
    <row r="456" spans="1:4">
      <c r="A456" t="s">
        <v>264</v>
      </c>
      <c r="B456" t="s">
        <v>747</v>
      </c>
      <c r="C456" t="s">
        <v>572</v>
      </c>
    </row>
    <row r="457" spans="1:4">
      <c r="A457" t="s">
        <v>264</v>
      </c>
      <c r="B457" t="s">
        <v>755</v>
      </c>
      <c r="C457" t="s">
        <v>572</v>
      </c>
    </row>
    <row r="458" spans="1:4">
      <c r="A458" t="s">
        <v>265</v>
      </c>
      <c r="B458" t="s">
        <v>739</v>
      </c>
      <c r="C458" t="s">
        <v>572</v>
      </c>
    </row>
    <row r="459" spans="1:4">
      <c r="A459" t="s">
        <v>265</v>
      </c>
      <c r="B459" t="s">
        <v>747</v>
      </c>
      <c r="C459" t="s">
        <v>572</v>
      </c>
    </row>
    <row r="460" spans="1:4">
      <c r="A460" t="s">
        <v>265</v>
      </c>
      <c r="B460" t="s">
        <v>755</v>
      </c>
      <c r="C460" t="s">
        <v>572</v>
      </c>
    </row>
    <row r="461" spans="1:4">
      <c r="A461" t="s">
        <v>400</v>
      </c>
      <c r="B461" t="s">
        <v>819</v>
      </c>
      <c r="C461" t="s">
        <v>850</v>
      </c>
      <c r="D461" s="33">
        <v>41491</v>
      </c>
    </row>
    <row r="462" spans="1:4">
      <c r="A462" t="s">
        <v>401</v>
      </c>
      <c r="B462" t="s">
        <v>743</v>
      </c>
      <c r="C462" t="s">
        <v>903</v>
      </c>
      <c r="D462" s="33">
        <v>41491</v>
      </c>
    </row>
    <row r="463" spans="1:4">
      <c r="A463" t="s">
        <v>401</v>
      </c>
      <c r="B463" t="s">
        <v>747</v>
      </c>
      <c r="C463" t="s">
        <v>903</v>
      </c>
      <c r="D463" s="33">
        <v>41491</v>
      </c>
    </row>
    <row r="464" spans="1:4">
      <c r="A464" t="s">
        <v>401</v>
      </c>
      <c r="B464" t="s">
        <v>755</v>
      </c>
      <c r="C464" t="s">
        <v>903</v>
      </c>
      <c r="D464" s="33">
        <v>41491</v>
      </c>
    </row>
    <row r="465" spans="1:4">
      <c r="A465" t="s">
        <v>401</v>
      </c>
      <c r="B465" t="s">
        <v>769</v>
      </c>
      <c r="C465" t="s">
        <v>903</v>
      </c>
      <c r="D465" s="33">
        <v>41491</v>
      </c>
    </row>
    <row r="466" spans="1:4">
      <c r="A466" t="s">
        <v>401</v>
      </c>
      <c r="B466" t="s">
        <v>781</v>
      </c>
      <c r="C466" t="s">
        <v>903</v>
      </c>
      <c r="D466" s="33">
        <v>41491</v>
      </c>
    </row>
    <row r="467" spans="1:4">
      <c r="A467" t="s">
        <v>401</v>
      </c>
      <c r="B467" t="s">
        <v>789</v>
      </c>
      <c r="C467" t="s">
        <v>903</v>
      </c>
      <c r="D467" s="33">
        <v>41491</v>
      </c>
    </row>
    <row r="468" spans="1:4">
      <c r="A468" t="s">
        <v>401</v>
      </c>
      <c r="B468" t="s">
        <v>801</v>
      </c>
      <c r="C468" t="s">
        <v>903</v>
      </c>
      <c r="D468" s="33">
        <v>41491</v>
      </c>
    </row>
    <row r="469" spans="1:4">
      <c r="A469" t="s">
        <v>402</v>
      </c>
      <c r="B469" t="s">
        <v>743</v>
      </c>
      <c r="C469" t="s">
        <v>859</v>
      </c>
      <c r="D469" s="33">
        <v>41491</v>
      </c>
    </row>
    <row r="470" spans="1:4">
      <c r="A470" t="s">
        <v>402</v>
      </c>
      <c r="B470" t="s">
        <v>747</v>
      </c>
      <c r="C470" t="s">
        <v>859</v>
      </c>
      <c r="D470" s="33">
        <v>41491</v>
      </c>
    </row>
    <row r="471" spans="1:4">
      <c r="A471" t="s">
        <v>402</v>
      </c>
      <c r="B471" t="s">
        <v>755</v>
      </c>
      <c r="C471" t="s">
        <v>859</v>
      </c>
      <c r="D471" s="33">
        <v>41491</v>
      </c>
    </row>
    <row r="472" spans="1:4">
      <c r="A472" t="s">
        <v>402</v>
      </c>
      <c r="B472" t="s">
        <v>811</v>
      </c>
      <c r="C472" t="s">
        <v>903</v>
      </c>
      <c r="D472" s="33">
        <v>41491</v>
      </c>
    </row>
    <row r="473" spans="1:4">
      <c r="A473" t="s">
        <v>403</v>
      </c>
      <c r="B473" t="s">
        <v>743</v>
      </c>
      <c r="C473" t="s">
        <v>859</v>
      </c>
      <c r="D473" s="33">
        <v>41491</v>
      </c>
    </row>
    <row r="474" spans="1:4">
      <c r="A474" t="s">
        <v>403</v>
      </c>
      <c r="B474" t="s">
        <v>747</v>
      </c>
      <c r="C474" t="s">
        <v>859</v>
      </c>
      <c r="D474" s="33">
        <v>41491</v>
      </c>
    </row>
    <row r="475" spans="1:4">
      <c r="A475" t="s">
        <v>403</v>
      </c>
      <c r="B475" t="s">
        <v>755</v>
      </c>
      <c r="C475" t="s">
        <v>859</v>
      </c>
      <c r="D475" s="33">
        <v>41491</v>
      </c>
    </row>
    <row r="476" spans="1:4">
      <c r="A476" t="s">
        <v>403</v>
      </c>
      <c r="B476" t="s">
        <v>811</v>
      </c>
      <c r="C476" t="s">
        <v>903</v>
      </c>
      <c r="D476" s="33">
        <v>41491</v>
      </c>
    </row>
    <row r="477" spans="1:4">
      <c r="A477" t="s">
        <v>404</v>
      </c>
      <c r="B477" t="s">
        <v>725</v>
      </c>
      <c r="C477" t="s">
        <v>859</v>
      </c>
      <c r="D477" s="33">
        <v>41491</v>
      </c>
    </row>
    <row r="478" spans="1:4">
      <c r="A478" t="s">
        <v>404</v>
      </c>
      <c r="B478" t="s">
        <v>741</v>
      </c>
      <c r="C478" t="s">
        <v>873</v>
      </c>
      <c r="D478" s="33">
        <v>41491</v>
      </c>
    </row>
    <row r="479" spans="1:4">
      <c r="A479" t="s">
        <v>404</v>
      </c>
      <c r="B479" t="s">
        <v>747</v>
      </c>
      <c r="C479" t="s">
        <v>867</v>
      </c>
      <c r="D479" s="33">
        <v>41491</v>
      </c>
    </row>
    <row r="480" spans="1:4">
      <c r="A480" t="s">
        <v>404</v>
      </c>
      <c r="B480" t="s">
        <v>757</v>
      </c>
      <c r="C480" t="s">
        <v>867</v>
      </c>
      <c r="D480" s="33">
        <v>41491</v>
      </c>
    </row>
    <row r="481" spans="1:4">
      <c r="A481" t="s">
        <v>404</v>
      </c>
      <c r="B481" t="s">
        <v>791</v>
      </c>
      <c r="C481" t="s">
        <v>871</v>
      </c>
      <c r="D481" s="33">
        <v>41491</v>
      </c>
    </row>
    <row r="482" spans="1:4">
      <c r="A482" t="s">
        <v>405</v>
      </c>
      <c r="B482" t="s">
        <v>725</v>
      </c>
      <c r="C482" t="s">
        <v>859</v>
      </c>
      <c r="D482" s="33">
        <v>41491</v>
      </c>
    </row>
    <row r="483" spans="1:4">
      <c r="A483" t="s">
        <v>405</v>
      </c>
      <c r="B483" t="s">
        <v>741</v>
      </c>
      <c r="C483" t="s">
        <v>873</v>
      </c>
      <c r="D483" s="33">
        <v>41491</v>
      </c>
    </row>
    <row r="484" spans="1:4">
      <c r="A484" t="s">
        <v>405</v>
      </c>
      <c r="B484" t="s">
        <v>747</v>
      </c>
      <c r="C484" t="s">
        <v>867</v>
      </c>
      <c r="D484" s="33">
        <v>41491</v>
      </c>
    </row>
    <row r="485" spans="1:4">
      <c r="A485" t="s">
        <v>405</v>
      </c>
      <c r="B485" t="s">
        <v>757</v>
      </c>
      <c r="C485" t="s">
        <v>867</v>
      </c>
      <c r="D485" s="33">
        <v>41491</v>
      </c>
    </row>
    <row r="486" spans="1:4">
      <c r="A486" t="s">
        <v>405</v>
      </c>
      <c r="B486" t="s">
        <v>791</v>
      </c>
      <c r="C486" t="s">
        <v>871</v>
      </c>
      <c r="D486" s="33">
        <v>41491</v>
      </c>
    </row>
    <row r="487" spans="1:4">
      <c r="A487" t="s">
        <v>267</v>
      </c>
      <c r="B487" t="s">
        <v>739</v>
      </c>
      <c r="C487" t="s">
        <v>572</v>
      </c>
      <c r="D487" s="33">
        <v>41491</v>
      </c>
    </row>
    <row r="488" spans="1:4">
      <c r="A488" t="s">
        <v>267</v>
      </c>
      <c r="B488" t="s">
        <v>747</v>
      </c>
      <c r="C488" t="s">
        <v>572</v>
      </c>
      <c r="D488" s="33">
        <v>41491</v>
      </c>
    </row>
    <row r="489" spans="1:4">
      <c r="A489" t="s">
        <v>267</v>
      </c>
      <c r="B489" t="s">
        <v>755</v>
      </c>
      <c r="C489" t="s">
        <v>572</v>
      </c>
      <c r="D489" s="33">
        <v>41491</v>
      </c>
    </row>
    <row r="490" spans="1:4">
      <c r="A490" t="s">
        <v>269</v>
      </c>
      <c r="B490" t="s">
        <v>739</v>
      </c>
      <c r="C490" t="s">
        <v>572</v>
      </c>
      <c r="D490" s="33">
        <v>41491</v>
      </c>
    </row>
    <row r="491" spans="1:4">
      <c r="A491" t="s">
        <v>269</v>
      </c>
      <c r="B491" t="s">
        <v>747</v>
      </c>
      <c r="C491" t="s">
        <v>572</v>
      </c>
      <c r="D491" s="33">
        <v>41491</v>
      </c>
    </row>
    <row r="492" spans="1:4">
      <c r="A492" t="s">
        <v>269</v>
      </c>
      <c r="B492" t="s">
        <v>755</v>
      </c>
      <c r="C492" t="s">
        <v>572</v>
      </c>
      <c r="D492" s="33">
        <v>41491</v>
      </c>
    </row>
    <row r="493" spans="1:4">
      <c r="A493" t="s">
        <v>270</v>
      </c>
      <c r="B493" t="s">
        <v>739</v>
      </c>
      <c r="C493" t="s">
        <v>572</v>
      </c>
      <c r="D493" s="33">
        <v>41491</v>
      </c>
    </row>
    <row r="494" spans="1:4">
      <c r="A494" t="s">
        <v>270</v>
      </c>
      <c r="B494" t="s">
        <v>747</v>
      </c>
      <c r="C494" t="s">
        <v>572</v>
      </c>
      <c r="D494" s="33">
        <v>41491</v>
      </c>
    </row>
    <row r="495" spans="1:4">
      <c r="A495" t="s">
        <v>270</v>
      </c>
      <c r="B495" t="s">
        <v>755</v>
      </c>
      <c r="C495" t="s">
        <v>572</v>
      </c>
      <c r="D495" s="33">
        <v>41491</v>
      </c>
    </row>
    <row r="496" spans="1:4">
      <c r="A496" t="s">
        <v>406</v>
      </c>
      <c r="B496" t="s">
        <v>725</v>
      </c>
      <c r="C496" t="s">
        <v>848</v>
      </c>
    </row>
    <row r="497" spans="1:3">
      <c r="A497" t="s">
        <v>406</v>
      </c>
      <c r="B497" t="s">
        <v>737</v>
      </c>
      <c r="C497" t="s">
        <v>871</v>
      </c>
    </row>
    <row r="498" spans="1:3">
      <c r="A498" t="s">
        <v>406</v>
      </c>
      <c r="B498" t="s">
        <v>757</v>
      </c>
      <c r="C498" t="s">
        <v>867</v>
      </c>
    </row>
    <row r="499" spans="1:3">
      <c r="A499" t="s">
        <v>406</v>
      </c>
      <c r="B499" t="s">
        <v>813</v>
      </c>
      <c r="C499" t="s">
        <v>850</v>
      </c>
    </row>
    <row r="500" spans="1:3">
      <c r="A500" t="s">
        <v>407</v>
      </c>
      <c r="B500" t="s">
        <v>741</v>
      </c>
      <c r="C500" t="s">
        <v>899</v>
      </c>
    </row>
    <row r="501" spans="1:3">
      <c r="A501" t="s">
        <v>407</v>
      </c>
      <c r="B501" t="s">
        <v>791</v>
      </c>
      <c r="C501" t="s">
        <v>869</v>
      </c>
    </row>
    <row r="502" spans="1:3">
      <c r="A502" t="s">
        <v>408</v>
      </c>
      <c r="B502" t="s">
        <v>749</v>
      </c>
      <c r="C502" t="s">
        <v>850</v>
      </c>
    </row>
    <row r="503" spans="1:3">
      <c r="A503" t="s">
        <v>408</v>
      </c>
      <c r="B503" t="s">
        <v>767</v>
      </c>
      <c r="C503" t="s">
        <v>850</v>
      </c>
    </row>
    <row r="504" spans="1:3">
      <c r="A504" t="s">
        <v>408</v>
      </c>
      <c r="B504" t="s">
        <v>787</v>
      </c>
      <c r="C504" t="s">
        <v>850</v>
      </c>
    </row>
    <row r="505" spans="1:3">
      <c r="A505" t="s">
        <v>408</v>
      </c>
      <c r="B505" t="s">
        <v>815</v>
      </c>
      <c r="C505" t="s">
        <v>850</v>
      </c>
    </row>
    <row r="506" spans="1:3">
      <c r="A506" t="s">
        <v>409</v>
      </c>
      <c r="B506" t="s">
        <v>819</v>
      </c>
      <c r="C506" t="s">
        <v>850</v>
      </c>
    </row>
    <row r="507" spans="1:3">
      <c r="A507" t="s">
        <v>410</v>
      </c>
      <c r="B507" t="s">
        <v>743</v>
      </c>
      <c r="C507" t="s">
        <v>903</v>
      </c>
    </row>
    <row r="508" spans="1:3">
      <c r="A508" t="s">
        <v>410</v>
      </c>
      <c r="B508" t="s">
        <v>747</v>
      </c>
      <c r="C508" t="s">
        <v>903</v>
      </c>
    </row>
    <row r="509" spans="1:3">
      <c r="A509" t="s">
        <v>410</v>
      </c>
      <c r="B509" t="s">
        <v>755</v>
      </c>
      <c r="C509" t="s">
        <v>903</v>
      </c>
    </row>
    <row r="510" spans="1:3">
      <c r="A510" t="s">
        <v>410</v>
      </c>
      <c r="B510" t="s">
        <v>769</v>
      </c>
      <c r="C510" t="s">
        <v>903</v>
      </c>
    </row>
    <row r="511" spans="1:3">
      <c r="A511" t="s">
        <v>410</v>
      </c>
      <c r="B511" t="s">
        <v>781</v>
      </c>
      <c r="C511" t="s">
        <v>903</v>
      </c>
    </row>
    <row r="512" spans="1:3">
      <c r="A512" t="s">
        <v>410</v>
      </c>
      <c r="B512" t="s">
        <v>789</v>
      </c>
      <c r="C512" t="s">
        <v>903</v>
      </c>
    </row>
    <row r="513" spans="1:3">
      <c r="A513" t="s">
        <v>410</v>
      </c>
      <c r="B513" t="s">
        <v>801</v>
      </c>
      <c r="C513" t="s">
        <v>903</v>
      </c>
    </row>
    <row r="514" spans="1:3">
      <c r="A514" t="s">
        <v>411</v>
      </c>
      <c r="B514" t="s">
        <v>743</v>
      </c>
      <c r="C514" t="s">
        <v>859</v>
      </c>
    </row>
    <row r="515" spans="1:3">
      <c r="A515" t="s">
        <v>411</v>
      </c>
      <c r="B515" t="s">
        <v>747</v>
      </c>
      <c r="C515" t="s">
        <v>859</v>
      </c>
    </row>
    <row r="516" spans="1:3">
      <c r="A516" t="s">
        <v>411</v>
      </c>
      <c r="B516" t="s">
        <v>755</v>
      </c>
      <c r="C516" t="s">
        <v>859</v>
      </c>
    </row>
    <row r="517" spans="1:3">
      <c r="A517" t="s">
        <v>411</v>
      </c>
      <c r="B517" t="s">
        <v>811</v>
      </c>
      <c r="C517" t="s">
        <v>903</v>
      </c>
    </row>
    <row r="518" spans="1:3">
      <c r="A518" t="s">
        <v>412</v>
      </c>
      <c r="B518" t="s">
        <v>743</v>
      </c>
      <c r="C518" t="s">
        <v>859</v>
      </c>
    </row>
    <row r="519" spans="1:3">
      <c r="A519" t="s">
        <v>412</v>
      </c>
      <c r="B519" t="s">
        <v>747</v>
      </c>
      <c r="C519" t="s">
        <v>859</v>
      </c>
    </row>
    <row r="520" spans="1:3">
      <c r="A520" t="s">
        <v>412</v>
      </c>
      <c r="B520" t="s">
        <v>755</v>
      </c>
      <c r="C520" t="s">
        <v>859</v>
      </c>
    </row>
    <row r="521" spans="1:3">
      <c r="A521" t="s">
        <v>412</v>
      </c>
      <c r="B521" t="s">
        <v>811</v>
      </c>
      <c r="C521" t="s">
        <v>903</v>
      </c>
    </row>
    <row r="522" spans="1:3">
      <c r="A522" t="s">
        <v>413</v>
      </c>
      <c r="B522" t="s">
        <v>725</v>
      </c>
      <c r="C522" t="s">
        <v>859</v>
      </c>
    </row>
    <row r="523" spans="1:3">
      <c r="A523" t="s">
        <v>413</v>
      </c>
      <c r="B523" t="s">
        <v>741</v>
      </c>
      <c r="C523" t="s">
        <v>873</v>
      </c>
    </row>
    <row r="524" spans="1:3">
      <c r="A524" t="s">
        <v>413</v>
      </c>
      <c r="B524" t="s">
        <v>747</v>
      </c>
      <c r="C524" t="s">
        <v>867</v>
      </c>
    </row>
    <row r="525" spans="1:3">
      <c r="A525" t="s">
        <v>413</v>
      </c>
      <c r="B525" t="s">
        <v>757</v>
      </c>
      <c r="C525" t="s">
        <v>867</v>
      </c>
    </row>
    <row r="526" spans="1:3">
      <c r="A526" t="s">
        <v>413</v>
      </c>
      <c r="B526" t="s">
        <v>791</v>
      </c>
      <c r="C526" t="s">
        <v>871</v>
      </c>
    </row>
    <row r="527" spans="1:3">
      <c r="A527" t="s">
        <v>414</v>
      </c>
      <c r="B527" t="s">
        <v>725</v>
      </c>
      <c r="C527" t="s">
        <v>859</v>
      </c>
    </row>
    <row r="528" spans="1:3">
      <c r="A528" t="s">
        <v>414</v>
      </c>
      <c r="B528" t="s">
        <v>741</v>
      </c>
      <c r="C528" t="s">
        <v>873</v>
      </c>
    </row>
    <row r="529" spans="1:3">
      <c r="A529" t="s">
        <v>414</v>
      </c>
      <c r="B529" t="s">
        <v>747</v>
      </c>
      <c r="C529" t="s">
        <v>867</v>
      </c>
    </row>
    <row r="530" spans="1:3">
      <c r="A530" t="s">
        <v>414</v>
      </c>
      <c r="B530" t="s">
        <v>757</v>
      </c>
      <c r="C530" t="s">
        <v>867</v>
      </c>
    </row>
    <row r="531" spans="1:3">
      <c r="A531" t="s">
        <v>414</v>
      </c>
      <c r="B531" t="s">
        <v>791</v>
      </c>
      <c r="C531" t="s">
        <v>871</v>
      </c>
    </row>
    <row r="532" spans="1:3">
      <c r="A532" t="s">
        <v>272</v>
      </c>
      <c r="B532" t="s">
        <v>739</v>
      </c>
      <c r="C532" t="s">
        <v>572</v>
      </c>
    </row>
    <row r="533" spans="1:3">
      <c r="A533" t="s">
        <v>272</v>
      </c>
      <c r="B533" t="s">
        <v>747</v>
      </c>
      <c r="C533" t="s">
        <v>572</v>
      </c>
    </row>
    <row r="534" spans="1:3">
      <c r="A534" t="s">
        <v>272</v>
      </c>
      <c r="B534" t="s">
        <v>755</v>
      </c>
      <c r="C534" t="s">
        <v>572</v>
      </c>
    </row>
    <row r="535" spans="1:3">
      <c r="A535" t="s">
        <v>274</v>
      </c>
      <c r="B535" t="s">
        <v>739</v>
      </c>
      <c r="C535" t="s">
        <v>572</v>
      </c>
    </row>
    <row r="536" spans="1:3">
      <c r="A536" t="s">
        <v>274</v>
      </c>
      <c r="B536" t="s">
        <v>747</v>
      </c>
      <c r="C536" t="s">
        <v>572</v>
      </c>
    </row>
    <row r="537" spans="1:3">
      <c r="A537" t="s">
        <v>274</v>
      </c>
      <c r="B537" t="s">
        <v>755</v>
      </c>
      <c r="C537" t="s">
        <v>572</v>
      </c>
    </row>
    <row r="538" spans="1:3">
      <c r="A538" t="s">
        <v>275</v>
      </c>
      <c r="B538" t="s">
        <v>739</v>
      </c>
      <c r="C538" t="s">
        <v>572</v>
      </c>
    </row>
    <row r="539" spans="1:3">
      <c r="A539" t="s">
        <v>275</v>
      </c>
      <c r="B539" t="s">
        <v>747</v>
      </c>
      <c r="C539" t="s">
        <v>572</v>
      </c>
    </row>
    <row r="540" spans="1:3">
      <c r="A540" t="s">
        <v>275</v>
      </c>
      <c r="B540" t="s">
        <v>755</v>
      </c>
      <c r="C540" t="s">
        <v>572</v>
      </c>
    </row>
    <row r="541" spans="1:3">
      <c r="A541" t="s">
        <v>68</v>
      </c>
      <c r="B541" t="s">
        <v>743</v>
      </c>
      <c r="C541" t="s">
        <v>859</v>
      </c>
    </row>
    <row r="542" spans="1:3">
      <c r="A542" t="s">
        <v>68</v>
      </c>
      <c r="B542" t="s">
        <v>747</v>
      </c>
      <c r="C542" t="s">
        <v>867</v>
      </c>
    </row>
    <row r="543" spans="1:3">
      <c r="A543" t="s">
        <v>68</v>
      </c>
      <c r="B543" t="s">
        <v>757</v>
      </c>
      <c r="C543" t="s">
        <v>850</v>
      </c>
    </row>
    <row r="544" spans="1:3">
      <c r="A544" t="s">
        <v>68</v>
      </c>
      <c r="B544" t="s">
        <v>781</v>
      </c>
      <c r="C544" t="s">
        <v>639</v>
      </c>
    </row>
    <row r="545" spans="1:3">
      <c r="A545" t="s">
        <v>68</v>
      </c>
      <c r="B545" t="s">
        <v>811</v>
      </c>
      <c r="C545" t="s">
        <v>850</v>
      </c>
    </row>
    <row r="546" spans="1:3">
      <c r="A546" t="s">
        <v>69</v>
      </c>
      <c r="B546" t="s">
        <v>727</v>
      </c>
      <c r="C546" t="s">
        <v>869</v>
      </c>
    </row>
    <row r="547" spans="1:3">
      <c r="A547" t="s">
        <v>69</v>
      </c>
      <c r="B547" t="s">
        <v>743</v>
      </c>
      <c r="C547" t="s">
        <v>864</v>
      </c>
    </row>
    <row r="548" spans="1:3">
      <c r="A548" t="s">
        <v>69</v>
      </c>
      <c r="B548" t="s">
        <v>747</v>
      </c>
      <c r="C548" t="s">
        <v>867</v>
      </c>
    </row>
    <row r="549" spans="1:3">
      <c r="A549" t="s">
        <v>69</v>
      </c>
      <c r="B549" t="s">
        <v>759</v>
      </c>
      <c r="C549" t="s">
        <v>850</v>
      </c>
    </row>
    <row r="550" spans="1:3">
      <c r="A550" t="s">
        <v>69</v>
      </c>
      <c r="B550" t="s">
        <v>761</v>
      </c>
      <c r="C550" t="s">
        <v>850</v>
      </c>
    </row>
    <row r="551" spans="1:3">
      <c r="A551" t="s">
        <v>69</v>
      </c>
      <c r="B551" t="s">
        <v>781</v>
      </c>
      <c r="C551" t="s">
        <v>639</v>
      </c>
    </row>
    <row r="552" spans="1:3">
      <c r="A552" t="s">
        <v>70</v>
      </c>
      <c r="B552" t="s">
        <v>727</v>
      </c>
      <c r="C552" t="s">
        <v>867</v>
      </c>
    </row>
    <row r="553" spans="1:3">
      <c r="A553" t="s">
        <v>70</v>
      </c>
      <c r="B553" t="s">
        <v>731</v>
      </c>
      <c r="C553" t="s">
        <v>639</v>
      </c>
    </row>
    <row r="554" spans="1:3">
      <c r="A554" t="s">
        <v>70</v>
      </c>
      <c r="B554" t="s">
        <v>743</v>
      </c>
      <c r="C554" t="s">
        <v>850</v>
      </c>
    </row>
    <row r="555" spans="1:3">
      <c r="A555" t="s">
        <v>70</v>
      </c>
      <c r="B555" t="s">
        <v>747</v>
      </c>
      <c r="C555" t="s">
        <v>867</v>
      </c>
    </row>
    <row r="556" spans="1:3">
      <c r="A556" t="s">
        <v>70</v>
      </c>
      <c r="B556" t="s">
        <v>755</v>
      </c>
      <c r="C556" t="s">
        <v>867</v>
      </c>
    </row>
    <row r="557" spans="1:3">
      <c r="A557" t="s">
        <v>70</v>
      </c>
      <c r="B557" t="s">
        <v>761</v>
      </c>
      <c r="C557" t="s">
        <v>850</v>
      </c>
    </row>
    <row r="558" spans="1:3">
      <c r="A558" t="s">
        <v>70</v>
      </c>
      <c r="B558" t="s">
        <v>791</v>
      </c>
      <c r="C558" t="s">
        <v>850</v>
      </c>
    </row>
    <row r="559" spans="1:3">
      <c r="A559" t="s">
        <v>70</v>
      </c>
      <c r="B559" t="s">
        <v>809</v>
      </c>
      <c r="C559" t="s">
        <v>850</v>
      </c>
    </row>
    <row r="560" spans="1:3">
      <c r="A560" t="s">
        <v>71</v>
      </c>
      <c r="B560" t="s">
        <v>743</v>
      </c>
      <c r="C560" t="s">
        <v>850</v>
      </c>
    </row>
    <row r="561" spans="1:4">
      <c r="A561" t="s">
        <v>71</v>
      </c>
      <c r="B561" t="s">
        <v>745</v>
      </c>
      <c r="C561" t="s">
        <v>850</v>
      </c>
    </row>
    <row r="562" spans="1:4">
      <c r="A562" t="s">
        <v>71</v>
      </c>
      <c r="B562" t="s">
        <v>757</v>
      </c>
      <c r="C562" t="s">
        <v>867</v>
      </c>
    </row>
    <row r="563" spans="1:4">
      <c r="A563" t="s">
        <v>71</v>
      </c>
      <c r="B563" t="s">
        <v>769</v>
      </c>
      <c r="C563" t="s">
        <v>850</v>
      </c>
    </row>
    <row r="564" spans="1:4">
      <c r="A564" t="s">
        <v>71</v>
      </c>
      <c r="B564" t="s">
        <v>781</v>
      </c>
      <c r="C564" t="s">
        <v>867</v>
      </c>
    </row>
    <row r="565" spans="1:4">
      <c r="A565" t="s">
        <v>71</v>
      </c>
      <c r="B565" t="s">
        <v>785</v>
      </c>
      <c r="C565" t="s">
        <v>850</v>
      </c>
    </row>
    <row r="566" spans="1:4">
      <c r="A566" t="s">
        <v>71</v>
      </c>
      <c r="B566" t="s">
        <v>789</v>
      </c>
      <c r="C566" t="s">
        <v>850</v>
      </c>
    </row>
    <row r="567" spans="1:4">
      <c r="A567" t="s">
        <v>71</v>
      </c>
      <c r="B567" t="s">
        <v>791</v>
      </c>
      <c r="C567" t="s">
        <v>850</v>
      </c>
    </row>
    <row r="568" spans="1:4">
      <c r="A568" t="s">
        <v>71</v>
      </c>
      <c r="B568" t="s">
        <v>801</v>
      </c>
      <c r="C568" t="s">
        <v>850</v>
      </c>
    </row>
    <row r="569" spans="1:4">
      <c r="A569" t="s">
        <v>71</v>
      </c>
      <c r="B569" t="s">
        <v>813</v>
      </c>
      <c r="C569" t="s">
        <v>867</v>
      </c>
    </row>
    <row r="570" spans="1:4">
      <c r="A570" t="s">
        <v>72</v>
      </c>
      <c r="B570" t="s">
        <v>763</v>
      </c>
      <c r="C570" t="s">
        <v>850</v>
      </c>
      <c r="D570" s="33">
        <v>41443</v>
      </c>
    </row>
    <row r="571" spans="1:4">
      <c r="A571" t="s">
        <v>72</v>
      </c>
      <c r="B571" t="s">
        <v>773</v>
      </c>
      <c r="C571" t="s">
        <v>850</v>
      </c>
      <c r="D571" s="33">
        <v>41443</v>
      </c>
    </row>
    <row r="572" spans="1:4">
      <c r="A572" t="s">
        <v>72</v>
      </c>
      <c r="B572" t="s">
        <v>797</v>
      </c>
      <c r="C572" t="s">
        <v>850</v>
      </c>
      <c r="D572" s="33">
        <v>41443</v>
      </c>
    </row>
    <row r="573" spans="1:4">
      <c r="A573" t="s">
        <v>72</v>
      </c>
      <c r="B573" t="s">
        <v>811</v>
      </c>
      <c r="C573" t="s">
        <v>864</v>
      </c>
      <c r="D573" s="33">
        <v>41443</v>
      </c>
    </row>
    <row r="574" spans="1:4">
      <c r="A574" t="s">
        <v>73</v>
      </c>
      <c r="B574" t="s">
        <v>763</v>
      </c>
      <c r="C574" t="s">
        <v>850</v>
      </c>
      <c r="D574" s="33">
        <v>41443</v>
      </c>
    </row>
    <row r="575" spans="1:4">
      <c r="A575" t="s">
        <v>73</v>
      </c>
      <c r="B575" t="s">
        <v>775</v>
      </c>
      <c r="C575" t="s">
        <v>850</v>
      </c>
      <c r="D575" s="33">
        <v>41443</v>
      </c>
    </row>
    <row r="576" spans="1:4">
      <c r="A576" t="s">
        <v>73</v>
      </c>
      <c r="B576" t="s">
        <v>779</v>
      </c>
      <c r="C576" t="s">
        <v>850</v>
      </c>
      <c r="D576" s="33">
        <v>41443</v>
      </c>
    </row>
    <row r="577" spans="1:4">
      <c r="A577" t="s">
        <v>73</v>
      </c>
      <c r="B577" t="s">
        <v>797</v>
      </c>
      <c r="C577" t="s">
        <v>864</v>
      </c>
      <c r="D577" s="33">
        <v>41443</v>
      </c>
    </row>
    <row r="578" spans="1:4">
      <c r="A578" t="s">
        <v>73</v>
      </c>
      <c r="B578" t="s">
        <v>811</v>
      </c>
      <c r="C578" t="s">
        <v>864</v>
      </c>
      <c r="D578" s="33">
        <v>41443</v>
      </c>
    </row>
    <row r="579" spans="1:4">
      <c r="A579" t="s">
        <v>74</v>
      </c>
      <c r="B579" t="s">
        <v>725</v>
      </c>
      <c r="C579" t="s">
        <v>857</v>
      </c>
      <c r="D579" s="33">
        <v>41443</v>
      </c>
    </row>
    <row r="580" spans="1:4">
      <c r="A580" t="s">
        <v>74</v>
      </c>
      <c r="B580" t="s">
        <v>731</v>
      </c>
      <c r="C580" t="s">
        <v>864</v>
      </c>
      <c r="D580" s="33">
        <v>41443</v>
      </c>
    </row>
    <row r="581" spans="1:4">
      <c r="A581" t="s">
        <v>74</v>
      </c>
      <c r="B581" t="s">
        <v>753</v>
      </c>
      <c r="C581" t="s">
        <v>850</v>
      </c>
      <c r="D581" s="33">
        <v>41443</v>
      </c>
    </row>
    <row r="582" spans="1:4">
      <c r="A582" t="s">
        <v>74</v>
      </c>
      <c r="B582" t="s">
        <v>765</v>
      </c>
      <c r="C582" t="s">
        <v>850</v>
      </c>
      <c r="D582" s="33">
        <v>41443</v>
      </c>
    </row>
    <row r="583" spans="1:4">
      <c r="A583" t="s">
        <v>74</v>
      </c>
      <c r="B583" t="s">
        <v>783</v>
      </c>
      <c r="C583" t="s">
        <v>850</v>
      </c>
      <c r="D583" s="33">
        <v>41443</v>
      </c>
    </row>
    <row r="584" spans="1:4">
      <c r="A584" t="s">
        <v>75</v>
      </c>
      <c r="B584" t="s">
        <v>733</v>
      </c>
      <c r="C584" t="s">
        <v>850</v>
      </c>
      <c r="D584" s="33">
        <v>41471</v>
      </c>
    </row>
    <row r="585" spans="1:4">
      <c r="A585" t="s">
        <v>77</v>
      </c>
      <c r="B585" t="s">
        <v>779</v>
      </c>
      <c r="C585" t="s">
        <v>850</v>
      </c>
      <c r="D585" s="33">
        <v>41471</v>
      </c>
    </row>
    <row r="586" spans="1:4">
      <c r="A586" t="s">
        <v>77</v>
      </c>
      <c r="B586" t="s">
        <v>783</v>
      </c>
      <c r="C586" t="s">
        <v>850</v>
      </c>
      <c r="D586" s="33">
        <v>41471</v>
      </c>
    </row>
    <row r="587" spans="1:4">
      <c r="A587" t="s">
        <v>77</v>
      </c>
      <c r="B587" t="s">
        <v>805</v>
      </c>
      <c r="C587" t="s">
        <v>850</v>
      </c>
      <c r="D587" s="33">
        <v>41471</v>
      </c>
    </row>
    <row r="588" spans="1:4">
      <c r="A588" t="s">
        <v>78</v>
      </c>
      <c r="B588" t="s">
        <v>763</v>
      </c>
      <c r="C588" t="s">
        <v>850</v>
      </c>
      <c r="D588" s="33">
        <v>41471</v>
      </c>
    </row>
    <row r="589" spans="1:4">
      <c r="A589" t="s">
        <v>78</v>
      </c>
      <c r="B589" t="s">
        <v>773</v>
      </c>
      <c r="C589" t="s">
        <v>850</v>
      </c>
      <c r="D589" s="33">
        <v>41471</v>
      </c>
    </row>
    <row r="590" spans="1:4">
      <c r="A590" t="s">
        <v>78</v>
      </c>
      <c r="B590" t="s">
        <v>797</v>
      </c>
      <c r="C590" t="s">
        <v>850</v>
      </c>
      <c r="D590" s="33">
        <v>41471</v>
      </c>
    </row>
    <row r="591" spans="1:4">
      <c r="A591" t="s">
        <v>78</v>
      </c>
      <c r="B591" t="s">
        <v>811</v>
      </c>
      <c r="C591" t="s">
        <v>864</v>
      </c>
      <c r="D591" s="33">
        <v>41471</v>
      </c>
    </row>
    <row r="592" spans="1:4">
      <c r="A592" t="s">
        <v>79</v>
      </c>
      <c r="B592" t="s">
        <v>743</v>
      </c>
      <c r="C592" t="s">
        <v>859</v>
      </c>
    </row>
    <row r="593" spans="1:3">
      <c r="A593" t="s">
        <v>79</v>
      </c>
      <c r="B593" t="s">
        <v>747</v>
      </c>
      <c r="C593" t="s">
        <v>867</v>
      </c>
    </row>
    <row r="594" spans="1:3">
      <c r="A594" t="s">
        <v>79</v>
      </c>
      <c r="B594" t="s">
        <v>757</v>
      </c>
      <c r="C594" t="s">
        <v>850</v>
      </c>
    </row>
    <row r="595" spans="1:3">
      <c r="A595" t="s">
        <v>79</v>
      </c>
      <c r="B595" t="s">
        <v>781</v>
      </c>
      <c r="C595" t="s">
        <v>639</v>
      </c>
    </row>
    <row r="596" spans="1:3">
      <c r="A596" t="s">
        <v>79</v>
      </c>
      <c r="B596" t="s">
        <v>811</v>
      </c>
      <c r="C596" t="s">
        <v>850</v>
      </c>
    </row>
    <row r="597" spans="1:3">
      <c r="A597" t="s">
        <v>80</v>
      </c>
      <c r="B597" t="s">
        <v>727</v>
      </c>
      <c r="C597" t="s">
        <v>869</v>
      </c>
    </row>
    <row r="598" spans="1:3">
      <c r="A598" t="s">
        <v>80</v>
      </c>
      <c r="B598" t="s">
        <v>743</v>
      </c>
      <c r="C598" t="s">
        <v>864</v>
      </c>
    </row>
    <row r="599" spans="1:3">
      <c r="A599" t="s">
        <v>80</v>
      </c>
      <c r="B599" t="s">
        <v>747</v>
      </c>
      <c r="C599" t="s">
        <v>867</v>
      </c>
    </row>
    <row r="600" spans="1:3">
      <c r="A600" t="s">
        <v>80</v>
      </c>
      <c r="B600" t="s">
        <v>759</v>
      </c>
      <c r="C600" t="s">
        <v>850</v>
      </c>
    </row>
    <row r="601" spans="1:3">
      <c r="A601" t="s">
        <v>80</v>
      </c>
      <c r="B601" t="s">
        <v>761</v>
      </c>
      <c r="C601" t="s">
        <v>850</v>
      </c>
    </row>
    <row r="602" spans="1:3">
      <c r="A602" t="s">
        <v>80</v>
      </c>
      <c r="B602" t="s">
        <v>781</v>
      </c>
      <c r="C602" t="s">
        <v>639</v>
      </c>
    </row>
    <row r="603" spans="1:3">
      <c r="A603" t="s">
        <v>81</v>
      </c>
      <c r="B603" t="s">
        <v>727</v>
      </c>
      <c r="C603" t="s">
        <v>867</v>
      </c>
    </row>
    <row r="604" spans="1:3">
      <c r="A604" t="s">
        <v>81</v>
      </c>
      <c r="B604" t="s">
        <v>731</v>
      </c>
      <c r="C604" t="s">
        <v>639</v>
      </c>
    </row>
    <row r="605" spans="1:3">
      <c r="A605" t="s">
        <v>81</v>
      </c>
      <c r="B605" t="s">
        <v>743</v>
      </c>
      <c r="C605" t="s">
        <v>850</v>
      </c>
    </row>
    <row r="606" spans="1:3">
      <c r="A606" t="s">
        <v>81</v>
      </c>
      <c r="B606" t="s">
        <v>747</v>
      </c>
      <c r="C606" t="s">
        <v>867</v>
      </c>
    </row>
    <row r="607" spans="1:3">
      <c r="A607" t="s">
        <v>81</v>
      </c>
      <c r="B607" t="s">
        <v>755</v>
      </c>
      <c r="C607" t="s">
        <v>867</v>
      </c>
    </row>
    <row r="608" spans="1:3">
      <c r="A608" t="s">
        <v>81</v>
      </c>
      <c r="B608" t="s">
        <v>761</v>
      </c>
      <c r="C608" t="s">
        <v>850</v>
      </c>
    </row>
    <row r="609" spans="1:4">
      <c r="A609" t="s">
        <v>81</v>
      </c>
      <c r="B609" t="s">
        <v>791</v>
      </c>
      <c r="C609" t="s">
        <v>850</v>
      </c>
    </row>
    <row r="610" spans="1:4">
      <c r="A610" t="s">
        <v>81</v>
      </c>
      <c r="B610" t="s">
        <v>809</v>
      </c>
      <c r="C610" t="s">
        <v>850</v>
      </c>
    </row>
    <row r="611" spans="1:4">
      <c r="A611" t="s">
        <v>82</v>
      </c>
      <c r="B611" t="s">
        <v>743</v>
      </c>
      <c r="C611" t="s">
        <v>850</v>
      </c>
    </row>
    <row r="612" spans="1:4">
      <c r="A612" t="s">
        <v>82</v>
      </c>
      <c r="B612" t="s">
        <v>745</v>
      </c>
      <c r="C612" t="s">
        <v>850</v>
      </c>
    </row>
    <row r="613" spans="1:4">
      <c r="A613" t="s">
        <v>82</v>
      </c>
      <c r="B613" t="s">
        <v>757</v>
      </c>
      <c r="C613" t="s">
        <v>867</v>
      </c>
    </row>
    <row r="614" spans="1:4">
      <c r="A614" t="s">
        <v>82</v>
      </c>
      <c r="B614" t="s">
        <v>769</v>
      </c>
      <c r="C614" t="s">
        <v>850</v>
      </c>
    </row>
    <row r="615" spans="1:4">
      <c r="A615" t="s">
        <v>82</v>
      </c>
      <c r="B615" t="s">
        <v>781</v>
      </c>
      <c r="C615" t="s">
        <v>867</v>
      </c>
    </row>
    <row r="616" spans="1:4">
      <c r="A616" t="s">
        <v>82</v>
      </c>
      <c r="B616" t="s">
        <v>785</v>
      </c>
      <c r="C616" t="s">
        <v>850</v>
      </c>
    </row>
    <row r="617" spans="1:4">
      <c r="A617" t="s">
        <v>82</v>
      </c>
      <c r="B617" t="s">
        <v>789</v>
      </c>
      <c r="C617" t="s">
        <v>850</v>
      </c>
    </row>
    <row r="618" spans="1:4">
      <c r="A618" t="s">
        <v>82</v>
      </c>
      <c r="B618" t="s">
        <v>791</v>
      </c>
      <c r="C618" t="s">
        <v>850</v>
      </c>
    </row>
    <row r="619" spans="1:4">
      <c r="A619" t="s">
        <v>82</v>
      </c>
      <c r="B619" t="s">
        <v>801</v>
      </c>
      <c r="C619" t="s">
        <v>850</v>
      </c>
    </row>
    <row r="620" spans="1:4">
      <c r="A620" t="s">
        <v>82</v>
      </c>
      <c r="B620" t="s">
        <v>813</v>
      </c>
      <c r="C620" t="s">
        <v>867</v>
      </c>
    </row>
    <row r="621" spans="1:4">
      <c r="A621" t="s">
        <v>83</v>
      </c>
      <c r="B621" t="s">
        <v>729</v>
      </c>
      <c r="C621" t="s">
        <v>850</v>
      </c>
      <c r="D621" s="33">
        <v>41471</v>
      </c>
    </row>
    <row r="622" spans="1:4">
      <c r="A622" t="s">
        <v>83</v>
      </c>
      <c r="B622" t="s">
        <v>763</v>
      </c>
      <c r="C622" t="s">
        <v>850</v>
      </c>
      <c r="D622" s="33">
        <v>41471</v>
      </c>
    </row>
    <row r="623" spans="1:4">
      <c r="A623" t="s">
        <v>83</v>
      </c>
      <c r="B623" t="s">
        <v>773</v>
      </c>
      <c r="C623" t="s">
        <v>850</v>
      </c>
      <c r="D623" s="33">
        <v>41471</v>
      </c>
    </row>
    <row r="624" spans="1:4">
      <c r="A624" t="s">
        <v>84</v>
      </c>
      <c r="B624" t="s">
        <v>729</v>
      </c>
      <c r="C624" t="s">
        <v>850</v>
      </c>
      <c r="D624" s="33">
        <v>41471</v>
      </c>
    </row>
    <row r="625" spans="1:4">
      <c r="A625" t="s">
        <v>84</v>
      </c>
      <c r="B625" t="s">
        <v>763</v>
      </c>
      <c r="C625" t="s">
        <v>850</v>
      </c>
      <c r="D625" s="33">
        <v>41471</v>
      </c>
    </row>
    <row r="626" spans="1:4">
      <c r="A626" t="s">
        <v>84</v>
      </c>
      <c r="B626" t="s">
        <v>775</v>
      </c>
      <c r="C626" t="s">
        <v>850</v>
      </c>
      <c r="D626" s="33">
        <v>41471</v>
      </c>
    </row>
    <row r="627" spans="1:4">
      <c r="A627" t="s">
        <v>84</v>
      </c>
      <c r="B627" t="s">
        <v>779</v>
      </c>
      <c r="C627" t="s">
        <v>850</v>
      </c>
      <c r="D627" s="33">
        <v>41471</v>
      </c>
    </row>
    <row r="628" spans="1:4">
      <c r="A628" t="s">
        <v>85</v>
      </c>
      <c r="B628" t="s">
        <v>803</v>
      </c>
      <c r="C628" t="s">
        <v>850</v>
      </c>
      <c r="D628" s="33">
        <v>41471</v>
      </c>
    </row>
    <row r="629" spans="1:4">
      <c r="A629" t="s">
        <v>85</v>
      </c>
      <c r="B629" t="s">
        <v>807</v>
      </c>
      <c r="C629" t="s">
        <v>850</v>
      </c>
      <c r="D629" s="33">
        <v>41471</v>
      </c>
    </row>
    <row r="630" spans="1:4">
      <c r="A630" t="s">
        <v>86</v>
      </c>
      <c r="B630" t="s">
        <v>729</v>
      </c>
      <c r="C630" t="s">
        <v>850</v>
      </c>
      <c r="D630" s="33">
        <v>41471</v>
      </c>
    </row>
    <row r="631" spans="1:4">
      <c r="A631" t="s">
        <v>86</v>
      </c>
      <c r="B631" t="s">
        <v>731</v>
      </c>
      <c r="C631" t="s">
        <v>864</v>
      </c>
      <c r="D631" s="33">
        <v>41471</v>
      </c>
    </row>
    <row r="632" spans="1:4">
      <c r="A632" t="s">
        <v>86</v>
      </c>
      <c r="B632" t="s">
        <v>765</v>
      </c>
      <c r="C632" t="s">
        <v>850</v>
      </c>
      <c r="D632" s="33">
        <v>41471</v>
      </c>
    </row>
    <row r="633" spans="1:4">
      <c r="A633" t="s">
        <v>86</v>
      </c>
      <c r="B633" t="s">
        <v>779</v>
      </c>
      <c r="C633" t="s">
        <v>850</v>
      </c>
      <c r="D633" s="33">
        <v>41471</v>
      </c>
    </row>
    <row r="634" spans="1:4">
      <c r="A634" t="s">
        <v>86</v>
      </c>
      <c r="B634" t="s">
        <v>793</v>
      </c>
      <c r="C634" t="s">
        <v>850</v>
      </c>
      <c r="D634" s="33">
        <v>41471</v>
      </c>
    </row>
    <row r="635" spans="1:4">
      <c r="A635" t="s">
        <v>86</v>
      </c>
      <c r="B635" t="s">
        <v>799</v>
      </c>
      <c r="C635" t="s">
        <v>850</v>
      </c>
      <c r="D635" s="33">
        <v>41471</v>
      </c>
    </row>
    <row r="636" spans="1:4">
      <c r="A636" t="s">
        <v>86</v>
      </c>
      <c r="B636" t="s">
        <v>811</v>
      </c>
      <c r="C636" t="s">
        <v>864</v>
      </c>
      <c r="D636" s="33">
        <v>41471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F2" sqref="F2"/>
    </sheetView>
  </sheetViews>
  <sheetFormatPr baseColWidth="10" defaultRowHeight="15" x14ac:dyDescent="0"/>
  <cols>
    <col min="1" max="1" width="11.5" bestFit="1" customWidth="1"/>
    <col min="2" max="2" width="50" bestFit="1" customWidth="1"/>
    <col min="3" max="3" width="31.5" customWidth="1"/>
    <col min="4" max="4" width="15.33203125" customWidth="1"/>
    <col min="5" max="5" width="34.5" customWidth="1"/>
    <col min="6" max="6" width="14.33203125" bestFit="1" customWidth="1"/>
    <col min="7" max="7" width="12" bestFit="1" customWidth="1"/>
    <col min="8" max="8" width="17.5" bestFit="1" customWidth="1"/>
    <col min="9" max="9" width="18.33203125" bestFit="1" customWidth="1"/>
    <col min="10" max="10" width="25" bestFit="1" customWidth="1"/>
  </cols>
  <sheetData>
    <row r="1" spans="1:10" s="1" customFormat="1">
      <c r="A1" s="1" t="s">
        <v>313</v>
      </c>
      <c r="B1" s="1" t="s">
        <v>630</v>
      </c>
      <c r="C1" s="1" t="s">
        <v>100</v>
      </c>
      <c r="D1" s="1" t="s">
        <v>823</v>
      </c>
      <c r="E1" s="1" t="s">
        <v>828</v>
      </c>
      <c r="F1" s="1" t="s">
        <v>415</v>
      </c>
      <c r="G1" s="1" t="s">
        <v>416</v>
      </c>
      <c r="H1" s="1" t="s">
        <v>417</v>
      </c>
      <c r="I1" s="1" t="s">
        <v>418</v>
      </c>
      <c r="J1" s="1" t="s">
        <v>419</v>
      </c>
    </row>
    <row r="2" spans="1:10">
      <c r="A2" t="s">
        <v>15</v>
      </c>
      <c r="B2" t="s">
        <v>135</v>
      </c>
      <c r="C2" t="s">
        <v>826</v>
      </c>
      <c r="D2" t="s">
        <v>824</v>
      </c>
      <c r="E2" t="s">
        <v>829</v>
      </c>
      <c r="F2" t="s">
        <v>420</v>
      </c>
      <c r="G2" t="s">
        <v>420</v>
      </c>
      <c r="H2" t="s">
        <v>421</v>
      </c>
      <c r="I2" t="s">
        <v>422</v>
      </c>
      <c r="J2" t="s">
        <v>423</v>
      </c>
    </row>
    <row r="3" spans="1:10">
      <c r="A3" t="s">
        <v>6</v>
      </c>
      <c r="B3" t="s">
        <v>118</v>
      </c>
      <c r="D3" t="s">
        <v>825</v>
      </c>
      <c r="E3" t="s">
        <v>831</v>
      </c>
      <c r="F3" t="s">
        <v>424</v>
      </c>
      <c r="G3" t="s">
        <v>425</v>
      </c>
      <c r="H3" t="s">
        <v>421</v>
      </c>
      <c r="I3" t="s">
        <v>422</v>
      </c>
      <c r="J3" t="s">
        <v>426</v>
      </c>
    </row>
    <row r="4" spans="1:10">
      <c r="A4" t="s">
        <v>40</v>
      </c>
      <c r="B4" t="s">
        <v>199</v>
      </c>
      <c r="D4" t="s">
        <v>825</v>
      </c>
      <c r="E4" t="s">
        <v>829</v>
      </c>
      <c r="F4" t="s">
        <v>424</v>
      </c>
      <c r="G4" t="s">
        <v>425</v>
      </c>
      <c r="H4" t="s">
        <v>421</v>
      </c>
      <c r="I4" t="s">
        <v>422</v>
      </c>
      <c r="J4" t="s">
        <v>426</v>
      </c>
    </row>
    <row r="5" spans="1:10">
      <c r="A5" t="s">
        <v>55</v>
      </c>
      <c r="B5" t="s">
        <v>236</v>
      </c>
      <c r="D5" t="s">
        <v>825</v>
      </c>
      <c r="E5" t="s">
        <v>560</v>
      </c>
      <c r="F5" t="s">
        <v>424</v>
      </c>
      <c r="G5" t="s">
        <v>425</v>
      </c>
      <c r="H5" t="s">
        <v>421</v>
      </c>
      <c r="I5" t="s">
        <v>422</v>
      </c>
      <c r="J5" t="s">
        <v>426</v>
      </c>
    </row>
    <row r="6" spans="1:10">
      <c r="A6" t="s">
        <v>62</v>
      </c>
      <c r="B6" t="s">
        <v>258</v>
      </c>
      <c r="D6" t="s">
        <v>825</v>
      </c>
      <c r="E6" t="s">
        <v>560</v>
      </c>
      <c r="F6" t="s">
        <v>424</v>
      </c>
      <c r="G6" t="s">
        <v>425</v>
      </c>
      <c r="H6" t="s">
        <v>421</v>
      </c>
      <c r="I6" t="s">
        <v>422</v>
      </c>
      <c r="J6" t="s">
        <v>426</v>
      </c>
    </row>
    <row r="7" spans="1:10">
      <c r="A7" t="s">
        <v>58</v>
      </c>
      <c r="B7" t="s">
        <v>246</v>
      </c>
      <c r="D7" t="s">
        <v>825</v>
      </c>
      <c r="E7" t="s">
        <v>244</v>
      </c>
      <c r="F7" t="s">
        <v>424</v>
      </c>
      <c r="G7" t="s">
        <v>425</v>
      </c>
      <c r="H7" t="s">
        <v>421</v>
      </c>
      <c r="I7" t="s">
        <v>422</v>
      </c>
      <c r="J7" t="s">
        <v>426</v>
      </c>
    </row>
    <row r="8" spans="1:10">
      <c r="A8" t="s">
        <v>12</v>
      </c>
      <c r="B8" t="s">
        <v>129</v>
      </c>
      <c r="C8" t="s">
        <v>827</v>
      </c>
      <c r="D8" t="s">
        <v>824</v>
      </c>
      <c r="E8" t="s">
        <v>830</v>
      </c>
      <c r="F8" t="s">
        <v>420</v>
      </c>
      <c r="G8" t="s">
        <v>420</v>
      </c>
      <c r="H8" t="s">
        <v>427</v>
      </c>
      <c r="I8" t="s">
        <v>428</v>
      </c>
      <c r="J8" t="s">
        <v>426</v>
      </c>
    </row>
    <row r="15" spans="1:10">
      <c r="A15" s="3"/>
      <c r="B15" s="3"/>
    </row>
    <row r="16" spans="1:10">
      <c r="A16" s="3"/>
      <c r="B16" s="3"/>
    </row>
    <row r="17" spans="1:2">
      <c r="A17" s="3"/>
      <c r="B17" s="3"/>
    </row>
    <row r="18" spans="1:2">
      <c r="A18" s="3"/>
      <c r="B18" s="3"/>
    </row>
    <row r="19" spans="1:2">
      <c r="A19" s="3"/>
      <c r="B19" s="3"/>
    </row>
    <row r="20" spans="1:2">
      <c r="A20" s="3"/>
      <c r="B20" s="3"/>
    </row>
    <row r="21" spans="1:2">
      <c r="A21" s="3"/>
      <c r="B21" s="3"/>
    </row>
    <row r="22" spans="1:2">
      <c r="A22" s="3"/>
      <c r="B22" s="3"/>
    </row>
    <row r="23" spans="1:2">
      <c r="A23" s="3"/>
      <c r="B23" s="3"/>
    </row>
    <row r="24" spans="1:2">
      <c r="A24" s="3"/>
      <c r="B24" s="3"/>
    </row>
    <row r="25" spans="1:2">
      <c r="A25" s="3"/>
      <c r="B25" s="3"/>
    </row>
    <row r="26" spans="1:2">
      <c r="A26" s="3"/>
      <c r="B26" s="3"/>
    </row>
    <row r="27" spans="1:2">
      <c r="A27" s="3"/>
      <c r="B27" s="3"/>
    </row>
    <row r="28" spans="1:2">
      <c r="A28" s="3"/>
      <c r="B28" s="3"/>
    </row>
    <row r="29" spans="1:2">
      <c r="A29" s="3"/>
      <c r="B29" s="3"/>
    </row>
    <row r="30" spans="1:2">
      <c r="A30" s="3"/>
      <c r="B30" s="3"/>
    </row>
    <row r="31" spans="1:2">
      <c r="A31" s="3"/>
      <c r="B31" s="3"/>
    </row>
    <row r="32" spans="1:2">
      <c r="A32" s="3"/>
      <c r="B32" s="3"/>
    </row>
    <row r="33" spans="1:2">
      <c r="A33" s="3"/>
      <c r="B33" s="3"/>
    </row>
    <row r="34" spans="1:2">
      <c r="A34" s="3"/>
      <c r="B34" s="3"/>
    </row>
    <row r="35" spans="1:2">
      <c r="A35" s="3"/>
      <c r="B35" s="3"/>
    </row>
    <row r="36" spans="1:2">
      <c r="A36" s="3"/>
      <c r="B36" s="3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12" sqref="A12"/>
    </sheetView>
  </sheetViews>
  <sheetFormatPr baseColWidth="10" defaultRowHeight="15" x14ac:dyDescent="0"/>
  <cols>
    <col min="1" max="1" width="12" customWidth="1"/>
    <col min="2" max="2" width="50.33203125" customWidth="1"/>
    <col min="3" max="3" width="18.33203125" bestFit="1" customWidth="1"/>
    <col min="4" max="4" width="50" bestFit="1" customWidth="1"/>
  </cols>
  <sheetData>
    <row r="1" spans="1:4" s="1" customFormat="1">
      <c r="A1" s="1" t="s">
        <v>313</v>
      </c>
      <c r="B1" s="1" t="s">
        <v>100</v>
      </c>
      <c r="C1" s="1" t="s">
        <v>2</v>
      </c>
      <c r="D1" s="1" t="s">
        <v>109</v>
      </c>
    </row>
    <row r="2" spans="1:4">
      <c r="A2" t="s">
        <v>57</v>
      </c>
      <c r="B2" t="s">
        <v>94</v>
      </c>
      <c r="C2" t="s">
        <v>58</v>
      </c>
      <c r="D2" t="s">
        <v>246</v>
      </c>
    </row>
    <row r="3" spans="1:4">
      <c r="A3" t="s">
        <v>54</v>
      </c>
      <c r="B3" t="s">
        <v>93</v>
      </c>
      <c r="C3" t="s">
        <v>55</v>
      </c>
      <c r="D3" t="s">
        <v>236</v>
      </c>
    </row>
    <row r="4" spans="1:4">
      <c r="A4" t="s">
        <v>9</v>
      </c>
      <c r="B4" t="s">
        <v>88</v>
      </c>
      <c r="C4" t="s">
        <v>6</v>
      </c>
      <c r="D4" t="s">
        <v>118</v>
      </c>
    </row>
    <row r="5" spans="1:4">
      <c r="A5" t="s">
        <v>14</v>
      </c>
      <c r="B5" t="s">
        <v>90</v>
      </c>
      <c r="C5" t="s">
        <v>15</v>
      </c>
      <c r="D5" t="s">
        <v>135</v>
      </c>
    </row>
    <row r="6" spans="1:4">
      <c r="A6" t="s">
        <v>5</v>
      </c>
      <c r="B6" t="s">
        <v>87</v>
      </c>
      <c r="C6" t="s">
        <v>6</v>
      </c>
      <c r="D6" t="s">
        <v>118</v>
      </c>
    </row>
    <row r="7" spans="1:4">
      <c r="A7" t="s">
        <v>24</v>
      </c>
      <c r="B7" t="s">
        <v>91</v>
      </c>
      <c r="C7" t="s">
        <v>6</v>
      </c>
      <c r="D7" t="s">
        <v>118</v>
      </c>
    </row>
    <row r="8" spans="1:4">
      <c r="A8" t="s">
        <v>61</v>
      </c>
      <c r="B8" t="s">
        <v>95</v>
      </c>
      <c r="C8" t="s">
        <v>62</v>
      </c>
      <c r="D8" t="s">
        <v>258</v>
      </c>
    </row>
    <row r="9" spans="1:4">
      <c r="A9" t="s">
        <v>11</v>
      </c>
      <c r="B9" t="s">
        <v>89</v>
      </c>
      <c r="C9" t="s">
        <v>12</v>
      </c>
      <c r="D9" t="s">
        <v>129</v>
      </c>
    </row>
    <row r="10" spans="1:4">
      <c r="A10" t="s">
        <v>64</v>
      </c>
      <c r="B10" t="s">
        <v>96</v>
      </c>
      <c r="C10" t="s">
        <v>12</v>
      </c>
      <c r="D10" t="s">
        <v>129</v>
      </c>
    </row>
    <row r="11" spans="1:4">
      <c r="A11" t="s">
        <v>76</v>
      </c>
      <c r="B11" t="s">
        <v>98</v>
      </c>
      <c r="C11" t="s">
        <v>12</v>
      </c>
      <c r="D11" t="s">
        <v>129</v>
      </c>
    </row>
    <row r="12" spans="1:4">
      <c r="A12" t="s">
        <v>67</v>
      </c>
      <c r="B12" t="s">
        <v>97</v>
      </c>
      <c r="C12" t="s">
        <v>12</v>
      </c>
      <c r="D12" t="s">
        <v>129</v>
      </c>
    </row>
    <row r="13" spans="1:4">
      <c r="A13" t="s">
        <v>39</v>
      </c>
      <c r="B13" t="s">
        <v>92</v>
      </c>
      <c r="C13" t="s">
        <v>40</v>
      </c>
      <c r="D13" t="s">
        <v>199</v>
      </c>
    </row>
  </sheetData>
  <sortState ref="A2:D13">
    <sortCondition ref="A2:A13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workbookViewId="0">
      <selection activeCell="A3" sqref="A3"/>
    </sheetView>
  </sheetViews>
  <sheetFormatPr baseColWidth="10" defaultRowHeight="15" x14ac:dyDescent="0"/>
  <cols>
    <col min="1" max="1" width="13.5" bestFit="1" customWidth="1"/>
    <col min="2" max="2" width="27.83203125" bestFit="1" customWidth="1"/>
    <col min="3" max="3" width="11.33203125" customWidth="1"/>
    <col min="4" max="4" width="34.5" bestFit="1" customWidth="1"/>
    <col min="5" max="5" width="54.5" bestFit="1" customWidth="1"/>
    <col min="6" max="6" width="31.83203125" bestFit="1" customWidth="1"/>
    <col min="7" max="7" width="20.83203125" bestFit="1" customWidth="1"/>
    <col min="8" max="8" width="23.33203125" bestFit="1" customWidth="1"/>
    <col min="9" max="9" width="29" bestFit="1" customWidth="1"/>
    <col min="10" max="10" width="17.33203125" bestFit="1" customWidth="1"/>
    <col min="11" max="11" width="18" bestFit="1" customWidth="1"/>
    <col min="12" max="12" width="13.83203125" bestFit="1" customWidth="1"/>
    <col min="13" max="13" width="12.6640625" bestFit="1" customWidth="1"/>
  </cols>
  <sheetData>
    <row r="1" spans="1:13" s="1" customFormat="1">
      <c r="A1" s="1" t="s">
        <v>99</v>
      </c>
      <c r="B1" s="1" t="s">
        <v>477</v>
      </c>
      <c r="C1" s="1" t="s">
        <v>557</v>
      </c>
      <c r="D1" s="1" t="s">
        <v>478</v>
      </c>
      <c r="E1" s="1" t="s">
        <v>479</v>
      </c>
      <c r="F1" s="1" t="s">
        <v>480</v>
      </c>
      <c r="G1" s="1" t="s">
        <v>481</v>
      </c>
      <c r="H1" s="1" t="s">
        <v>482</v>
      </c>
      <c r="I1" s="1" t="s">
        <v>105</v>
      </c>
      <c r="J1" s="1" t="s">
        <v>102</v>
      </c>
      <c r="K1" s="1" t="s">
        <v>107</v>
      </c>
      <c r="L1" s="1" t="s">
        <v>106</v>
      </c>
      <c r="M1" s="1" t="s">
        <v>108</v>
      </c>
    </row>
    <row r="2" spans="1:13">
      <c r="A2" t="s">
        <v>111</v>
      </c>
      <c r="B2" t="s">
        <v>510</v>
      </c>
      <c r="C2" t="s">
        <v>511</v>
      </c>
      <c r="D2" t="s">
        <v>485</v>
      </c>
      <c r="E2" t="s">
        <v>512</v>
      </c>
      <c r="F2" t="s">
        <v>513</v>
      </c>
      <c r="G2" t="s">
        <v>514</v>
      </c>
      <c r="H2" t="s">
        <v>489</v>
      </c>
      <c r="I2" t="s">
        <v>115</v>
      </c>
      <c r="J2" t="s">
        <v>112</v>
      </c>
      <c r="K2" t="s">
        <v>116</v>
      </c>
      <c r="L2" t="s">
        <v>5</v>
      </c>
      <c r="M2" t="s">
        <v>117</v>
      </c>
    </row>
    <row r="3" spans="1:13">
      <c r="A3" t="s">
        <v>120</v>
      </c>
      <c r="B3" t="s">
        <v>510</v>
      </c>
      <c r="C3" t="s">
        <v>511</v>
      </c>
      <c r="D3" t="s">
        <v>532</v>
      </c>
      <c r="E3" t="s">
        <v>9</v>
      </c>
      <c r="F3" t="s">
        <v>521</v>
      </c>
      <c r="G3" t="s">
        <v>9</v>
      </c>
      <c r="H3" t="s">
        <v>533</v>
      </c>
      <c r="I3" t="s">
        <v>122</v>
      </c>
      <c r="J3" t="s">
        <v>121</v>
      </c>
      <c r="K3" t="s">
        <v>116</v>
      </c>
      <c r="L3" t="s">
        <v>9</v>
      </c>
      <c r="M3" t="s">
        <v>9</v>
      </c>
    </row>
    <row r="4" spans="1:13">
      <c r="A4" t="s">
        <v>124</v>
      </c>
      <c r="B4" t="s">
        <v>498</v>
      </c>
      <c r="C4" t="s">
        <v>542</v>
      </c>
      <c r="D4" t="s">
        <v>127</v>
      </c>
      <c r="E4" t="s">
        <v>534</v>
      </c>
      <c r="F4" t="s">
        <v>521</v>
      </c>
      <c r="G4" t="s">
        <v>535</v>
      </c>
      <c r="H4" t="s">
        <v>540</v>
      </c>
      <c r="I4" t="s">
        <v>127</v>
      </c>
      <c r="J4" t="s">
        <v>125</v>
      </c>
      <c r="K4" t="s">
        <v>128</v>
      </c>
      <c r="L4" t="s">
        <v>11</v>
      </c>
      <c r="M4" t="s">
        <v>128</v>
      </c>
    </row>
    <row r="5" spans="1:13">
      <c r="A5" t="s">
        <v>131</v>
      </c>
      <c r="B5" t="s">
        <v>498</v>
      </c>
      <c r="C5" t="s">
        <v>499</v>
      </c>
      <c r="D5" t="s">
        <v>500</v>
      </c>
      <c r="E5" t="s">
        <v>486</v>
      </c>
      <c r="F5" t="s">
        <v>501</v>
      </c>
      <c r="G5" t="s">
        <v>488</v>
      </c>
      <c r="H5" t="s">
        <v>489</v>
      </c>
      <c r="I5" t="s">
        <v>133</v>
      </c>
      <c r="J5" t="s">
        <v>132</v>
      </c>
      <c r="K5" t="s">
        <v>134</v>
      </c>
      <c r="L5" t="s">
        <v>14</v>
      </c>
      <c r="M5" t="s">
        <v>117</v>
      </c>
    </row>
    <row r="6" spans="1:13">
      <c r="A6" t="s">
        <v>137</v>
      </c>
      <c r="B6" t="s">
        <v>498</v>
      </c>
      <c r="C6" t="s">
        <v>499</v>
      </c>
      <c r="D6" t="s">
        <v>532</v>
      </c>
      <c r="E6" t="s">
        <v>534</v>
      </c>
      <c r="F6" t="s">
        <v>521</v>
      </c>
      <c r="G6" t="s">
        <v>535</v>
      </c>
      <c r="H6" t="s">
        <v>533</v>
      </c>
      <c r="I6" t="s">
        <v>122</v>
      </c>
      <c r="J6" t="s">
        <v>121</v>
      </c>
      <c r="K6" t="s">
        <v>128</v>
      </c>
      <c r="L6" t="s">
        <v>11</v>
      </c>
      <c r="M6" t="s">
        <v>128</v>
      </c>
    </row>
    <row r="7" spans="1:13">
      <c r="A7" t="s">
        <v>139</v>
      </c>
      <c r="B7" t="s">
        <v>502</v>
      </c>
      <c r="C7" t="s">
        <v>543</v>
      </c>
      <c r="D7" t="s">
        <v>127</v>
      </c>
      <c r="E7" t="s">
        <v>534</v>
      </c>
      <c r="F7" t="s">
        <v>521</v>
      </c>
      <c r="G7" t="s">
        <v>535</v>
      </c>
      <c r="H7" t="s">
        <v>540</v>
      </c>
      <c r="I7" t="s">
        <v>127</v>
      </c>
      <c r="J7" t="s">
        <v>125</v>
      </c>
      <c r="K7" t="s">
        <v>128</v>
      </c>
      <c r="L7" t="s">
        <v>11</v>
      </c>
      <c r="M7" t="s">
        <v>128</v>
      </c>
    </row>
    <row r="8" spans="1:13">
      <c r="A8" t="s">
        <v>277</v>
      </c>
      <c r="B8" t="s">
        <v>502</v>
      </c>
      <c r="C8" t="s">
        <v>503</v>
      </c>
      <c r="D8" t="s">
        <v>539</v>
      </c>
      <c r="E8" t="s">
        <v>534</v>
      </c>
      <c r="F8" t="s">
        <v>521</v>
      </c>
      <c r="G8" t="s">
        <v>535</v>
      </c>
      <c r="H8" t="s">
        <v>540</v>
      </c>
      <c r="I8" t="s">
        <v>539</v>
      </c>
      <c r="J8" t="s">
        <v>541</v>
      </c>
      <c r="K8" t="s">
        <v>128</v>
      </c>
      <c r="L8" t="s">
        <v>11</v>
      </c>
      <c r="M8" t="s">
        <v>128</v>
      </c>
    </row>
    <row r="9" spans="1:13">
      <c r="A9" t="s">
        <v>142</v>
      </c>
      <c r="B9" t="s">
        <v>502</v>
      </c>
      <c r="C9" t="s">
        <v>503</v>
      </c>
      <c r="D9" t="s">
        <v>500</v>
      </c>
      <c r="E9" t="s">
        <v>486</v>
      </c>
      <c r="F9" t="s">
        <v>501</v>
      </c>
      <c r="G9" t="s">
        <v>488</v>
      </c>
      <c r="H9" t="s">
        <v>489</v>
      </c>
      <c r="I9" t="s">
        <v>133</v>
      </c>
      <c r="J9" t="s">
        <v>132</v>
      </c>
      <c r="K9" t="s">
        <v>134</v>
      </c>
      <c r="L9" t="s">
        <v>14</v>
      </c>
      <c r="M9" t="s">
        <v>117</v>
      </c>
    </row>
    <row r="10" spans="1:13">
      <c r="A10" t="s">
        <v>544</v>
      </c>
      <c r="B10" t="s">
        <v>545</v>
      </c>
      <c r="D10" t="s">
        <v>235</v>
      </c>
      <c r="E10" t="s">
        <v>54</v>
      </c>
      <c r="F10" t="s">
        <v>521</v>
      </c>
      <c r="G10" t="s">
        <v>54</v>
      </c>
      <c r="H10" t="s">
        <v>521</v>
      </c>
      <c r="I10" t="s">
        <v>235</v>
      </c>
      <c r="J10" t="s">
        <v>27</v>
      </c>
      <c r="K10" t="s">
        <v>116</v>
      </c>
      <c r="L10" t="s">
        <v>54</v>
      </c>
      <c r="M10" t="s">
        <v>54</v>
      </c>
    </row>
    <row r="11" spans="1:13">
      <c r="A11" t="s">
        <v>144</v>
      </c>
      <c r="B11" t="s">
        <v>515</v>
      </c>
      <c r="C11" t="s">
        <v>516</v>
      </c>
      <c r="D11" t="s">
        <v>485</v>
      </c>
      <c r="E11" t="s">
        <v>512</v>
      </c>
      <c r="F11" t="s">
        <v>513</v>
      </c>
      <c r="G11" t="s">
        <v>514</v>
      </c>
      <c r="H11" t="s">
        <v>489</v>
      </c>
      <c r="I11" t="s">
        <v>115</v>
      </c>
      <c r="J11" t="s">
        <v>112</v>
      </c>
      <c r="K11" t="s">
        <v>116</v>
      </c>
      <c r="L11" t="s">
        <v>5</v>
      </c>
      <c r="M11" t="s">
        <v>117</v>
      </c>
    </row>
    <row r="12" spans="1:13">
      <c r="A12" t="s">
        <v>147</v>
      </c>
      <c r="B12" t="s">
        <v>515</v>
      </c>
      <c r="C12" t="s">
        <v>516</v>
      </c>
      <c r="D12" t="s">
        <v>532</v>
      </c>
      <c r="E12" t="s">
        <v>9</v>
      </c>
      <c r="F12" t="s">
        <v>521</v>
      </c>
      <c r="G12" t="s">
        <v>9</v>
      </c>
      <c r="H12" t="s">
        <v>533</v>
      </c>
      <c r="I12" t="s">
        <v>122</v>
      </c>
      <c r="J12" t="s">
        <v>121</v>
      </c>
      <c r="K12" t="s">
        <v>116</v>
      </c>
      <c r="L12" t="s">
        <v>9</v>
      </c>
      <c r="M12" t="s">
        <v>9</v>
      </c>
    </row>
    <row r="13" spans="1:13">
      <c r="A13" t="s">
        <v>149</v>
      </c>
      <c r="B13" t="s">
        <v>494</v>
      </c>
      <c r="C13" t="s">
        <v>495</v>
      </c>
      <c r="D13" t="s">
        <v>485</v>
      </c>
      <c r="E13" t="s">
        <v>486</v>
      </c>
      <c r="F13" t="s">
        <v>487</v>
      </c>
      <c r="G13" t="s">
        <v>488</v>
      </c>
      <c r="H13" t="s">
        <v>489</v>
      </c>
      <c r="I13" t="s">
        <v>152</v>
      </c>
      <c r="J13" t="s">
        <v>150</v>
      </c>
      <c r="K13" t="s">
        <v>153</v>
      </c>
      <c r="L13" t="s">
        <v>14</v>
      </c>
      <c r="M13" t="s">
        <v>117</v>
      </c>
    </row>
    <row r="14" spans="1:13">
      <c r="A14" t="s">
        <v>155</v>
      </c>
      <c r="B14" t="s">
        <v>494</v>
      </c>
      <c r="C14" t="s">
        <v>495</v>
      </c>
      <c r="D14" t="s">
        <v>532</v>
      </c>
      <c r="E14" t="s">
        <v>9</v>
      </c>
      <c r="F14" t="s">
        <v>521</v>
      </c>
      <c r="G14" t="s">
        <v>9</v>
      </c>
      <c r="H14" t="s">
        <v>533</v>
      </c>
      <c r="I14" t="s">
        <v>122</v>
      </c>
      <c r="J14" t="s">
        <v>121</v>
      </c>
      <c r="K14" t="s">
        <v>116</v>
      </c>
      <c r="L14" t="s">
        <v>9</v>
      </c>
      <c r="M14" t="s">
        <v>9</v>
      </c>
    </row>
    <row r="15" spans="1:13">
      <c r="A15" t="s">
        <v>157</v>
      </c>
      <c r="B15" t="s">
        <v>496</v>
      </c>
      <c r="C15" t="s">
        <v>497</v>
      </c>
      <c r="D15" t="s">
        <v>523</v>
      </c>
      <c r="E15" t="s">
        <v>524</v>
      </c>
      <c r="F15" t="s">
        <v>513</v>
      </c>
      <c r="G15" t="s">
        <v>525</v>
      </c>
      <c r="H15" t="s">
        <v>489</v>
      </c>
      <c r="I15" t="s">
        <v>160</v>
      </c>
      <c r="J15" t="s">
        <v>158</v>
      </c>
      <c r="K15" t="s">
        <v>116</v>
      </c>
      <c r="L15" t="s">
        <v>24</v>
      </c>
      <c r="M15" t="s">
        <v>117</v>
      </c>
    </row>
    <row r="16" spans="1:13">
      <c r="A16" t="s">
        <v>162</v>
      </c>
      <c r="B16" t="s">
        <v>496</v>
      </c>
      <c r="C16" t="s">
        <v>497</v>
      </c>
      <c r="D16" t="s">
        <v>485</v>
      </c>
      <c r="E16" t="s">
        <v>486</v>
      </c>
      <c r="F16" t="s">
        <v>487</v>
      </c>
      <c r="G16" t="s">
        <v>488</v>
      </c>
      <c r="H16" t="s">
        <v>489</v>
      </c>
      <c r="I16" t="s">
        <v>152</v>
      </c>
      <c r="J16" t="s">
        <v>150</v>
      </c>
      <c r="K16" t="s">
        <v>153</v>
      </c>
      <c r="L16" t="s">
        <v>14</v>
      </c>
      <c r="M16" t="s">
        <v>117</v>
      </c>
    </row>
    <row r="17" spans="1:13">
      <c r="A17" t="s">
        <v>164</v>
      </c>
      <c r="B17" t="s">
        <v>483</v>
      </c>
      <c r="C17" t="s">
        <v>484</v>
      </c>
      <c r="D17" t="s">
        <v>485</v>
      </c>
      <c r="E17" t="s">
        <v>486</v>
      </c>
      <c r="F17" t="s">
        <v>487</v>
      </c>
      <c r="G17" t="s">
        <v>488</v>
      </c>
      <c r="H17" t="s">
        <v>489</v>
      </c>
      <c r="I17" t="s">
        <v>152</v>
      </c>
      <c r="J17" t="s">
        <v>150</v>
      </c>
      <c r="K17" t="s">
        <v>153</v>
      </c>
      <c r="L17" t="s">
        <v>14</v>
      </c>
      <c r="M17" t="s">
        <v>117</v>
      </c>
    </row>
    <row r="18" spans="1:13">
      <c r="A18" t="s">
        <v>168</v>
      </c>
      <c r="B18" t="s">
        <v>536</v>
      </c>
      <c r="C18" t="s">
        <v>484</v>
      </c>
      <c r="D18" t="s">
        <v>532</v>
      </c>
      <c r="E18" t="s">
        <v>9</v>
      </c>
      <c r="F18" t="s">
        <v>521</v>
      </c>
      <c r="G18" t="s">
        <v>9</v>
      </c>
      <c r="H18" t="s">
        <v>533</v>
      </c>
      <c r="I18" t="s">
        <v>122</v>
      </c>
      <c r="J18" t="s">
        <v>121</v>
      </c>
      <c r="K18" t="s">
        <v>116</v>
      </c>
      <c r="L18" t="s">
        <v>9</v>
      </c>
      <c r="M18" t="s">
        <v>9</v>
      </c>
    </row>
    <row r="19" spans="1:13">
      <c r="A19" t="s">
        <v>170</v>
      </c>
      <c r="B19" t="s">
        <v>526</v>
      </c>
      <c r="C19" t="s">
        <v>527</v>
      </c>
      <c r="D19" t="s">
        <v>523</v>
      </c>
      <c r="E19" t="s">
        <v>524</v>
      </c>
      <c r="F19" t="s">
        <v>513</v>
      </c>
      <c r="G19" t="s">
        <v>525</v>
      </c>
      <c r="H19" t="s">
        <v>489</v>
      </c>
      <c r="I19" t="s">
        <v>160</v>
      </c>
      <c r="J19" t="s">
        <v>158</v>
      </c>
      <c r="K19" t="s">
        <v>116</v>
      </c>
      <c r="L19" t="s">
        <v>24</v>
      </c>
      <c r="M19" t="s">
        <v>117</v>
      </c>
    </row>
    <row r="20" spans="1:13">
      <c r="A20" t="s">
        <v>172</v>
      </c>
      <c r="B20" t="s">
        <v>528</v>
      </c>
      <c r="C20" t="s">
        <v>529</v>
      </c>
      <c r="D20" t="s">
        <v>523</v>
      </c>
      <c r="E20" t="s">
        <v>524</v>
      </c>
      <c r="F20" t="s">
        <v>513</v>
      </c>
      <c r="G20" t="s">
        <v>525</v>
      </c>
      <c r="H20" t="s">
        <v>489</v>
      </c>
      <c r="I20" t="s">
        <v>160</v>
      </c>
      <c r="J20" t="s">
        <v>158</v>
      </c>
      <c r="K20" t="s">
        <v>116</v>
      </c>
      <c r="L20" t="s">
        <v>24</v>
      </c>
      <c r="M20" t="s">
        <v>117</v>
      </c>
    </row>
    <row r="21" spans="1:13">
      <c r="A21" t="s">
        <v>174</v>
      </c>
      <c r="B21" t="s">
        <v>530</v>
      </c>
      <c r="C21" t="s">
        <v>491</v>
      </c>
      <c r="D21" t="s">
        <v>523</v>
      </c>
      <c r="E21" t="s">
        <v>524</v>
      </c>
      <c r="F21" t="s">
        <v>513</v>
      </c>
      <c r="G21" t="s">
        <v>525</v>
      </c>
      <c r="H21" t="s">
        <v>489</v>
      </c>
      <c r="I21" t="s">
        <v>160</v>
      </c>
      <c r="J21" t="s">
        <v>158</v>
      </c>
      <c r="K21" t="s">
        <v>116</v>
      </c>
      <c r="L21" t="s">
        <v>24</v>
      </c>
      <c r="M21" t="s">
        <v>117</v>
      </c>
    </row>
    <row r="22" spans="1:13">
      <c r="A22" t="s">
        <v>177</v>
      </c>
      <c r="B22" t="s">
        <v>531</v>
      </c>
      <c r="C22" t="s">
        <v>493</v>
      </c>
      <c r="D22" t="s">
        <v>523</v>
      </c>
      <c r="E22" t="s">
        <v>524</v>
      </c>
      <c r="F22" t="s">
        <v>513</v>
      </c>
      <c r="G22" t="s">
        <v>525</v>
      </c>
      <c r="H22" t="s">
        <v>489</v>
      </c>
      <c r="I22" t="s">
        <v>160</v>
      </c>
      <c r="J22" t="s">
        <v>158</v>
      </c>
      <c r="K22" t="s">
        <v>116</v>
      </c>
      <c r="L22" t="s">
        <v>24</v>
      </c>
      <c r="M22" t="s">
        <v>117</v>
      </c>
    </row>
    <row r="23" spans="1:13">
      <c r="A23" t="s">
        <v>180</v>
      </c>
      <c r="B23" t="s">
        <v>490</v>
      </c>
      <c r="C23" t="s">
        <v>491</v>
      </c>
      <c r="D23" t="s">
        <v>485</v>
      </c>
      <c r="E23" t="s">
        <v>486</v>
      </c>
      <c r="F23" t="s">
        <v>487</v>
      </c>
      <c r="G23" t="s">
        <v>488</v>
      </c>
      <c r="H23" t="s">
        <v>489</v>
      </c>
      <c r="I23" t="s">
        <v>152</v>
      </c>
      <c r="J23" t="s">
        <v>150</v>
      </c>
      <c r="K23" t="s">
        <v>153</v>
      </c>
      <c r="L23" t="s">
        <v>14</v>
      </c>
      <c r="M23" t="s">
        <v>117</v>
      </c>
    </row>
    <row r="24" spans="1:13">
      <c r="A24" t="s">
        <v>183</v>
      </c>
      <c r="B24" t="s">
        <v>490</v>
      </c>
      <c r="C24" t="s">
        <v>491</v>
      </c>
      <c r="D24" t="s">
        <v>532</v>
      </c>
      <c r="E24" t="s">
        <v>9</v>
      </c>
      <c r="F24" t="s">
        <v>521</v>
      </c>
      <c r="G24" t="s">
        <v>9</v>
      </c>
      <c r="H24" t="s">
        <v>533</v>
      </c>
      <c r="I24" t="s">
        <v>122</v>
      </c>
      <c r="J24" t="s">
        <v>121</v>
      </c>
      <c r="K24" t="s">
        <v>116</v>
      </c>
      <c r="L24" t="s">
        <v>9</v>
      </c>
      <c r="M24" t="s">
        <v>9</v>
      </c>
    </row>
    <row r="25" spans="1:13">
      <c r="A25" t="s">
        <v>185</v>
      </c>
      <c r="B25" t="s">
        <v>492</v>
      </c>
      <c r="C25" t="s">
        <v>493</v>
      </c>
      <c r="D25" t="s">
        <v>523</v>
      </c>
      <c r="E25" t="s">
        <v>524</v>
      </c>
      <c r="F25" t="s">
        <v>513</v>
      </c>
      <c r="G25" t="s">
        <v>525</v>
      </c>
      <c r="H25" t="s">
        <v>489</v>
      </c>
      <c r="I25" t="s">
        <v>160</v>
      </c>
      <c r="J25" t="s">
        <v>158</v>
      </c>
      <c r="K25" t="s">
        <v>116</v>
      </c>
      <c r="L25" t="s">
        <v>24</v>
      </c>
      <c r="M25" t="s">
        <v>117</v>
      </c>
    </row>
    <row r="26" spans="1:13">
      <c r="A26" t="s">
        <v>188</v>
      </c>
      <c r="B26" t="s">
        <v>492</v>
      </c>
      <c r="C26" t="s">
        <v>493</v>
      </c>
      <c r="D26" t="s">
        <v>485</v>
      </c>
      <c r="E26" t="s">
        <v>486</v>
      </c>
      <c r="F26" t="s">
        <v>487</v>
      </c>
      <c r="G26" t="s">
        <v>488</v>
      </c>
      <c r="H26" t="s">
        <v>489</v>
      </c>
      <c r="I26" t="s">
        <v>152</v>
      </c>
      <c r="J26" t="s">
        <v>150</v>
      </c>
      <c r="K26" t="s">
        <v>153</v>
      </c>
      <c r="L26" t="s">
        <v>14</v>
      </c>
      <c r="M26" t="s">
        <v>117</v>
      </c>
    </row>
    <row r="27" spans="1:13">
      <c r="A27" t="s">
        <v>546</v>
      </c>
      <c r="B27" t="s">
        <v>547</v>
      </c>
      <c r="D27" t="s">
        <v>245</v>
      </c>
      <c r="E27" t="s">
        <v>57</v>
      </c>
      <c r="F27" t="s">
        <v>521</v>
      </c>
      <c r="G27" t="s">
        <v>57</v>
      </c>
      <c r="H27" t="s">
        <v>521</v>
      </c>
      <c r="I27" t="s">
        <v>245</v>
      </c>
      <c r="J27" t="s">
        <v>244</v>
      </c>
      <c r="K27" t="s">
        <v>116</v>
      </c>
      <c r="L27" t="s">
        <v>57</v>
      </c>
      <c r="M27" t="s">
        <v>57</v>
      </c>
    </row>
    <row r="28" spans="1:13">
      <c r="A28" t="s">
        <v>548</v>
      </c>
      <c r="B28" t="s">
        <v>547</v>
      </c>
      <c r="D28" t="s">
        <v>235</v>
      </c>
      <c r="E28" t="s">
        <v>54</v>
      </c>
      <c r="F28" t="s">
        <v>521</v>
      </c>
      <c r="G28" t="s">
        <v>54</v>
      </c>
      <c r="H28" t="s">
        <v>521</v>
      </c>
      <c r="I28" t="s">
        <v>235</v>
      </c>
      <c r="J28" t="s">
        <v>27</v>
      </c>
      <c r="K28" t="s">
        <v>116</v>
      </c>
      <c r="L28" t="s">
        <v>54</v>
      </c>
      <c r="M28" t="s">
        <v>54</v>
      </c>
    </row>
    <row r="29" spans="1:13">
      <c r="A29" t="s">
        <v>190</v>
      </c>
      <c r="B29" t="s">
        <v>504</v>
      </c>
      <c r="C29" t="s">
        <v>505</v>
      </c>
      <c r="D29" t="s">
        <v>506</v>
      </c>
      <c r="E29" t="s">
        <v>486</v>
      </c>
      <c r="F29" t="s">
        <v>507</v>
      </c>
      <c r="G29" t="s">
        <v>488</v>
      </c>
      <c r="H29" t="s">
        <v>489</v>
      </c>
      <c r="I29" t="s">
        <v>133</v>
      </c>
      <c r="J29" t="s">
        <v>132</v>
      </c>
      <c r="K29" t="s">
        <v>134</v>
      </c>
      <c r="L29" t="s">
        <v>14</v>
      </c>
      <c r="M29" t="s">
        <v>117</v>
      </c>
    </row>
    <row r="30" spans="1:13">
      <c r="A30" t="s">
        <v>194</v>
      </c>
      <c r="B30" t="s">
        <v>504</v>
      </c>
      <c r="C30" t="s">
        <v>505</v>
      </c>
      <c r="D30" t="s">
        <v>537</v>
      </c>
      <c r="E30" t="s">
        <v>198</v>
      </c>
      <c r="F30" t="s">
        <v>521</v>
      </c>
      <c r="G30" t="s">
        <v>520</v>
      </c>
      <c r="H30" t="s">
        <v>521</v>
      </c>
      <c r="I30" t="s">
        <v>197</v>
      </c>
      <c r="J30" t="s">
        <v>195</v>
      </c>
      <c r="K30" t="s">
        <v>116</v>
      </c>
      <c r="L30" t="s">
        <v>39</v>
      </c>
      <c r="M30" t="s">
        <v>198</v>
      </c>
    </row>
    <row r="31" spans="1:13">
      <c r="A31" t="s">
        <v>201</v>
      </c>
      <c r="B31" t="s">
        <v>504</v>
      </c>
      <c r="C31" t="s">
        <v>505</v>
      </c>
      <c r="D31" t="s">
        <v>517</v>
      </c>
      <c r="E31" t="s">
        <v>518</v>
      </c>
      <c r="F31" t="s">
        <v>519</v>
      </c>
      <c r="G31" t="s">
        <v>520</v>
      </c>
      <c r="H31" t="s">
        <v>521</v>
      </c>
      <c r="I31" t="s">
        <v>203</v>
      </c>
      <c r="J31" t="s">
        <v>202</v>
      </c>
      <c r="K31" t="s">
        <v>116</v>
      </c>
      <c r="L31" t="s">
        <v>39</v>
      </c>
      <c r="M31" t="s">
        <v>204</v>
      </c>
    </row>
    <row r="32" spans="1:13">
      <c r="A32" t="s">
        <v>206</v>
      </c>
      <c r="B32" t="s">
        <v>504</v>
      </c>
      <c r="C32" t="s">
        <v>505</v>
      </c>
      <c r="D32" t="s">
        <v>517</v>
      </c>
      <c r="E32" t="s">
        <v>518</v>
      </c>
      <c r="F32" t="s">
        <v>519</v>
      </c>
      <c r="G32" t="s">
        <v>520</v>
      </c>
      <c r="H32" t="s">
        <v>521</v>
      </c>
      <c r="I32" t="s">
        <v>203</v>
      </c>
      <c r="J32" t="s">
        <v>202</v>
      </c>
      <c r="K32" t="s">
        <v>116</v>
      </c>
      <c r="L32" t="s">
        <v>39</v>
      </c>
      <c r="M32" t="s">
        <v>204</v>
      </c>
    </row>
    <row r="33" spans="1:13">
      <c r="A33" t="s">
        <v>549</v>
      </c>
      <c r="B33" t="s">
        <v>550</v>
      </c>
      <c r="D33" t="s">
        <v>257</v>
      </c>
      <c r="E33" t="s">
        <v>61</v>
      </c>
      <c r="F33" t="s">
        <v>521</v>
      </c>
      <c r="G33" t="s">
        <v>61</v>
      </c>
      <c r="H33" t="s">
        <v>521</v>
      </c>
      <c r="I33" t="s">
        <v>257</v>
      </c>
      <c r="J33" t="s">
        <v>256</v>
      </c>
      <c r="K33" t="s">
        <v>116</v>
      </c>
      <c r="L33" t="s">
        <v>61</v>
      </c>
      <c r="M33" t="s">
        <v>61</v>
      </c>
    </row>
    <row r="34" spans="1:13">
      <c r="A34" t="s">
        <v>208</v>
      </c>
      <c r="B34" t="s">
        <v>209</v>
      </c>
      <c r="C34" t="s">
        <v>508</v>
      </c>
      <c r="D34" t="s">
        <v>506</v>
      </c>
      <c r="E34" t="s">
        <v>486</v>
      </c>
      <c r="F34" t="s">
        <v>507</v>
      </c>
      <c r="G34" t="s">
        <v>488</v>
      </c>
      <c r="H34" t="s">
        <v>489</v>
      </c>
      <c r="I34" t="s">
        <v>133</v>
      </c>
      <c r="J34" t="s">
        <v>132</v>
      </c>
      <c r="K34" t="s">
        <v>134</v>
      </c>
      <c r="L34" t="s">
        <v>14</v>
      </c>
      <c r="M34" t="s">
        <v>117</v>
      </c>
    </row>
    <row r="35" spans="1:13">
      <c r="A35" t="s">
        <v>211</v>
      </c>
      <c r="B35" t="s">
        <v>209</v>
      </c>
      <c r="C35" t="s">
        <v>508</v>
      </c>
      <c r="D35" t="s">
        <v>537</v>
      </c>
      <c r="E35" t="s">
        <v>198</v>
      </c>
      <c r="F35" t="s">
        <v>521</v>
      </c>
      <c r="G35" t="s">
        <v>520</v>
      </c>
      <c r="H35" t="s">
        <v>521</v>
      </c>
      <c r="I35" t="s">
        <v>197</v>
      </c>
      <c r="J35" t="s">
        <v>195</v>
      </c>
      <c r="K35" t="s">
        <v>116</v>
      </c>
      <c r="L35" t="s">
        <v>39</v>
      </c>
      <c r="M35" t="s">
        <v>198</v>
      </c>
    </row>
    <row r="36" spans="1:13">
      <c r="A36" t="s">
        <v>213</v>
      </c>
      <c r="B36" t="s">
        <v>209</v>
      </c>
      <c r="C36" t="s">
        <v>508</v>
      </c>
      <c r="D36" t="s">
        <v>517</v>
      </c>
      <c r="E36" t="s">
        <v>518</v>
      </c>
      <c r="F36" t="s">
        <v>519</v>
      </c>
      <c r="G36" t="s">
        <v>520</v>
      </c>
      <c r="H36" t="s">
        <v>521</v>
      </c>
      <c r="I36" t="s">
        <v>203</v>
      </c>
      <c r="J36" t="s">
        <v>202</v>
      </c>
      <c r="K36" t="s">
        <v>116</v>
      </c>
      <c r="L36" t="s">
        <v>39</v>
      </c>
      <c r="M36" t="s">
        <v>204</v>
      </c>
    </row>
    <row r="37" spans="1:13">
      <c r="A37" t="s">
        <v>215</v>
      </c>
      <c r="B37" t="s">
        <v>209</v>
      </c>
      <c r="C37" t="s">
        <v>508</v>
      </c>
      <c r="D37" t="s">
        <v>517</v>
      </c>
      <c r="E37" t="s">
        <v>518</v>
      </c>
      <c r="F37" t="s">
        <v>519</v>
      </c>
      <c r="G37" t="s">
        <v>520</v>
      </c>
      <c r="H37" t="s">
        <v>521</v>
      </c>
      <c r="I37" t="s">
        <v>203</v>
      </c>
      <c r="J37" t="s">
        <v>202</v>
      </c>
      <c r="K37" t="s">
        <v>116</v>
      </c>
      <c r="L37" t="s">
        <v>39</v>
      </c>
      <c r="M37" t="s">
        <v>204</v>
      </c>
    </row>
    <row r="38" spans="1:13">
      <c r="A38" t="s">
        <v>551</v>
      </c>
      <c r="B38" t="s">
        <v>552</v>
      </c>
      <c r="D38" t="s">
        <v>257</v>
      </c>
      <c r="E38" t="s">
        <v>61</v>
      </c>
      <c r="F38" t="s">
        <v>521</v>
      </c>
      <c r="G38" t="s">
        <v>61</v>
      </c>
      <c r="H38" t="s">
        <v>521</v>
      </c>
      <c r="I38" t="s">
        <v>257</v>
      </c>
      <c r="J38" t="s">
        <v>256</v>
      </c>
      <c r="K38" t="s">
        <v>116</v>
      </c>
      <c r="L38" t="s">
        <v>61</v>
      </c>
      <c r="M38" t="s">
        <v>61</v>
      </c>
    </row>
    <row r="39" spans="1:13">
      <c r="A39" t="s">
        <v>217</v>
      </c>
      <c r="B39" t="s">
        <v>218</v>
      </c>
      <c r="C39" t="s">
        <v>522</v>
      </c>
      <c r="D39" t="s">
        <v>537</v>
      </c>
      <c r="E39" t="s">
        <v>198</v>
      </c>
      <c r="F39" t="s">
        <v>521</v>
      </c>
      <c r="G39" t="s">
        <v>520</v>
      </c>
      <c r="H39" t="s">
        <v>521</v>
      </c>
      <c r="I39" t="s">
        <v>197</v>
      </c>
      <c r="J39" t="s">
        <v>195</v>
      </c>
      <c r="K39" t="s">
        <v>116</v>
      </c>
      <c r="L39" t="s">
        <v>39</v>
      </c>
      <c r="M39" t="s">
        <v>198</v>
      </c>
    </row>
    <row r="40" spans="1:13">
      <c r="A40" t="s">
        <v>220</v>
      </c>
      <c r="B40" t="s">
        <v>218</v>
      </c>
      <c r="C40" t="s">
        <v>522</v>
      </c>
      <c r="D40" t="s">
        <v>517</v>
      </c>
      <c r="E40" t="s">
        <v>518</v>
      </c>
      <c r="F40" t="s">
        <v>519</v>
      </c>
      <c r="G40" t="s">
        <v>520</v>
      </c>
      <c r="H40" t="s">
        <v>521</v>
      </c>
      <c r="I40" t="s">
        <v>203</v>
      </c>
      <c r="J40" t="s">
        <v>202</v>
      </c>
      <c r="K40" t="s">
        <v>116</v>
      </c>
      <c r="L40" t="s">
        <v>39</v>
      </c>
      <c r="M40" t="s">
        <v>204</v>
      </c>
    </row>
    <row r="41" spans="1:13">
      <c r="A41" t="s">
        <v>222</v>
      </c>
      <c r="B41" t="s">
        <v>218</v>
      </c>
      <c r="C41" t="s">
        <v>522</v>
      </c>
      <c r="D41" t="s">
        <v>517</v>
      </c>
      <c r="E41" t="s">
        <v>518</v>
      </c>
      <c r="F41" t="s">
        <v>519</v>
      </c>
      <c r="G41" t="s">
        <v>520</v>
      </c>
      <c r="H41" t="s">
        <v>521</v>
      </c>
      <c r="I41" t="s">
        <v>203</v>
      </c>
      <c r="J41" t="s">
        <v>202</v>
      </c>
      <c r="K41" t="s">
        <v>116</v>
      </c>
      <c r="L41" t="s">
        <v>39</v>
      </c>
      <c r="M41" t="s">
        <v>204</v>
      </c>
    </row>
    <row r="42" spans="1:13">
      <c r="A42" t="s">
        <v>553</v>
      </c>
      <c r="B42" t="s">
        <v>554</v>
      </c>
      <c r="D42" t="s">
        <v>257</v>
      </c>
      <c r="E42" t="s">
        <v>61</v>
      </c>
      <c r="F42" t="s">
        <v>521</v>
      </c>
      <c r="G42" t="s">
        <v>61</v>
      </c>
      <c r="H42" t="s">
        <v>521</v>
      </c>
      <c r="I42" t="s">
        <v>257</v>
      </c>
      <c r="J42" t="s">
        <v>256</v>
      </c>
      <c r="K42" t="s">
        <v>116</v>
      </c>
      <c r="L42" t="s">
        <v>61</v>
      </c>
      <c r="M42" t="s">
        <v>61</v>
      </c>
    </row>
    <row r="43" spans="1:13">
      <c r="A43" t="s">
        <v>224</v>
      </c>
      <c r="B43" t="s">
        <v>225</v>
      </c>
      <c r="C43" t="s">
        <v>509</v>
      </c>
      <c r="D43" t="s">
        <v>506</v>
      </c>
      <c r="E43" t="s">
        <v>486</v>
      </c>
      <c r="F43" t="s">
        <v>507</v>
      </c>
      <c r="G43" t="s">
        <v>488</v>
      </c>
      <c r="H43" t="s">
        <v>489</v>
      </c>
      <c r="I43" t="s">
        <v>133</v>
      </c>
      <c r="J43" t="s">
        <v>132</v>
      </c>
      <c r="K43" t="s">
        <v>134</v>
      </c>
      <c r="L43" t="s">
        <v>14</v>
      </c>
      <c r="M43" t="s">
        <v>117</v>
      </c>
    </row>
    <row r="44" spans="1:13">
      <c r="A44" t="s">
        <v>227</v>
      </c>
      <c r="B44" t="s">
        <v>225</v>
      </c>
      <c r="C44" t="s">
        <v>509</v>
      </c>
      <c r="D44" t="s">
        <v>537</v>
      </c>
      <c r="E44" t="s">
        <v>198</v>
      </c>
      <c r="F44" t="s">
        <v>538</v>
      </c>
      <c r="G44" t="s">
        <v>520</v>
      </c>
      <c r="H44" t="s">
        <v>521</v>
      </c>
      <c r="I44" t="s">
        <v>197</v>
      </c>
      <c r="J44" t="s">
        <v>195</v>
      </c>
      <c r="K44" t="s">
        <v>116</v>
      </c>
      <c r="L44" t="s">
        <v>39</v>
      </c>
      <c r="M44" t="s">
        <v>198</v>
      </c>
    </row>
    <row r="45" spans="1:13">
      <c r="A45" t="s">
        <v>229</v>
      </c>
      <c r="B45" t="s">
        <v>225</v>
      </c>
      <c r="C45" t="s">
        <v>509</v>
      </c>
      <c r="D45" t="s">
        <v>517</v>
      </c>
      <c r="E45" t="s">
        <v>518</v>
      </c>
      <c r="F45" t="s">
        <v>519</v>
      </c>
      <c r="G45" t="s">
        <v>520</v>
      </c>
      <c r="H45" t="s">
        <v>521</v>
      </c>
      <c r="I45" t="s">
        <v>203</v>
      </c>
      <c r="J45" t="s">
        <v>202</v>
      </c>
      <c r="K45" t="s">
        <v>116</v>
      </c>
      <c r="L45" t="s">
        <v>39</v>
      </c>
      <c r="M45" t="s">
        <v>204</v>
      </c>
    </row>
    <row r="46" spans="1:13">
      <c r="A46" t="s">
        <v>231</v>
      </c>
      <c r="B46" t="s">
        <v>225</v>
      </c>
      <c r="C46" t="s">
        <v>509</v>
      </c>
      <c r="D46" t="s">
        <v>517</v>
      </c>
      <c r="E46" t="s">
        <v>518</v>
      </c>
      <c r="F46" t="s">
        <v>519</v>
      </c>
      <c r="G46" t="s">
        <v>520</v>
      </c>
      <c r="H46" t="s">
        <v>521</v>
      </c>
      <c r="I46" t="s">
        <v>203</v>
      </c>
      <c r="J46" t="s">
        <v>202</v>
      </c>
      <c r="K46" t="s">
        <v>116</v>
      </c>
      <c r="L46" t="s">
        <v>39</v>
      </c>
      <c r="M46" t="s">
        <v>204</v>
      </c>
    </row>
    <row r="47" spans="1:13">
      <c r="A47" t="s">
        <v>555</v>
      </c>
      <c r="B47" t="s">
        <v>556</v>
      </c>
      <c r="D47" t="s">
        <v>257</v>
      </c>
      <c r="E47" t="s">
        <v>61</v>
      </c>
      <c r="F47" t="s">
        <v>521</v>
      </c>
      <c r="G47" t="s">
        <v>61</v>
      </c>
      <c r="H47" t="s">
        <v>521</v>
      </c>
      <c r="I47" t="s">
        <v>257</v>
      </c>
      <c r="J47" t="s">
        <v>256</v>
      </c>
      <c r="K47" t="s">
        <v>116</v>
      </c>
      <c r="L47" t="s">
        <v>61</v>
      </c>
      <c r="M47" t="s">
        <v>61</v>
      </c>
    </row>
  </sheetData>
  <sortState ref="A2:M47">
    <sortCondition ref="A2:A47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3"/>
  <sheetViews>
    <sheetView workbookViewId="0">
      <selection activeCell="O30" sqref="O30:O36"/>
    </sheetView>
  </sheetViews>
  <sheetFormatPr baseColWidth="10" defaultRowHeight="15" x14ac:dyDescent="0"/>
  <cols>
    <col min="1" max="1" width="12.5" customWidth="1"/>
    <col min="5" max="5" width="14.1640625" customWidth="1"/>
    <col min="6" max="6" width="11.6640625" customWidth="1"/>
    <col min="7" max="7" width="19" customWidth="1"/>
    <col min="8" max="8" width="10.83203125" style="3"/>
    <col min="10" max="11" width="10.83203125" style="3"/>
    <col min="12" max="12" width="45" customWidth="1"/>
    <col min="13" max="13" width="20" customWidth="1"/>
    <col min="14" max="14" width="17.1640625" customWidth="1"/>
  </cols>
  <sheetData>
    <row r="1" spans="1:13" s="12" customFormat="1">
      <c r="A1" s="12" t="s">
        <v>656</v>
      </c>
      <c r="B1" s="12" t="s">
        <v>700</v>
      </c>
      <c r="C1" s="12" t="s">
        <v>654</v>
      </c>
      <c r="D1" s="12" t="s">
        <v>436</v>
      </c>
      <c r="E1" s="12" t="s">
        <v>658</v>
      </c>
      <c r="F1" s="12" t="s">
        <v>706</v>
      </c>
      <c r="G1" s="12" t="s">
        <v>702</v>
      </c>
      <c r="H1" s="19" t="s">
        <v>836</v>
      </c>
      <c r="I1" s="12" t="s">
        <v>672</v>
      </c>
      <c r="J1" s="19" t="s">
        <v>719</v>
      </c>
      <c r="K1" s="19" t="s">
        <v>1061</v>
      </c>
      <c r="L1" s="12" t="s">
        <v>703</v>
      </c>
      <c r="M1" s="12" t="s">
        <v>714</v>
      </c>
    </row>
    <row r="2" spans="1:13">
      <c r="A2" t="s">
        <v>673</v>
      </c>
      <c r="C2" t="s">
        <v>674</v>
      </c>
      <c r="E2" t="str">
        <f>C2&amp;D2</f>
        <v>SS</v>
      </c>
    </row>
    <row r="3" spans="1:13">
      <c r="A3" t="s">
        <v>655</v>
      </c>
      <c r="B3" t="s">
        <v>625</v>
      </c>
      <c r="C3" t="s">
        <v>657</v>
      </c>
      <c r="D3" t="s">
        <v>659</v>
      </c>
      <c r="E3" t="str">
        <f>B3&amp;C3&amp;D3</f>
        <v>RS01PN1A</v>
      </c>
      <c r="G3" t="str">
        <f>IF(ISBLANK(F3),"N/A",F3&amp;"-"&amp;C3&amp;D3)</f>
        <v>N/A</v>
      </c>
      <c r="H3" s="3" t="s">
        <v>840</v>
      </c>
      <c r="I3" t="s">
        <v>674</v>
      </c>
      <c r="J3" s="3" t="s">
        <v>837</v>
      </c>
    </row>
    <row r="4" spans="1:13">
      <c r="A4" t="s">
        <v>667</v>
      </c>
      <c r="B4" t="s">
        <v>625</v>
      </c>
      <c r="C4" t="s">
        <v>291</v>
      </c>
      <c r="D4" t="s">
        <v>661</v>
      </c>
      <c r="E4" t="str">
        <f t="shared" ref="E4:E42" si="0">B4&amp;C4&amp;D4</f>
        <v>RS01MJ01A</v>
      </c>
      <c r="F4" t="s">
        <v>290</v>
      </c>
      <c r="G4" t="str">
        <f>IF(ISBLANK(F4),"N/A",F4&amp;"-"&amp;C4&amp;D4)</f>
        <v>RS01SLBS-MJ01A</v>
      </c>
      <c r="H4" s="3" t="s">
        <v>439</v>
      </c>
      <c r="I4" t="s">
        <v>662</v>
      </c>
      <c r="J4" s="3" t="s">
        <v>461</v>
      </c>
      <c r="K4" s="3" t="s">
        <v>635</v>
      </c>
    </row>
    <row r="5" spans="1:13">
      <c r="A5" t="s">
        <v>667</v>
      </c>
      <c r="B5" t="s">
        <v>625</v>
      </c>
      <c r="C5" t="s">
        <v>660</v>
      </c>
      <c r="D5" t="s">
        <v>661</v>
      </c>
      <c r="E5" t="str">
        <f t="shared" si="0"/>
        <v>RS01LV01A</v>
      </c>
      <c r="F5" s="17" t="s">
        <v>285</v>
      </c>
      <c r="G5" t="str">
        <f>IF(ISBLANK(F5),"N/A",F5&amp;"-"&amp;C5&amp;D5)</f>
        <v>RS01SBVM-LV01A</v>
      </c>
      <c r="H5" s="3" t="s">
        <v>439</v>
      </c>
      <c r="I5" t="s">
        <v>662</v>
      </c>
      <c r="J5" s="3" t="s">
        <v>442</v>
      </c>
      <c r="L5" t="s">
        <v>705</v>
      </c>
      <c r="M5" t="s">
        <v>842</v>
      </c>
    </row>
    <row r="6" spans="1:13">
      <c r="A6" t="s">
        <v>667</v>
      </c>
      <c r="B6" t="s">
        <v>625</v>
      </c>
      <c r="C6" t="s">
        <v>287</v>
      </c>
      <c r="D6" t="s">
        <v>661</v>
      </c>
      <c r="E6" t="str">
        <f t="shared" si="0"/>
        <v>RS01LJ01A</v>
      </c>
      <c r="F6" t="s">
        <v>285</v>
      </c>
      <c r="G6" t="str">
        <f>IF(ISBLANK(F6),"N/A",F6&amp;"-"&amp;C6&amp;D6)</f>
        <v>RS01SBVM-LJ01A</v>
      </c>
      <c r="H6" s="3" t="s">
        <v>439</v>
      </c>
      <c r="I6" t="s">
        <v>664</v>
      </c>
      <c r="J6" s="3" t="s">
        <v>450</v>
      </c>
      <c r="K6" s="3" t="s">
        <v>635</v>
      </c>
    </row>
    <row r="7" spans="1:13">
      <c r="A7" t="s">
        <v>561</v>
      </c>
      <c r="B7" t="s">
        <v>625</v>
      </c>
      <c r="C7" t="s">
        <v>838</v>
      </c>
      <c r="D7" t="s">
        <v>661</v>
      </c>
      <c r="E7" t="str">
        <f>B7&amp;C7&amp;D7</f>
        <v>RS01PD01A</v>
      </c>
      <c r="I7" t="s">
        <v>664</v>
      </c>
      <c r="J7" s="3" t="s">
        <v>461</v>
      </c>
      <c r="L7" t="s">
        <v>839</v>
      </c>
      <c r="M7" t="s">
        <v>716</v>
      </c>
    </row>
    <row r="8" spans="1:13">
      <c r="A8" t="s">
        <v>561</v>
      </c>
      <c r="B8" t="s">
        <v>625</v>
      </c>
      <c r="C8" t="s">
        <v>278</v>
      </c>
      <c r="D8" t="s">
        <v>661</v>
      </c>
      <c r="E8" t="str">
        <f t="shared" si="0"/>
        <v>RS01DP01A</v>
      </c>
      <c r="F8" t="s">
        <v>285</v>
      </c>
      <c r="G8" t="str">
        <f t="shared" ref="G8:G18" si="1">IF(ISBLANK(F8),"N/A",F8&amp;"-"&amp;C8&amp;D8)</f>
        <v>RS01SBVM-DP01A</v>
      </c>
      <c r="I8" s="20" t="s">
        <v>664</v>
      </c>
      <c r="K8" s="3" t="s">
        <v>635</v>
      </c>
    </row>
    <row r="9" spans="1:13">
      <c r="A9" t="s">
        <v>561</v>
      </c>
      <c r="B9" t="s">
        <v>625</v>
      </c>
      <c r="C9" t="s">
        <v>280</v>
      </c>
      <c r="D9" t="s">
        <v>661</v>
      </c>
      <c r="E9" t="str">
        <f t="shared" si="0"/>
        <v>RS01PC01A</v>
      </c>
      <c r="F9" t="s">
        <v>285</v>
      </c>
      <c r="G9" t="str">
        <f t="shared" si="1"/>
        <v>RS01SBVM-PC01A</v>
      </c>
      <c r="H9" s="3" t="s">
        <v>439</v>
      </c>
      <c r="I9" t="s">
        <v>664</v>
      </c>
      <c r="J9" s="3" t="s">
        <v>442</v>
      </c>
      <c r="K9" s="3" t="s">
        <v>635</v>
      </c>
    </row>
    <row r="10" spans="1:13">
      <c r="A10" t="s">
        <v>561</v>
      </c>
      <c r="B10" t="s">
        <v>625</v>
      </c>
      <c r="C10" t="s">
        <v>663</v>
      </c>
      <c r="D10" t="s">
        <v>661</v>
      </c>
      <c r="E10" t="str">
        <f t="shared" si="0"/>
        <v>RS01SC01A</v>
      </c>
      <c r="F10" s="17" t="s">
        <v>285</v>
      </c>
      <c r="G10" t="str">
        <f t="shared" si="1"/>
        <v>RS01SBVM-SC01A</v>
      </c>
      <c r="H10" s="3" t="s">
        <v>439</v>
      </c>
      <c r="I10" t="s">
        <v>665</v>
      </c>
      <c r="J10" s="3" t="s">
        <v>442</v>
      </c>
      <c r="L10" t="s">
        <v>704</v>
      </c>
      <c r="M10" t="s">
        <v>842</v>
      </c>
    </row>
    <row r="11" spans="1:13">
      <c r="A11" t="s">
        <v>561</v>
      </c>
      <c r="B11" t="s">
        <v>625</v>
      </c>
      <c r="C11" t="s">
        <v>282</v>
      </c>
      <c r="D11" t="s">
        <v>661</v>
      </c>
      <c r="E11" t="str">
        <f t="shared" si="0"/>
        <v>RS01SF01A</v>
      </c>
      <c r="F11" t="s">
        <v>285</v>
      </c>
      <c r="G11" t="str">
        <f t="shared" si="1"/>
        <v>RS01SBVM-SF01A</v>
      </c>
      <c r="H11" s="3" t="s">
        <v>439</v>
      </c>
      <c r="I11" t="s">
        <v>666</v>
      </c>
      <c r="J11" s="3" t="s">
        <v>446</v>
      </c>
      <c r="K11" s="3" t="s">
        <v>635</v>
      </c>
    </row>
    <row r="12" spans="1:13">
      <c r="A12" t="s">
        <v>655</v>
      </c>
      <c r="B12" t="s">
        <v>625</v>
      </c>
      <c r="C12" t="s">
        <v>657</v>
      </c>
      <c r="D12" t="s">
        <v>668</v>
      </c>
      <c r="E12" t="str">
        <f t="shared" si="0"/>
        <v>RS01PN1B</v>
      </c>
      <c r="G12" t="str">
        <f t="shared" si="1"/>
        <v>N/A</v>
      </c>
      <c r="H12" s="3" t="s">
        <v>840</v>
      </c>
      <c r="I12" t="s">
        <v>662</v>
      </c>
      <c r="J12" s="3" t="s">
        <v>841</v>
      </c>
    </row>
    <row r="13" spans="1:13">
      <c r="A13" t="s">
        <v>667</v>
      </c>
      <c r="B13" t="s">
        <v>625</v>
      </c>
      <c r="C13" t="s">
        <v>660</v>
      </c>
      <c r="D13" t="s">
        <v>669</v>
      </c>
      <c r="E13" t="str">
        <f t="shared" si="0"/>
        <v>RS01LV01B</v>
      </c>
      <c r="F13" s="17" t="s">
        <v>294</v>
      </c>
      <c r="G13" t="str">
        <f t="shared" si="1"/>
        <v>RS01SUM1-LV01B</v>
      </c>
      <c r="H13" s="3" t="s">
        <v>439</v>
      </c>
      <c r="I13" t="s">
        <v>670</v>
      </c>
      <c r="J13" s="3" t="s">
        <v>442</v>
      </c>
      <c r="L13" t="s">
        <v>705</v>
      </c>
      <c r="M13" t="s">
        <v>842</v>
      </c>
    </row>
    <row r="14" spans="1:13">
      <c r="A14" t="s">
        <v>667</v>
      </c>
      <c r="B14" t="s">
        <v>625</v>
      </c>
      <c r="C14" t="s">
        <v>291</v>
      </c>
      <c r="D14" t="s">
        <v>669</v>
      </c>
      <c r="E14" t="str">
        <f t="shared" si="0"/>
        <v>RS01MJ01B</v>
      </c>
      <c r="F14" t="s">
        <v>296</v>
      </c>
      <c r="G14" t="str">
        <f t="shared" si="1"/>
        <v>RS01SUM2-MJ01B</v>
      </c>
      <c r="H14" s="3" t="s">
        <v>439</v>
      </c>
      <c r="I14" t="s">
        <v>671</v>
      </c>
      <c r="J14" s="3" t="s">
        <v>442</v>
      </c>
      <c r="K14" s="3" t="s">
        <v>635</v>
      </c>
    </row>
    <row r="15" spans="1:13">
      <c r="A15" t="s">
        <v>667</v>
      </c>
      <c r="B15" t="s">
        <v>625</v>
      </c>
      <c r="C15" t="s">
        <v>287</v>
      </c>
      <c r="D15" t="s">
        <v>669</v>
      </c>
      <c r="E15" t="str">
        <f t="shared" si="0"/>
        <v>RS01LJ01B</v>
      </c>
      <c r="F15" t="s">
        <v>294</v>
      </c>
      <c r="G15" t="str">
        <f t="shared" si="1"/>
        <v>RS01SUM1-LJ01B</v>
      </c>
      <c r="H15" s="3" t="s">
        <v>439</v>
      </c>
      <c r="I15" t="s">
        <v>671</v>
      </c>
      <c r="J15" s="3" t="s">
        <v>450</v>
      </c>
      <c r="K15" s="3" t="s">
        <v>635</v>
      </c>
    </row>
    <row r="16" spans="1:13">
      <c r="A16" t="s">
        <v>655</v>
      </c>
      <c r="B16" t="s">
        <v>578</v>
      </c>
      <c r="C16" t="s">
        <v>657</v>
      </c>
      <c r="D16" t="s">
        <v>675</v>
      </c>
      <c r="E16" t="str">
        <f t="shared" si="0"/>
        <v>CE04PN1C</v>
      </c>
      <c r="G16" t="str">
        <f t="shared" si="1"/>
        <v>N/A</v>
      </c>
      <c r="H16" s="3" t="s">
        <v>840</v>
      </c>
      <c r="I16" t="s">
        <v>670</v>
      </c>
      <c r="J16" s="3" t="s">
        <v>841</v>
      </c>
    </row>
    <row r="17" spans="1:15">
      <c r="A17" t="s">
        <v>667</v>
      </c>
      <c r="B17" t="s">
        <v>578</v>
      </c>
      <c r="C17" t="s">
        <v>660</v>
      </c>
      <c r="D17" t="s">
        <v>676</v>
      </c>
      <c r="E17" t="str">
        <f t="shared" si="0"/>
        <v>CE04LV01C</v>
      </c>
      <c r="F17" s="17" t="s">
        <v>277</v>
      </c>
      <c r="G17" t="str">
        <f t="shared" si="1"/>
        <v>CE04OSHY-LV01C</v>
      </c>
      <c r="H17" s="3" t="s">
        <v>439</v>
      </c>
      <c r="I17" t="s">
        <v>677</v>
      </c>
      <c r="J17" s="3" t="s">
        <v>442</v>
      </c>
      <c r="L17" s="17" t="s">
        <v>834</v>
      </c>
      <c r="M17" t="s">
        <v>842</v>
      </c>
    </row>
    <row r="18" spans="1:15">
      <c r="A18" t="s">
        <v>667</v>
      </c>
      <c r="B18" t="s">
        <v>578</v>
      </c>
      <c r="C18" t="s">
        <v>287</v>
      </c>
      <c r="D18" t="s">
        <v>676</v>
      </c>
      <c r="E18" t="str">
        <f t="shared" si="0"/>
        <v>CE04LJ01C</v>
      </c>
      <c r="F18" t="s">
        <v>139</v>
      </c>
      <c r="G18" t="str">
        <f t="shared" si="1"/>
        <v>CE04OSBP-LJ01C</v>
      </c>
      <c r="H18" s="3" t="s">
        <v>439</v>
      </c>
      <c r="I18" t="s">
        <v>678</v>
      </c>
      <c r="J18" s="3" t="s">
        <v>450</v>
      </c>
      <c r="K18" s="3" t="s">
        <v>635</v>
      </c>
    </row>
    <row r="19" spans="1:15">
      <c r="A19" t="s">
        <v>561</v>
      </c>
      <c r="B19" t="s">
        <v>578</v>
      </c>
      <c r="C19" t="s">
        <v>838</v>
      </c>
      <c r="D19" t="s">
        <v>669</v>
      </c>
      <c r="E19" t="str">
        <f t="shared" si="0"/>
        <v>CE04PD01B</v>
      </c>
      <c r="I19" t="s">
        <v>678</v>
      </c>
      <c r="J19" s="3" t="s">
        <v>461</v>
      </c>
    </row>
    <row r="20" spans="1:15">
      <c r="A20" t="s">
        <v>561</v>
      </c>
      <c r="B20" t="s">
        <v>578</v>
      </c>
      <c r="C20" t="s">
        <v>278</v>
      </c>
      <c r="D20" t="s">
        <v>669</v>
      </c>
      <c r="E20" t="str">
        <f t="shared" si="0"/>
        <v>CE04DP01B</v>
      </c>
      <c r="F20" t="s">
        <v>277</v>
      </c>
      <c r="G20" t="str">
        <f t="shared" ref="G20:G31" si="2">IF(ISBLANK(F20),"N/A",F20&amp;"-"&amp;C20&amp;D20)</f>
        <v>CE04OSHY-DP01B</v>
      </c>
      <c r="I20" s="20" t="s">
        <v>678</v>
      </c>
      <c r="K20" s="3" t="s">
        <v>635</v>
      </c>
    </row>
    <row r="21" spans="1:15">
      <c r="A21" t="s">
        <v>561</v>
      </c>
      <c r="B21" t="s">
        <v>578</v>
      </c>
      <c r="C21" t="s">
        <v>280</v>
      </c>
      <c r="D21" t="s">
        <v>669</v>
      </c>
      <c r="E21" t="str">
        <f t="shared" si="0"/>
        <v>CE04PC01B</v>
      </c>
      <c r="F21" t="s">
        <v>277</v>
      </c>
      <c r="G21" t="str">
        <f t="shared" si="2"/>
        <v>CE04OSHY-PC01B</v>
      </c>
      <c r="H21" s="3" t="s">
        <v>439</v>
      </c>
      <c r="I21" t="s">
        <v>678</v>
      </c>
      <c r="J21" s="3" t="s">
        <v>442</v>
      </c>
      <c r="K21" s="3" t="s">
        <v>635</v>
      </c>
    </row>
    <row r="22" spans="1:15">
      <c r="A22" t="s">
        <v>561</v>
      </c>
      <c r="B22" t="s">
        <v>578</v>
      </c>
      <c r="C22" t="s">
        <v>663</v>
      </c>
      <c r="D22" t="s">
        <v>669</v>
      </c>
      <c r="E22" t="str">
        <f t="shared" si="0"/>
        <v>CE04SC01B</v>
      </c>
      <c r="G22" t="str">
        <f t="shared" si="2"/>
        <v>N/A</v>
      </c>
      <c r="H22" s="3" t="s">
        <v>439</v>
      </c>
      <c r="I22" t="s">
        <v>679</v>
      </c>
      <c r="J22" s="3" t="s">
        <v>442</v>
      </c>
      <c r="L22" t="s">
        <v>704</v>
      </c>
    </row>
    <row r="23" spans="1:15">
      <c r="A23" t="s">
        <v>561</v>
      </c>
      <c r="B23" t="s">
        <v>578</v>
      </c>
      <c r="C23" t="s">
        <v>282</v>
      </c>
      <c r="D23" t="s">
        <v>669</v>
      </c>
      <c r="E23" t="str">
        <f t="shared" si="0"/>
        <v>CE04SF01B</v>
      </c>
      <c r="F23" t="s">
        <v>277</v>
      </c>
      <c r="G23" t="str">
        <f t="shared" si="2"/>
        <v>CE04OSHY-SF01B</v>
      </c>
      <c r="H23" s="3" t="s">
        <v>439</v>
      </c>
      <c r="I23" t="s">
        <v>680</v>
      </c>
      <c r="J23" s="3" t="s">
        <v>446</v>
      </c>
      <c r="K23" s="22" t="s">
        <v>635</v>
      </c>
    </row>
    <row r="24" spans="1:15">
      <c r="A24" t="s">
        <v>655</v>
      </c>
      <c r="B24" t="s">
        <v>576</v>
      </c>
      <c r="C24" t="s">
        <v>657</v>
      </c>
      <c r="D24" t="s">
        <v>681</v>
      </c>
      <c r="E24" t="str">
        <f t="shared" si="0"/>
        <v>CE02PN1D</v>
      </c>
      <c r="G24" t="str">
        <f t="shared" si="2"/>
        <v>N/A</v>
      </c>
      <c r="H24" s="3" t="s">
        <v>840</v>
      </c>
      <c r="I24" t="s">
        <v>677</v>
      </c>
      <c r="J24" s="3" t="s">
        <v>841</v>
      </c>
    </row>
    <row r="25" spans="1:15">
      <c r="A25" t="s">
        <v>667</v>
      </c>
      <c r="B25" t="s">
        <v>576</v>
      </c>
      <c r="C25" t="s">
        <v>291</v>
      </c>
      <c r="D25" t="s">
        <v>676</v>
      </c>
      <c r="E25" t="str">
        <f t="shared" si="0"/>
        <v>CE02MJ01C</v>
      </c>
      <c r="F25" t="s">
        <v>124</v>
      </c>
      <c r="G25" t="str">
        <f t="shared" si="2"/>
        <v>CE02SHBP-MJ01C</v>
      </c>
      <c r="H25" s="3" t="s">
        <v>439</v>
      </c>
      <c r="I25" t="s">
        <v>684</v>
      </c>
      <c r="J25" s="3" t="s">
        <v>442</v>
      </c>
      <c r="K25" s="3" t="s">
        <v>635</v>
      </c>
      <c r="L25" s="18"/>
    </row>
    <row r="26" spans="1:15">
      <c r="A26" t="s">
        <v>667</v>
      </c>
      <c r="B26" t="s">
        <v>576</v>
      </c>
      <c r="C26" t="s">
        <v>287</v>
      </c>
      <c r="D26" t="s">
        <v>682</v>
      </c>
      <c r="E26" t="str">
        <f t="shared" si="0"/>
        <v>CE02LJ01D</v>
      </c>
      <c r="F26" t="s">
        <v>124</v>
      </c>
      <c r="G26" t="str">
        <f t="shared" si="2"/>
        <v>CE02SHBP-LJ01D</v>
      </c>
      <c r="H26" s="3" t="s">
        <v>439</v>
      </c>
      <c r="I26" t="s">
        <v>683</v>
      </c>
      <c r="J26" s="3" t="s">
        <v>450</v>
      </c>
      <c r="K26" s="3" t="s">
        <v>635</v>
      </c>
      <c r="L26" s="18"/>
    </row>
    <row r="27" spans="1:15">
      <c r="A27" t="s">
        <v>655</v>
      </c>
      <c r="B27" t="s">
        <v>701</v>
      </c>
      <c r="C27" t="s">
        <v>657</v>
      </c>
      <c r="D27" t="s">
        <v>685</v>
      </c>
      <c r="E27" t="str">
        <f t="shared" si="0"/>
        <v>RS05PN5A</v>
      </c>
      <c r="G27" t="str">
        <f t="shared" si="2"/>
        <v>N/A</v>
      </c>
      <c r="H27" s="3" t="s">
        <v>840</v>
      </c>
      <c r="I27" t="s">
        <v>674</v>
      </c>
      <c r="J27" s="3" t="s">
        <v>837</v>
      </c>
    </row>
    <row r="28" spans="1:15">
      <c r="A28" t="s">
        <v>655</v>
      </c>
      <c r="B28" t="s">
        <v>627</v>
      </c>
      <c r="C28" t="s">
        <v>657</v>
      </c>
      <c r="D28" t="s">
        <v>686</v>
      </c>
      <c r="E28" t="str">
        <f t="shared" si="0"/>
        <v>RS03PN3A</v>
      </c>
      <c r="G28" t="str">
        <f t="shared" si="2"/>
        <v>N/A</v>
      </c>
      <c r="H28" s="3" t="s">
        <v>840</v>
      </c>
      <c r="I28" t="s">
        <v>687</v>
      </c>
      <c r="J28" s="3" t="s">
        <v>841</v>
      </c>
    </row>
    <row r="29" spans="1:15">
      <c r="A29" t="s">
        <v>667</v>
      </c>
      <c r="B29" t="s">
        <v>627</v>
      </c>
      <c r="C29" t="s">
        <v>291</v>
      </c>
      <c r="D29" t="s">
        <v>688</v>
      </c>
      <c r="E29" t="str">
        <f t="shared" si="0"/>
        <v>RS03MJ03A</v>
      </c>
      <c r="F29" t="s">
        <v>302</v>
      </c>
      <c r="G29" t="str">
        <f t="shared" si="2"/>
        <v>RS03AXBS-MJ03A</v>
      </c>
      <c r="H29" s="3" t="s">
        <v>439</v>
      </c>
      <c r="I29" t="s">
        <v>689</v>
      </c>
      <c r="J29" s="3" t="s">
        <v>461</v>
      </c>
      <c r="K29" s="3" t="s">
        <v>635</v>
      </c>
    </row>
    <row r="30" spans="1:15">
      <c r="A30" t="s">
        <v>667</v>
      </c>
      <c r="B30" t="s">
        <v>627</v>
      </c>
      <c r="C30" t="s">
        <v>660</v>
      </c>
      <c r="D30" t="s">
        <v>688</v>
      </c>
      <c r="E30" t="str">
        <f t="shared" si="0"/>
        <v>RS03LV03A</v>
      </c>
      <c r="F30" s="17" t="s">
        <v>304</v>
      </c>
      <c r="G30" t="str">
        <f t="shared" si="2"/>
        <v>RS03AXVM-LV03A</v>
      </c>
      <c r="H30" s="3" t="s">
        <v>439</v>
      </c>
      <c r="I30" t="s">
        <v>689</v>
      </c>
      <c r="J30" s="3" t="s">
        <v>442</v>
      </c>
      <c r="L30" t="s">
        <v>705</v>
      </c>
      <c r="M30" t="s">
        <v>842</v>
      </c>
      <c r="O30" t="s">
        <v>707</v>
      </c>
    </row>
    <row r="31" spans="1:15">
      <c r="A31" t="s">
        <v>667</v>
      </c>
      <c r="B31" t="s">
        <v>627</v>
      </c>
      <c r="C31" t="s">
        <v>287</v>
      </c>
      <c r="D31" t="s">
        <v>688</v>
      </c>
      <c r="E31" t="str">
        <f t="shared" si="0"/>
        <v>RS03LJ03A</v>
      </c>
      <c r="F31" t="s">
        <v>304</v>
      </c>
      <c r="G31" t="str">
        <f t="shared" si="2"/>
        <v>RS03AXVM-LJ03A</v>
      </c>
      <c r="H31" s="3" t="s">
        <v>439</v>
      </c>
      <c r="I31" t="s">
        <v>690</v>
      </c>
      <c r="J31" s="3" t="s">
        <v>450</v>
      </c>
      <c r="K31" s="3" t="s">
        <v>635</v>
      </c>
      <c r="O31" t="s">
        <v>708</v>
      </c>
    </row>
    <row r="32" spans="1:15">
      <c r="A32" t="s">
        <v>561</v>
      </c>
      <c r="B32" t="s">
        <v>627</v>
      </c>
      <c r="C32" t="s">
        <v>838</v>
      </c>
      <c r="D32" t="s">
        <v>688</v>
      </c>
      <c r="E32" t="str">
        <f t="shared" si="0"/>
        <v>RS03PD03A</v>
      </c>
      <c r="I32" t="s">
        <v>690</v>
      </c>
      <c r="J32" s="3" t="s">
        <v>461</v>
      </c>
      <c r="O32" t="s">
        <v>709</v>
      </c>
    </row>
    <row r="33" spans="1:15">
      <c r="A33" t="s">
        <v>561</v>
      </c>
      <c r="B33" t="s">
        <v>627</v>
      </c>
      <c r="C33" t="s">
        <v>278</v>
      </c>
      <c r="D33" t="s">
        <v>688</v>
      </c>
      <c r="E33" t="str">
        <f t="shared" si="0"/>
        <v>RS03DP03A</v>
      </c>
      <c r="F33" t="s">
        <v>304</v>
      </c>
      <c r="G33" t="str">
        <f t="shared" ref="G33:G43" si="3">IF(ISBLANK(F33),"N/A",F33&amp;"-"&amp;C33&amp;D33)</f>
        <v>RS03AXVM-DP03A</v>
      </c>
      <c r="I33" s="20" t="s">
        <v>690</v>
      </c>
      <c r="K33" s="3" t="s">
        <v>635</v>
      </c>
      <c r="O33" t="s">
        <v>710</v>
      </c>
    </row>
    <row r="34" spans="1:15">
      <c r="A34" t="s">
        <v>561</v>
      </c>
      <c r="B34" t="s">
        <v>627</v>
      </c>
      <c r="C34" t="s">
        <v>280</v>
      </c>
      <c r="D34" t="s">
        <v>688</v>
      </c>
      <c r="E34" t="str">
        <f t="shared" si="0"/>
        <v>RS03PC03A</v>
      </c>
      <c r="F34" t="s">
        <v>304</v>
      </c>
      <c r="G34" t="str">
        <f t="shared" si="3"/>
        <v>RS03AXVM-PC03A</v>
      </c>
      <c r="H34" s="3" t="s">
        <v>439</v>
      </c>
      <c r="I34" t="s">
        <v>690</v>
      </c>
      <c r="J34" s="3" t="s">
        <v>442</v>
      </c>
      <c r="K34" s="3" t="s">
        <v>635</v>
      </c>
      <c r="O34" t="s">
        <v>711</v>
      </c>
    </row>
    <row r="35" spans="1:15">
      <c r="A35" t="s">
        <v>561</v>
      </c>
      <c r="B35" t="s">
        <v>627</v>
      </c>
      <c r="C35" t="s">
        <v>663</v>
      </c>
      <c r="D35" t="s">
        <v>688</v>
      </c>
      <c r="E35" t="str">
        <f t="shared" si="0"/>
        <v>RS03SC03A</v>
      </c>
      <c r="F35" s="17" t="s">
        <v>304</v>
      </c>
      <c r="G35" t="str">
        <f t="shared" si="3"/>
        <v>RS03AXVM-SC03A</v>
      </c>
      <c r="H35" s="3" t="s">
        <v>439</v>
      </c>
      <c r="I35" t="s">
        <v>691</v>
      </c>
      <c r="J35" s="3" t="s">
        <v>442</v>
      </c>
      <c r="L35" t="s">
        <v>704</v>
      </c>
      <c r="M35" t="s">
        <v>842</v>
      </c>
      <c r="O35" t="s">
        <v>712</v>
      </c>
    </row>
    <row r="36" spans="1:15">
      <c r="A36" t="s">
        <v>561</v>
      </c>
      <c r="B36" t="s">
        <v>627</v>
      </c>
      <c r="C36" t="s">
        <v>282</v>
      </c>
      <c r="D36" t="s">
        <v>688</v>
      </c>
      <c r="E36" t="str">
        <f t="shared" si="0"/>
        <v>RS03SF03A</v>
      </c>
      <c r="F36" t="s">
        <v>304</v>
      </c>
      <c r="G36" t="str">
        <f t="shared" si="3"/>
        <v>RS03AXVM-SF03A</v>
      </c>
      <c r="H36" s="3" t="s">
        <v>439</v>
      </c>
      <c r="I36" t="s">
        <v>692</v>
      </c>
      <c r="J36" s="3" t="s">
        <v>446</v>
      </c>
      <c r="K36" s="3" t="s">
        <v>635</v>
      </c>
      <c r="O36" t="s">
        <v>713</v>
      </c>
    </row>
    <row r="37" spans="1:15">
      <c r="A37" t="s">
        <v>655</v>
      </c>
      <c r="B37" t="s">
        <v>627</v>
      </c>
      <c r="C37" t="s">
        <v>657</v>
      </c>
      <c r="D37" t="s">
        <v>693</v>
      </c>
      <c r="E37" t="str">
        <f t="shared" si="0"/>
        <v>RS03PN3B</v>
      </c>
      <c r="G37" t="str">
        <f t="shared" si="3"/>
        <v>N/A</v>
      </c>
      <c r="H37" s="3" t="s">
        <v>840</v>
      </c>
      <c r="I37" t="s">
        <v>689</v>
      </c>
      <c r="J37" s="3" t="s">
        <v>841</v>
      </c>
    </row>
    <row r="38" spans="1:15">
      <c r="A38" t="s">
        <v>667</v>
      </c>
      <c r="B38" t="s">
        <v>627</v>
      </c>
      <c r="C38" t="s">
        <v>291</v>
      </c>
      <c r="D38" t="s">
        <v>694</v>
      </c>
      <c r="E38" t="str">
        <f t="shared" si="0"/>
        <v>RS03MJ03B</v>
      </c>
      <c r="F38" t="s">
        <v>298</v>
      </c>
      <c r="G38" t="str">
        <f t="shared" si="3"/>
        <v>RS03ASHS-MJ03B</v>
      </c>
      <c r="H38" s="3" t="s">
        <v>439</v>
      </c>
      <c r="I38" t="s">
        <v>695</v>
      </c>
      <c r="J38" s="3" t="s">
        <v>442</v>
      </c>
      <c r="K38" s="3" t="s">
        <v>635</v>
      </c>
    </row>
    <row r="39" spans="1:15">
      <c r="A39" t="s">
        <v>667</v>
      </c>
      <c r="B39" t="s">
        <v>627</v>
      </c>
      <c r="C39" t="s">
        <v>291</v>
      </c>
      <c r="D39" t="s">
        <v>696</v>
      </c>
      <c r="E39" t="str">
        <f t="shared" si="0"/>
        <v>RS03MJ03C</v>
      </c>
      <c r="F39" t="s">
        <v>310</v>
      </c>
      <c r="G39" t="str">
        <f t="shared" si="3"/>
        <v>RS03INT1-MJ03C</v>
      </c>
      <c r="H39" s="3" t="s">
        <v>439</v>
      </c>
      <c r="I39" t="s">
        <v>695</v>
      </c>
      <c r="J39" s="3" t="s">
        <v>461</v>
      </c>
      <c r="K39" s="3" t="s">
        <v>635</v>
      </c>
    </row>
    <row r="40" spans="1:15">
      <c r="A40" t="s">
        <v>667</v>
      </c>
      <c r="B40" t="s">
        <v>627</v>
      </c>
      <c r="C40" t="s">
        <v>291</v>
      </c>
      <c r="D40" t="s">
        <v>697</v>
      </c>
      <c r="E40" t="str">
        <f t="shared" si="0"/>
        <v>RS03MJ03D</v>
      </c>
      <c r="F40" t="s">
        <v>312</v>
      </c>
      <c r="G40" t="str">
        <f t="shared" si="3"/>
        <v>RS03INT2-MJ03D</v>
      </c>
      <c r="H40" s="3" t="s">
        <v>439</v>
      </c>
      <c r="I40" t="s">
        <v>695</v>
      </c>
      <c r="J40" s="3" t="s">
        <v>446</v>
      </c>
      <c r="K40" s="3" t="s">
        <v>635</v>
      </c>
    </row>
    <row r="41" spans="1:15">
      <c r="A41" t="s">
        <v>667</v>
      </c>
      <c r="B41" t="s">
        <v>627</v>
      </c>
      <c r="C41" t="s">
        <v>291</v>
      </c>
      <c r="D41" t="s">
        <v>698</v>
      </c>
      <c r="E41" t="str">
        <f t="shared" si="0"/>
        <v>RS03MJ03E</v>
      </c>
      <c r="F41" t="s">
        <v>308</v>
      </c>
      <c r="G41" t="str">
        <f t="shared" si="3"/>
        <v>RS03ECAL-MJ03E</v>
      </c>
      <c r="H41" s="3" t="s">
        <v>439</v>
      </c>
      <c r="I41" t="s">
        <v>695</v>
      </c>
      <c r="J41" s="3" t="s">
        <v>450</v>
      </c>
      <c r="K41" s="3" t="s">
        <v>635</v>
      </c>
    </row>
    <row r="42" spans="1:15">
      <c r="A42" t="s">
        <v>667</v>
      </c>
      <c r="B42" t="s">
        <v>627</v>
      </c>
      <c r="C42" t="s">
        <v>291</v>
      </c>
      <c r="D42" t="s">
        <v>699</v>
      </c>
      <c r="E42" t="str">
        <f t="shared" si="0"/>
        <v>RS03MJ03F</v>
      </c>
      <c r="F42" t="s">
        <v>306</v>
      </c>
      <c r="G42" t="str">
        <f t="shared" si="3"/>
        <v>RS03CCAL-MJ03F</v>
      </c>
      <c r="H42" s="3" t="s">
        <v>439</v>
      </c>
      <c r="I42" t="s">
        <v>695</v>
      </c>
      <c r="J42" s="3" t="s">
        <v>439</v>
      </c>
      <c r="K42" s="3" t="s">
        <v>635</v>
      </c>
    </row>
    <row r="43" spans="1:15">
      <c r="A43" t="s">
        <v>561</v>
      </c>
      <c r="B43" t="s">
        <v>627</v>
      </c>
      <c r="C43" t="s">
        <v>299</v>
      </c>
      <c r="D43" t="s">
        <v>688</v>
      </c>
      <c r="E43" t="str">
        <f>B43&amp;C43&amp;D43</f>
        <v>RS03ID03A</v>
      </c>
      <c r="F43" t="s">
        <v>298</v>
      </c>
      <c r="G43" t="str">
        <f t="shared" si="3"/>
        <v>RS03ASHS-ID03A</v>
      </c>
      <c r="I43" t="s">
        <v>695</v>
      </c>
      <c r="J43" s="3" t="s">
        <v>451</v>
      </c>
      <c r="K43" s="3" t="s">
        <v>635</v>
      </c>
      <c r="L43" s="17" t="s">
        <v>835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5" sqref="C5"/>
    </sheetView>
  </sheetViews>
  <sheetFormatPr baseColWidth="10" defaultRowHeight="15" x14ac:dyDescent="0"/>
  <cols>
    <col min="1" max="1" width="12" customWidth="1"/>
    <col min="2" max="2" width="20.5" customWidth="1"/>
    <col min="3" max="4" width="25.6640625" customWidth="1"/>
    <col min="5" max="5" width="22.5" customWidth="1"/>
    <col min="6" max="6" width="11.1640625" customWidth="1"/>
  </cols>
  <sheetData>
    <row r="1" spans="1:7" s="12" customFormat="1">
      <c r="A1" s="12" t="s">
        <v>99</v>
      </c>
      <c r="B1" s="12" t="s">
        <v>630</v>
      </c>
      <c r="C1" s="25" t="s">
        <v>100</v>
      </c>
      <c r="D1" s="25" t="s">
        <v>833</v>
      </c>
      <c r="E1" s="25" t="s">
        <v>1062</v>
      </c>
      <c r="F1" s="12" t="s">
        <v>429</v>
      </c>
      <c r="G1" s="12" t="s">
        <v>714</v>
      </c>
    </row>
    <row r="2" spans="1:7">
      <c r="A2" t="s">
        <v>430</v>
      </c>
      <c r="B2" t="s">
        <v>558</v>
      </c>
      <c r="C2" s="11" t="s">
        <v>113</v>
      </c>
      <c r="D2" s="11" t="s">
        <v>1043</v>
      </c>
      <c r="E2" s="11" t="s">
        <v>113</v>
      </c>
      <c r="F2" t="s">
        <v>7</v>
      </c>
    </row>
    <row r="3" spans="1:7">
      <c r="A3" t="s">
        <v>121</v>
      </c>
      <c r="B3" t="s">
        <v>559</v>
      </c>
      <c r="C3" s="11" t="s">
        <v>165</v>
      </c>
      <c r="D3" s="11" t="s">
        <v>1044</v>
      </c>
      <c r="E3" s="11" t="s">
        <v>1064</v>
      </c>
      <c r="F3" t="s">
        <v>27</v>
      </c>
    </row>
    <row r="4" spans="1:7">
      <c r="A4" t="s">
        <v>431</v>
      </c>
      <c r="B4" t="s">
        <v>191</v>
      </c>
      <c r="C4" s="5" t="s">
        <v>191</v>
      </c>
      <c r="D4" s="11" t="s">
        <v>1045</v>
      </c>
      <c r="E4" s="11" t="s">
        <v>1045</v>
      </c>
      <c r="F4" t="s">
        <v>27</v>
      </c>
    </row>
    <row r="5" spans="1:7">
      <c r="A5" t="s">
        <v>432</v>
      </c>
      <c r="B5" t="s">
        <v>209</v>
      </c>
      <c r="C5" s="5" t="s">
        <v>209</v>
      </c>
      <c r="D5" s="11" t="s">
        <v>1046</v>
      </c>
      <c r="E5" s="11" t="s">
        <v>1046</v>
      </c>
      <c r="F5" t="s">
        <v>27</v>
      </c>
    </row>
    <row r="6" spans="1:7">
      <c r="A6" t="s">
        <v>195</v>
      </c>
      <c r="B6" t="s">
        <v>218</v>
      </c>
      <c r="C6" s="5" t="s">
        <v>218</v>
      </c>
      <c r="D6" s="11" t="s">
        <v>1047</v>
      </c>
      <c r="E6" s="11" t="s">
        <v>1047</v>
      </c>
      <c r="F6" t="s">
        <v>27</v>
      </c>
    </row>
    <row r="7" spans="1:7">
      <c r="A7" t="s">
        <v>433</v>
      </c>
      <c r="B7" t="s">
        <v>225</v>
      </c>
      <c r="C7" s="5" t="s">
        <v>225</v>
      </c>
      <c r="D7" s="11" t="s">
        <v>1048</v>
      </c>
      <c r="E7" s="11" t="s">
        <v>1048</v>
      </c>
      <c r="F7" t="s">
        <v>27</v>
      </c>
    </row>
    <row r="8" spans="1:7">
      <c r="A8" t="s">
        <v>434</v>
      </c>
      <c r="B8" t="s">
        <v>286</v>
      </c>
      <c r="C8" s="5" t="s">
        <v>286</v>
      </c>
      <c r="D8" s="5" t="s">
        <v>286</v>
      </c>
      <c r="E8" s="11" t="s">
        <v>1063</v>
      </c>
      <c r="F8" t="s">
        <v>435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A2" sqref="A2"/>
    </sheetView>
  </sheetViews>
  <sheetFormatPr baseColWidth="10" defaultRowHeight="15" x14ac:dyDescent="0"/>
  <cols>
    <col min="1" max="1" width="12" bestFit="1" customWidth="1"/>
    <col min="2" max="2" width="33.1640625" bestFit="1" customWidth="1"/>
    <col min="3" max="3" width="23.33203125" customWidth="1"/>
    <col min="4" max="4" width="21.83203125" customWidth="1"/>
    <col min="5" max="5" width="37.83203125" customWidth="1"/>
    <col min="6" max="6" width="25.33203125" customWidth="1"/>
    <col min="7" max="7" width="11.5" customWidth="1"/>
    <col min="10" max="10" width="24.1640625" bestFit="1" customWidth="1"/>
  </cols>
  <sheetData>
    <row r="1" spans="1:7" s="12" customFormat="1">
      <c r="A1" s="12" t="s">
        <v>99</v>
      </c>
      <c r="B1" s="12" t="s">
        <v>630</v>
      </c>
      <c r="C1" s="12" t="s">
        <v>103</v>
      </c>
      <c r="D1" s="25" t="s">
        <v>629</v>
      </c>
      <c r="E1" s="12" t="s">
        <v>631</v>
      </c>
      <c r="F1" s="25" t="s">
        <v>1062</v>
      </c>
      <c r="G1" s="12" t="s">
        <v>714</v>
      </c>
    </row>
    <row r="2" spans="1:7">
      <c r="A2" t="s">
        <v>574</v>
      </c>
      <c r="B2" t="s">
        <v>575</v>
      </c>
      <c r="C2" t="str">
        <f>VLOOKUP(LEFT(A2,2),Arrays!$A$2:$D$8,3,FALSE)</f>
        <v>Coastal Endurance</v>
      </c>
      <c r="D2" s="5"/>
      <c r="E2" t="str">
        <f>C2 &amp; IF(ISBLANK(D2),"", " " &amp; D2)</f>
        <v>Coastal Endurance</v>
      </c>
      <c r="F2" s="11" t="s">
        <v>1063</v>
      </c>
    </row>
    <row r="3" spans="1:7">
      <c r="A3" t="s">
        <v>576</v>
      </c>
      <c r="B3" t="s">
        <v>577</v>
      </c>
      <c r="C3" t="str">
        <f>VLOOKUP(LEFT(A3,2),Arrays!$A$2:$D$8,3,FALSE)</f>
        <v>Coastal Endurance</v>
      </c>
      <c r="D3" s="5"/>
      <c r="E3" t="str">
        <f t="shared" ref="E3:E32" si="0">C3 &amp; IF(ISBLANK(D3),"", " " &amp; D3)</f>
        <v>Coastal Endurance</v>
      </c>
      <c r="F3" s="11" t="s">
        <v>1063</v>
      </c>
    </row>
    <row r="4" spans="1:7">
      <c r="A4" t="s">
        <v>578</v>
      </c>
      <c r="B4" t="s">
        <v>579</v>
      </c>
      <c r="C4" t="str">
        <f>VLOOKUP(LEFT(A4,2),Arrays!$A$2:$D$8,3,FALSE)</f>
        <v>Coastal Endurance</v>
      </c>
      <c r="D4" s="5"/>
      <c r="E4" t="str">
        <f t="shared" si="0"/>
        <v>Coastal Endurance</v>
      </c>
      <c r="F4" s="11" t="s">
        <v>1063</v>
      </c>
    </row>
    <row r="5" spans="1:7">
      <c r="A5" t="s">
        <v>580</v>
      </c>
      <c r="B5" t="s">
        <v>581</v>
      </c>
      <c r="C5" t="str">
        <f>VLOOKUP(LEFT(A5,2),Arrays!$A$2:$D$8,3,FALSE)</f>
        <v>Coastal Endurance</v>
      </c>
      <c r="D5" s="5"/>
      <c r="E5" t="str">
        <f t="shared" si="0"/>
        <v>Coastal Endurance</v>
      </c>
      <c r="F5" s="11" t="s">
        <v>1063</v>
      </c>
    </row>
    <row r="6" spans="1:7">
      <c r="A6" t="s">
        <v>582</v>
      </c>
      <c r="B6" t="s">
        <v>583</v>
      </c>
      <c r="C6" t="str">
        <f>VLOOKUP(LEFT(A6,2),Arrays!$A$2:$D$8,3,FALSE)</f>
        <v>Coastal Endurance</v>
      </c>
      <c r="D6" s="5"/>
      <c r="E6" t="str">
        <f t="shared" si="0"/>
        <v>Coastal Endurance</v>
      </c>
      <c r="F6" s="11" t="s">
        <v>1063</v>
      </c>
    </row>
    <row r="7" spans="1:7">
      <c r="A7" t="s">
        <v>584</v>
      </c>
      <c r="B7" t="s">
        <v>585</v>
      </c>
      <c r="C7" t="str">
        <f>VLOOKUP(LEFT(A7,2),Arrays!$A$2:$D$8,3,FALSE)</f>
        <v>Coastal Endurance</v>
      </c>
      <c r="D7" s="5"/>
      <c r="E7" t="str">
        <f t="shared" si="0"/>
        <v>Coastal Endurance</v>
      </c>
      <c r="F7" s="11" t="s">
        <v>1063</v>
      </c>
    </row>
    <row r="8" spans="1:7">
      <c r="A8" t="s">
        <v>586</v>
      </c>
      <c r="B8" t="s">
        <v>587</v>
      </c>
      <c r="C8" t="str">
        <f>VLOOKUP(LEFT(A8,2),Arrays!$A$2:$D$8,3,FALSE)</f>
        <v>Coastal Endurance</v>
      </c>
      <c r="D8" s="5"/>
      <c r="E8" t="str">
        <f t="shared" si="0"/>
        <v>Coastal Endurance</v>
      </c>
      <c r="F8" s="11" t="s">
        <v>1063</v>
      </c>
    </row>
    <row r="9" spans="1:7">
      <c r="A9" t="s">
        <v>588</v>
      </c>
      <c r="B9" t="s">
        <v>536</v>
      </c>
      <c r="C9" t="str">
        <f>VLOOKUP(LEFT(A9,2),Arrays!$A$2:$D$8,3,FALSE)</f>
        <v>Coastal Pioneer</v>
      </c>
      <c r="D9" s="5"/>
      <c r="E9" t="str">
        <f t="shared" si="0"/>
        <v>Coastal Pioneer</v>
      </c>
      <c r="F9" s="11" t="s">
        <v>1063</v>
      </c>
    </row>
    <row r="10" spans="1:7">
      <c r="A10" t="s">
        <v>589</v>
      </c>
      <c r="B10" t="s">
        <v>590</v>
      </c>
      <c r="C10" t="str">
        <f>VLOOKUP(LEFT(A10,2),Arrays!$A$2:$D$8,3,FALSE)</f>
        <v>Coastal Pioneer</v>
      </c>
      <c r="D10" s="11"/>
      <c r="E10" t="str">
        <f t="shared" si="0"/>
        <v>Coastal Pioneer</v>
      </c>
      <c r="F10" s="11" t="s">
        <v>1063</v>
      </c>
    </row>
    <row r="11" spans="1:7">
      <c r="A11" t="s">
        <v>591</v>
      </c>
      <c r="B11" t="s">
        <v>490</v>
      </c>
      <c r="C11" t="str">
        <f>VLOOKUP(LEFT(A11,2),Arrays!$A$2:$D$8,3,FALSE)</f>
        <v>Coastal Pioneer</v>
      </c>
      <c r="D11" s="5"/>
      <c r="E11" t="str">
        <f t="shared" si="0"/>
        <v>Coastal Pioneer</v>
      </c>
      <c r="F11" s="11" t="s">
        <v>1063</v>
      </c>
    </row>
    <row r="12" spans="1:7">
      <c r="A12" t="s">
        <v>592</v>
      </c>
      <c r="B12" t="s">
        <v>492</v>
      </c>
      <c r="C12" t="str">
        <f>VLOOKUP(LEFT(A12,2),Arrays!$A$2:$D$8,3,FALSE)</f>
        <v>Coastal Pioneer</v>
      </c>
      <c r="D12" s="5"/>
      <c r="E12" t="str">
        <f t="shared" si="0"/>
        <v>Coastal Pioneer</v>
      </c>
      <c r="F12" s="11" t="s">
        <v>1063</v>
      </c>
    </row>
    <row r="13" spans="1:7">
      <c r="A13" t="s">
        <v>593</v>
      </c>
      <c r="B13" t="s">
        <v>594</v>
      </c>
      <c r="C13" t="str">
        <f>VLOOKUP(LEFT(A13,2),Arrays!$A$2:$D$8,3,FALSE)</f>
        <v>Coastal Pioneer</v>
      </c>
      <c r="D13" s="5"/>
      <c r="E13" t="str">
        <f t="shared" si="0"/>
        <v>Coastal Pioneer</v>
      </c>
      <c r="F13" s="11" t="s">
        <v>1063</v>
      </c>
    </row>
    <row r="14" spans="1:7">
      <c r="A14" t="s">
        <v>595</v>
      </c>
      <c r="B14" t="s">
        <v>596</v>
      </c>
      <c r="C14" t="str">
        <f>VLOOKUP(LEFT(A14,2),Arrays!$A$2:$D$8,3,FALSE)</f>
        <v>Global Argentine Basin</v>
      </c>
      <c r="D14" s="5"/>
      <c r="E14" t="str">
        <f t="shared" si="0"/>
        <v>Global Argentine Basin</v>
      </c>
      <c r="F14" s="11" t="s">
        <v>1063</v>
      </c>
    </row>
    <row r="15" spans="1:7">
      <c r="A15" t="s">
        <v>597</v>
      </c>
      <c r="B15" t="s">
        <v>598</v>
      </c>
      <c r="C15" t="str">
        <f>VLOOKUP(LEFT(A15,2),Arrays!$A$2:$D$8,3,FALSE)</f>
        <v>Global Argentine Basin</v>
      </c>
      <c r="D15" s="5"/>
      <c r="E15" t="str">
        <f t="shared" si="0"/>
        <v>Global Argentine Basin</v>
      </c>
      <c r="F15" s="11" t="s">
        <v>1063</v>
      </c>
    </row>
    <row r="16" spans="1:7">
      <c r="A16" t="s">
        <v>599</v>
      </c>
      <c r="B16" t="s">
        <v>600</v>
      </c>
      <c r="C16" t="str">
        <f>VLOOKUP(LEFT(A16,2),Arrays!$A$2:$D$8,3,FALSE)</f>
        <v>Global Argentine Basin</v>
      </c>
      <c r="D16" s="11"/>
      <c r="E16" t="str">
        <f t="shared" si="0"/>
        <v>Global Argentine Basin</v>
      </c>
      <c r="F16" s="11" t="s">
        <v>1063</v>
      </c>
    </row>
    <row r="17" spans="1:7">
      <c r="A17" t="s">
        <v>601</v>
      </c>
      <c r="B17" t="s">
        <v>602</v>
      </c>
      <c r="C17" t="str">
        <f>VLOOKUP(LEFT(A17,2),Arrays!$A$2:$D$8,3,FALSE)</f>
        <v>Global Argentine Basin</v>
      </c>
      <c r="D17" s="5"/>
      <c r="E17" t="str">
        <f t="shared" si="0"/>
        <v>Global Argentine Basin</v>
      </c>
      <c r="F17" s="11" t="s">
        <v>1063</v>
      </c>
    </row>
    <row r="18" spans="1:7">
      <c r="A18" t="s">
        <v>603</v>
      </c>
      <c r="B18" t="s">
        <v>604</v>
      </c>
      <c r="C18" t="str">
        <f>VLOOKUP(LEFT(A18,2),Arrays!$A$2:$D$8,3,FALSE)</f>
        <v>Global Irminger Sea</v>
      </c>
      <c r="D18" s="5"/>
      <c r="E18" t="str">
        <f t="shared" si="0"/>
        <v>Global Irminger Sea</v>
      </c>
      <c r="F18" s="11" t="s">
        <v>1063</v>
      </c>
    </row>
    <row r="19" spans="1:7">
      <c r="A19" t="s">
        <v>605</v>
      </c>
      <c r="B19" t="s">
        <v>606</v>
      </c>
      <c r="C19" t="str">
        <f>VLOOKUP(LEFT(A19,2),Arrays!$A$2:$D$8,3,FALSE)</f>
        <v>Global Irminger Sea</v>
      </c>
      <c r="D19" s="5"/>
      <c r="E19" t="str">
        <f t="shared" si="0"/>
        <v>Global Irminger Sea</v>
      </c>
      <c r="F19" s="11" t="s">
        <v>1063</v>
      </c>
    </row>
    <row r="20" spans="1:7">
      <c r="A20" t="s">
        <v>607</v>
      </c>
      <c r="B20" t="s">
        <v>608</v>
      </c>
      <c r="C20" t="str">
        <f>VLOOKUP(LEFT(A20,2),Arrays!$A$2:$D$8,3,FALSE)</f>
        <v>Global Irminger Sea</v>
      </c>
      <c r="D20" s="11"/>
      <c r="E20" t="str">
        <f t="shared" si="0"/>
        <v>Global Irminger Sea</v>
      </c>
      <c r="F20" s="11" t="s">
        <v>1063</v>
      </c>
    </row>
    <row r="21" spans="1:7">
      <c r="A21" t="s">
        <v>609</v>
      </c>
      <c r="B21" t="s">
        <v>610</v>
      </c>
      <c r="C21" t="str">
        <f>VLOOKUP(LEFT(A21,2),Arrays!$A$2:$D$8,3,FALSE)</f>
        <v>Global Irminger Sea</v>
      </c>
      <c r="D21" s="5"/>
      <c r="E21" t="str">
        <f t="shared" si="0"/>
        <v>Global Irminger Sea</v>
      </c>
      <c r="F21" s="11" t="s">
        <v>1063</v>
      </c>
    </row>
    <row r="22" spans="1:7">
      <c r="A22" t="s">
        <v>611</v>
      </c>
      <c r="B22" t="s">
        <v>612</v>
      </c>
      <c r="C22" t="str">
        <f>VLOOKUP(LEFT(A22,2),Arrays!$A$2:$D$8,3,FALSE)</f>
        <v>Global Station Papa</v>
      </c>
      <c r="D22" s="5"/>
      <c r="E22" t="str">
        <f t="shared" si="0"/>
        <v>Global Station Papa</v>
      </c>
      <c r="F22" s="11" t="s">
        <v>1063</v>
      </c>
    </row>
    <row r="23" spans="1:7">
      <c r="A23" t="s">
        <v>613</v>
      </c>
      <c r="B23" t="s">
        <v>614</v>
      </c>
      <c r="C23" t="str">
        <f>VLOOKUP(LEFT(A23,2),Arrays!$A$2:$D$8,3,FALSE)</f>
        <v>Global Station Papa</v>
      </c>
      <c r="D23" s="11"/>
      <c r="E23" t="str">
        <f t="shared" si="0"/>
        <v>Global Station Papa</v>
      </c>
      <c r="F23" s="11" t="s">
        <v>1063</v>
      </c>
    </row>
    <row r="24" spans="1:7">
      <c r="A24" t="s">
        <v>615</v>
      </c>
      <c r="B24" t="s">
        <v>616</v>
      </c>
      <c r="C24" t="str">
        <f>VLOOKUP(LEFT(A24,2),Arrays!$A$2:$D$8,3,FALSE)</f>
        <v>Global Station Papa</v>
      </c>
      <c r="D24" s="5"/>
      <c r="E24" t="str">
        <f t="shared" si="0"/>
        <v>Global Station Papa</v>
      </c>
      <c r="F24" s="11" t="s">
        <v>1063</v>
      </c>
    </row>
    <row r="25" spans="1:7">
      <c r="A25" t="s">
        <v>617</v>
      </c>
      <c r="B25" t="s">
        <v>618</v>
      </c>
      <c r="C25" t="str">
        <f>VLOOKUP(LEFT(A25,2),Arrays!$A$2:$D$8,3,FALSE)</f>
        <v>Global Southern Ocean</v>
      </c>
      <c r="D25" s="5"/>
      <c r="E25" t="str">
        <f t="shared" si="0"/>
        <v>Global Southern Ocean</v>
      </c>
      <c r="F25" s="11" t="s">
        <v>1063</v>
      </c>
    </row>
    <row r="26" spans="1:7">
      <c r="A26" t="s">
        <v>619</v>
      </c>
      <c r="B26" t="s">
        <v>620</v>
      </c>
      <c r="C26" t="str">
        <f>VLOOKUP(LEFT(A26,2),Arrays!$A$2:$D$8,3,FALSE)</f>
        <v>Global Southern Ocean</v>
      </c>
      <c r="D26" s="5"/>
      <c r="E26" t="str">
        <f t="shared" si="0"/>
        <v>Global Southern Ocean</v>
      </c>
      <c r="F26" s="11" t="s">
        <v>1063</v>
      </c>
    </row>
    <row r="27" spans="1:7">
      <c r="A27" t="s">
        <v>621</v>
      </c>
      <c r="B27" t="s">
        <v>622</v>
      </c>
      <c r="C27" t="str">
        <f>VLOOKUP(LEFT(A27,2),Arrays!$A$2:$D$8,3,FALSE)</f>
        <v>Global Southern Ocean</v>
      </c>
      <c r="D27" s="11"/>
      <c r="E27" t="str">
        <f t="shared" si="0"/>
        <v>Global Southern Ocean</v>
      </c>
      <c r="F27" s="11" t="s">
        <v>1063</v>
      </c>
    </row>
    <row r="28" spans="1:7">
      <c r="A28" t="s">
        <v>623</v>
      </c>
      <c r="B28" t="s">
        <v>624</v>
      </c>
      <c r="C28" t="str">
        <f>VLOOKUP(LEFT(A28,2),Arrays!$A$2:$D$8,3,FALSE)</f>
        <v>Global Southern Ocean</v>
      </c>
      <c r="D28" s="5"/>
      <c r="E28" t="str">
        <f t="shared" si="0"/>
        <v>Global Southern Ocean</v>
      </c>
      <c r="F28" s="11" t="s">
        <v>1063</v>
      </c>
    </row>
    <row r="29" spans="1:7">
      <c r="A29" t="s">
        <v>720</v>
      </c>
      <c r="C29" t="str">
        <f>VLOOKUP(LEFT(A29,2),Arrays!$A$2:$D$8,3,FALSE)</f>
        <v>Regional</v>
      </c>
      <c r="D29" s="11" t="s">
        <v>673</v>
      </c>
      <c r="E29" t="str">
        <f t="shared" si="0"/>
        <v>Regional Shore</v>
      </c>
      <c r="F29" s="11" t="s">
        <v>1067</v>
      </c>
      <c r="G29" t="s">
        <v>716</v>
      </c>
    </row>
    <row r="30" spans="1:7">
      <c r="A30" t="s">
        <v>625</v>
      </c>
      <c r="B30" t="s">
        <v>626</v>
      </c>
      <c r="C30" t="str">
        <f>VLOOKUP(LEFT(A30,2),Arrays!$A$2:$D$8,3,FALSE)</f>
        <v>Regional</v>
      </c>
      <c r="D30" s="5" t="s">
        <v>626</v>
      </c>
      <c r="E30" t="str">
        <f t="shared" si="0"/>
        <v>Regional Hydrate Ridge</v>
      </c>
      <c r="F30" s="5" t="s">
        <v>626</v>
      </c>
    </row>
    <row r="31" spans="1:7">
      <c r="A31" t="s">
        <v>627</v>
      </c>
      <c r="B31" t="s">
        <v>628</v>
      </c>
      <c r="C31" t="str">
        <f>VLOOKUP(LEFT(A31,2),Arrays!$A$2:$D$8,3,FALSE)</f>
        <v>Regional</v>
      </c>
      <c r="D31" s="5" t="s">
        <v>628</v>
      </c>
      <c r="E31" t="str">
        <f t="shared" si="0"/>
        <v>Regional Axial</v>
      </c>
      <c r="F31" s="11" t="s">
        <v>1065</v>
      </c>
    </row>
    <row r="32" spans="1:7">
      <c r="A32" t="s">
        <v>701</v>
      </c>
      <c r="C32" t="str">
        <f>VLOOKUP(LEFT(A32,2),Arrays!$A$2:$D$8,3,FALSE)</f>
        <v>Regional</v>
      </c>
      <c r="D32" s="11" t="s">
        <v>715</v>
      </c>
      <c r="E32" t="str">
        <f t="shared" si="0"/>
        <v>Regional Mid Plate</v>
      </c>
      <c r="F32" s="11" t="s">
        <v>1066</v>
      </c>
      <c r="G32" t="s">
        <v>716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D11" sqref="D11"/>
    </sheetView>
  </sheetViews>
  <sheetFormatPr baseColWidth="10" defaultRowHeight="15" x14ac:dyDescent="0"/>
  <cols>
    <col min="1" max="1" width="11.6640625" bestFit="1" customWidth="1"/>
    <col min="3" max="3" width="6.83203125" customWidth="1"/>
    <col min="4" max="4" width="47.1640625" bestFit="1" customWidth="1"/>
    <col min="5" max="5" width="28.5" style="8" customWidth="1"/>
    <col min="6" max="6" width="28.33203125" style="9" bestFit="1" customWidth="1"/>
    <col min="7" max="7" width="39.1640625" style="8" bestFit="1" customWidth="1"/>
    <col min="8" max="8" width="17.5" style="8" customWidth="1"/>
    <col min="9" max="9" width="22.5" style="8" bestFit="1" customWidth="1"/>
    <col min="10" max="10" width="32.1640625" bestFit="1" customWidth="1"/>
    <col min="11" max="16" width="10.83203125" style="9"/>
  </cols>
  <sheetData>
    <row r="1" spans="1:17" s="12" customFormat="1">
      <c r="A1" s="12" t="s">
        <v>99</v>
      </c>
      <c r="B1" s="12" t="s">
        <v>436</v>
      </c>
      <c r="C1" s="12" t="s">
        <v>437</v>
      </c>
      <c r="D1" s="12" t="s">
        <v>630</v>
      </c>
      <c r="E1" s="30" t="s">
        <v>104</v>
      </c>
      <c r="F1" s="31" t="s">
        <v>629</v>
      </c>
      <c r="G1" s="30" t="s">
        <v>631</v>
      </c>
      <c r="H1" s="30" t="s">
        <v>1128</v>
      </c>
      <c r="I1" s="30" t="s">
        <v>1129</v>
      </c>
      <c r="J1" s="12" t="s">
        <v>1125</v>
      </c>
      <c r="K1" s="24" t="s">
        <v>1113</v>
      </c>
      <c r="L1" s="24" t="s">
        <v>1114</v>
      </c>
      <c r="M1" s="24" t="s">
        <v>1115</v>
      </c>
      <c r="N1" s="24" t="s">
        <v>1116</v>
      </c>
      <c r="O1" s="24" t="s">
        <v>1117</v>
      </c>
      <c r="P1" s="24" t="s">
        <v>1118</v>
      </c>
      <c r="Q1" s="12" t="s">
        <v>714</v>
      </c>
    </row>
    <row r="2" spans="1:17">
      <c r="A2" t="s">
        <v>111</v>
      </c>
      <c r="B2" t="s">
        <v>438</v>
      </c>
      <c r="C2" t="s">
        <v>439</v>
      </c>
      <c r="D2" t="s">
        <v>110</v>
      </c>
      <c r="E2" s="8" t="str">
        <f>VLOOKUP(LEFT(A2,4),Sites!$A$2:$E$32,5,FALSE)</f>
        <v>Coastal Endurance</v>
      </c>
      <c r="F2" s="10" t="s">
        <v>114</v>
      </c>
      <c r="G2" s="8" t="str">
        <f t="shared" ref="G2:G33" si="0">E2 &amp; IF(ISBLANK(F2),""," " &amp; F2)</f>
        <v>Coastal Endurance Oregon Inshore</v>
      </c>
      <c r="H2" s="8" t="str">
        <f>VLOOKUP(LEFT(A2,2),Arrays!$A$2:$E$32,4,FALSE)</f>
        <v>Endurance</v>
      </c>
      <c r="I2" s="10" t="str">
        <f>F2</f>
        <v>Oregon Inshore</v>
      </c>
      <c r="J2" t="str">
        <f>H2 &amp; IF(ISBLANK(I2),""," " &amp; I2)</f>
        <v>Endurance Oregon Inshore</v>
      </c>
    </row>
    <row r="3" spans="1:17">
      <c r="A3" t="s">
        <v>120</v>
      </c>
      <c r="B3" t="s">
        <v>440</v>
      </c>
      <c r="C3" t="s">
        <v>439</v>
      </c>
      <c r="D3" t="s">
        <v>119</v>
      </c>
      <c r="E3" s="8" t="str">
        <f>VLOOKUP(LEFT(A3,4),Sites!$A$2:$E$32,5,FALSE)</f>
        <v>Coastal Endurance</v>
      </c>
      <c r="F3" s="10" t="s">
        <v>114</v>
      </c>
      <c r="G3" s="8" t="str">
        <f t="shared" si="0"/>
        <v>Coastal Endurance Oregon Inshore</v>
      </c>
      <c r="H3" s="8" t="str">
        <f>VLOOKUP(LEFT(A3,2),Arrays!$A$2:$E$32,4,FALSE)</f>
        <v>Endurance</v>
      </c>
      <c r="I3" s="10" t="str">
        <f t="shared" ref="I3:I46" si="1">F3</f>
        <v>Oregon Inshore</v>
      </c>
      <c r="J3" t="str">
        <f t="shared" ref="J3:J59" si="2">H3 &amp; IF(ISBLANK(I3),""," " &amp; I3)</f>
        <v>Endurance Oregon Inshore</v>
      </c>
    </row>
    <row r="4" spans="1:17">
      <c r="A4" t="s">
        <v>124</v>
      </c>
      <c r="B4" t="s">
        <v>441</v>
      </c>
      <c r="C4" t="s">
        <v>442</v>
      </c>
      <c r="D4" t="s">
        <v>123</v>
      </c>
      <c r="E4" s="8" t="str">
        <f>VLOOKUP(LEFT(A4,4),Sites!$A$2:$E$32,5,FALSE)</f>
        <v>Coastal Endurance</v>
      </c>
      <c r="F4" s="10" t="s">
        <v>126</v>
      </c>
      <c r="G4" s="8" t="str">
        <f t="shared" si="0"/>
        <v>Coastal Endurance Oregon Shelf</v>
      </c>
      <c r="H4" s="8" t="str">
        <f>VLOOKUP(LEFT(A4,2),Arrays!$A$2:$E$32,4,FALSE)</f>
        <v>Endurance</v>
      </c>
      <c r="I4" s="10" t="str">
        <f t="shared" si="1"/>
        <v>Oregon Shelf</v>
      </c>
      <c r="J4" t="str">
        <f t="shared" si="2"/>
        <v>Endurance Oregon Shelf</v>
      </c>
    </row>
    <row r="5" spans="1:17">
      <c r="A5" t="s">
        <v>131</v>
      </c>
      <c r="B5" t="s">
        <v>443</v>
      </c>
      <c r="C5" t="s">
        <v>442</v>
      </c>
      <c r="D5" t="s">
        <v>130</v>
      </c>
      <c r="E5" s="8" t="str">
        <f>VLOOKUP(LEFT(A5,4),Sites!$A$2:$E$32,5,FALSE)</f>
        <v>Coastal Endurance</v>
      </c>
      <c r="F5" s="10" t="s">
        <v>126</v>
      </c>
      <c r="G5" s="8" t="str">
        <f t="shared" si="0"/>
        <v>Coastal Endurance Oregon Shelf</v>
      </c>
      <c r="H5" s="8" t="str">
        <f>VLOOKUP(LEFT(A5,2),Arrays!$A$2:$E$32,4,FALSE)</f>
        <v>Endurance</v>
      </c>
      <c r="I5" s="10" t="str">
        <f t="shared" si="1"/>
        <v>Oregon Shelf</v>
      </c>
      <c r="J5" t="str">
        <f t="shared" si="2"/>
        <v>Endurance Oregon Shelf</v>
      </c>
    </row>
    <row r="6" spans="1:17">
      <c r="A6" t="s">
        <v>137</v>
      </c>
      <c r="B6" t="s">
        <v>444</v>
      </c>
      <c r="C6" t="s">
        <v>442</v>
      </c>
      <c r="D6" t="s">
        <v>136</v>
      </c>
      <c r="E6" s="8" t="str">
        <f>VLOOKUP(LEFT(A6,4),Sites!$A$2:$E$32,5,FALSE)</f>
        <v>Coastal Endurance</v>
      </c>
      <c r="F6" s="10" t="s">
        <v>126</v>
      </c>
      <c r="G6" s="8" t="str">
        <f t="shared" si="0"/>
        <v>Coastal Endurance Oregon Shelf</v>
      </c>
      <c r="H6" s="8" t="str">
        <f>VLOOKUP(LEFT(A6,2),Arrays!$A$2:$E$32,4,FALSE)</f>
        <v>Endurance</v>
      </c>
      <c r="I6" s="10" t="str">
        <f t="shared" si="1"/>
        <v>Oregon Shelf</v>
      </c>
      <c r="J6" t="str">
        <f t="shared" si="2"/>
        <v>Endurance Oregon Shelf</v>
      </c>
    </row>
    <row r="7" spans="1:17">
      <c r="A7" t="s">
        <v>139</v>
      </c>
      <c r="B7" t="s">
        <v>445</v>
      </c>
      <c r="C7" t="s">
        <v>446</v>
      </c>
      <c r="D7" t="s">
        <v>138</v>
      </c>
      <c r="E7" s="8" t="str">
        <f>VLOOKUP(LEFT(A7,4),Sites!$A$2:$E$32,5,FALSE)</f>
        <v>Coastal Endurance</v>
      </c>
      <c r="F7" s="10" t="s">
        <v>140</v>
      </c>
      <c r="G7" s="8" t="str">
        <f t="shared" si="0"/>
        <v>Coastal Endurance Oregon Offshore</v>
      </c>
      <c r="H7" s="8" t="str">
        <f>VLOOKUP(LEFT(A7,2),Arrays!$A$2:$E$32,4,FALSE)</f>
        <v>Endurance</v>
      </c>
      <c r="I7" s="10" t="str">
        <f t="shared" si="1"/>
        <v>Oregon Offshore</v>
      </c>
      <c r="J7" t="str">
        <f t="shared" si="2"/>
        <v>Endurance Oregon Offshore</v>
      </c>
    </row>
    <row r="8" spans="1:17">
      <c r="A8" t="s">
        <v>277</v>
      </c>
      <c r="B8" t="s">
        <v>447</v>
      </c>
      <c r="C8" t="s">
        <v>446</v>
      </c>
      <c r="D8" t="s">
        <v>276</v>
      </c>
      <c r="E8" s="8" t="str">
        <f>VLOOKUP(LEFT(A8,4),Sites!$A$2:$E$32,5,FALSE)</f>
        <v>Coastal Endurance</v>
      </c>
      <c r="F8" s="10" t="s">
        <v>140</v>
      </c>
      <c r="G8" s="8" t="str">
        <f t="shared" si="0"/>
        <v>Coastal Endurance Oregon Offshore</v>
      </c>
      <c r="H8" s="8" t="str">
        <f>VLOOKUP(LEFT(A8,2),Arrays!$A$2:$E$32,4,FALSE)</f>
        <v>Endurance</v>
      </c>
      <c r="I8" s="10" t="str">
        <f t="shared" si="1"/>
        <v>Oregon Offshore</v>
      </c>
      <c r="J8" t="str">
        <f t="shared" si="2"/>
        <v>Endurance Oregon Offshore</v>
      </c>
    </row>
    <row r="9" spans="1:17">
      <c r="A9" t="s">
        <v>142</v>
      </c>
      <c r="B9" t="s">
        <v>448</v>
      </c>
      <c r="C9" t="s">
        <v>446</v>
      </c>
      <c r="D9" t="s">
        <v>141</v>
      </c>
      <c r="E9" s="8" t="str">
        <f>VLOOKUP(LEFT(A9,4),Sites!$A$2:$E$32,5,FALSE)</f>
        <v>Coastal Endurance</v>
      </c>
      <c r="F9" s="10" t="s">
        <v>140</v>
      </c>
      <c r="G9" s="8" t="str">
        <f t="shared" si="0"/>
        <v>Coastal Endurance Oregon Offshore</v>
      </c>
      <c r="H9" s="8" t="str">
        <f>VLOOKUP(LEFT(A9,2),Arrays!$A$2:$E$32,4,FALSE)</f>
        <v>Endurance</v>
      </c>
      <c r="I9" s="10" t="str">
        <f t="shared" si="1"/>
        <v>Oregon Offshore</v>
      </c>
      <c r="J9" t="str">
        <f t="shared" si="2"/>
        <v>Endurance Oregon Offshore</v>
      </c>
    </row>
    <row r="10" spans="1:17">
      <c r="A10" t="s">
        <v>234</v>
      </c>
      <c r="B10" t="s">
        <v>449</v>
      </c>
      <c r="C10" t="s">
        <v>450</v>
      </c>
      <c r="D10" t="s">
        <v>232</v>
      </c>
      <c r="E10" s="8" t="str">
        <f>VLOOKUP(LEFT(A10,4),Sites!$A$2:$E$32,5,FALSE)</f>
        <v>Coastal Endurance</v>
      </c>
      <c r="F10" s="10" t="s">
        <v>1049</v>
      </c>
      <c r="G10" s="8" t="str">
        <f t="shared" si="0"/>
        <v>Coastal Endurance Mobile Zone</v>
      </c>
      <c r="H10" s="8" t="str">
        <f>VLOOKUP(LEFT(A10,2),Arrays!$A$2:$E$32,4,FALSE)</f>
        <v>Endurance</v>
      </c>
      <c r="I10" s="10" t="str">
        <f t="shared" si="1"/>
        <v>Mobile Zone</v>
      </c>
      <c r="J10" t="str">
        <f t="shared" si="2"/>
        <v>Endurance Mobile Zone</v>
      </c>
      <c r="K10" s="9">
        <v>47</v>
      </c>
      <c r="L10" s="9">
        <v>44.64</v>
      </c>
      <c r="M10" s="9">
        <v>-124.95</v>
      </c>
      <c r="N10" s="9">
        <v>124.1</v>
      </c>
      <c r="O10" s="9">
        <v>0</v>
      </c>
      <c r="P10" s="9">
        <v>500</v>
      </c>
    </row>
    <row r="11" spans="1:17">
      <c r="A11" t="s">
        <v>144</v>
      </c>
      <c r="B11" t="s">
        <v>438</v>
      </c>
      <c r="C11" t="s">
        <v>451</v>
      </c>
      <c r="D11" t="s">
        <v>143</v>
      </c>
      <c r="E11" s="8" t="str">
        <f>VLOOKUP(LEFT(A11,4),Sites!$A$2:$E$32,5,FALSE)</f>
        <v>Coastal Endurance</v>
      </c>
      <c r="F11" s="10" t="s">
        <v>145</v>
      </c>
      <c r="G11" s="8" t="str">
        <f t="shared" si="0"/>
        <v>Coastal Endurance Washington Inshore</v>
      </c>
      <c r="H11" s="8" t="str">
        <f>VLOOKUP(LEFT(A11,2),Arrays!$A$2:$E$32,4,FALSE)</f>
        <v>Endurance</v>
      </c>
      <c r="I11" s="10" t="str">
        <f t="shared" si="1"/>
        <v>Washington Inshore</v>
      </c>
      <c r="J11" t="str">
        <f t="shared" si="2"/>
        <v>Endurance Washington Inshore</v>
      </c>
    </row>
    <row r="12" spans="1:17">
      <c r="A12" t="s">
        <v>147</v>
      </c>
      <c r="B12" t="s">
        <v>440</v>
      </c>
      <c r="C12" t="s">
        <v>451</v>
      </c>
      <c r="D12" t="s">
        <v>146</v>
      </c>
      <c r="E12" s="8" t="str">
        <f>VLOOKUP(LEFT(A12,4),Sites!$A$2:$E$32,5,FALSE)</f>
        <v>Coastal Endurance</v>
      </c>
      <c r="F12" s="10" t="s">
        <v>145</v>
      </c>
      <c r="G12" s="8" t="str">
        <f t="shared" si="0"/>
        <v>Coastal Endurance Washington Inshore</v>
      </c>
      <c r="H12" s="8" t="str">
        <f>VLOOKUP(LEFT(A12,2),Arrays!$A$2:$E$32,4,FALSE)</f>
        <v>Endurance</v>
      </c>
      <c r="I12" s="10" t="str">
        <f t="shared" si="1"/>
        <v>Washington Inshore</v>
      </c>
      <c r="J12" t="str">
        <f t="shared" si="2"/>
        <v>Endurance Washington Inshore</v>
      </c>
    </row>
    <row r="13" spans="1:17">
      <c r="A13" t="s">
        <v>149</v>
      </c>
      <c r="B13" t="s">
        <v>443</v>
      </c>
      <c r="C13" t="s">
        <v>452</v>
      </c>
      <c r="D13" t="s">
        <v>148</v>
      </c>
      <c r="E13" s="8" t="str">
        <f>VLOOKUP(LEFT(A13,4),Sites!$A$2:$E$32,5,FALSE)</f>
        <v>Coastal Endurance</v>
      </c>
      <c r="F13" s="10" t="s">
        <v>151</v>
      </c>
      <c r="G13" s="8" t="str">
        <f t="shared" si="0"/>
        <v>Coastal Endurance Washington Shelf</v>
      </c>
      <c r="H13" s="8" t="str">
        <f>VLOOKUP(LEFT(A13,2),Arrays!$A$2:$E$32,4,FALSE)</f>
        <v>Endurance</v>
      </c>
      <c r="I13" s="10" t="str">
        <f t="shared" si="1"/>
        <v>Washington Shelf</v>
      </c>
      <c r="J13" t="str">
        <f t="shared" si="2"/>
        <v>Endurance Washington Shelf</v>
      </c>
    </row>
    <row r="14" spans="1:17">
      <c r="A14" t="s">
        <v>155</v>
      </c>
      <c r="B14" t="s">
        <v>444</v>
      </c>
      <c r="C14" t="s">
        <v>452</v>
      </c>
      <c r="D14" t="s">
        <v>154</v>
      </c>
      <c r="E14" s="8" t="str">
        <f>VLOOKUP(LEFT(A14,4),Sites!$A$2:$E$32,5,FALSE)</f>
        <v>Coastal Endurance</v>
      </c>
      <c r="F14" s="10" t="s">
        <v>151</v>
      </c>
      <c r="G14" s="8" t="str">
        <f t="shared" si="0"/>
        <v>Coastal Endurance Washington Shelf</v>
      </c>
      <c r="H14" s="8" t="str">
        <f>VLOOKUP(LEFT(A14,2),Arrays!$A$2:$E$32,4,FALSE)</f>
        <v>Endurance</v>
      </c>
      <c r="I14" s="10" t="str">
        <f t="shared" si="1"/>
        <v>Washington Shelf</v>
      </c>
      <c r="J14" t="str">
        <f t="shared" si="2"/>
        <v>Endurance Washington Shelf</v>
      </c>
    </row>
    <row r="15" spans="1:17">
      <c r="A15" t="s">
        <v>157</v>
      </c>
      <c r="B15" t="s">
        <v>453</v>
      </c>
      <c r="C15" t="s">
        <v>454</v>
      </c>
      <c r="D15" t="s">
        <v>156</v>
      </c>
      <c r="E15" s="8" t="str">
        <f>VLOOKUP(LEFT(A15,4),Sites!$A$2:$E$32,5,FALSE)</f>
        <v>Coastal Endurance</v>
      </c>
      <c r="F15" s="10" t="s">
        <v>159</v>
      </c>
      <c r="G15" s="8" t="str">
        <f t="shared" si="0"/>
        <v>Coastal Endurance Washington Offshore</v>
      </c>
      <c r="H15" s="8" t="str">
        <f>VLOOKUP(LEFT(A15,2),Arrays!$A$2:$E$32,4,FALSE)</f>
        <v>Endurance</v>
      </c>
      <c r="I15" s="10" t="str">
        <f t="shared" si="1"/>
        <v>Washington Offshore</v>
      </c>
      <c r="J15" t="str">
        <f t="shared" si="2"/>
        <v>Endurance Washington Offshore</v>
      </c>
    </row>
    <row r="16" spans="1:17">
      <c r="A16" t="s">
        <v>162</v>
      </c>
      <c r="B16" t="s">
        <v>448</v>
      </c>
      <c r="C16" t="s">
        <v>454</v>
      </c>
      <c r="D16" t="s">
        <v>161</v>
      </c>
      <c r="E16" s="8" t="str">
        <f>VLOOKUP(LEFT(A16,4),Sites!$A$2:$E$32,5,FALSE)</f>
        <v>Coastal Endurance</v>
      </c>
      <c r="F16" s="10" t="s">
        <v>159</v>
      </c>
      <c r="G16" s="8" t="str">
        <f t="shared" si="0"/>
        <v>Coastal Endurance Washington Offshore</v>
      </c>
      <c r="H16" s="8" t="str">
        <f>VLOOKUP(LEFT(A16,2),Arrays!$A$2:$E$32,4,FALSE)</f>
        <v>Endurance</v>
      </c>
      <c r="I16" s="10" t="str">
        <f t="shared" si="1"/>
        <v>Washington Offshore</v>
      </c>
      <c r="J16" t="str">
        <f t="shared" si="2"/>
        <v>Endurance Washington Offshore</v>
      </c>
    </row>
    <row r="17" spans="1:16">
      <c r="A17" t="s">
        <v>164</v>
      </c>
      <c r="B17" t="s">
        <v>455</v>
      </c>
      <c r="C17" t="s">
        <v>439</v>
      </c>
      <c r="D17" t="s">
        <v>163</v>
      </c>
      <c r="E17" s="8" t="str">
        <f>VLOOKUP(LEFT(A17,4),Sites!$A$2:$E$32,5,FALSE)</f>
        <v>Coastal Pioneer</v>
      </c>
      <c r="F17" s="10" t="s">
        <v>166</v>
      </c>
      <c r="G17" s="8" t="str">
        <f t="shared" si="0"/>
        <v>Coastal Pioneer Central</v>
      </c>
      <c r="H17" s="8" t="str">
        <f>VLOOKUP(LEFT(A17,2),Arrays!$A$2:$E$32,4,FALSE)</f>
        <v>Pioneer</v>
      </c>
      <c r="I17" s="10" t="str">
        <f t="shared" si="1"/>
        <v>Central</v>
      </c>
      <c r="J17" t="str">
        <f t="shared" si="2"/>
        <v>Pioneer Central</v>
      </c>
    </row>
    <row r="18" spans="1:16">
      <c r="A18" t="s">
        <v>168</v>
      </c>
      <c r="B18" t="s">
        <v>456</v>
      </c>
      <c r="C18" t="s">
        <v>439</v>
      </c>
      <c r="D18" t="s">
        <v>167</v>
      </c>
      <c r="E18" s="8" t="str">
        <f>VLOOKUP(LEFT(A18,4),Sites!$A$2:$E$32,5,FALSE)</f>
        <v>Coastal Pioneer</v>
      </c>
      <c r="F18" s="10" t="s">
        <v>166</v>
      </c>
      <c r="G18" s="8" t="str">
        <f t="shared" si="0"/>
        <v>Coastal Pioneer Central</v>
      </c>
      <c r="H18" s="8" t="str">
        <f>VLOOKUP(LEFT(A18,2),Arrays!$A$2:$E$32,4,FALSE)</f>
        <v>Pioneer</v>
      </c>
      <c r="I18" s="10" t="str">
        <f t="shared" si="1"/>
        <v>Central</v>
      </c>
      <c r="J18" t="str">
        <f t="shared" si="2"/>
        <v>Pioneer Central</v>
      </c>
    </row>
    <row r="19" spans="1:16">
      <c r="A19" t="s">
        <v>170</v>
      </c>
      <c r="B19" t="s">
        <v>457</v>
      </c>
      <c r="C19" t="s">
        <v>442</v>
      </c>
      <c r="D19" t="s">
        <v>169</v>
      </c>
      <c r="E19" s="8" t="str">
        <f>VLOOKUP(LEFT(A19,4),Sites!$A$2:$E$32,5,FALSE)</f>
        <v>Coastal Pioneer</v>
      </c>
      <c r="F19" s="10" t="s">
        <v>1050</v>
      </c>
      <c r="G19" s="8" t="str">
        <f t="shared" si="0"/>
        <v>Coastal Pioneer Central Inshore</v>
      </c>
      <c r="H19" s="8" t="str">
        <f>VLOOKUP(LEFT(A19,2),Arrays!$A$2:$E$32,4,FALSE)</f>
        <v>Pioneer</v>
      </c>
      <c r="I19" s="10" t="str">
        <f t="shared" si="1"/>
        <v>Central Inshore</v>
      </c>
      <c r="J19" t="str">
        <f t="shared" si="2"/>
        <v>Pioneer Central Inshore</v>
      </c>
    </row>
    <row r="20" spans="1:16">
      <c r="A20" t="s">
        <v>172</v>
      </c>
      <c r="B20" t="s">
        <v>458</v>
      </c>
      <c r="C20" t="s">
        <v>442</v>
      </c>
      <c r="D20" t="s">
        <v>171</v>
      </c>
      <c r="E20" s="8" t="str">
        <f>VLOOKUP(LEFT(A20,4),Sites!$A$2:$E$32,5,FALSE)</f>
        <v>Coastal Pioneer</v>
      </c>
      <c r="F20" s="10" t="s">
        <v>1051</v>
      </c>
      <c r="G20" s="8" t="str">
        <f t="shared" si="0"/>
        <v>Coastal Pioneer Central Offshore</v>
      </c>
      <c r="H20" s="8" t="str">
        <f>VLOOKUP(LEFT(A20,2),Arrays!$A$2:$E$32,4,FALSE)</f>
        <v>Pioneer</v>
      </c>
      <c r="I20" s="10" t="str">
        <f t="shared" si="1"/>
        <v>Central Offshore</v>
      </c>
      <c r="J20" t="str">
        <f t="shared" si="2"/>
        <v>Pioneer Central Offshore</v>
      </c>
    </row>
    <row r="21" spans="1:16">
      <c r="A21" t="s">
        <v>174</v>
      </c>
      <c r="B21" t="s">
        <v>459</v>
      </c>
      <c r="C21" t="s">
        <v>442</v>
      </c>
      <c r="D21" t="s">
        <v>173</v>
      </c>
      <c r="E21" s="8" t="str">
        <f>VLOOKUP(LEFT(A21,4),Sites!$A$2:$E$32,5,FALSE)</f>
        <v>Coastal Pioneer</v>
      </c>
      <c r="F21" s="10" t="s">
        <v>175</v>
      </c>
      <c r="G21" s="8" t="str">
        <f t="shared" si="0"/>
        <v>Coastal Pioneer Upstream Inshore</v>
      </c>
      <c r="H21" s="8" t="str">
        <f>VLOOKUP(LEFT(A21,2),Arrays!$A$2:$E$32,4,FALSE)</f>
        <v>Pioneer</v>
      </c>
      <c r="I21" s="10" t="str">
        <f t="shared" si="1"/>
        <v>Upstream Inshore</v>
      </c>
      <c r="J21" t="str">
        <f t="shared" si="2"/>
        <v>Pioneer Upstream Inshore</v>
      </c>
    </row>
    <row r="22" spans="1:16">
      <c r="A22" t="s">
        <v>177</v>
      </c>
      <c r="B22" t="s">
        <v>460</v>
      </c>
      <c r="C22" t="s">
        <v>442</v>
      </c>
      <c r="D22" t="s">
        <v>176</v>
      </c>
      <c r="E22" s="8" t="str">
        <f>VLOOKUP(LEFT(A22,4),Sites!$A$2:$E$32,5,FALSE)</f>
        <v>Coastal Pioneer</v>
      </c>
      <c r="F22" s="10" t="s">
        <v>178</v>
      </c>
      <c r="G22" s="8" t="str">
        <f t="shared" si="0"/>
        <v>Coastal Pioneer Upstream Offshore</v>
      </c>
      <c r="H22" s="8" t="str">
        <f>VLOOKUP(LEFT(A22,2),Arrays!$A$2:$E$32,4,FALSE)</f>
        <v>Pioneer</v>
      </c>
      <c r="I22" s="10" t="str">
        <f t="shared" si="1"/>
        <v>Upstream Offshore</v>
      </c>
      <c r="J22" t="str">
        <f t="shared" si="2"/>
        <v>Pioneer Upstream Offshore</v>
      </c>
    </row>
    <row r="23" spans="1:16">
      <c r="A23" t="s">
        <v>180</v>
      </c>
      <c r="B23" t="s">
        <v>438</v>
      </c>
      <c r="C23" t="s">
        <v>461</v>
      </c>
      <c r="D23" t="s">
        <v>179</v>
      </c>
      <c r="E23" s="8" t="str">
        <f>VLOOKUP(LEFT(A23,4),Sites!$A$2:$E$32,5,FALSE)</f>
        <v>Coastal Pioneer</v>
      </c>
      <c r="F23" s="10" t="s">
        <v>181</v>
      </c>
      <c r="G23" s="8" t="str">
        <f t="shared" si="0"/>
        <v>Coastal Pioneer Inshore</v>
      </c>
      <c r="H23" s="8" t="str">
        <f>VLOOKUP(LEFT(A23,2),Arrays!$A$2:$E$32,4,FALSE)</f>
        <v>Pioneer</v>
      </c>
      <c r="I23" s="10" t="str">
        <f t="shared" si="1"/>
        <v>Inshore</v>
      </c>
      <c r="J23" t="str">
        <f t="shared" si="2"/>
        <v>Pioneer Inshore</v>
      </c>
    </row>
    <row r="24" spans="1:16">
      <c r="A24" t="s">
        <v>183</v>
      </c>
      <c r="B24" t="s">
        <v>440</v>
      </c>
      <c r="C24" t="s">
        <v>461</v>
      </c>
      <c r="D24" t="s">
        <v>182</v>
      </c>
      <c r="E24" s="8" t="str">
        <f>VLOOKUP(LEFT(A24,4),Sites!$A$2:$E$32,5,FALSE)</f>
        <v>Coastal Pioneer</v>
      </c>
      <c r="F24" s="10" t="s">
        <v>181</v>
      </c>
      <c r="G24" s="8" t="str">
        <f t="shared" si="0"/>
        <v>Coastal Pioneer Inshore</v>
      </c>
      <c r="H24" s="8" t="str">
        <f>VLOOKUP(LEFT(A24,2),Arrays!$A$2:$E$32,4,FALSE)</f>
        <v>Pioneer</v>
      </c>
      <c r="I24" s="10" t="str">
        <f t="shared" si="1"/>
        <v>Inshore</v>
      </c>
      <c r="J24" t="str">
        <f t="shared" si="2"/>
        <v>Pioneer Inshore</v>
      </c>
    </row>
    <row r="25" spans="1:16">
      <c r="A25" t="s">
        <v>185</v>
      </c>
      <c r="B25" t="s">
        <v>453</v>
      </c>
      <c r="C25" t="s">
        <v>446</v>
      </c>
      <c r="D25" t="s">
        <v>184</v>
      </c>
      <c r="E25" s="8" t="str">
        <f>VLOOKUP(LEFT(A25,4),Sites!$A$2:$E$32,5,FALSE)</f>
        <v>Coastal Pioneer</v>
      </c>
      <c r="F25" s="10" t="s">
        <v>186</v>
      </c>
      <c r="G25" s="8" t="str">
        <f t="shared" si="0"/>
        <v>Coastal Pioneer Offshore</v>
      </c>
      <c r="H25" s="8" t="str">
        <f>VLOOKUP(LEFT(A25,2),Arrays!$A$2:$E$32,4,FALSE)</f>
        <v>Pioneer</v>
      </c>
      <c r="I25" s="10" t="str">
        <f t="shared" si="1"/>
        <v>Offshore</v>
      </c>
      <c r="J25" t="str">
        <f t="shared" si="2"/>
        <v>Pioneer Offshore</v>
      </c>
    </row>
    <row r="26" spans="1:16">
      <c r="A26" t="s">
        <v>188</v>
      </c>
      <c r="B26" t="s">
        <v>448</v>
      </c>
      <c r="C26" t="s">
        <v>446</v>
      </c>
      <c r="D26" t="s">
        <v>187</v>
      </c>
      <c r="E26" s="8" t="str">
        <f>VLOOKUP(LEFT(A26,4),Sites!$A$2:$E$32,5,FALSE)</f>
        <v>Coastal Pioneer</v>
      </c>
      <c r="F26" s="10" t="s">
        <v>186</v>
      </c>
      <c r="G26" s="8" t="str">
        <f t="shared" si="0"/>
        <v>Coastal Pioneer Offshore</v>
      </c>
      <c r="H26" s="8" t="str">
        <f>VLOOKUP(LEFT(A26,2),Arrays!$A$2:$E$32,4,FALSE)</f>
        <v>Pioneer</v>
      </c>
      <c r="I26" s="10" t="str">
        <f t="shared" si="1"/>
        <v>Offshore</v>
      </c>
      <c r="J26" t="str">
        <f t="shared" si="2"/>
        <v>Pioneer Offshore</v>
      </c>
    </row>
    <row r="27" spans="1:16">
      <c r="A27" t="s">
        <v>243</v>
      </c>
      <c r="B27" t="s">
        <v>449</v>
      </c>
      <c r="C27" t="s">
        <v>450</v>
      </c>
      <c r="D27" t="s">
        <v>242</v>
      </c>
      <c r="E27" s="8" t="str">
        <f>VLOOKUP(LEFT(A27,4),Sites!$A$2:$E$32,5,FALSE)</f>
        <v>Coastal Pioneer</v>
      </c>
      <c r="F27" s="10" t="s">
        <v>1049</v>
      </c>
      <c r="G27" s="8" t="str">
        <f t="shared" si="0"/>
        <v>Coastal Pioneer Mobile Zone</v>
      </c>
      <c r="H27" s="8" t="str">
        <f>VLOOKUP(LEFT(A27,2),Arrays!$A$2:$E$32,4,FALSE)</f>
        <v>Pioneer</v>
      </c>
      <c r="I27" s="10" t="str">
        <f t="shared" si="1"/>
        <v>Mobile Zone</v>
      </c>
      <c r="J27" t="str">
        <f t="shared" si="2"/>
        <v>Pioneer Mobile Zone</v>
      </c>
      <c r="K27" s="9">
        <v>40.166666669999998</v>
      </c>
      <c r="L27" s="9">
        <v>39.908333329999998</v>
      </c>
      <c r="M27" s="9">
        <v>-70.791666669999998</v>
      </c>
      <c r="N27" s="9">
        <v>-70.683333329999996</v>
      </c>
      <c r="O27" s="9">
        <v>0</v>
      </c>
      <c r="P27" s="9">
        <v>520</v>
      </c>
    </row>
    <row r="28" spans="1:16">
      <c r="A28" t="s">
        <v>190</v>
      </c>
      <c r="B28" t="s">
        <v>462</v>
      </c>
      <c r="C28" t="s">
        <v>439</v>
      </c>
      <c r="D28" t="s">
        <v>189</v>
      </c>
      <c r="E28" s="8" t="str">
        <f>VLOOKUP(LEFT(A28,4),Sites!$A$2:$E$32,5,FALSE)</f>
        <v>Global Argentine Basin</v>
      </c>
      <c r="F28" s="10" t="s">
        <v>192</v>
      </c>
      <c r="G28" s="8" t="str">
        <f t="shared" si="0"/>
        <v>Global Argentine Basin Surface</v>
      </c>
      <c r="H28" s="8" t="str">
        <f>VLOOKUP(LEFT(A28,2),Arrays!$A$2:$E$32,4,FALSE)</f>
        <v>Argentine Basin</v>
      </c>
      <c r="I28" s="10" t="str">
        <f t="shared" si="1"/>
        <v>Surface</v>
      </c>
      <c r="J28" t="str">
        <f t="shared" si="2"/>
        <v>Argentine Basin Surface</v>
      </c>
    </row>
    <row r="29" spans="1:16">
      <c r="A29" t="s">
        <v>194</v>
      </c>
      <c r="B29" t="s">
        <v>463</v>
      </c>
      <c r="C29" t="s">
        <v>442</v>
      </c>
      <c r="D29" t="s">
        <v>193</v>
      </c>
      <c r="E29" s="8" t="str">
        <f>VLOOKUP(LEFT(A29,4),Sites!$A$2:$E$32,5,FALSE)</f>
        <v>Global Argentine Basin</v>
      </c>
      <c r="F29" s="10" t="s">
        <v>196</v>
      </c>
      <c r="G29" s="8" t="str">
        <f t="shared" si="0"/>
        <v>Global Argentine Basin Subsurface</v>
      </c>
      <c r="H29" s="8" t="str">
        <f>VLOOKUP(LEFT(A29,2),Arrays!$A$2:$E$32,4,FALSE)</f>
        <v>Argentine Basin</v>
      </c>
      <c r="I29" s="10" t="str">
        <f t="shared" si="1"/>
        <v>Subsurface</v>
      </c>
      <c r="J29" t="str">
        <f t="shared" si="2"/>
        <v>Argentine Basin Subsurface</v>
      </c>
    </row>
    <row r="30" spans="1:16">
      <c r="A30" t="s">
        <v>201</v>
      </c>
      <c r="B30" t="s">
        <v>464</v>
      </c>
      <c r="C30" t="s">
        <v>461</v>
      </c>
      <c r="D30" t="s">
        <v>200</v>
      </c>
      <c r="E30" s="8" t="str">
        <f>VLOOKUP(LEFT(A30,4),Sites!$A$2:$E$32,5,FALSE)</f>
        <v>Global Argentine Basin</v>
      </c>
      <c r="F30" s="10" t="s">
        <v>1105</v>
      </c>
      <c r="G30" s="8" t="str">
        <f t="shared" si="0"/>
        <v>Global Argentine Basin Mesoscale Flanking A</v>
      </c>
      <c r="H30" s="8" t="str">
        <f>VLOOKUP(LEFT(A30,2),Arrays!$A$2:$E$32,4,FALSE)</f>
        <v>Argentine Basin</v>
      </c>
      <c r="I30" s="10" t="str">
        <f t="shared" si="1"/>
        <v>Mesoscale Flanking A</v>
      </c>
      <c r="J30" t="str">
        <f t="shared" si="2"/>
        <v>Argentine Basin Mesoscale Flanking A</v>
      </c>
    </row>
    <row r="31" spans="1:16">
      <c r="A31" t="s">
        <v>206</v>
      </c>
      <c r="B31" t="s">
        <v>465</v>
      </c>
      <c r="C31" t="s">
        <v>461</v>
      </c>
      <c r="D31" t="s">
        <v>205</v>
      </c>
      <c r="E31" s="8" t="str">
        <f>VLOOKUP(LEFT(A31,4),Sites!$A$2:$E$32,5,FALSE)</f>
        <v>Global Argentine Basin</v>
      </c>
      <c r="F31" s="10" t="s">
        <v>1106</v>
      </c>
      <c r="G31" s="8" t="str">
        <f t="shared" si="0"/>
        <v>Global Argentine Basin Mesoscale Flanking B</v>
      </c>
      <c r="H31" s="8" t="str">
        <f>VLOOKUP(LEFT(A31,2),Arrays!$A$2:$E$32,4,FALSE)</f>
        <v>Argentine Basin</v>
      </c>
      <c r="I31" s="10" t="str">
        <f t="shared" si="1"/>
        <v>Mesoscale Flanking B</v>
      </c>
      <c r="J31" t="str">
        <f t="shared" si="2"/>
        <v>Argentine Basin Mesoscale Flanking B</v>
      </c>
    </row>
    <row r="32" spans="1:16">
      <c r="A32" t="s">
        <v>255</v>
      </c>
      <c r="B32" t="s">
        <v>449</v>
      </c>
      <c r="C32" t="s">
        <v>450</v>
      </c>
      <c r="D32" t="s">
        <v>253</v>
      </c>
      <c r="E32" s="8" t="str">
        <f>VLOOKUP(LEFT(A32,4),Sites!$A$2:$E$32,5,FALSE)</f>
        <v>Global Argentine Basin</v>
      </c>
      <c r="F32" s="10" t="s">
        <v>1049</v>
      </c>
      <c r="G32" s="8" t="str">
        <f t="shared" si="0"/>
        <v>Global Argentine Basin Mobile Zone</v>
      </c>
      <c r="H32" s="8" t="str">
        <f>VLOOKUP(LEFT(A32,2),Arrays!$A$2:$E$32,4,FALSE)</f>
        <v>Argentine Basin</v>
      </c>
      <c r="I32" s="10" t="str">
        <f t="shared" si="1"/>
        <v>Mobile Zone</v>
      </c>
      <c r="J32" t="str">
        <f t="shared" si="2"/>
        <v>Argentine Basin Mobile Zone</v>
      </c>
      <c r="K32" s="9">
        <v>-42.507300000000001</v>
      </c>
      <c r="L32" s="9">
        <v>-42.990600000000001</v>
      </c>
      <c r="M32" s="9">
        <v>-42.890500000000003</v>
      </c>
      <c r="N32" s="9">
        <v>-42.130299999999998</v>
      </c>
      <c r="O32" s="9">
        <v>0</v>
      </c>
      <c r="P32" s="9">
        <v>5200</v>
      </c>
    </row>
    <row r="33" spans="1:17">
      <c r="A33" t="s">
        <v>208</v>
      </c>
      <c r="B33" t="s">
        <v>462</v>
      </c>
      <c r="C33" t="s">
        <v>439</v>
      </c>
      <c r="D33" t="s">
        <v>207</v>
      </c>
      <c r="E33" s="8" t="str">
        <f>VLOOKUP(LEFT(A33,4),Sites!$A$2:$E$32,5,FALSE)</f>
        <v>Global Irminger Sea</v>
      </c>
      <c r="F33" s="10" t="s">
        <v>192</v>
      </c>
      <c r="G33" s="8" t="str">
        <f t="shared" si="0"/>
        <v>Global Irminger Sea Surface</v>
      </c>
      <c r="H33" s="8" t="str">
        <f>VLOOKUP(LEFT(A33,2),Arrays!$A$2:$E$32,4,FALSE)</f>
        <v>Irminger Sea</v>
      </c>
      <c r="I33" s="10" t="str">
        <f t="shared" si="1"/>
        <v>Surface</v>
      </c>
      <c r="J33" t="str">
        <f t="shared" si="2"/>
        <v>Irminger Sea Surface</v>
      </c>
    </row>
    <row r="34" spans="1:17">
      <c r="A34" t="s">
        <v>211</v>
      </c>
      <c r="B34" t="s">
        <v>463</v>
      </c>
      <c r="C34" t="s">
        <v>442</v>
      </c>
      <c r="D34" t="s">
        <v>210</v>
      </c>
      <c r="E34" s="8" t="str">
        <f>VLOOKUP(LEFT(A34,4),Sites!$A$2:$E$32,5,FALSE)</f>
        <v>Global Irminger Sea</v>
      </c>
      <c r="F34" s="10" t="s">
        <v>196</v>
      </c>
      <c r="G34" s="8" t="str">
        <f t="shared" ref="G34:G59" si="3">E34 &amp; IF(ISBLANK(F34),""," " &amp; F34)</f>
        <v>Global Irminger Sea Subsurface</v>
      </c>
      <c r="H34" s="8" t="str">
        <f>VLOOKUP(LEFT(A34,2),Arrays!$A$2:$E$32,4,FALSE)</f>
        <v>Irminger Sea</v>
      </c>
      <c r="I34" s="10" t="str">
        <f t="shared" si="1"/>
        <v>Subsurface</v>
      </c>
      <c r="J34" t="str">
        <f t="shared" si="2"/>
        <v>Irminger Sea Subsurface</v>
      </c>
    </row>
    <row r="35" spans="1:17">
      <c r="A35" t="s">
        <v>213</v>
      </c>
      <c r="B35" t="s">
        <v>464</v>
      </c>
      <c r="C35" t="s">
        <v>461</v>
      </c>
      <c r="D35" t="s">
        <v>212</v>
      </c>
      <c r="E35" s="8" t="str">
        <f>VLOOKUP(LEFT(A35,4),Sites!$A$2:$E$32,5,FALSE)</f>
        <v>Global Irminger Sea</v>
      </c>
      <c r="F35" s="10" t="s">
        <v>1105</v>
      </c>
      <c r="G35" s="8" t="str">
        <f t="shared" si="3"/>
        <v>Global Irminger Sea Mesoscale Flanking A</v>
      </c>
      <c r="H35" s="8" t="str">
        <f>VLOOKUP(LEFT(A35,2),Arrays!$A$2:$E$32,4,FALSE)</f>
        <v>Irminger Sea</v>
      </c>
      <c r="I35" s="10" t="str">
        <f t="shared" si="1"/>
        <v>Mesoscale Flanking A</v>
      </c>
      <c r="J35" t="str">
        <f t="shared" si="2"/>
        <v>Irminger Sea Mesoscale Flanking A</v>
      </c>
    </row>
    <row r="36" spans="1:17">
      <c r="A36" t="s">
        <v>215</v>
      </c>
      <c r="B36" t="s">
        <v>465</v>
      </c>
      <c r="C36" t="s">
        <v>461</v>
      </c>
      <c r="D36" t="s">
        <v>214</v>
      </c>
      <c r="E36" s="8" t="str">
        <f>VLOOKUP(LEFT(A36,4),Sites!$A$2:$E$32,5,FALSE)</f>
        <v>Global Irminger Sea</v>
      </c>
      <c r="F36" s="10" t="s">
        <v>1106</v>
      </c>
      <c r="G36" s="8" t="str">
        <f t="shared" si="3"/>
        <v>Global Irminger Sea Mesoscale Flanking B</v>
      </c>
      <c r="H36" s="8" t="str">
        <f>VLOOKUP(LEFT(A36,2),Arrays!$A$2:$E$32,4,FALSE)</f>
        <v>Irminger Sea</v>
      </c>
      <c r="I36" s="10" t="str">
        <f t="shared" si="1"/>
        <v>Mesoscale Flanking B</v>
      </c>
      <c r="J36" t="str">
        <f t="shared" si="2"/>
        <v>Irminger Sea Mesoscale Flanking B</v>
      </c>
    </row>
    <row r="37" spans="1:17">
      <c r="A37" t="s">
        <v>263</v>
      </c>
      <c r="B37" t="s">
        <v>449</v>
      </c>
      <c r="C37" t="s">
        <v>450</v>
      </c>
      <c r="D37" t="s">
        <v>261</v>
      </c>
      <c r="E37" s="8" t="str">
        <f>VLOOKUP(LEFT(A37,4),Sites!$A$2:$E$32,5,FALSE)</f>
        <v>Global Irminger Sea</v>
      </c>
      <c r="F37" s="10" t="s">
        <v>1049</v>
      </c>
      <c r="G37" s="8" t="str">
        <f t="shared" si="3"/>
        <v>Global Irminger Sea Mobile Zone</v>
      </c>
      <c r="H37" s="8" t="str">
        <f>VLOOKUP(LEFT(A37,2),Arrays!$A$2:$E$32,4,FALSE)</f>
        <v>Irminger Sea</v>
      </c>
      <c r="I37" s="10" t="str">
        <f t="shared" si="1"/>
        <v>Mobile Zone</v>
      </c>
      <c r="J37" t="str">
        <f t="shared" si="2"/>
        <v>Irminger Sea Mobile Zone</v>
      </c>
      <c r="K37" s="9">
        <v>60.613599999999998</v>
      </c>
      <c r="L37" s="9">
        <v>60.458199999999998</v>
      </c>
      <c r="M37" s="9">
        <v>-38.4407</v>
      </c>
      <c r="N37" s="9">
        <v>-38.075499999999998</v>
      </c>
      <c r="O37" s="9">
        <v>0</v>
      </c>
      <c r="P37" s="9">
        <v>2800</v>
      </c>
    </row>
    <row r="38" spans="1:17">
      <c r="A38" t="s">
        <v>217</v>
      </c>
      <c r="B38" t="s">
        <v>463</v>
      </c>
      <c r="C38" t="s">
        <v>442</v>
      </c>
      <c r="D38" t="s">
        <v>216</v>
      </c>
      <c r="E38" s="8" t="str">
        <f>VLOOKUP(LEFT(A38,4),Sites!$A$2:$E$32,5,FALSE)</f>
        <v>Global Station Papa</v>
      </c>
      <c r="F38" s="10" t="s">
        <v>196</v>
      </c>
      <c r="G38" s="8" t="str">
        <f t="shared" si="3"/>
        <v>Global Station Papa Subsurface</v>
      </c>
      <c r="H38" s="8" t="str">
        <f>VLOOKUP(LEFT(A38,2),Arrays!$A$2:$E$32,4,FALSE)</f>
        <v>Station Papa</v>
      </c>
      <c r="I38" s="10" t="str">
        <f t="shared" si="1"/>
        <v>Subsurface</v>
      </c>
      <c r="J38" t="str">
        <f t="shared" si="2"/>
        <v>Station Papa Subsurface</v>
      </c>
    </row>
    <row r="39" spans="1:17">
      <c r="A39" t="s">
        <v>220</v>
      </c>
      <c r="B39" t="s">
        <v>464</v>
      </c>
      <c r="C39" t="s">
        <v>461</v>
      </c>
      <c r="D39" t="s">
        <v>219</v>
      </c>
      <c r="E39" s="8" t="str">
        <f>VLOOKUP(LEFT(A39,4),Sites!$A$2:$E$32,5,FALSE)</f>
        <v>Global Station Papa</v>
      </c>
      <c r="F39" s="10" t="s">
        <v>1105</v>
      </c>
      <c r="G39" s="8" t="str">
        <f t="shared" si="3"/>
        <v>Global Station Papa Mesoscale Flanking A</v>
      </c>
      <c r="H39" s="8" t="str">
        <f>VLOOKUP(LEFT(A39,2),Arrays!$A$2:$E$32,4,FALSE)</f>
        <v>Station Papa</v>
      </c>
      <c r="I39" s="10" t="str">
        <f t="shared" si="1"/>
        <v>Mesoscale Flanking A</v>
      </c>
      <c r="J39" t="str">
        <f t="shared" si="2"/>
        <v>Station Papa Mesoscale Flanking A</v>
      </c>
    </row>
    <row r="40" spans="1:17">
      <c r="A40" t="s">
        <v>222</v>
      </c>
      <c r="B40" t="s">
        <v>465</v>
      </c>
      <c r="C40" t="s">
        <v>461</v>
      </c>
      <c r="D40" t="s">
        <v>221</v>
      </c>
      <c r="E40" s="8" t="str">
        <f>VLOOKUP(LEFT(A40,4),Sites!$A$2:$E$32,5,FALSE)</f>
        <v>Global Station Papa</v>
      </c>
      <c r="F40" s="10" t="s">
        <v>1106</v>
      </c>
      <c r="G40" s="8" t="str">
        <f t="shared" si="3"/>
        <v>Global Station Papa Mesoscale Flanking B</v>
      </c>
      <c r="H40" s="8" t="str">
        <f>VLOOKUP(LEFT(A40,2),Arrays!$A$2:$E$32,4,FALSE)</f>
        <v>Station Papa</v>
      </c>
      <c r="I40" s="10" t="str">
        <f t="shared" si="1"/>
        <v>Mesoscale Flanking B</v>
      </c>
      <c r="J40" t="str">
        <f t="shared" si="2"/>
        <v>Station Papa Mesoscale Flanking B</v>
      </c>
    </row>
    <row r="41" spans="1:17">
      <c r="A41" t="s">
        <v>268</v>
      </c>
      <c r="B41" t="s">
        <v>449</v>
      </c>
      <c r="C41" t="s">
        <v>450</v>
      </c>
      <c r="D41" t="s">
        <v>266</v>
      </c>
      <c r="E41" s="8" t="str">
        <f>VLOOKUP(LEFT(A41,4),Sites!$A$2:$E$32,5,FALSE)</f>
        <v>Global Station Papa</v>
      </c>
      <c r="F41" s="10" t="s">
        <v>1049</v>
      </c>
      <c r="G41" s="8" t="str">
        <f t="shared" si="3"/>
        <v>Global Station Papa Mobile Zone</v>
      </c>
      <c r="H41" s="8" t="str">
        <f>VLOOKUP(LEFT(A41,2),Arrays!$A$2:$E$32,4,FALSE)</f>
        <v>Station Papa</v>
      </c>
      <c r="I41" s="10" t="str">
        <f t="shared" si="1"/>
        <v>Mobile Zone</v>
      </c>
      <c r="J41" t="str">
        <f t="shared" si="2"/>
        <v>Station Papa Mobile Zone</v>
      </c>
      <c r="K41" s="9">
        <v>50.467599999999997</v>
      </c>
      <c r="L41" s="9">
        <v>50.125</v>
      </c>
      <c r="M41" s="9">
        <v>-144.7131</v>
      </c>
      <c r="N41" s="9">
        <v>-144.2097</v>
      </c>
      <c r="O41" s="9">
        <v>0</v>
      </c>
      <c r="P41" s="9">
        <v>4250</v>
      </c>
    </row>
    <row r="42" spans="1:17">
      <c r="A42" t="s">
        <v>224</v>
      </c>
      <c r="B42" t="s">
        <v>462</v>
      </c>
      <c r="C42" t="s">
        <v>439</v>
      </c>
      <c r="D42" t="s">
        <v>223</v>
      </c>
      <c r="E42" s="8" t="str">
        <f>VLOOKUP(LEFT(A42,4),Sites!$A$2:$E$32,5,FALSE)</f>
        <v>Global Southern Ocean</v>
      </c>
      <c r="F42" s="10" t="s">
        <v>192</v>
      </c>
      <c r="G42" s="8" t="str">
        <f t="shared" si="3"/>
        <v>Global Southern Ocean Surface</v>
      </c>
      <c r="H42" s="8" t="str">
        <f>VLOOKUP(LEFT(A42,2),Arrays!$A$2:$E$32,4,FALSE)</f>
        <v>Southern Ocean</v>
      </c>
      <c r="I42" s="10" t="str">
        <f t="shared" si="1"/>
        <v>Surface</v>
      </c>
      <c r="J42" t="str">
        <f t="shared" si="2"/>
        <v>Southern Ocean Surface</v>
      </c>
    </row>
    <row r="43" spans="1:17">
      <c r="A43" t="s">
        <v>227</v>
      </c>
      <c r="B43" t="s">
        <v>463</v>
      </c>
      <c r="C43" t="s">
        <v>442</v>
      </c>
      <c r="D43" t="s">
        <v>226</v>
      </c>
      <c r="E43" s="8" t="str">
        <f>VLOOKUP(LEFT(A43,4),Sites!$A$2:$E$32,5,FALSE)</f>
        <v>Global Southern Ocean</v>
      </c>
      <c r="F43" s="10" t="s">
        <v>196</v>
      </c>
      <c r="G43" s="8" t="str">
        <f t="shared" si="3"/>
        <v>Global Southern Ocean Subsurface</v>
      </c>
      <c r="H43" s="8" t="str">
        <f>VLOOKUP(LEFT(A43,2),Arrays!$A$2:$E$32,4,FALSE)</f>
        <v>Southern Ocean</v>
      </c>
      <c r="I43" s="10" t="str">
        <f t="shared" si="1"/>
        <v>Subsurface</v>
      </c>
      <c r="J43" t="str">
        <f t="shared" si="2"/>
        <v>Southern Ocean Subsurface</v>
      </c>
    </row>
    <row r="44" spans="1:17">
      <c r="A44" t="s">
        <v>229</v>
      </c>
      <c r="B44" t="s">
        <v>464</v>
      </c>
      <c r="C44" t="s">
        <v>461</v>
      </c>
      <c r="D44" t="s">
        <v>228</v>
      </c>
      <c r="E44" s="8" t="str">
        <f>VLOOKUP(LEFT(A44,4),Sites!$A$2:$E$32,5,FALSE)</f>
        <v>Global Southern Ocean</v>
      </c>
      <c r="F44" s="10" t="s">
        <v>1105</v>
      </c>
      <c r="G44" s="8" t="str">
        <f t="shared" si="3"/>
        <v>Global Southern Ocean Mesoscale Flanking A</v>
      </c>
      <c r="H44" s="8" t="str">
        <f>VLOOKUP(LEFT(A44,2),Arrays!$A$2:$E$32,4,FALSE)</f>
        <v>Southern Ocean</v>
      </c>
      <c r="I44" s="10" t="str">
        <f t="shared" si="1"/>
        <v>Mesoscale Flanking A</v>
      </c>
      <c r="J44" t="str">
        <f t="shared" si="2"/>
        <v>Southern Ocean Mesoscale Flanking A</v>
      </c>
    </row>
    <row r="45" spans="1:17">
      <c r="A45" t="s">
        <v>231</v>
      </c>
      <c r="B45" t="s">
        <v>465</v>
      </c>
      <c r="C45" t="s">
        <v>461</v>
      </c>
      <c r="D45" t="s">
        <v>230</v>
      </c>
      <c r="E45" s="8" t="str">
        <f>VLOOKUP(LEFT(A45,4),Sites!$A$2:$E$32,5,FALSE)</f>
        <v>Global Southern Ocean</v>
      </c>
      <c r="F45" s="10" t="s">
        <v>1106</v>
      </c>
      <c r="G45" s="8" t="str">
        <f t="shared" si="3"/>
        <v>Global Southern Ocean Mesoscale Flanking B</v>
      </c>
      <c r="H45" s="8" t="str">
        <f>VLOOKUP(LEFT(A45,2),Arrays!$A$2:$E$32,4,FALSE)</f>
        <v>Southern Ocean</v>
      </c>
      <c r="I45" s="10" t="str">
        <f t="shared" si="1"/>
        <v>Mesoscale Flanking B</v>
      </c>
      <c r="J45" t="str">
        <f t="shared" si="2"/>
        <v>Southern Ocean Mesoscale Flanking B</v>
      </c>
    </row>
    <row r="46" spans="1:17">
      <c r="A46" t="s">
        <v>273</v>
      </c>
      <c r="B46" t="s">
        <v>449</v>
      </c>
      <c r="C46" t="s">
        <v>450</v>
      </c>
      <c r="D46" t="s">
        <v>271</v>
      </c>
      <c r="E46" s="8" t="str">
        <f>VLOOKUP(LEFT(A46,4),Sites!$A$2:$E$32,5,FALSE)</f>
        <v>Global Southern Ocean</v>
      </c>
      <c r="F46" s="10" t="s">
        <v>1049</v>
      </c>
      <c r="G46" s="8" t="str">
        <f t="shared" si="3"/>
        <v>Global Southern Ocean Mobile Zone</v>
      </c>
      <c r="H46" s="8" t="str">
        <f>VLOOKUP(LEFT(A46,2),Arrays!$A$2:$E$32,4,FALSE)</f>
        <v>Southern Ocean</v>
      </c>
      <c r="I46" s="10" t="str">
        <f t="shared" si="1"/>
        <v>Mobile Zone</v>
      </c>
      <c r="J46" t="str">
        <f t="shared" si="2"/>
        <v>Southern Ocean Mobile Zone</v>
      </c>
      <c r="K46" s="9">
        <v>-54.081400000000002</v>
      </c>
      <c r="L46" s="9">
        <v>-54.470399999999998</v>
      </c>
      <c r="M46" s="9">
        <v>-89.665199999999999</v>
      </c>
      <c r="N46" s="9">
        <v>-88.894000000000005</v>
      </c>
      <c r="O46" s="9">
        <v>0</v>
      </c>
      <c r="P46" s="9">
        <v>4800</v>
      </c>
    </row>
    <row r="47" spans="1:17">
      <c r="A47" t="s">
        <v>1082</v>
      </c>
      <c r="B47" t="s">
        <v>1083</v>
      </c>
      <c r="C47" s="3" t="s">
        <v>1084</v>
      </c>
      <c r="E47" s="8" t="str">
        <f>VLOOKUP(LEFT(A47,4),Sites!$A$2:$E$32,5,FALSE)</f>
        <v>Regional Shore</v>
      </c>
      <c r="F47" s="10" t="s">
        <v>1067</v>
      </c>
      <c r="G47" s="8" t="str">
        <f t="shared" si="3"/>
        <v>Regional Shore Pacific City</v>
      </c>
      <c r="H47" s="8" t="str">
        <f>VLOOKUP(LEFT(A47,2),Arrays!$A$2:$E$32,4,FALSE)</f>
        <v>Regional</v>
      </c>
      <c r="I47" s="10" t="s">
        <v>1067</v>
      </c>
      <c r="J47" t="str">
        <f t="shared" si="2"/>
        <v>Regional Pacific City</v>
      </c>
      <c r="K47" s="9">
        <v>45.214548999999998</v>
      </c>
      <c r="L47" s="9">
        <v>45.214548999999998</v>
      </c>
      <c r="M47" s="9">
        <v>-123.96768299999999</v>
      </c>
      <c r="N47" s="9">
        <v>-123.96768299999999</v>
      </c>
      <c r="O47" s="9">
        <v>0</v>
      </c>
      <c r="P47" s="9">
        <v>0</v>
      </c>
      <c r="Q47" t="s">
        <v>716</v>
      </c>
    </row>
    <row r="48" spans="1:17">
      <c r="A48" t="s">
        <v>285</v>
      </c>
      <c r="B48" t="s">
        <v>466</v>
      </c>
      <c r="C48" t="s">
        <v>439</v>
      </c>
      <c r="D48" t="s">
        <v>284</v>
      </c>
      <c r="E48" s="8" t="str">
        <f>VLOOKUP(LEFT(A48,4),Sites!$A$2:$E$32,5,FALSE)</f>
        <v>Regional Hydrate Ridge</v>
      </c>
      <c r="F48" s="10" t="s">
        <v>289</v>
      </c>
      <c r="G48" s="8" t="str">
        <f t="shared" si="3"/>
        <v>Regional Hydrate Ridge Slope Base</v>
      </c>
      <c r="H48" s="8" t="str">
        <f>VLOOKUP(LEFT(A48,2),Arrays!$A$2:$E$32,4,FALSE)</f>
        <v>Regional</v>
      </c>
      <c r="I48" s="10" t="s">
        <v>289</v>
      </c>
      <c r="J48" t="str">
        <f t="shared" si="2"/>
        <v>Regional Slope Base</v>
      </c>
    </row>
    <row r="49" spans="1:17">
      <c r="A49" t="s">
        <v>290</v>
      </c>
      <c r="B49" t="s">
        <v>467</v>
      </c>
      <c r="C49" t="s">
        <v>439</v>
      </c>
      <c r="D49" t="s">
        <v>289</v>
      </c>
      <c r="E49" s="8" t="str">
        <f>VLOOKUP(LEFT(A49,4),Sites!$A$2:$E$32,5,FALSE)</f>
        <v>Regional Hydrate Ridge</v>
      </c>
      <c r="F49" s="10" t="s">
        <v>289</v>
      </c>
      <c r="G49" s="8" t="str">
        <f t="shared" si="3"/>
        <v>Regional Hydrate Ridge Slope Base</v>
      </c>
      <c r="H49" s="8" t="str">
        <f>VLOOKUP(LEFT(A49,2),Arrays!$A$2:$E$32,4,FALSE)</f>
        <v>Regional</v>
      </c>
      <c r="I49" s="10" t="s">
        <v>289</v>
      </c>
      <c r="J49" t="str">
        <f t="shared" si="2"/>
        <v>Regional Slope Base</v>
      </c>
    </row>
    <row r="50" spans="1:17">
      <c r="A50" t="s">
        <v>294</v>
      </c>
      <c r="B50" t="s">
        <v>468</v>
      </c>
      <c r="C50" t="s">
        <v>439</v>
      </c>
      <c r="D50" t="s">
        <v>293</v>
      </c>
      <c r="E50" s="8" t="str">
        <f>VLOOKUP(LEFT(A50,4),Sites!$A$2:$E$32,5,FALSE)</f>
        <v>Regional Hydrate Ridge</v>
      </c>
      <c r="F50" s="10" t="s">
        <v>1109</v>
      </c>
      <c r="G50" s="8" t="str">
        <f t="shared" si="3"/>
        <v>Regional Hydrate Ridge Southern Summit</v>
      </c>
      <c r="H50" s="8" t="str">
        <f>VLOOKUP(LEFT(A50,2),Arrays!$A$2:$E$32,4,FALSE)</f>
        <v>Regional</v>
      </c>
      <c r="I50" s="10" t="s">
        <v>1127</v>
      </c>
      <c r="J50" t="str">
        <f t="shared" si="2"/>
        <v>Regional Southern Hydrate Summit</v>
      </c>
    </row>
    <row r="51" spans="1:17">
      <c r="A51" t="s">
        <v>296</v>
      </c>
      <c r="B51" t="s">
        <v>469</v>
      </c>
      <c r="C51" t="s">
        <v>439</v>
      </c>
      <c r="D51" t="s">
        <v>295</v>
      </c>
      <c r="E51" s="8" t="str">
        <f>VLOOKUP(LEFT(A51,4),Sites!$A$2:$E$32,5,FALSE)</f>
        <v>Regional Hydrate Ridge</v>
      </c>
      <c r="F51" s="10" t="s">
        <v>1109</v>
      </c>
      <c r="G51" s="8" t="str">
        <f t="shared" si="3"/>
        <v>Regional Hydrate Ridge Southern Summit</v>
      </c>
      <c r="H51" s="8" t="str">
        <f>VLOOKUP(LEFT(A51,2),Arrays!$A$2:$E$32,4,FALSE)</f>
        <v>Regional</v>
      </c>
      <c r="I51" s="10" t="s">
        <v>1127</v>
      </c>
      <c r="J51" t="str">
        <f t="shared" si="2"/>
        <v>Regional Southern Hydrate Summit</v>
      </c>
    </row>
    <row r="52" spans="1:17">
      <c r="A52" t="s">
        <v>298</v>
      </c>
      <c r="B52" t="s">
        <v>470</v>
      </c>
      <c r="C52" t="s">
        <v>461</v>
      </c>
      <c r="D52" t="s">
        <v>297</v>
      </c>
      <c r="E52" s="8" t="str">
        <f>VLOOKUP(LEFT(A52,4),Sites!$A$2:$E$32,5,FALSE)</f>
        <v>Regional Axial</v>
      </c>
      <c r="F52" s="10" t="s">
        <v>297</v>
      </c>
      <c r="G52" s="8" t="str">
        <f t="shared" si="3"/>
        <v>Regional Axial Ashes</v>
      </c>
      <c r="H52" s="8" t="str">
        <f>VLOOKUP(LEFT(A52,2),Arrays!$A$2:$E$32,4,FALSE)</f>
        <v>Regional</v>
      </c>
      <c r="I52" s="10" t="s">
        <v>1126</v>
      </c>
      <c r="J52" t="str">
        <f t="shared" si="2"/>
        <v>Regional Axial Ashes</v>
      </c>
    </row>
    <row r="53" spans="1:17">
      <c r="A53" t="s">
        <v>302</v>
      </c>
      <c r="B53" t="s">
        <v>471</v>
      </c>
      <c r="C53" t="s">
        <v>461</v>
      </c>
      <c r="D53" t="s">
        <v>301</v>
      </c>
      <c r="E53" s="8" t="str">
        <f>VLOOKUP(LEFT(A53,4),Sites!$A$2:$E$32,5,FALSE)</f>
        <v>Regional Axial</v>
      </c>
      <c r="F53" s="10" t="s">
        <v>1107</v>
      </c>
      <c r="G53" s="8" t="str">
        <f t="shared" si="3"/>
        <v>Regional Axial Base</v>
      </c>
      <c r="H53" s="8" t="str">
        <f>VLOOKUP(LEFT(A53,2),Arrays!$A$2:$E$32,4,FALSE)</f>
        <v>Regional</v>
      </c>
      <c r="I53" s="10" t="s">
        <v>301</v>
      </c>
      <c r="J53" t="str">
        <f t="shared" si="2"/>
        <v>Regional Axial Base</v>
      </c>
    </row>
    <row r="54" spans="1:17">
      <c r="A54" t="s">
        <v>304</v>
      </c>
      <c r="B54" t="s">
        <v>472</v>
      </c>
      <c r="C54" t="s">
        <v>461</v>
      </c>
      <c r="D54" t="s">
        <v>303</v>
      </c>
      <c r="E54" s="8" t="str">
        <f>VLOOKUP(LEFT(A54,4),Sites!$A$2:$E$32,5,FALSE)</f>
        <v>Regional Axial</v>
      </c>
      <c r="F54" s="10" t="s">
        <v>1124</v>
      </c>
      <c r="G54" s="8" t="str">
        <f t="shared" si="3"/>
        <v>Regional Axial Base Mooring</v>
      </c>
      <c r="H54" s="8" t="str">
        <f>VLOOKUP(LEFT(A54,2),Arrays!$A$2:$E$32,4,FALSE)</f>
        <v>Regional</v>
      </c>
      <c r="I54" s="10" t="s">
        <v>1124</v>
      </c>
      <c r="J54" t="str">
        <f t="shared" si="2"/>
        <v>Regional Base Mooring</v>
      </c>
    </row>
    <row r="55" spans="1:17">
      <c r="A55" t="s">
        <v>306</v>
      </c>
      <c r="B55" t="s">
        <v>473</v>
      </c>
      <c r="C55" t="s">
        <v>461</v>
      </c>
      <c r="D55" t="s">
        <v>305</v>
      </c>
      <c r="E55" s="8" t="str">
        <f>VLOOKUP(LEFT(A55,4),Sites!$A$2:$E$32,5,FALSE)</f>
        <v>Regional Axial</v>
      </c>
      <c r="F55" s="10" t="s">
        <v>305</v>
      </c>
      <c r="G55" s="8" t="str">
        <f t="shared" si="3"/>
        <v>Regional Axial Central Caldera</v>
      </c>
      <c r="H55" s="8" t="str">
        <f>VLOOKUP(LEFT(A55,2),Arrays!$A$2:$E$32,4,FALSE)</f>
        <v>Regional</v>
      </c>
      <c r="I55" s="10" t="s">
        <v>305</v>
      </c>
      <c r="J55" t="str">
        <f t="shared" si="2"/>
        <v>Regional Central Caldera</v>
      </c>
    </row>
    <row r="56" spans="1:17">
      <c r="A56" t="s">
        <v>308</v>
      </c>
      <c r="B56" t="s">
        <v>474</v>
      </c>
      <c r="C56" t="s">
        <v>461</v>
      </c>
      <c r="D56" t="s">
        <v>307</v>
      </c>
      <c r="E56" s="8" t="str">
        <f>VLOOKUP(LEFT(A56,4),Sites!$A$2:$E$32,5,FALSE)</f>
        <v>Regional Axial</v>
      </c>
      <c r="F56" s="10" t="s">
        <v>307</v>
      </c>
      <c r="G56" s="8" t="str">
        <f t="shared" si="3"/>
        <v>Regional Axial Eastern Caldera</v>
      </c>
      <c r="H56" s="8" t="str">
        <f>VLOOKUP(LEFT(A56,2),Arrays!$A$2:$E$32,4,FALSE)</f>
        <v>Regional</v>
      </c>
      <c r="I56" s="10" t="s">
        <v>307</v>
      </c>
      <c r="J56" t="str">
        <f t="shared" si="2"/>
        <v>Regional Eastern Caldera</v>
      </c>
    </row>
    <row r="57" spans="1:17">
      <c r="A57" t="s">
        <v>310</v>
      </c>
      <c r="B57" t="s">
        <v>475</v>
      </c>
      <c r="C57" t="s">
        <v>461</v>
      </c>
      <c r="D57" t="s">
        <v>309</v>
      </c>
      <c r="E57" s="8" t="str">
        <f>VLOOKUP(LEFT(A57,4),Sites!$A$2:$E$32,5,FALSE)</f>
        <v>Regional Axial</v>
      </c>
      <c r="F57" s="10" t="s">
        <v>1108</v>
      </c>
      <c r="G57" s="8" t="str">
        <f t="shared" si="3"/>
        <v>Regional Axial International District</v>
      </c>
      <c r="H57" s="8" t="str">
        <f>VLOOKUP(LEFT(A57,2),Arrays!$A$2:$E$32,4,FALSE)</f>
        <v>Regional</v>
      </c>
      <c r="I57" s="10" t="s">
        <v>1108</v>
      </c>
      <c r="J57" t="str">
        <f t="shared" si="2"/>
        <v>Regional International District</v>
      </c>
    </row>
    <row r="58" spans="1:17">
      <c r="A58" t="s">
        <v>312</v>
      </c>
      <c r="B58" t="s">
        <v>476</v>
      </c>
      <c r="C58" t="s">
        <v>461</v>
      </c>
      <c r="D58" t="s">
        <v>311</v>
      </c>
      <c r="E58" s="8" t="str">
        <f>VLOOKUP(LEFT(A58,4),Sites!$A$2:$E$32,5,FALSE)</f>
        <v>Regional Axial</v>
      </c>
      <c r="F58" s="10" t="s">
        <v>1108</v>
      </c>
      <c r="G58" s="8" t="str">
        <f t="shared" si="3"/>
        <v>Regional Axial International District</v>
      </c>
      <c r="H58" s="8" t="str">
        <f>VLOOKUP(LEFT(A58,2),Arrays!$A$2:$E$32,4,FALSE)</f>
        <v>Regional</v>
      </c>
      <c r="I58" s="10" t="s">
        <v>1108</v>
      </c>
      <c r="J58" t="str">
        <f t="shared" si="2"/>
        <v>Regional International District</v>
      </c>
    </row>
    <row r="59" spans="1:17">
      <c r="A59" t="s">
        <v>717</v>
      </c>
      <c r="B59" t="s">
        <v>718</v>
      </c>
      <c r="C59" s="3" t="s">
        <v>450</v>
      </c>
      <c r="E59" s="8" t="str">
        <f>VLOOKUP(LEFT(A59,4),Sites!$A$2:$E$32,5,FALSE)</f>
        <v>Regional Mid Plate</v>
      </c>
      <c r="F59" s="10"/>
      <c r="G59" s="8" t="str">
        <f t="shared" si="3"/>
        <v>Regional Mid Plate</v>
      </c>
      <c r="H59" s="8" t="str">
        <f>VLOOKUP(LEFT(A59,2),Arrays!$A$2:$E$32,4,FALSE)</f>
        <v>Regional</v>
      </c>
      <c r="I59" s="10" t="s">
        <v>715</v>
      </c>
      <c r="J59" t="str">
        <f t="shared" si="2"/>
        <v>Regional Mid Plate</v>
      </c>
      <c r="K59" s="9">
        <v>45.755560000000003</v>
      </c>
      <c r="L59" s="9">
        <v>45.755560000000003</v>
      </c>
      <c r="M59" s="9">
        <v>-127.27861</v>
      </c>
      <c r="N59" s="9">
        <v>-127.27861</v>
      </c>
      <c r="O59" s="9">
        <v>2820</v>
      </c>
      <c r="P59" s="9">
        <v>2820</v>
      </c>
      <c r="Q59" t="s">
        <v>716</v>
      </c>
    </row>
  </sheetData>
  <sortState ref="A2:H57">
    <sortCondition ref="A2:A5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95"/>
  <sheetViews>
    <sheetView topLeftCell="F26" workbookViewId="0">
      <selection activeCell="X26" sqref="A1:XFD1048576"/>
    </sheetView>
  </sheetViews>
  <sheetFormatPr baseColWidth="10" defaultRowHeight="15" x14ac:dyDescent="0"/>
  <cols>
    <col min="1" max="1" width="11.1640625" customWidth="1"/>
    <col min="2" max="2" width="5.5" customWidth="1"/>
    <col min="3" max="3" width="5.6640625" style="21" customWidth="1"/>
    <col min="4" max="4" width="17.33203125" customWidth="1"/>
    <col min="5" max="5" width="17.5" customWidth="1"/>
    <col min="6" max="6" width="18.1640625" customWidth="1"/>
    <col min="7" max="7" width="5.5" style="3" customWidth="1"/>
    <col min="8" max="8" width="6.5" customWidth="1"/>
    <col min="9" max="9" width="29" customWidth="1"/>
    <col min="10" max="10" width="9.5" style="5" customWidth="1"/>
    <col min="11" max="11" width="37.5" customWidth="1"/>
    <col min="12" max="12" width="32" customWidth="1"/>
    <col min="13" max="13" width="67.5" hidden="1" customWidth="1"/>
    <col min="14" max="14" width="11.33203125" customWidth="1"/>
    <col min="15" max="15" width="12.33203125" customWidth="1"/>
    <col min="16" max="16" width="6.83203125" customWidth="1"/>
    <col min="17" max="17" width="6.5" customWidth="1"/>
    <col min="18" max="18" width="28.83203125" style="7" customWidth="1"/>
    <col min="19" max="19" width="11.33203125" style="16" customWidth="1"/>
    <col min="20" max="20" width="10.83203125" style="16" customWidth="1"/>
    <col min="21" max="21" width="12" customWidth="1"/>
    <col min="22" max="22" width="14.83203125" customWidth="1"/>
    <col min="24" max="24" width="17.33203125" customWidth="1"/>
  </cols>
  <sheetData>
    <row r="1" spans="1:25" s="28" customFormat="1">
      <c r="A1" s="12" t="s">
        <v>101</v>
      </c>
      <c r="B1" s="12" t="s">
        <v>1061</v>
      </c>
      <c r="C1" s="24" t="s">
        <v>561</v>
      </c>
      <c r="D1" s="12" t="s">
        <v>99</v>
      </c>
      <c r="E1" s="12" t="s">
        <v>324</v>
      </c>
      <c r="F1" s="12" t="s">
        <v>0</v>
      </c>
      <c r="G1" s="19" t="s">
        <v>325</v>
      </c>
      <c r="H1" s="12" t="s">
        <v>326</v>
      </c>
      <c r="I1" s="12" t="s">
        <v>327</v>
      </c>
      <c r="J1" s="25" t="s">
        <v>640</v>
      </c>
      <c r="K1" s="12" t="s">
        <v>1052</v>
      </c>
      <c r="L1" s="12" t="s">
        <v>629</v>
      </c>
      <c r="M1" s="12" t="s">
        <v>631</v>
      </c>
      <c r="N1" s="12" t="s">
        <v>1</v>
      </c>
      <c r="O1" s="12" t="s">
        <v>2</v>
      </c>
      <c r="P1" s="12" t="s">
        <v>3</v>
      </c>
      <c r="Q1" s="12" t="s">
        <v>1080</v>
      </c>
      <c r="R1" s="26" t="s">
        <v>633</v>
      </c>
      <c r="S1" s="27" t="s">
        <v>832</v>
      </c>
      <c r="T1" s="27" t="s">
        <v>722</v>
      </c>
      <c r="U1" s="12" t="s">
        <v>844</v>
      </c>
      <c r="V1" s="12" t="s">
        <v>1214</v>
      </c>
      <c r="W1" s="19" t="s">
        <v>836</v>
      </c>
      <c r="X1" s="12" t="s">
        <v>1096</v>
      </c>
      <c r="Y1" s="19" t="s">
        <v>719</v>
      </c>
    </row>
    <row r="2" spans="1:25">
      <c r="A2" t="s">
        <v>111</v>
      </c>
      <c r="B2" t="s">
        <v>822</v>
      </c>
      <c r="C2" s="21">
        <v>1</v>
      </c>
      <c r="D2" t="s">
        <v>4</v>
      </c>
      <c r="F2" t="s">
        <v>4</v>
      </c>
      <c r="G2" s="3" t="str">
        <f t="shared" ref="G2:G37" si="0">MID(D2,10,2)</f>
        <v>LM</v>
      </c>
      <c r="H2" t="str">
        <f t="shared" ref="H2:H37" si="1">MID(D2,12,3)</f>
        <v>001</v>
      </c>
      <c r="I2" t="str">
        <f>VLOOKUP(G2,NTypes!A$2:B$31,2,FALSE)</f>
        <v>Low Power Surface Mooring</v>
      </c>
      <c r="K2" t="str">
        <f>VLOOKUP(A2,Subsites!A$2:G$59,7,FALSE)</f>
        <v>Coastal Endurance Oregon Inshore</v>
      </c>
      <c r="L2" t="str">
        <f>I2 &amp; IF(ISBLANK(J2),""," " &amp; J2)</f>
        <v>Low Power Surface Mooring</v>
      </c>
      <c r="M2" t="str">
        <f>L2 &amp; " - " &amp; K2</f>
        <v>Low Power Surface Mooring - Coastal Endurance Oregon Inshore</v>
      </c>
      <c r="N2" t="s">
        <v>5</v>
      </c>
      <c r="O2" t="s">
        <v>6</v>
      </c>
      <c r="P2" t="s">
        <v>7</v>
      </c>
      <c r="S2" s="14">
        <v>41572</v>
      </c>
      <c r="T2" s="14">
        <v>41575</v>
      </c>
      <c r="U2" t="s">
        <v>845</v>
      </c>
    </row>
    <row r="3" spans="1:25">
      <c r="A3" t="s">
        <v>111</v>
      </c>
      <c r="D3" t="s">
        <v>329</v>
      </c>
      <c r="E3" t="s">
        <v>4</v>
      </c>
      <c r="F3" t="s">
        <v>4</v>
      </c>
      <c r="G3" s="3" t="str">
        <f t="shared" si="0"/>
        <v>MF</v>
      </c>
      <c r="H3" t="str">
        <f t="shared" si="1"/>
        <v>004</v>
      </c>
      <c r="I3" t="str">
        <f>VLOOKUP(G3,NTypes!A$2:B$31,2,FALSE)</f>
        <v>Multi-Function Node</v>
      </c>
      <c r="J3" s="5" t="str">
        <f t="shared" ref="J3:J37" si="2">H3</f>
        <v>004</v>
      </c>
      <c r="K3" t="str">
        <f>VLOOKUP(A3,Subsites!A$2:G$59,7,FALSE)</f>
        <v>Coastal Endurance Oregon Inshore</v>
      </c>
      <c r="L3" t="str">
        <f t="shared" ref="L3:L70" si="3">I3 &amp; " " &amp; J3</f>
        <v>Multi-Function Node 004</v>
      </c>
      <c r="M3" t="str">
        <f t="shared" ref="M3:M66" si="4">L3 &amp; " - " &amp; K3</f>
        <v>Multi-Function Node 004 - Coastal Endurance Oregon Inshore</v>
      </c>
      <c r="N3" t="s">
        <v>5</v>
      </c>
      <c r="O3" t="s">
        <v>6</v>
      </c>
      <c r="P3" t="s">
        <v>7</v>
      </c>
      <c r="S3" s="14">
        <v>41572</v>
      </c>
      <c r="T3" s="14">
        <v>41575</v>
      </c>
      <c r="U3" t="s">
        <v>845</v>
      </c>
    </row>
    <row r="4" spans="1:25">
      <c r="A4" t="s">
        <v>111</v>
      </c>
      <c r="D4" t="s">
        <v>330</v>
      </c>
      <c r="E4" t="s">
        <v>4</v>
      </c>
      <c r="F4" t="s">
        <v>4</v>
      </c>
      <c r="G4" s="3" t="str">
        <f t="shared" si="0"/>
        <v>MF</v>
      </c>
      <c r="H4" t="str">
        <f t="shared" si="1"/>
        <v>005</v>
      </c>
      <c r="I4" t="str">
        <f>VLOOKUP(G4,NTypes!A$2:B$31,2,FALSE)</f>
        <v>Multi-Function Node</v>
      </c>
      <c r="J4" s="5" t="str">
        <f t="shared" si="2"/>
        <v>005</v>
      </c>
      <c r="K4" t="str">
        <f>VLOOKUP(A4,Subsites!A$2:G$59,7,FALSE)</f>
        <v>Coastal Endurance Oregon Inshore</v>
      </c>
      <c r="L4" t="str">
        <f t="shared" si="3"/>
        <v>Multi-Function Node 005</v>
      </c>
      <c r="M4" t="str">
        <f t="shared" si="4"/>
        <v>Multi-Function Node 005 - Coastal Endurance Oregon Inshore</v>
      </c>
      <c r="N4" t="s">
        <v>5</v>
      </c>
      <c r="O4" t="s">
        <v>6</v>
      </c>
      <c r="P4" t="s">
        <v>7</v>
      </c>
      <c r="S4" s="14">
        <v>41572</v>
      </c>
      <c r="T4" s="14">
        <v>41575</v>
      </c>
      <c r="U4" t="s">
        <v>845</v>
      </c>
    </row>
    <row r="5" spans="1:25">
      <c r="A5" t="s">
        <v>111</v>
      </c>
      <c r="D5" t="s">
        <v>331</v>
      </c>
      <c r="E5" t="s">
        <v>4</v>
      </c>
      <c r="F5" t="s">
        <v>4</v>
      </c>
      <c r="G5" s="3" t="str">
        <f t="shared" si="0"/>
        <v>RI</v>
      </c>
      <c r="H5" t="str">
        <f t="shared" si="1"/>
        <v>002</v>
      </c>
      <c r="I5" t="str">
        <f>VLOOKUP(G5,NTypes!A$2:B$31,2,FALSE)</f>
        <v>Mooring Riser</v>
      </c>
      <c r="J5" s="5" t="str">
        <f t="shared" si="2"/>
        <v>002</v>
      </c>
      <c r="K5" t="str">
        <f>VLOOKUP(A5,Subsites!A$2:G$59,7,FALSE)</f>
        <v>Coastal Endurance Oregon Inshore</v>
      </c>
      <c r="L5" t="str">
        <f t="shared" si="3"/>
        <v>Mooring Riser 002</v>
      </c>
      <c r="M5" t="str">
        <f t="shared" si="4"/>
        <v>Mooring Riser 002 - Coastal Endurance Oregon Inshore</v>
      </c>
      <c r="N5" t="s">
        <v>5</v>
      </c>
      <c r="O5" t="s">
        <v>6</v>
      </c>
      <c r="P5" t="s">
        <v>7</v>
      </c>
      <c r="S5" s="14">
        <v>41572</v>
      </c>
      <c r="T5" s="14">
        <v>41575</v>
      </c>
      <c r="U5" t="s">
        <v>845</v>
      </c>
    </row>
    <row r="6" spans="1:25">
      <c r="A6" t="s">
        <v>111</v>
      </c>
      <c r="D6" t="s">
        <v>332</v>
      </c>
      <c r="E6" t="s">
        <v>4</v>
      </c>
      <c r="F6" t="s">
        <v>4</v>
      </c>
      <c r="G6" s="3" t="str">
        <f t="shared" si="0"/>
        <v>RI</v>
      </c>
      <c r="H6" t="str">
        <f t="shared" si="1"/>
        <v>003</v>
      </c>
      <c r="I6" t="str">
        <f>VLOOKUP(G6,NTypes!A$2:B$31,2,FALSE)</f>
        <v>Mooring Riser</v>
      </c>
      <c r="J6" s="5" t="str">
        <f t="shared" si="2"/>
        <v>003</v>
      </c>
      <c r="K6" t="str">
        <f>VLOOKUP(A6,Subsites!A$2:G$59,7,FALSE)</f>
        <v>Coastal Endurance Oregon Inshore</v>
      </c>
      <c r="L6" t="str">
        <f t="shared" si="3"/>
        <v>Mooring Riser 003</v>
      </c>
      <c r="M6" t="str">
        <f t="shared" si="4"/>
        <v>Mooring Riser 003 - Coastal Endurance Oregon Inshore</v>
      </c>
      <c r="N6" t="s">
        <v>5</v>
      </c>
      <c r="O6" t="s">
        <v>6</v>
      </c>
      <c r="P6" t="s">
        <v>7</v>
      </c>
      <c r="S6" s="14">
        <v>41572</v>
      </c>
      <c r="T6" s="14">
        <v>41575</v>
      </c>
      <c r="U6" t="s">
        <v>845</v>
      </c>
    </row>
    <row r="7" spans="1:25">
      <c r="A7" t="s">
        <v>111</v>
      </c>
      <c r="D7" t="s">
        <v>333</v>
      </c>
      <c r="E7" t="s">
        <v>4</v>
      </c>
      <c r="F7" t="s">
        <v>4</v>
      </c>
      <c r="G7" s="3" t="str">
        <f t="shared" si="0"/>
        <v>SB</v>
      </c>
      <c r="H7" t="str">
        <f t="shared" si="1"/>
        <v>001</v>
      </c>
      <c r="I7" t="str">
        <f>VLOOKUP(G7,NTypes!A$2:B$31,2,FALSE)</f>
        <v>Surface Buoy</v>
      </c>
      <c r="J7" s="5" t="str">
        <f t="shared" si="2"/>
        <v>001</v>
      </c>
      <c r="K7" t="str">
        <f>VLOOKUP(A7,Subsites!A$2:G$59,7,FALSE)</f>
        <v>Coastal Endurance Oregon Inshore</v>
      </c>
      <c r="L7" t="str">
        <f t="shared" si="3"/>
        <v>Surface Buoy 001</v>
      </c>
      <c r="M7" t="str">
        <f t="shared" si="4"/>
        <v>Surface Buoy 001 - Coastal Endurance Oregon Inshore</v>
      </c>
      <c r="N7" t="s">
        <v>5</v>
      </c>
      <c r="O7" t="s">
        <v>6</v>
      </c>
      <c r="P7" t="s">
        <v>7</v>
      </c>
      <c r="S7" s="14">
        <v>41572</v>
      </c>
      <c r="T7" s="14">
        <v>41575</v>
      </c>
      <c r="U7" t="s">
        <v>845</v>
      </c>
    </row>
    <row r="8" spans="1:25">
      <c r="A8" t="s">
        <v>120</v>
      </c>
      <c r="B8" t="s">
        <v>822</v>
      </c>
      <c r="C8" s="21">
        <v>1</v>
      </c>
      <c r="D8" t="s">
        <v>8</v>
      </c>
      <c r="F8" t="s">
        <v>8</v>
      </c>
      <c r="G8" s="3" t="str">
        <f t="shared" si="0"/>
        <v>CP</v>
      </c>
      <c r="H8" t="str">
        <f t="shared" si="1"/>
        <v>001</v>
      </c>
      <c r="I8" t="str">
        <f>VLOOKUP(G8,NTypes!A$2:B$31,2,FALSE)</f>
        <v>Surface Piercing Profiler Mooring</v>
      </c>
      <c r="K8" t="str">
        <f>VLOOKUP(A8,Subsites!A$2:G$59,7,FALSE)</f>
        <v>Coastal Endurance Oregon Inshore</v>
      </c>
      <c r="L8" t="str">
        <f>I8 &amp; IF(ISBLANK(J8),""," " &amp; J8)</f>
        <v>Surface Piercing Profiler Mooring</v>
      </c>
      <c r="M8" t="str">
        <f t="shared" si="4"/>
        <v>Surface Piercing Profiler Mooring - Coastal Endurance Oregon Inshore</v>
      </c>
      <c r="N8" t="s">
        <v>9</v>
      </c>
      <c r="O8" t="s">
        <v>6</v>
      </c>
      <c r="P8" t="s">
        <v>7</v>
      </c>
      <c r="S8" s="14"/>
      <c r="T8" s="14"/>
    </row>
    <row r="9" spans="1:25">
      <c r="A9" t="s">
        <v>120</v>
      </c>
      <c r="D9" t="s">
        <v>334</v>
      </c>
      <c r="E9" t="s">
        <v>8</v>
      </c>
      <c r="F9" t="s">
        <v>8</v>
      </c>
      <c r="G9" s="3" t="str">
        <f t="shared" si="0"/>
        <v>SP</v>
      </c>
      <c r="H9" t="str">
        <f t="shared" si="1"/>
        <v>001</v>
      </c>
      <c r="I9" t="str">
        <f>VLOOKUP(G9,NTypes!A$2:B$31,2,FALSE)</f>
        <v>Surface-Piercing Profiler</v>
      </c>
      <c r="J9" s="5" t="str">
        <f t="shared" si="2"/>
        <v>001</v>
      </c>
      <c r="K9" t="str">
        <f>VLOOKUP(A9,Subsites!A$2:G$59,7,FALSE)</f>
        <v>Coastal Endurance Oregon Inshore</v>
      </c>
      <c r="L9" t="str">
        <f t="shared" si="3"/>
        <v>Surface-Piercing Profiler 001</v>
      </c>
      <c r="M9" t="str">
        <f t="shared" si="4"/>
        <v>Surface-Piercing Profiler 001 - Coastal Endurance Oregon Inshore</v>
      </c>
      <c r="N9" t="s">
        <v>9</v>
      </c>
      <c r="O9" t="s">
        <v>6</v>
      </c>
      <c r="P9" t="s">
        <v>7</v>
      </c>
      <c r="S9" s="14"/>
      <c r="T9" s="14"/>
    </row>
    <row r="10" spans="1:25">
      <c r="A10" t="s">
        <v>124</v>
      </c>
      <c r="B10" t="s">
        <v>822</v>
      </c>
      <c r="C10" s="21">
        <v>1</v>
      </c>
      <c r="D10" t="s">
        <v>10</v>
      </c>
      <c r="E10" t="s">
        <v>328</v>
      </c>
      <c r="F10" t="s">
        <v>10</v>
      </c>
      <c r="G10" s="3" t="str">
        <f t="shared" si="0"/>
        <v>BP</v>
      </c>
      <c r="H10" t="str">
        <f t="shared" si="1"/>
        <v>001</v>
      </c>
      <c r="I10" t="str">
        <f>VLOOKUP(G10,NTypes!A$2:B$31,2,FALSE)</f>
        <v>Benthic Experiment Package</v>
      </c>
      <c r="K10" t="str">
        <f>VLOOKUP(A10,Subsites!A$2:G$59,7,FALSE)</f>
        <v>Coastal Endurance Oregon Shelf</v>
      </c>
      <c r="L10" t="str">
        <f>I10 &amp; IF(ISBLANK(J10),""," " &amp; J10)</f>
        <v>Benthic Experiment Package</v>
      </c>
      <c r="M10" t="str">
        <f t="shared" si="4"/>
        <v>Benthic Experiment Package - Coastal Endurance Oregon Shelf</v>
      </c>
      <c r="N10" t="s">
        <v>11</v>
      </c>
      <c r="O10" t="s">
        <v>12</v>
      </c>
      <c r="P10" t="s">
        <v>7</v>
      </c>
      <c r="S10" s="15">
        <v>41487</v>
      </c>
      <c r="T10" s="15">
        <v>41516</v>
      </c>
      <c r="U10" t="s">
        <v>845</v>
      </c>
    </row>
    <row r="11" spans="1:25">
      <c r="A11" t="s">
        <v>124</v>
      </c>
      <c r="B11" t="s">
        <v>822</v>
      </c>
      <c r="C11" s="21">
        <v>1</v>
      </c>
      <c r="D11" t="s">
        <v>1077</v>
      </c>
      <c r="F11" t="s">
        <v>1077</v>
      </c>
      <c r="G11" s="13" t="str">
        <f t="shared" si="0"/>
        <v>PN</v>
      </c>
      <c r="H11" t="str">
        <f t="shared" si="1"/>
        <v>01D</v>
      </c>
      <c r="I11" t="str">
        <f>VLOOKUP(G11,NTypes!A$2:B$31,2,FALSE)</f>
        <v>Primary Node</v>
      </c>
      <c r="J11" s="5" t="str">
        <f t="shared" si="2"/>
        <v>01D</v>
      </c>
      <c r="K11" t="str">
        <f>VLOOKUP(A11,Subsites!A$2:G$59,7,FALSE)</f>
        <v>Coastal Endurance Oregon Shelf</v>
      </c>
      <c r="L11" t="str">
        <f>I11 &amp; IF(ISBLANK(J11),""," " &amp; J11)</f>
        <v>Primary Node 01D</v>
      </c>
      <c r="M11" t="str">
        <f t="shared" si="4"/>
        <v>Primary Node 01D - Coastal Endurance Oregon Shelf</v>
      </c>
      <c r="N11" t="s">
        <v>11</v>
      </c>
      <c r="O11" t="s">
        <v>12</v>
      </c>
      <c r="P11" t="s">
        <v>7</v>
      </c>
      <c r="Q11" t="s">
        <v>635</v>
      </c>
      <c r="S11" s="15">
        <v>41153</v>
      </c>
      <c r="T11" s="15">
        <v>41153</v>
      </c>
      <c r="U11" t="s">
        <v>1213</v>
      </c>
      <c r="W11" s="3" t="s">
        <v>1112</v>
      </c>
      <c r="X11" t="s">
        <v>1074</v>
      </c>
      <c r="Y11" s="3" t="s">
        <v>841</v>
      </c>
    </row>
    <row r="12" spans="1:25">
      <c r="A12" t="s">
        <v>124</v>
      </c>
      <c r="D12" t="s">
        <v>335</v>
      </c>
      <c r="F12" t="s">
        <v>10</v>
      </c>
      <c r="G12" s="13" t="str">
        <f t="shared" si="0"/>
        <v>LJ</v>
      </c>
      <c r="H12" t="str">
        <f t="shared" si="1"/>
        <v>01D</v>
      </c>
      <c r="I12" t="str">
        <f>VLOOKUP(G12,NTypes!A$2:B$31,2,FALSE)</f>
        <v>Low Power JBox</v>
      </c>
      <c r="J12" s="5" t="str">
        <f t="shared" si="2"/>
        <v>01D</v>
      </c>
      <c r="K12" t="str">
        <f>VLOOKUP(A12,Subsites!A$2:G$59,7,FALSE)</f>
        <v>Coastal Endurance Oregon Shelf</v>
      </c>
      <c r="L12" t="str">
        <f t="shared" si="3"/>
        <v>Low Power JBox 01D</v>
      </c>
      <c r="M12" t="str">
        <f t="shared" si="4"/>
        <v>Low Power JBox 01D - Coastal Endurance Oregon Shelf</v>
      </c>
      <c r="N12" t="s">
        <v>11</v>
      </c>
      <c r="O12" t="s">
        <v>12</v>
      </c>
      <c r="P12" t="s">
        <v>7</v>
      </c>
      <c r="Q12" t="s">
        <v>635</v>
      </c>
      <c r="R12" s="23"/>
      <c r="S12" s="15">
        <v>41487</v>
      </c>
      <c r="T12" s="15">
        <v>41516</v>
      </c>
      <c r="U12" t="s">
        <v>845</v>
      </c>
      <c r="W12" s="3" t="s">
        <v>439</v>
      </c>
      <c r="X12" t="s">
        <v>336</v>
      </c>
      <c r="Y12" s="3" t="s">
        <v>450</v>
      </c>
    </row>
    <row r="13" spans="1:25">
      <c r="A13" t="s">
        <v>124</v>
      </c>
      <c r="D13" t="s">
        <v>336</v>
      </c>
      <c r="F13" t="s">
        <v>10</v>
      </c>
      <c r="G13" s="13" t="str">
        <f t="shared" si="0"/>
        <v>MJ</v>
      </c>
      <c r="H13" t="str">
        <f t="shared" si="1"/>
        <v>01C</v>
      </c>
      <c r="I13" t="str">
        <f>VLOOKUP(G13,NTypes!A$2:B$31,2,FALSE)</f>
        <v>Medium Power JBox</v>
      </c>
      <c r="J13" s="5" t="str">
        <f t="shared" si="2"/>
        <v>01C</v>
      </c>
      <c r="K13" t="str">
        <f>VLOOKUP(A13,Subsites!A$2:G$59,7,FALSE)</f>
        <v>Coastal Endurance Oregon Shelf</v>
      </c>
      <c r="L13" t="str">
        <f t="shared" si="3"/>
        <v>Medium Power JBox 01C</v>
      </c>
      <c r="M13" t="str">
        <f t="shared" si="4"/>
        <v>Medium Power JBox 01C - Coastal Endurance Oregon Shelf</v>
      </c>
      <c r="N13" t="s">
        <v>11</v>
      </c>
      <c r="O13" t="s">
        <v>12</v>
      </c>
      <c r="P13" t="s">
        <v>7</v>
      </c>
      <c r="Q13" t="s">
        <v>635</v>
      </c>
      <c r="S13" s="15">
        <v>41487</v>
      </c>
      <c r="T13" s="15">
        <v>41516</v>
      </c>
      <c r="U13" t="s">
        <v>845</v>
      </c>
      <c r="W13" s="3" t="s">
        <v>439</v>
      </c>
      <c r="X13" t="s">
        <v>1077</v>
      </c>
      <c r="Y13" s="3" t="s">
        <v>442</v>
      </c>
    </row>
    <row r="14" spans="1:25">
      <c r="A14" t="s">
        <v>131</v>
      </c>
      <c r="B14" t="s">
        <v>822</v>
      </c>
      <c r="C14" s="21">
        <v>1</v>
      </c>
      <c r="D14" t="s">
        <v>13</v>
      </c>
      <c r="E14" t="s">
        <v>328</v>
      </c>
      <c r="F14" t="s">
        <v>13</v>
      </c>
      <c r="G14" s="3" t="str">
        <f t="shared" si="0"/>
        <v>SM</v>
      </c>
      <c r="H14" t="str">
        <f t="shared" si="1"/>
        <v>001</v>
      </c>
      <c r="I14" t="str">
        <f>VLOOKUP(G14,NTypes!A$2:B$31,2,FALSE)</f>
        <v>Standard Power Surface Mooring</v>
      </c>
      <c r="K14" t="str">
        <f>VLOOKUP(A14,Subsites!A$2:G$59,7,FALSE)</f>
        <v>Coastal Endurance Oregon Shelf</v>
      </c>
      <c r="L14" t="str">
        <f>I14 &amp; IF(ISBLANK(J14),""," " &amp; J14)</f>
        <v>Standard Power Surface Mooring</v>
      </c>
      <c r="M14" t="str">
        <f t="shared" si="4"/>
        <v>Standard Power Surface Mooring - Coastal Endurance Oregon Shelf</v>
      </c>
      <c r="N14" t="s">
        <v>14</v>
      </c>
      <c r="O14" t="s">
        <v>15</v>
      </c>
      <c r="P14" t="s">
        <v>7</v>
      </c>
      <c r="S14" s="14"/>
      <c r="T14" s="14"/>
    </row>
    <row r="15" spans="1:25">
      <c r="A15" t="s">
        <v>131</v>
      </c>
      <c r="D15" t="s">
        <v>337</v>
      </c>
      <c r="E15" t="s">
        <v>13</v>
      </c>
      <c r="F15" t="s">
        <v>13</v>
      </c>
      <c r="G15" s="3" t="str">
        <f t="shared" si="0"/>
        <v>RI</v>
      </c>
      <c r="H15" t="str">
        <f t="shared" si="1"/>
        <v>002</v>
      </c>
      <c r="I15" t="str">
        <f>VLOOKUP(G15,NTypes!A$2:B$31,2,FALSE)</f>
        <v>Mooring Riser</v>
      </c>
      <c r="J15" s="5" t="str">
        <f t="shared" si="2"/>
        <v>002</v>
      </c>
      <c r="K15" t="str">
        <f>VLOOKUP(A15,Subsites!A$2:G$59,7,FALSE)</f>
        <v>Coastal Endurance Oregon Shelf</v>
      </c>
      <c r="L15" t="str">
        <f t="shared" si="3"/>
        <v>Mooring Riser 002</v>
      </c>
      <c r="M15" t="str">
        <f t="shared" si="4"/>
        <v>Mooring Riser 002 - Coastal Endurance Oregon Shelf</v>
      </c>
      <c r="N15" t="s">
        <v>14</v>
      </c>
      <c r="O15" t="s">
        <v>15</v>
      </c>
      <c r="P15" t="s">
        <v>7</v>
      </c>
      <c r="S15" s="14"/>
      <c r="T15" s="14"/>
    </row>
    <row r="16" spans="1:25">
      <c r="A16" t="s">
        <v>131</v>
      </c>
      <c r="D16" t="s">
        <v>338</v>
      </c>
      <c r="E16" t="s">
        <v>13</v>
      </c>
      <c r="F16" t="s">
        <v>13</v>
      </c>
      <c r="G16" s="3" t="str">
        <f t="shared" si="0"/>
        <v>RI</v>
      </c>
      <c r="H16" t="str">
        <f t="shared" si="1"/>
        <v>003</v>
      </c>
      <c r="I16" t="str">
        <f>VLOOKUP(G16,NTypes!A$2:B$31,2,FALSE)</f>
        <v>Mooring Riser</v>
      </c>
      <c r="J16" s="5" t="str">
        <f t="shared" si="2"/>
        <v>003</v>
      </c>
      <c r="K16" t="str">
        <f>VLOOKUP(A16,Subsites!A$2:G$59,7,FALSE)</f>
        <v>Coastal Endurance Oregon Shelf</v>
      </c>
      <c r="L16" t="str">
        <f t="shared" si="3"/>
        <v>Mooring Riser 003</v>
      </c>
      <c r="M16" t="str">
        <f t="shared" si="4"/>
        <v>Mooring Riser 003 - Coastal Endurance Oregon Shelf</v>
      </c>
      <c r="N16" t="s">
        <v>14</v>
      </c>
      <c r="O16" t="s">
        <v>15</v>
      </c>
      <c r="P16" t="s">
        <v>7</v>
      </c>
      <c r="S16" s="14"/>
      <c r="T16" s="14"/>
    </row>
    <row r="17" spans="1:25">
      <c r="A17" t="s">
        <v>131</v>
      </c>
      <c r="D17" t="s">
        <v>339</v>
      </c>
      <c r="E17" t="s">
        <v>13</v>
      </c>
      <c r="F17" t="s">
        <v>13</v>
      </c>
      <c r="G17" s="3" t="str">
        <f t="shared" si="0"/>
        <v>SB</v>
      </c>
      <c r="H17" t="str">
        <f t="shared" si="1"/>
        <v>001</v>
      </c>
      <c r="I17" t="str">
        <f>VLOOKUP(G17,NTypes!A$2:B$31,2,FALSE)</f>
        <v>Surface Buoy</v>
      </c>
      <c r="J17" s="5" t="str">
        <f t="shared" si="2"/>
        <v>001</v>
      </c>
      <c r="K17" t="str">
        <f>VLOOKUP(A17,Subsites!A$2:G$59,7,FALSE)</f>
        <v>Coastal Endurance Oregon Shelf</v>
      </c>
      <c r="L17" t="str">
        <f t="shared" si="3"/>
        <v>Surface Buoy 001</v>
      </c>
      <c r="M17" t="str">
        <f t="shared" si="4"/>
        <v>Surface Buoy 001 - Coastal Endurance Oregon Shelf</v>
      </c>
      <c r="N17" t="s">
        <v>14</v>
      </c>
      <c r="O17" t="s">
        <v>15</v>
      </c>
      <c r="P17" t="s">
        <v>7</v>
      </c>
      <c r="S17" s="14"/>
      <c r="T17" s="14"/>
    </row>
    <row r="18" spans="1:25">
      <c r="A18" t="s">
        <v>137</v>
      </c>
      <c r="B18" t="s">
        <v>822</v>
      </c>
      <c r="C18" s="21">
        <v>1</v>
      </c>
      <c r="D18" t="s">
        <v>16</v>
      </c>
      <c r="E18" t="s">
        <v>328</v>
      </c>
      <c r="F18" t="s">
        <v>16</v>
      </c>
      <c r="G18" s="3" t="str">
        <f t="shared" si="0"/>
        <v>CP</v>
      </c>
      <c r="H18" t="str">
        <f t="shared" si="1"/>
        <v>001</v>
      </c>
      <c r="I18" t="str">
        <f>VLOOKUP(G18,NTypes!A$2:B$31,2,FALSE)</f>
        <v>Surface Piercing Profiler Mooring</v>
      </c>
      <c r="K18" t="str">
        <f>VLOOKUP(A18,Subsites!A$2:G$59,7,FALSE)</f>
        <v>Coastal Endurance Oregon Shelf</v>
      </c>
      <c r="L18" t="str">
        <f>I18 &amp; IF(ISBLANK(J18),""," " &amp; J18)</f>
        <v>Surface Piercing Profiler Mooring</v>
      </c>
      <c r="M18" t="str">
        <f t="shared" si="4"/>
        <v>Surface Piercing Profiler Mooring - Coastal Endurance Oregon Shelf</v>
      </c>
      <c r="N18" t="s">
        <v>11</v>
      </c>
      <c r="O18" t="s">
        <v>6</v>
      </c>
      <c r="P18" t="s">
        <v>7</v>
      </c>
      <c r="S18" s="14"/>
      <c r="T18" s="14"/>
    </row>
    <row r="19" spans="1:25">
      <c r="A19" t="s">
        <v>137</v>
      </c>
      <c r="D19" t="s">
        <v>340</v>
      </c>
      <c r="E19" t="s">
        <v>16</v>
      </c>
      <c r="F19" t="s">
        <v>16</v>
      </c>
      <c r="G19" s="3" t="str">
        <f t="shared" si="0"/>
        <v>SP</v>
      </c>
      <c r="H19" t="str">
        <f t="shared" si="1"/>
        <v>001</v>
      </c>
      <c r="I19" t="str">
        <f>VLOOKUP(G19,NTypes!A$2:B$31,2,FALSE)</f>
        <v>Surface-Piercing Profiler</v>
      </c>
      <c r="J19" s="5" t="str">
        <f t="shared" si="2"/>
        <v>001</v>
      </c>
      <c r="K19" t="str">
        <f>VLOOKUP(A19,Subsites!A$2:G$59,7,FALSE)</f>
        <v>Coastal Endurance Oregon Shelf</v>
      </c>
      <c r="L19" t="str">
        <f t="shared" si="3"/>
        <v>Surface-Piercing Profiler 001</v>
      </c>
      <c r="M19" t="str">
        <f t="shared" si="4"/>
        <v>Surface-Piercing Profiler 001 - Coastal Endurance Oregon Shelf</v>
      </c>
      <c r="N19" t="s">
        <v>11</v>
      </c>
      <c r="O19" t="s">
        <v>6</v>
      </c>
      <c r="P19" t="s">
        <v>7</v>
      </c>
      <c r="S19" s="14"/>
      <c r="T19" s="14"/>
    </row>
    <row r="20" spans="1:25">
      <c r="A20" t="s">
        <v>139</v>
      </c>
      <c r="B20" t="s">
        <v>822</v>
      </c>
      <c r="C20" s="21">
        <v>1</v>
      </c>
      <c r="D20" t="s">
        <v>17</v>
      </c>
      <c r="E20" t="s">
        <v>328</v>
      </c>
      <c r="F20" t="s">
        <v>17</v>
      </c>
      <c r="G20" s="3" t="str">
        <f t="shared" si="0"/>
        <v>BP</v>
      </c>
      <c r="H20" t="str">
        <f t="shared" si="1"/>
        <v>001</v>
      </c>
      <c r="I20" t="str">
        <f>VLOOKUP(G20,NTypes!A$2:B$31,2,FALSE)</f>
        <v>Benthic Experiment Package</v>
      </c>
      <c r="K20" t="str">
        <f>VLOOKUP(A20,Subsites!A$2:G$59,7,FALSE)</f>
        <v>Coastal Endurance Oregon Offshore</v>
      </c>
      <c r="L20" t="str">
        <f>I20 &amp; IF(ISBLANK(J20),""," " &amp; J20)</f>
        <v>Benthic Experiment Package</v>
      </c>
      <c r="M20" t="str">
        <f t="shared" si="4"/>
        <v>Benthic Experiment Package - Coastal Endurance Oregon Offshore</v>
      </c>
      <c r="N20" t="s">
        <v>11</v>
      </c>
      <c r="O20" t="s">
        <v>12</v>
      </c>
      <c r="P20" t="s">
        <v>7</v>
      </c>
      <c r="S20" s="15">
        <v>41487</v>
      </c>
      <c r="T20" s="15">
        <v>41516</v>
      </c>
      <c r="U20" t="s">
        <v>845</v>
      </c>
    </row>
    <row r="21" spans="1:25">
      <c r="A21" t="s">
        <v>139</v>
      </c>
      <c r="D21" t="s">
        <v>341</v>
      </c>
      <c r="E21" t="s">
        <v>17</v>
      </c>
      <c r="F21" t="s">
        <v>17</v>
      </c>
      <c r="G21" s="13" t="str">
        <f t="shared" si="0"/>
        <v>LJ</v>
      </c>
      <c r="H21" t="str">
        <f t="shared" si="1"/>
        <v>01C</v>
      </c>
      <c r="I21" t="str">
        <f>VLOOKUP(G21,NTypes!A$2:B$31,2,FALSE)</f>
        <v>Low Power JBox</v>
      </c>
      <c r="J21" s="5" t="str">
        <f t="shared" si="2"/>
        <v>01C</v>
      </c>
      <c r="K21" t="str">
        <f>VLOOKUP(A21,Subsites!A$2:G$59,7,FALSE)</f>
        <v>Coastal Endurance Oregon Offshore</v>
      </c>
      <c r="L21" t="str">
        <f t="shared" si="3"/>
        <v>Low Power JBox 01C</v>
      </c>
      <c r="M21" t="str">
        <f t="shared" si="4"/>
        <v>Low Power JBox 01C - Coastal Endurance Oregon Offshore</v>
      </c>
      <c r="N21" t="s">
        <v>11</v>
      </c>
      <c r="O21" t="s">
        <v>12</v>
      </c>
      <c r="P21" t="s">
        <v>7</v>
      </c>
      <c r="Q21" t="s">
        <v>635</v>
      </c>
      <c r="R21" s="23"/>
      <c r="S21" s="15">
        <v>41487</v>
      </c>
      <c r="T21" s="15">
        <v>41516</v>
      </c>
      <c r="U21" t="s">
        <v>845</v>
      </c>
      <c r="W21" s="3" t="s">
        <v>439</v>
      </c>
      <c r="X21" t="s">
        <v>1071</v>
      </c>
      <c r="Y21" s="3" t="s">
        <v>450</v>
      </c>
    </row>
    <row r="22" spans="1:25">
      <c r="A22" t="s">
        <v>277</v>
      </c>
      <c r="B22" t="s">
        <v>822</v>
      </c>
      <c r="C22" s="21">
        <v>1</v>
      </c>
      <c r="D22" t="s">
        <v>1074</v>
      </c>
      <c r="F22" t="s">
        <v>1074</v>
      </c>
      <c r="G22" s="13" t="str">
        <f t="shared" ref="G22:G23" si="5">MID(D22,10,2)</f>
        <v>PN</v>
      </c>
      <c r="H22" t="str">
        <f t="shared" ref="H22:H23" si="6">MID(D22,12,3)</f>
        <v>01C</v>
      </c>
      <c r="I22" t="str">
        <f>VLOOKUP(G22,NTypes!A$2:B$31,2,FALSE)</f>
        <v>Primary Node</v>
      </c>
      <c r="J22" s="5" t="str">
        <f t="shared" ref="J22:J23" si="7">H22</f>
        <v>01C</v>
      </c>
      <c r="K22" t="str">
        <f>VLOOKUP(A22,Subsites!A$2:G$59,7,FALSE)</f>
        <v>Coastal Endurance Oregon Offshore</v>
      </c>
      <c r="L22" t="str">
        <f t="shared" ref="L22:L23" si="8">I22 &amp; " " &amp; J22</f>
        <v>Primary Node 01C</v>
      </c>
      <c r="M22" t="str">
        <f t="shared" si="4"/>
        <v>Primary Node 01C - Coastal Endurance Oregon Offshore</v>
      </c>
      <c r="N22" t="s">
        <v>11</v>
      </c>
      <c r="O22" t="s">
        <v>12</v>
      </c>
      <c r="P22" t="s">
        <v>7</v>
      </c>
      <c r="Q22" t="s">
        <v>635</v>
      </c>
      <c r="S22" s="15">
        <v>41153</v>
      </c>
      <c r="T22" s="15">
        <v>41153</v>
      </c>
      <c r="U22" t="s">
        <v>1213</v>
      </c>
      <c r="W22" s="3" t="s">
        <v>1112</v>
      </c>
      <c r="X22" t="s">
        <v>1075</v>
      </c>
      <c r="Y22" s="3" t="s">
        <v>841</v>
      </c>
    </row>
    <row r="23" spans="1:25">
      <c r="A23" t="s">
        <v>277</v>
      </c>
      <c r="B23" t="s">
        <v>822</v>
      </c>
      <c r="C23" s="21">
        <v>1</v>
      </c>
      <c r="D23" t="s">
        <v>1071</v>
      </c>
      <c r="F23" t="s">
        <v>1071</v>
      </c>
      <c r="G23" s="13" t="str">
        <f t="shared" si="5"/>
        <v>LV</v>
      </c>
      <c r="H23" t="str">
        <f t="shared" si="6"/>
        <v>01C</v>
      </c>
      <c r="I23" t="str">
        <f>VLOOKUP(G23,NTypes!A$2:B$31,2,FALSE)</f>
        <v>Low Voltage Node</v>
      </c>
      <c r="J23" s="5" t="str">
        <f t="shared" si="7"/>
        <v>01C</v>
      </c>
      <c r="K23" t="str">
        <f>VLOOKUP(A23,Subsites!A$2:G$59,7,FALSE)</f>
        <v>Coastal Endurance Oregon Offshore</v>
      </c>
      <c r="L23" t="str">
        <f t="shared" si="8"/>
        <v>Low Voltage Node 01C</v>
      </c>
      <c r="M23" t="str">
        <f t="shared" si="4"/>
        <v>Low Voltage Node 01C - Coastal Endurance Oregon Offshore</v>
      </c>
      <c r="N23" t="s">
        <v>11</v>
      </c>
      <c r="O23" t="s">
        <v>12</v>
      </c>
      <c r="P23" t="s">
        <v>7</v>
      </c>
      <c r="Q23" t="s">
        <v>635</v>
      </c>
      <c r="S23" s="15">
        <v>41487</v>
      </c>
      <c r="T23" s="15">
        <v>41516</v>
      </c>
      <c r="U23" s="32" t="s">
        <v>1217</v>
      </c>
      <c r="W23" s="3" t="s">
        <v>439</v>
      </c>
      <c r="X23" t="s">
        <v>1074</v>
      </c>
      <c r="Y23" s="3" t="s">
        <v>442</v>
      </c>
    </row>
    <row r="24" spans="1:25">
      <c r="A24" t="s">
        <v>277</v>
      </c>
      <c r="C24" s="21">
        <v>1</v>
      </c>
      <c r="D24" t="s">
        <v>63</v>
      </c>
      <c r="E24" t="s">
        <v>328</v>
      </c>
      <c r="F24" t="s">
        <v>63</v>
      </c>
      <c r="G24" s="13" t="str">
        <f t="shared" si="0"/>
        <v>DP</v>
      </c>
      <c r="H24" t="str">
        <f t="shared" si="1"/>
        <v>01B</v>
      </c>
      <c r="I24" t="str">
        <f>VLOOKUP(G24,NTypes!A$2:B$31,2,FALSE)</f>
        <v>Deep Profiler</v>
      </c>
      <c r="J24" s="5" t="str">
        <f t="shared" si="2"/>
        <v>01B</v>
      </c>
      <c r="K24" t="str">
        <f>VLOOKUP(A24,Subsites!A$2:G$59,7,FALSE)</f>
        <v>Coastal Endurance Oregon Offshore</v>
      </c>
      <c r="L24" t="str">
        <f t="shared" ref="L24:L28" si="9">I24 &amp; IF(ISBLANK(J24),""," " &amp; J24)</f>
        <v>Deep Profiler 01B</v>
      </c>
      <c r="M24" t="str">
        <f t="shared" si="4"/>
        <v>Deep Profiler 01B - Coastal Endurance Oregon Offshore</v>
      </c>
      <c r="N24" t="s">
        <v>64</v>
      </c>
      <c r="O24" t="s">
        <v>12</v>
      </c>
      <c r="P24" t="s">
        <v>7</v>
      </c>
      <c r="Q24" t="s">
        <v>635</v>
      </c>
      <c r="R24" s="23" t="s">
        <v>1104</v>
      </c>
      <c r="S24" s="14"/>
      <c r="T24" s="14"/>
      <c r="W24" s="3"/>
      <c r="X24" t="s">
        <v>1071</v>
      </c>
      <c r="Y24" s="3"/>
    </row>
    <row r="25" spans="1:25">
      <c r="A25" t="s">
        <v>277</v>
      </c>
      <c r="C25" s="21">
        <v>1</v>
      </c>
      <c r="D25" t="s">
        <v>65</v>
      </c>
      <c r="E25" t="s">
        <v>328</v>
      </c>
      <c r="F25" t="s">
        <v>65</v>
      </c>
      <c r="G25" s="13" t="str">
        <f t="shared" si="0"/>
        <v>PC</v>
      </c>
      <c r="H25" t="str">
        <f t="shared" si="1"/>
        <v>01B</v>
      </c>
      <c r="I25" t="str">
        <f>VLOOKUP(G25,NTypes!A$2:B$31,2,FALSE)</f>
        <v>200 m Platform</v>
      </c>
      <c r="J25" s="5" t="str">
        <f t="shared" si="2"/>
        <v>01B</v>
      </c>
      <c r="K25" t="str">
        <f>VLOOKUP(A25,Subsites!A$2:G$59,7,FALSE)</f>
        <v>Coastal Endurance Oregon Offshore</v>
      </c>
      <c r="L25" t="str">
        <f t="shared" si="9"/>
        <v>200 m Platform 01B</v>
      </c>
      <c r="M25" t="str">
        <f t="shared" si="4"/>
        <v>200 m Platform 01B - Coastal Endurance Oregon Offshore</v>
      </c>
      <c r="N25" t="s">
        <v>11</v>
      </c>
      <c r="O25" t="s">
        <v>12</v>
      </c>
      <c r="P25" t="s">
        <v>7</v>
      </c>
      <c r="Q25" t="s">
        <v>635</v>
      </c>
      <c r="S25" s="14"/>
      <c r="T25" s="14"/>
      <c r="W25" s="3" t="s">
        <v>439</v>
      </c>
      <c r="X25" t="s">
        <v>1071</v>
      </c>
      <c r="Y25" s="3" t="s">
        <v>442</v>
      </c>
    </row>
    <row r="26" spans="1:25">
      <c r="A26" t="s">
        <v>277</v>
      </c>
      <c r="B26" t="s">
        <v>822</v>
      </c>
      <c r="D26" t="s">
        <v>1103</v>
      </c>
      <c r="E26" t="s">
        <v>65</v>
      </c>
      <c r="F26" t="s">
        <v>65</v>
      </c>
      <c r="G26" s="13" t="str">
        <f t="shared" ref="G26" si="10">MID(D26,10,2)</f>
        <v>SC</v>
      </c>
      <c r="H26" t="str">
        <f t="shared" ref="H26" si="11">MID(D26,12,3)</f>
        <v>01B</v>
      </c>
      <c r="I26" t="str">
        <f>VLOOKUP(G26,NTypes!A$2:B$31,2,FALSE)</f>
        <v>Shallow Profiler</v>
      </c>
      <c r="J26" s="5" t="str">
        <f t="shared" si="2"/>
        <v>01B</v>
      </c>
      <c r="K26" t="str">
        <f>VLOOKUP(A26,Subsites!A$2:G$59,7,FALSE)</f>
        <v>Coastal Endurance Oregon Offshore</v>
      </c>
      <c r="L26" t="str">
        <f t="shared" ref="L26" si="12">I26 &amp; IF(ISBLANK(J26),""," " &amp; J26)</f>
        <v>Shallow Profiler 01B</v>
      </c>
      <c r="M26" t="str">
        <f t="shared" si="4"/>
        <v>Shallow Profiler 01B - Coastal Endurance Oregon Offshore</v>
      </c>
      <c r="N26" t="s">
        <v>67</v>
      </c>
      <c r="O26" t="s">
        <v>12</v>
      </c>
      <c r="P26" t="s">
        <v>7</v>
      </c>
      <c r="Q26" t="s">
        <v>635</v>
      </c>
      <c r="S26" s="14"/>
      <c r="T26" s="14"/>
      <c r="W26" s="3" t="s">
        <v>439</v>
      </c>
      <c r="X26" t="s">
        <v>65</v>
      </c>
      <c r="Y26" s="3" t="s">
        <v>442</v>
      </c>
    </row>
    <row r="27" spans="1:25">
      <c r="A27" t="s">
        <v>277</v>
      </c>
      <c r="D27" t="s">
        <v>66</v>
      </c>
      <c r="E27" t="s">
        <v>65</v>
      </c>
      <c r="F27" t="s">
        <v>65</v>
      </c>
      <c r="G27" s="13" t="str">
        <f t="shared" si="0"/>
        <v>SF</v>
      </c>
      <c r="H27" t="str">
        <f t="shared" si="1"/>
        <v>01B</v>
      </c>
      <c r="I27" t="str">
        <f>VLOOKUP(G27,NTypes!A$2:B$31,2,FALSE)</f>
        <v>Shallow Profiler Science Float</v>
      </c>
      <c r="J27" s="5" t="str">
        <f t="shared" si="2"/>
        <v>01B</v>
      </c>
      <c r="K27" t="str">
        <f>VLOOKUP(A27,Subsites!A$2:G$59,7,FALSE)</f>
        <v>Coastal Endurance Oregon Offshore</v>
      </c>
      <c r="L27" t="str">
        <f t="shared" si="9"/>
        <v>Shallow Profiler Science Float 01B</v>
      </c>
      <c r="M27" t="str">
        <f t="shared" si="4"/>
        <v>Shallow Profiler Science Float 01B - Coastal Endurance Oregon Offshore</v>
      </c>
      <c r="N27" t="s">
        <v>67</v>
      </c>
      <c r="O27" t="s">
        <v>12</v>
      </c>
      <c r="P27" t="s">
        <v>7</v>
      </c>
      <c r="Q27" t="s">
        <v>635</v>
      </c>
      <c r="R27" s="23"/>
      <c r="S27" s="14"/>
      <c r="T27" s="14"/>
      <c r="W27" s="3" t="s">
        <v>439</v>
      </c>
      <c r="X27" t="s">
        <v>1103</v>
      </c>
      <c r="Y27" s="3" t="s">
        <v>446</v>
      </c>
    </row>
    <row r="28" spans="1:25">
      <c r="A28" t="s">
        <v>142</v>
      </c>
      <c r="B28" t="s">
        <v>822</v>
      </c>
      <c r="C28" s="21">
        <v>1</v>
      </c>
      <c r="D28" t="s">
        <v>18</v>
      </c>
      <c r="E28" t="s">
        <v>328</v>
      </c>
      <c r="F28" t="s">
        <v>18</v>
      </c>
      <c r="G28" s="3" t="str">
        <f t="shared" si="0"/>
        <v>SM</v>
      </c>
      <c r="H28" t="str">
        <f t="shared" si="1"/>
        <v>001</v>
      </c>
      <c r="I28" t="str">
        <f>VLOOKUP(G28,NTypes!A$2:B$31,2,FALSE)</f>
        <v>Standard Power Surface Mooring</v>
      </c>
      <c r="K28" t="str">
        <f>VLOOKUP(A28,Subsites!A$2:G$59,7,FALSE)</f>
        <v>Coastal Endurance Oregon Offshore</v>
      </c>
      <c r="L28" t="str">
        <f t="shared" si="9"/>
        <v>Standard Power Surface Mooring</v>
      </c>
      <c r="M28" t="str">
        <f t="shared" si="4"/>
        <v>Standard Power Surface Mooring - Coastal Endurance Oregon Offshore</v>
      </c>
      <c r="N28" t="s">
        <v>14</v>
      </c>
      <c r="O28" t="s">
        <v>15</v>
      </c>
      <c r="P28" t="s">
        <v>7</v>
      </c>
      <c r="S28" s="14"/>
      <c r="T28" s="14"/>
    </row>
    <row r="29" spans="1:25">
      <c r="A29" t="s">
        <v>142</v>
      </c>
      <c r="D29" t="s">
        <v>342</v>
      </c>
      <c r="E29" t="s">
        <v>18</v>
      </c>
      <c r="F29" t="s">
        <v>18</v>
      </c>
      <c r="G29" s="3" t="str">
        <f t="shared" si="0"/>
        <v>RI</v>
      </c>
      <c r="H29" t="str">
        <f t="shared" si="1"/>
        <v>002</v>
      </c>
      <c r="I29" t="str">
        <f>VLOOKUP(G29,NTypes!A$2:B$31,2,FALSE)</f>
        <v>Mooring Riser</v>
      </c>
      <c r="J29" s="5" t="str">
        <f t="shared" si="2"/>
        <v>002</v>
      </c>
      <c r="K29" t="str">
        <f>VLOOKUP(A29,Subsites!A$2:G$59,7,FALSE)</f>
        <v>Coastal Endurance Oregon Offshore</v>
      </c>
      <c r="L29" t="str">
        <f t="shared" si="3"/>
        <v>Mooring Riser 002</v>
      </c>
      <c r="M29" t="str">
        <f t="shared" si="4"/>
        <v>Mooring Riser 002 - Coastal Endurance Oregon Offshore</v>
      </c>
      <c r="N29" t="s">
        <v>14</v>
      </c>
      <c r="O29" t="s">
        <v>15</v>
      </c>
      <c r="P29" t="s">
        <v>7</v>
      </c>
      <c r="S29" s="14"/>
      <c r="T29" s="14"/>
    </row>
    <row r="30" spans="1:25">
      <c r="A30" t="s">
        <v>142</v>
      </c>
      <c r="D30" t="s">
        <v>343</v>
      </c>
      <c r="E30" t="s">
        <v>18</v>
      </c>
      <c r="F30" t="s">
        <v>18</v>
      </c>
      <c r="G30" s="3" t="str">
        <f t="shared" si="0"/>
        <v>RI</v>
      </c>
      <c r="H30" t="str">
        <f t="shared" si="1"/>
        <v>003</v>
      </c>
      <c r="I30" t="str">
        <f>VLOOKUP(G30,NTypes!A$2:B$31,2,FALSE)</f>
        <v>Mooring Riser</v>
      </c>
      <c r="J30" s="5" t="str">
        <f t="shared" si="2"/>
        <v>003</v>
      </c>
      <c r="K30" t="str">
        <f>VLOOKUP(A30,Subsites!A$2:G$59,7,FALSE)</f>
        <v>Coastal Endurance Oregon Offshore</v>
      </c>
      <c r="L30" t="str">
        <f t="shared" si="3"/>
        <v>Mooring Riser 003</v>
      </c>
      <c r="M30" t="str">
        <f t="shared" si="4"/>
        <v>Mooring Riser 003 - Coastal Endurance Oregon Offshore</v>
      </c>
      <c r="N30" t="s">
        <v>14</v>
      </c>
      <c r="O30" t="s">
        <v>15</v>
      </c>
      <c r="P30" t="s">
        <v>7</v>
      </c>
      <c r="S30" s="14"/>
      <c r="T30" s="14"/>
    </row>
    <row r="31" spans="1:25">
      <c r="A31" t="s">
        <v>142</v>
      </c>
      <c r="D31" t="s">
        <v>344</v>
      </c>
      <c r="E31" t="s">
        <v>18</v>
      </c>
      <c r="F31" t="s">
        <v>18</v>
      </c>
      <c r="G31" s="3" t="str">
        <f t="shared" si="0"/>
        <v>SB</v>
      </c>
      <c r="H31" t="str">
        <f t="shared" si="1"/>
        <v>001</v>
      </c>
      <c r="I31" t="str">
        <f>VLOOKUP(G31,NTypes!A$2:B$31,2,FALSE)</f>
        <v>Surface Buoy</v>
      </c>
      <c r="J31" s="5" t="str">
        <f t="shared" si="2"/>
        <v>001</v>
      </c>
      <c r="K31" t="str">
        <f>VLOOKUP(A31,Subsites!A$2:G$59,7,FALSE)</f>
        <v>Coastal Endurance Oregon Offshore</v>
      </c>
      <c r="L31" t="str">
        <f t="shared" si="3"/>
        <v>Surface Buoy 001</v>
      </c>
      <c r="M31" t="str">
        <f t="shared" si="4"/>
        <v>Surface Buoy 001 - Coastal Endurance Oregon Offshore</v>
      </c>
      <c r="N31" t="s">
        <v>14</v>
      </c>
      <c r="O31" t="s">
        <v>15</v>
      </c>
      <c r="P31" t="s">
        <v>7</v>
      </c>
      <c r="S31" s="14"/>
      <c r="T31" s="14"/>
    </row>
    <row r="32" spans="1:25">
      <c r="A32" t="s">
        <v>234</v>
      </c>
      <c r="B32" s="2"/>
      <c r="C32" s="21">
        <v>1</v>
      </c>
      <c r="D32" t="s">
        <v>233</v>
      </c>
      <c r="F32" t="s">
        <v>233</v>
      </c>
      <c r="G32" s="3" t="str">
        <f t="shared" si="0"/>
        <v>GL</v>
      </c>
      <c r="H32" t="str">
        <f t="shared" si="1"/>
        <v>001</v>
      </c>
      <c r="I32" t="str">
        <f>VLOOKUP(G32,NTypes!A$2:B$31,2,FALSE)</f>
        <v>Ocean Glider</v>
      </c>
      <c r="J32" s="5" t="str">
        <f t="shared" si="2"/>
        <v>001</v>
      </c>
      <c r="K32" t="str">
        <f>VLOOKUP(A32,Subsites!A$2:G$59,7,FALSE)</f>
        <v>Coastal Endurance Mobile Zone</v>
      </c>
      <c r="L32" t="str">
        <f t="shared" ref="L32:L38" si="13">I32 &amp; IF(ISBLANK(J32),""," " &amp; J32)</f>
        <v>Ocean Glider 001</v>
      </c>
      <c r="M32" t="str">
        <f t="shared" si="4"/>
        <v>Ocean Glider 001 - Coastal Endurance Mobile Zone</v>
      </c>
      <c r="N32" t="s">
        <v>54</v>
      </c>
      <c r="O32" t="s">
        <v>55</v>
      </c>
      <c r="P32" t="s">
        <v>7</v>
      </c>
      <c r="S32" s="14"/>
      <c r="T32" s="14"/>
    </row>
    <row r="33" spans="1:20">
      <c r="A33" t="s">
        <v>234</v>
      </c>
      <c r="B33" s="2"/>
      <c r="C33" s="21">
        <v>1</v>
      </c>
      <c r="D33" t="s">
        <v>237</v>
      </c>
      <c r="F33" t="s">
        <v>237</v>
      </c>
      <c r="G33" s="3" t="str">
        <f t="shared" si="0"/>
        <v>GL</v>
      </c>
      <c r="H33" t="str">
        <f t="shared" si="1"/>
        <v>002</v>
      </c>
      <c r="I33" t="str">
        <f>VLOOKUP(G33,NTypes!A$2:B$31,2,FALSE)</f>
        <v>Ocean Glider</v>
      </c>
      <c r="J33" s="5" t="str">
        <f t="shared" si="2"/>
        <v>002</v>
      </c>
      <c r="K33" t="str">
        <f>VLOOKUP(A33,Subsites!A$2:G$59,7,FALSE)</f>
        <v>Coastal Endurance Mobile Zone</v>
      </c>
      <c r="L33" t="str">
        <f t="shared" si="13"/>
        <v>Ocean Glider 002</v>
      </c>
      <c r="M33" t="str">
        <f t="shared" si="4"/>
        <v>Ocean Glider 002 - Coastal Endurance Mobile Zone</v>
      </c>
      <c r="N33" t="s">
        <v>54</v>
      </c>
      <c r="O33" t="s">
        <v>55</v>
      </c>
      <c r="P33" t="s">
        <v>7</v>
      </c>
      <c r="S33" s="14"/>
      <c r="T33" s="14"/>
    </row>
    <row r="34" spans="1:20">
      <c r="A34" t="s">
        <v>234</v>
      </c>
      <c r="B34" s="2"/>
      <c r="C34" s="21">
        <v>1</v>
      </c>
      <c r="D34" t="s">
        <v>238</v>
      </c>
      <c r="F34" t="s">
        <v>238</v>
      </c>
      <c r="G34" s="3" t="str">
        <f t="shared" si="0"/>
        <v>GL</v>
      </c>
      <c r="H34" t="str">
        <f t="shared" si="1"/>
        <v>003</v>
      </c>
      <c r="I34" t="str">
        <f>VLOOKUP(G34,NTypes!A$2:B$31,2,FALSE)</f>
        <v>Ocean Glider</v>
      </c>
      <c r="J34" s="5" t="str">
        <f t="shared" si="2"/>
        <v>003</v>
      </c>
      <c r="K34" t="str">
        <f>VLOOKUP(A34,Subsites!A$2:G$59,7,FALSE)</f>
        <v>Coastal Endurance Mobile Zone</v>
      </c>
      <c r="L34" t="str">
        <f t="shared" si="13"/>
        <v>Ocean Glider 003</v>
      </c>
      <c r="M34" t="str">
        <f t="shared" si="4"/>
        <v>Ocean Glider 003 - Coastal Endurance Mobile Zone</v>
      </c>
      <c r="N34" t="s">
        <v>54</v>
      </c>
      <c r="O34" t="s">
        <v>55</v>
      </c>
      <c r="P34" t="s">
        <v>7</v>
      </c>
      <c r="S34" s="14"/>
      <c r="T34" s="14"/>
    </row>
    <row r="35" spans="1:20">
      <c r="A35" t="s">
        <v>234</v>
      </c>
      <c r="B35" s="2"/>
      <c r="C35" s="21">
        <v>1</v>
      </c>
      <c r="D35" t="s">
        <v>239</v>
      </c>
      <c r="F35" t="s">
        <v>239</v>
      </c>
      <c r="G35" s="3" t="str">
        <f t="shared" si="0"/>
        <v>GL</v>
      </c>
      <c r="H35" t="str">
        <f t="shared" si="1"/>
        <v>004</v>
      </c>
      <c r="I35" t="str">
        <f>VLOOKUP(G35,NTypes!A$2:B$31,2,FALSE)</f>
        <v>Ocean Glider</v>
      </c>
      <c r="J35" s="5" t="str">
        <f t="shared" si="2"/>
        <v>004</v>
      </c>
      <c r="K35" t="str">
        <f>VLOOKUP(A35,Subsites!A$2:G$59,7,FALSE)</f>
        <v>Coastal Endurance Mobile Zone</v>
      </c>
      <c r="L35" t="str">
        <f t="shared" si="13"/>
        <v>Ocean Glider 004</v>
      </c>
      <c r="M35" t="str">
        <f t="shared" si="4"/>
        <v>Ocean Glider 004 - Coastal Endurance Mobile Zone</v>
      </c>
      <c r="N35" t="s">
        <v>54</v>
      </c>
      <c r="O35" t="s">
        <v>55</v>
      </c>
      <c r="P35" t="s">
        <v>7</v>
      </c>
      <c r="S35" s="14"/>
      <c r="T35" s="14"/>
    </row>
    <row r="36" spans="1:20">
      <c r="A36" t="s">
        <v>234</v>
      </c>
      <c r="B36" s="2"/>
      <c r="C36" s="21">
        <v>1</v>
      </c>
      <c r="D36" t="s">
        <v>240</v>
      </c>
      <c r="F36" t="s">
        <v>240</v>
      </c>
      <c r="G36" s="3" t="str">
        <f t="shared" si="0"/>
        <v>GL</v>
      </c>
      <c r="H36" t="str">
        <f t="shared" si="1"/>
        <v>005</v>
      </c>
      <c r="I36" t="str">
        <f>VLOOKUP(G36,NTypes!A$2:B$31,2,FALSE)</f>
        <v>Ocean Glider</v>
      </c>
      <c r="J36" s="5" t="str">
        <f t="shared" si="2"/>
        <v>005</v>
      </c>
      <c r="K36" t="str">
        <f>VLOOKUP(A36,Subsites!A$2:G$59,7,FALSE)</f>
        <v>Coastal Endurance Mobile Zone</v>
      </c>
      <c r="L36" t="str">
        <f t="shared" si="13"/>
        <v>Ocean Glider 005</v>
      </c>
      <c r="M36" t="str">
        <f t="shared" si="4"/>
        <v>Ocean Glider 005 - Coastal Endurance Mobile Zone</v>
      </c>
      <c r="N36" t="s">
        <v>54</v>
      </c>
      <c r="O36" t="s">
        <v>55</v>
      </c>
      <c r="P36" t="s">
        <v>7</v>
      </c>
      <c r="S36" s="14"/>
      <c r="T36" s="14"/>
    </row>
    <row r="37" spans="1:20">
      <c r="A37" t="s">
        <v>234</v>
      </c>
      <c r="B37" s="2"/>
      <c r="C37" s="21">
        <v>1</v>
      </c>
      <c r="D37" t="s">
        <v>241</v>
      </c>
      <c r="F37" t="s">
        <v>241</v>
      </c>
      <c r="G37" s="3" t="str">
        <f t="shared" si="0"/>
        <v>GL</v>
      </c>
      <c r="H37" t="str">
        <f t="shared" si="1"/>
        <v>006</v>
      </c>
      <c r="I37" t="str">
        <f>VLOOKUP(G37,NTypes!A$2:B$31,2,FALSE)</f>
        <v>Ocean Glider</v>
      </c>
      <c r="J37" s="5" t="str">
        <f t="shared" si="2"/>
        <v>006</v>
      </c>
      <c r="K37" t="str">
        <f>VLOOKUP(A37,Subsites!A$2:G$59,7,FALSE)</f>
        <v>Coastal Endurance Mobile Zone</v>
      </c>
      <c r="L37" t="str">
        <f t="shared" si="13"/>
        <v>Ocean Glider 006</v>
      </c>
      <c r="M37" t="str">
        <f t="shared" si="4"/>
        <v>Ocean Glider 006 - Coastal Endurance Mobile Zone</v>
      </c>
      <c r="N37" t="s">
        <v>54</v>
      </c>
      <c r="O37" t="s">
        <v>55</v>
      </c>
      <c r="P37" t="s">
        <v>7</v>
      </c>
      <c r="S37" s="14"/>
      <c r="T37" s="14"/>
    </row>
    <row r="38" spans="1:20">
      <c r="A38" t="s">
        <v>144</v>
      </c>
      <c r="B38" t="s">
        <v>822</v>
      </c>
      <c r="C38" s="21">
        <v>1</v>
      </c>
      <c r="D38" t="s">
        <v>19</v>
      </c>
      <c r="E38" t="s">
        <v>328</v>
      </c>
      <c r="F38" t="s">
        <v>19</v>
      </c>
      <c r="G38" s="3" t="str">
        <f t="shared" ref="G38:G69" si="14">MID(D38,10,2)</f>
        <v>LM</v>
      </c>
      <c r="H38" t="str">
        <f t="shared" ref="H38:H69" si="15">MID(D38,12,3)</f>
        <v>001</v>
      </c>
      <c r="I38" t="str">
        <f>VLOOKUP(G38,NTypes!A$2:B$31,2,FALSE)</f>
        <v>Low Power Surface Mooring</v>
      </c>
      <c r="K38" t="str">
        <f>VLOOKUP(A38,Subsites!A$2:G$59,7,FALSE)</f>
        <v>Coastal Endurance Washington Inshore</v>
      </c>
      <c r="L38" t="str">
        <f t="shared" si="13"/>
        <v>Low Power Surface Mooring</v>
      </c>
      <c r="M38" t="str">
        <f t="shared" si="4"/>
        <v>Low Power Surface Mooring - Coastal Endurance Washington Inshore</v>
      </c>
      <c r="N38" t="s">
        <v>5</v>
      </c>
      <c r="O38" t="s">
        <v>6</v>
      </c>
      <c r="P38" t="s">
        <v>7</v>
      </c>
      <c r="S38" s="14"/>
      <c r="T38" s="14"/>
    </row>
    <row r="39" spans="1:20">
      <c r="A39" t="s">
        <v>144</v>
      </c>
      <c r="D39" t="s">
        <v>345</v>
      </c>
      <c r="E39" t="s">
        <v>19</v>
      </c>
      <c r="F39" t="s">
        <v>19</v>
      </c>
      <c r="G39" s="3" t="str">
        <f t="shared" si="14"/>
        <v>MF</v>
      </c>
      <c r="H39" t="str">
        <f t="shared" si="15"/>
        <v>004</v>
      </c>
      <c r="I39" t="str">
        <f>VLOOKUP(G39,NTypes!A$2:B$31,2,FALSE)</f>
        <v>Multi-Function Node</v>
      </c>
      <c r="J39" s="5" t="str">
        <f t="shared" ref="J39:J68" si="16">H39</f>
        <v>004</v>
      </c>
      <c r="K39" t="str">
        <f>VLOOKUP(A39,Subsites!A$2:G$59,7,FALSE)</f>
        <v>Coastal Endurance Washington Inshore</v>
      </c>
      <c r="L39" t="str">
        <f t="shared" si="3"/>
        <v>Multi-Function Node 004</v>
      </c>
      <c r="M39" t="str">
        <f t="shared" si="4"/>
        <v>Multi-Function Node 004 - Coastal Endurance Washington Inshore</v>
      </c>
      <c r="N39" t="s">
        <v>5</v>
      </c>
      <c r="O39" t="s">
        <v>6</v>
      </c>
      <c r="P39" t="s">
        <v>7</v>
      </c>
      <c r="S39" s="14"/>
      <c r="T39" s="14"/>
    </row>
    <row r="40" spans="1:20">
      <c r="A40" t="s">
        <v>144</v>
      </c>
      <c r="D40" t="s">
        <v>346</v>
      </c>
      <c r="E40" t="s">
        <v>19</v>
      </c>
      <c r="F40" t="s">
        <v>19</v>
      </c>
      <c r="G40" s="3" t="str">
        <f t="shared" si="14"/>
        <v>MF</v>
      </c>
      <c r="H40" t="str">
        <f t="shared" si="15"/>
        <v>005</v>
      </c>
      <c r="I40" t="str">
        <f>VLOOKUP(G40,NTypes!A$2:B$31,2,FALSE)</f>
        <v>Multi-Function Node</v>
      </c>
      <c r="J40" s="5" t="str">
        <f t="shared" si="16"/>
        <v>005</v>
      </c>
      <c r="K40" t="str">
        <f>VLOOKUP(A40,Subsites!A$2:G$59,7,FALSE)</f>
        <v>Coastal Endurance Washington Inshore</v>
      </c>
      <c r="L40" t="str">
        <f t="shared" si="3"/>
        <v>Multi-Function Node 005</v>
      </c>
      <c r="M40" t="str">
        <f t="shared" si="4"/>
        <v>Multi-Function Node 005 - Coastal Endurance Washington Inshore</v>
      </c>
      <c r="N40" t="s">
        <v>5</v>
      </c>
      <c r="O40" t="s">
        <v>6</v>
      </c>
      <c r="P40" t="s">
        <v>7</v>
      </c>
      <c r="S40" s="14"/>
      <c r="T40" s="14"/>
    </row>
    <row r="41" spans="1:20">
      <c r="A41" t="s">
        <v>144</v>
      </c>
      <c r="D41" t="s">
        <v>347</v>
      </c>
      <c r="E41" t="s">
        <v>19</v>
      </c>
      <c r="F41" t="s">
        <v>19</v>
      </c>
      <c r="G41" s="3" t="str">
        <f t="shared" si="14"/>
        <v>RI</v>
      </c>
      <c r="H41" t="str">
        <f t="shared" si="15"/>
        <v>002</v>
      </c>
      <c r="I41" t="str">
        <f>VLOOKUP(G41,NTypes!A$2:B$31,2,FALSE)</f>
        <v>Mooring Riser</v>
      </c>
      <c r="J41" s="5" t="str">
        <f t="shared" si="16"/>
        <v>002</v>
      </c>
      <c r="K41" t="str">
        <f>VLOOKUP(A41,Subsites!A$2:G$59,7,FALSE)</f>
        <v>Coastal Endurance Washington Inshore</v>
      </c>
      <c r="L41" t="str">
        <f t="shared" si="3"/>
        <v>Mooring Riser 002</v>
      </c>
      <c r="M41" t="str">
        <f t="shared" si="4"/>
        <v>Mooring Riser 002 - Coastal Endurance Washington Inshore</v>
      </c>
      <c r="N41" t="s">
        <v>5</v>
      </c>
      <c r="O41" t="s">
        <v>6</v>
      </c>
      <c r="P41" t="s">
        <v>7</v>
      </c>
      <c r="S41" s="14"/>
      <c r="T41" s="14"/>
    </row>
    <row r="42" spans="1:20">
      <c r="A42" t="s">
        <v>144</v>
      </c>
      <c r="D42" t="s">
        <v>348</v>
      </c>
      <c r="E42" t="s">
        <v>19</v>
      </c>
      <c r="F42" t="s">
        <v>19</v>
      </c>
      <c r="G42" s="3" t="str">
        <f t="shared" si="14"/>
        <v>RI</v>
      </c>
      <c r="H42" t="str">
        <f t="shared" si="15"/>
        <v>003</v>
      </c>
      <c r="I42" t="str">
        <f>VLOOKUP(G42,NTypes!A$2:B$31,2,FALSE)</f>
        <v>Mooring Riser</v>
      </c>
      <c r="J42" s="5" t="str">
        <f t="shared" si="16"/>
        <v>003</v>
      </c>
      <c r="K42" t="str">
        <f>VLOOKUP(A42,Subsites!A$2:G$59,7,FALSE)</f>
        <v>Coastal Endurance Washington Inshore</v>
      </c>
      <c r="L42" t="str">
        <f t="shared" si="3"/>
        <v>Mooring Riser 003</v>
      </c>
      <c r="M42" t="str">
        <f t="shared" si="4"/>
        <v>Mooring Riser 003 - Coastal Endurance Washington Inshore</v>
      </c>
      <c r="N42" t="s">
        <v>5</v>
      </c>
      <c r="O42" t="s">
        <v>6</v>
      </c>
      <c r="P42" t="s">
        <v>7</v>
      </c>
      <c r="S42" s="14"/>
      <c r="T42" s="14"/>
    </row>
    <row r="43" spans="1:20">
      <c r="A43" t="s">
        <v>144</v>
      </c>
      <c r="D43" t="s">
        <v>349</v>
      </c>
      <c r="E43" t="s">
        <v>19</v>
      </c>
      <c r="F43" t="s">
        <v>19</v>
      </c>
      <c r="G43" s="3" t="str">
        <f t="shared" si="14"/>
        <v>SB</v>
      </c>
      <c r="H43" t="str">
        <f t="shared" si="15"/>
        <v>001</v>
      </c>
      <c r="I43" t="str">
        <f>VLOOKUP(G43,NTypes!A$2:B$31,2,FALSE)</f>
        <v>Surface Buoy</v>
      </c>
      <c r="J43" s="5" t="str">
        <f t="shared" si="16"/>
        <v>001</v>
      </c>
      <c r="K43" t="str">
        <f>VLOOKUP(A43,Subsites!A$2:G$59,7,FALSE)</f>
        <v>Coastal Endurance Washington Inshore</v>
      </c>
      <c r="L43" t="str">
        <f t="shared" si="3"/>
        <v>Surface Buoy 001</v>
      </c>
      <c r="M43" t="str">
        <f t="shared" si="4"/>
        <v>Surface Buoy 001 - Coastal Endurance Washington Inshore</v>
      </c>
      <c r="N43" t="s">
        <v>5</v>
      </c>
      <c r="O43" t="s">
        <v>6</v>
      </c>
      <c r="P43" t="s">
        <v>7</v>
      </c>
      <c r="S43" s="14"/>
      <c r="T43" s="14"/>
    </row>
    <row r="44" spans="1:20">
      <c r="A44" t="s">
        <v>147</v>
      </c>
      <c r="B44" t="s">
        <v>822</v>
      </c>
      <c r="C44" s="21">
        <v>1</v>
      </c>
      <c r="D44" t="s">
        <v>20</v>
      </c>
      <c r="E44" t="s">
        <v>328</v>
      </c>
      <c r="F44" t="s">
        <v>20</v>
      </c>
      <c r="G44" s="3" t="str">
        <f t="shared" si="14"/>
        <v>CP</v>
      </c>
      <c r="H44" t="str">
        <f t="shared" si="15"/>
        <v>001</v>
      </c>
      <c r="I44" t="str">
        <f>VLOOKUP(G44,NTypes!A$2:B$31,2,FALSE)</f>
        <v>Surface Piercing Profiler Mooring</v>
      </c>
      <c r="K44" t="str">
        <f>VLOOKUP(A44,Subsites!A$2:G$59,7,FALSE)</f>
        <v>Coastal Endurance Washington Inshore</v>
      </c>
      <c r="L44" t="str">
        <f>I44 &amp; IF(ISBLANK(J44),""," " &amp; J44)</f>
        <v>Surface Piercing Profiler Mooring</v>
      </c>
      <c r="M44" t="str">
        <f t="shared" si="4"/>
        <v>Surface Piercing Profiler Mooring - Coastal Endurance Washington Inshore</v>
      </c>
      <c r="N44" t="s">
        <v>9</v>
      </c>
      <c r="O44" t="s">
        <v>6</v>
      </c>
      <c r="P44" t="s">
        <v>7</v>
      </c>
      <c r="S44" s="14"/>
      <c r="T44" s="14"/>
    </row>
    <row r="45" spans="1:20">
      <c r="A45" t="s">
        <v>147</v>
      </c>
      <c r="D45" t="s">
        <v>350</v>
      </c>
      <c r="E45" t="s">
        <v>20</v>
      </c>
      <c r="F45" t="s">
        <v>20</v>
      </c>
      <c r="G45" s="3" t="str">
        <f t="shared" si="14"/>
        <v>SP</v>
      </c>
      <c r="H45" t="str">
        <f t="shared" si="15"/>
        <v>001</v>
      </c>
      <c r="I45" t="str">
        <f>VLOOKUP(G45,NTypes!A$2:B$31,2,FALSE)</f>
        <v>Surface-Piercing Profiler</v>
      </c>
      <c r="J45" s="5" t="str">
        <f t="shared" si="16"/>
        <v>001</v>
      </c>
      <c r="K45" t="str">
        <f>VLOOKUP(A45,Subsites!A$2:G$59,7,FALSE)</f>
        <v>Coastal Endurance Washington Inshore</v>
      </c>
      <c r="L45" t="str">
        <f t="shared" si="3"/>
        <v>Surface-Piercing Profiler 001</v>
      </c>
      <c r="M45" t="str">
        <f t="shared" si="4"/>
        <v>Surface-Piercing Profiler 001 - Coastal Endurance Washington Inshore</v>
      </c>
      <c r="N45" t="s">
        <v>9</v>
      </c>
      <c r="O45" t="s">
        <v>6</v>
      </c>
      <c r="P45" t="s">
        <v>7</v>
      </c>
      <c r="S45" s="14"/>
      <c r="T45" s="14"/>
    </row>
    <row r="46" spans="1:20">
      <c r="A46" t="s">
        <v>149</v>
      </c>
      <c r="B46" t="s">
        <v>822</v>
      </c>
      <c r="C46" s="21">
        <v>1</v>
      </c>
      <c r="D46" t="s">
        <v>21</v>
      </c>
      <c r="E46" t="s">
        <v>328</v>
      </c>
      <c r="F46" t="s">
        <v>21</v>
      </c>
      <c r="G46" s="3" t="str">
        <f t="shared" si="14"/>
        <v>HM</v>
      </c>
      <c r="H46" t="str">
        <f t="shared" si="15"/>
        <v>001</v>
      </c>
      <c r="I46" t="str">
        <f>VLOOKUP(G46,NTypes!A$2:B$31,2,FALSE)</f>
        <v>High Power Surface Mooring</v>
      </c>
      <c r="K46" t="str">
        <f>VLOOKUP(A46,Subsites!A$2:G$59,7,FALSE)</f>
        <v>Coastal Endurance Washington Shelf</v>
      </c>
      <c r="L46" t="str">
        <f>I46 &amp; IF(ISBLANK(J46),""," " &amp; J46)</f>
        <v>High Power Surface Mooring</v>
      </c>
      <c r="M46" t="str">
        <f t="shared" si="4"/>
        <v>High Power Surface Mooring - Coastal Endurance Washington Shelf</v>
      </c>
      <c r="N46" t="s">
        <v>14</v>
      </c>
      <c r="O46" t="s">
        <v>15</v>
      </c>
      <c r="P46" t="s">
        <v>7</v>
      </c>
      <c r="S46" s="14"/>
      <c r="T46" s="14"/>
    </row>
    <row r="47" spans="1:20">
      <c r="A47" t="s">
        <v>149</v>
      </c>
      <c r="D47" t="s">
        <v>351</v>
      </c>
      <c r="E47" t="s">
        <v>21</v>
      </c>
      <c r="F47" t="s">
        <v>21</v>
      </c>
      <c r="G47" s="3" t="str">
        <f t="shared" si="14"/>
        <v>MF</v>
      </c>
      <c r="H47" t="str">
        <f t="shared" si="15"/>
        <v>004</v>
      </c>
      <c r="I47" t="str">
        <f>VLOOKUP(G47,NTypes!A$2:B$31,2,FALSE)</f>
        <v>Multi-Function Node</v>
      </c>
      <c r="J47" s="5" t="str">
        <f t="shared" si="16"/>
        <v>004</v>
      </c>
      <c r="K47" t="str">
        <f>VLOOKUP(A47,Subsites!A$2:G$59,7,FALSE)</f>
        <v>Coastal Endurance Washington Shelf</v>
      </c>
      <c r="L47" t="str">
        <f t="shared" si="3"/>
        <v>Multi-Function Node 004</v>
      </c>
      <c r="M47" t="str">
        <f t="shared" si="4"/>
        <v>Multi-Function Node 004 - Coastal Endurance Washington Shelf</v>
      </c>
      <c r="N47" t="s">
        <v>14</v>
      </c>
      <c r="O47" t="s">
        <v>15</v>
      </c>
      <c r="P47" t="s">
        <v>7</v>
      </c>
      <c r="S47" s="14"/>
      <c r="T47" s="14"/>
    </row>
    <row r="48" spans="1:20">
      <c r="A48" t="s">
        <v>149</v>
      </c>
      <c r="D48" t="s">
        <v>352</v>
      </c>
      <c r="E48" t="s">
        <v>21</v>
      </c>
      <c r="F48" t="s">
        <v>21</v>
      </c>
      <c r="G48" s="3" t="str">
        <f t="shared" si="14"/>
        <v>MF</v>
      </c>
      <c r="H48" t="str">
        <f t="shared" si="15"/>
        <v>005</v>
      </c>
      <c r="I48" t="str">
        <f>VLOOKUP(G48,NTypes!A$2:B$31,2,FALSE)</f>
        <v>Multi-Function Node</v>
      </c>
      <c r="J48" s="5" t="str">
        <f t="shared" si="16"/>
        <v>005</v>
      </c>
      <c r="K48" t="str">
        <f>VLOOKUP(A48,Subsites!A$2:G$59,7,FALSE)</f>
        <v>Coastal Endurance Washington Shelf</v>
      </c>
      <c r="L48" t="str">
        <f t="shared" si="3"/>
        <v>Multi-Function Node 005</v>
      </c>
      <c r="M48" t="str">
        <f t="shared" si="4"/>
        <v>Multi-Function Node 005 - Coastal Endurance Washington Shelf</v>
      </c>
      <c r="N48" t="s">
        <v>14</v>
      </c>
      <c r="O48" t="s">
        <v>15</v>
      </c>
      <c r="P48" t="s">
        <v>7</v>
      </c>
      <c r="S48" s="14"/>
      <c r="T48" s="14"/>
    </row>
    <row r="49" spans="1:22">
      <c r="A49" t="s">
        <v>149</v>
      </c>
      <c r="D49" t="s">
        <v>353</v>
      </c>
      <c r="E49" t="s">
        <v>21</v>
      </c>
      <c r="F49" t="s">
        <v>21</v>
      </c>
      <c r="G49" s="3" t="str">
        <f t="shared" si="14"/>
        <v>RI</v>
      </c>
      <c r="H49" t="str">
        <f t="shared" si="15"/>
        <v>002</v>
      </c>
      <c r="I49" t="str">
        <f>VLOOKUP(G49,NTypes!A$2:B$31,2,FALSE)</f>
        <v>Mooring Riser</v>
      </c>
      <c r="J49" s="5" t="str">
        <f t="shared" si="16"/>
        <v>002</v>
      </c>
      <c r="K49" t="str">
        <f>VLOOKUP(A49,Subsites!A$2:G$59,7,FALSE)</f>
        <v>Coastal Endurance Washington Shelf</v>
      </c>
      <c r="L49" t="str">
        <f t="shared" si="3"/>
        <v>Mooring Riser 002</v>
      </c>
      <c r="M49" t="str">
        <f t="shared" si="4"/>
        <v>Mooring Riser 002 - Coastal Endurance Washington Shelf</v>
      </c>
      <c r="N49" t="s">
        <v>14</v>
      </c>
      <c r="O49" t="s">
        <v>15</v>
      </c>
      <c r="P49" t="s">
        <v>7</v>
      </c>
      <c r="S49" s="14"/>
      <c r="T49" s="14"/>
    </row>
    <row r="50" spans="1:22">
      <c r="A50" t="s">
        <v>149</v>
      </c>
      <c r="D50" t="s">
        <v>354</v>
      </c>
      <c r="E50" t="s">
        <v>21</v>
      </c>
      <c r="F50" t="s">
        <v>21</v>
      </c>
      <c r="G50" s="3" t="str">
        <f t="shared" si="14"/>
        <v>RI</v>
      </c>
      <c r="H50" t="str">
        <f t="shared" si="15"/>
        <v>003</v>
      </c>
      <c r="I50" t="str">
        <f>VLOOKUP(G50,NTypes!A$2:B$31,2,FALSE)</f>
        <v>Mooring Riser</v>
      </c>
      <c r="J50" s="5" t="str">
        <f t="shared" si="16"/>
        <v>003</v>
      </c>
      <c r="K50" t="str">
        <f>VLOOKUP(A50,Subsites!A$2:G$59,7,FALSE)</f>
        <v>Coastal Endurance Washington Shelf</v>
      </c>
      <c r="L50" t="str">
        <f t="shared" si="3"/>
        <v>Mooring Riser 003</v>
      </c>
      <c r="M50" t="str">
        <f t="shared" si="4"/>
        <v>Mooring Riser 003 - Coastal Endurance Washington Shelf</v>
      </c>
      <c r="N50" t="s">
        <v>14</v>
      </c>
      <c r="O50" t="s">
        <v>15</v>
      </c>
      <c r="P50" t="s">
        <v>7</v>
      </c>
      <c r="S50" s="14"/>
      <c r="T50" s="14"/>
    </row>
    <row r="51" spans="1:22">
      <c r="A51" t="s">
        <v>149</v>
      </c>
      <c r="D51" t="s">
        <v>355</v>
      </c>
      <c r="E51" t="s">
        <v>21</v>
      </c>
      <c r="F51" t="s">
        <v>21</v>
      </c>
      <c r="G51" s="3" t="str">
        <f t="shared" si="14"/>
        <v>SB</v>
      </c>
      <c r="H51" t="str">
        <f t="shared" si="15"/>
        <v>001</v>
      </c>
      <c r="I51" t="str">
        <f>VLOOKUP(G51,NTypes!A$2:B$31,2,FALSE)</f>
        <v>Surface Buoy</v>
      </c>
      <c r="J51" s="5" t="str">
        <f t="shared" si="16"/>
        <v>001</v>
      </c>
      <c r="K51" t="str">
        <f>VLOOKUP(A51,Subsites!A$2:G$59,7,FALSE)</f>
        <v>Coastal Endurance Washington Shelf</v>
      </c>
      <c r="L51" t="str">
        <f t="shared" si="3"/>
        <v>Surface Buoy 001</v>
      </c>
      <c r="M51" t="str">
        <f t="shared" si="4"/>
        <v>Surface Buoy 001 - Coastal Endurance Washington Shelf</v>
      </c>
      <c r="N51" t="s">
        <v>14</v>
      </c>
      <c r="O51" t="s">
        <v>15</v>
      </c>
      <c r="P51" t="s">
        <v>7</v>
      </c>
      <c r="S51" s="14"/>
      <c r="T51" s="14"/>
    </row>
    <row r="52" spans="1:22">
      <c r="A52" t="s">
        <v>155</v>
      </c>
      <c r="B52" t="s">
        <v>822</v>
      </c>
      <c r="C52" s="21">
        <v>1</v>
      </c>
      <c r="D52" t="s">
        <v>22</v>
      </c>
      <c r="E52" t="s">
        <v>328</v>
      </c>
      <c r="F52" t="s">
        <v>22</v>
      </c>
      <c r="G52" s="3" t="str">
        <f t="shared" si="14"/>
        <v>CP</v>
      </c>
      <c r="H52" t="str">
        <f t="shared" si="15"/>
        <v>001</v>
      </c>
      <c r="I52" t="str">
        <f>VLOOKUP(G52,NTypes!A$2:B$31,2,FALSE)</f>
        <v>Surface Piercing Profiler Mooring</v>
      </c>
      <c r="K52" t="str">
        <f>VLOOKUP(A52,Subsites!A$2:G$59,7,FALSE)</f>
        <v>Coastal Endurance Washington Shelf</v>
      </c>
      <c r="L52" t="str">
        <f>I52 &amp; IF(ISBLANK(J52),""," " &amp; J52)</f>
        <v>Surface Piercing Profiler Mooring</v>
      </c>
      <c r="M52" t="str">
        <f t="shared" si="4"/>
        <v>Surface Piercing Profiler Mooring - Coastal Endurance Washington Shelf</v>
      </c>
      <c r="N52" t="s">
        <v>9</v>
      </c>
      <c r="O52" t="s">
        <v>6</v>
      </c>
      <c r="P52" t="s">
        <v>7</v>
      </c>
      <c r="S52" s="14">
        <v>41572</v>
      </c>
      <c r="T52" s="14">
        <v>41575</v>
      </c>
      <c r="U52" t="s">
        <v>845</v>
      </c>
    </row>
    <row r="53" spans="1:22">
      <c r="A53" t="s">
        <v>155</v>
      </c>
      <c r="D53" t="s">
        <v>356</v>
      </c>
      <c r="E53" t="s">
        <v>22</v>
      </c>
      <c r="F53" t="s">
        <v>22</v>
      </c>
      <c r="G53" s="3" t="str">
        <f t="shared" si="14"/>
        <v>SP</v>
      </c>
      <c r="H53" t="str">
        <f t="shared" si="15"/>
        <v>001</v>
      </c>
      <c r="I53" t="str">
        <f>VLOOKUP(G53,NTypes!A$2:B$31,2,FALSE)</f>
        <v>Surface-Piercing Profiler</v>
      </c>
      <c r="J53" s="5" t="str">
        <f t="shared" si="16"/>
        <v>001</v>
      </c>
      <c r="K53" t="str">
        <f>VLOOKUP(A53,Subsites!A$2:G$59,7,FALSE)</f>
        <v>Coastal Endurance Washington Shelf</v>
      </c>
      <c r="L53" t="str">
        <f t="shared" si="3"/>
        <v>Surface-Piercing Profiler 001</v>
      </c>
      <c r="M53" t="str">
        <f t="shared" si="4"/>
        <v>Surface-Piercing Profiler 001 - Coastal Endurance Washington Shelf</v>
      </c>
      <c r="N53" t="s">
        <v>9</v>
      </c>
      <c r="O53" t="s">
        <v>6</v>
      </c>
      <c r="P53" t="s">
        <v>7</v>
      </c>
      <c r="S53" s="14">
        <v>41572</v>
      </c>
      <c r="T53" s="14">
        <v>41575</v>
      </c>
      <c r="U53" t="s">
        <v>845</v>
      </c>
    </row>
    <row r="54" spans="1:22">
      <c r="A54" t="s">
        <v>157</v>
      </c>
      <c r="C54" s="21">
        <v>1</v>
      </c>
      <c r="D54" t="s">
        <v>23</v>
      </c>
      <c r="E54" t="s">
        <v>328</v>
      </c>
      <c r="F54" t="s">
        <v>23</v>
      </c>
      <c r="G54" s="3" t="str">
        <f t="shared" si="14"/>
        <v>WF</v>
      </c>
      <c r="H54" t="str">
        <f t="shared" si="15"/>
        <v>001</v>
      </c>
      <c r="I54" t="str">
        <f>VLOOKUP(G54,NTypes!A$2:B$31,2,FALSE)</f>
        <v>Wire-Following Profiler</v>
      </c>
      <c r="K54" t="str">
        <f>VLOOKUP(A54,Subsites!A$2:G$59,7,FALSE)</f>
        <v>Coastal Endurance Washington Offshore</v>
      </c>
      <c r="L54" t="str">
        <f t="shared" ref="L54:L55" si="17">I54 &amp; IF(ISBLANK(J54),""," " &amp; J54)</f>
        <v>Wire-Following Profiler</v>
      </c>
      <c r="M54" t="str">
        <f t="shared" si="4"/>
        <v>Wire-Following Profiler - Coastal Endurance Washington Offshore</v>
      </c>
      <c r="N54" t="s">
        <v>24</v>
      </c>
      <c r="O54" t="s">
        <v>6</v>
      </c>
      <c r="P54" t="s">
        <v>7</v>
      </c>
      <c r="R54" s="7" t="s">
        <v>641</v>
      </c>
      <c r="S54" s="14">
        <v>41572</v>
      </c>
      <c r="T54" s="14">
        <v>41575</v>
      </c>
      <c r="U54" t="s">
        <v>845</v>
      </c>
    </row>
    <row r="55" spans="1:22">
      <c r="A55" t="s">
        <v>162</v>
      </c>
      <c r="B55" t="s">
        <v>822</v>
      </c>
      <c r="C55" s="21">
        <v>1</v>
      </c>
      <c r="D55" t="s">
        <v>25</v>
      </c>
      <c r="E55" t="s">
        <v>328</v>
      </c>
      <c r="F55" t="s">
        <v>25</v>
      </c>
      <c r="G55" s="3" t="str">
        <f t="shared" si="14"/>
        <v>HM</v>
      </c>
      <c r="H55" t="str">
        <f t="shared" si="15"/>
        <v>001</v>
      </c>
      <c r="I55" t="str">
        <f>VLOOKUP(G55,NTypes!A$2:B$31,2,FALSE)</f>
        <v>High Power Surface Mooring</v>
      </c>
      <c r="K55" t="str">
        <f>VLOOKUP(A55,Subsites!A$2:G$59,7,FALSE)</f>
        <v>Coastal Endurance Washington Offshore</v>
      </c>
      <c r="L55" t="str">
        <f t="shared" si="17"/>
        <v>High Power Surface Mooring</v>
      </c>
      <c r="M55" t="str">
        <f t="shared" si="4"/>
        <v>High Power Surface Mooring - Coastal Endurance Washington Offshore</v>
      </c>
      <c r="N55" t="s">
        <v>14</v>
      </c>
      <c r="O55" t="s">
        <v>15</v>
      </c>
      <c r="P55" t="s">
        <v>7</v>
      </c>
      <c r="S55" s="14"/>
      <c r="T55" s="14"/>
    </row>
    <row r="56" spans="1:22">
      <c r="A56" t="s">
        <v>162</v>
      </c>
      <c r="D56" t="s">
        <v>357</v>
      </c>
      <c r="E56" t="s">
        <v>25</v>
      </c>
      <c r="F56" t="s">
        <v>25</v>
      </c>
      <c r="G56" s="3" t="str">
        <f t="shared" si="14"/>
        <v>MF</v>
      </c>
      <c r="H56" t="str">
        <f t="shared" si="15"/>
        <v>004</v>
      </c>
      <c r="I56" t="str">
        <f>VLOOKUP(G56,NTypes!A$2:B$31,2,FALSE)</f>
        <v>Multi-Function Node</v>
      </c>
      <c r="J56" s="5" t="str">
        <f t="shared" si="16"/>
        <v>004</v>
      </c>
      <c r="K56" t="str">
        <f>VLOOKUP(A56,Subsites!A$2:G$59,7,FALSE)</f>
        <v>Coastal Endurance Washington Offshore</v>
      </c>
      <c r="L56" t="str">
        <f t="shared" si="3"/>
        <v>Multi-Function Node 004</v>
      </c>
      <c r="M56" t="str">
        <f t="shared" si="4"/>
        <v>Multi-Function Node 004 - Coastal Endurance Washington Offshore</v>
      </c>
      <c r="N56" t="s">
        <v>14</v>
      </c>
      <c r="O56" t="s">
        <v>15</v>
      </c>
      <c r="P56" t="s">
        <v>7</v>
      </c>
      <c r="S56" s="14"/>
      <c r="T56" s="14"/>
    </row>
    <row r="57" spans="1:22">
      <c r="A57" t="s">
        <v>162</v>
      </c>
      <c r="D57" t="s">
        <v>358</v>
      </c>
      <c r="E57" t="s">
        <v>25</v>
      </c>
      <c r="F57" t="s">
        <v>25</v>
      </c>
      <c r="G57" s="3" t="str">
        <f t="shared" si="14"/>
        <v>MF</v>
      </c>
      <c r="H57" t="str">
        <f t="shared" si="15"/>
        <v>005</v>
      </c>
      <c r="I57" t="str">
        <f>VLOOKUP(G57,NTypes!A$2:B$31,2,FALSE)</f>
        <v>Multi-Function Node</v>
      </c>
      <c r="J57" s="5" t="str">
        <f t="shared" si="16"/>
        <v>005</v>
      </c>
      <c r="K57" t="str">
        <f>VLOOKUP(A57,Subsites!A$2:G$59,7,FALSE)</f>
        <v>Coastal Endurance Washington Offshore</v>
      </c>
      <c r="L57" t="str">
        <f t="shared" si="3"/>
        <v>Multi-Function Node 005</v>
      </c>
      <c r="M57" t="str">
        <f t="shared" si="4"/>
        <v>Multi-Function Node 005 - Coastal Endurance Washington Offshore</v>
      </c>
      <c r="N57" t="s">
        <v>14</v>
      </c>
      <c r="O57" t="s">
        <v>15</v>
      </c>
      <c r="P57" t="s">
        <v>7</v>
      </c>
      <c r="S57" s="14"/>
      <c r="T57" s="14"/>
    </row>
    <row r="58" spans="1:22">
      <c r="A58" t="s">
        <v>162</v>
      </c>
      <c r="D58" t="s">
        <v>359</v>
      </c>
      <c r="E58" t="s">
        <v>25</v>
      </c>
      <c r="F58" t="s">
        <v>25</v>
      </c>
      <c r="G58" s="3" t="str">
        <f t="shared" si="14"/>
        <v>RI</v>
      </c>
      <c r="H58" t="str">
        <f t="shared" si="15"/>
        <v>002</v>
      </c>
      <c r="I58" t="str">
        <f>VLOOKUP(G58,NTypes!A$2:B$31,2,FALSE)</f>
        <v>Mooring Riser</v>
      </c>
      <c r="J58" s="5" t="str">
        <f t="shared" si="16"/>
        <v>002</v>
      </c>
      <c r="K58" t="str">
        <f>VLOOKUP(A58,Subsites!A$2:G$59,7,FALSE)</f>
        <v>Coastal Endurance Washington Offshore</v>
      </c>
      <c r="L58" t="str">
        <f t="shared" si="3"/>
        <v>Mooring Riser 002</v>
      </c>
      <c r="M58" t="str">
        <f t="shared" si="4"/>
        <v>Mooring Riser 002 - Coastal Endurance Washington Offshore</v>
      </c>
      <c r="N58" t="s">
        <v>14</v>
      </c>
      <c r="O58" t="s">
        <v>15</v>
      </c>
      <c r="P58" t="s">
        <v>7</v>
      </c>
      <c r="S58" s="14"/>
      <c r="T58" s="14"/>
    </row>
    <row r="59" spans="1:22">
      <c r="A59" t="s">
        <v>162</v>
      </c>
      <c r="D59" t="s">
        <v>360</v>
      </c>
      <c r="E59" t="s">
        <v>25</v>
      </c>
      <c r="F59" t="s">
        <v>25</v>
      </c>
      <c r="G59" s="3" t="str">
        <f t="shared" si="14"/>
        <v>RI</v>
      </c>
      <c r="H59" t="str">
        <f t="shared" si="15"/>
        <v>003</v>
      </c>
      <c r="I59" t="str">
        <f>VLOOKUP(G59,NTypes!A$2:B$31,2,FALSE)</f>
        <v>Mooring Riser</v>
      </c>
      <c r="J59" s="5" t="str">
        <f t="shared" si="16"/>
        <v>003</v>
      </c>
      <c r="K59" t="str">
        <f>VLOOKUP(A59,Subsites!A$2:G$59,7,FALSE)</f>
        <v>Coastal Endurance Washington Offshore</v>
      </c>
      <c r="L59" t="str">
        <f t="shared" si="3"/>
        <v>Mooring Riser 003</v>
      </c>
      <c r="M59" t="str">
        <f t="shared" si="4"/>
        <v>Mooring Riser 003 - Coastal Endurance Washington Offshore</v>
      </c>
      <c r="N59" t="s">
        <v>14</v>
      </c>
      <c r="O59" t="s">
        <v>15</v>
      </c>
      <c r="P59" t="s">
        <v>7</v>
      </c>
      <c r="S59" s="14"/>
      <c r="T59" s="14"/>
    </row>
    <row r="60" spans="1:22">
      <c r="A60" t="s">
        <v>162</v>
      </c>
      <c r="D60" t="s">
        <v>361</v>
      </c>
      <c r="E60" t="s">
        <v>25</v>
      </c>
      <c r="F60" t="s">
        <v>25</v>
      </c>
      <c r="G60" s="3" t="str">
        <f t="shared" si="14"/>
        <v>SB</v>
      </c>
      <c r="H60" t="str">
        <f t="shared" si="15"/>
        <v>001</v>
      </c>
      <c r="I60" t="str">
        <f>VLOOKUP(G60,NTypes!A$2:B$31,2,FALSE)</f>
        <v>Surface Buoy</v>
      </c>
      <c r="J60" s="5" t="str">
        <f t="shared" si="16"/>
        <v>001</v>
      </c>
      <c r="K60" t="str">
        <f>VLOOKUP(A60,Subsites!A$2:G$59,7,FALSE)</f>
        <v>Coastal Endurance Washington Offshore</v>
      </c>
      <c r="L60" t="str">
        <f t="shared" si="3"/>
        <v>Surface Buoy 001</v>
      </c>
      <c r="M60" t="str">
        <f t="shared" si="4"/>
        <v>Surface Buoy 001 - Coastal Endurance Washington Offshore</v>
      </c>
      <c r="N60" t="s">
        <v>14</v>
      </c>
      <c r="O60" t="s">
        <v>15</v>
      </c>
      <c r="P60" t="s">
        <v>7</v>
      </c>
      <c r="S60" s="14"/>
      <c r="T60" s="14"/>
    </row>
    <row r="61" spans="1:22">
      <c r="A61" t="s">
        <v>164</v>
      </c>
      <c r="B61" t="s">
        <v>822</v>
      </c>
      <c r="C61" s="21">
        <v>1</v>
      </c>
      <c r="D61" t="s">
        <v>26</v>
      </c>
      <c r="E61" t="s">
        <v>328</v>
      </c>
      <c r="F61" t="s">
        <v>26</v>
      </c>
      <c r="G61" s="3" t="str">
        <f t="shared" si="14"/>
        <v>HM</v>
      </c>
      <c r="H61" t="str">
        <f t="shared" si="15"/>
        <v>001</v>
      </c>
      <c r="I61" t="str">
        <f>VLOOKUP(G61,NTypes!A$2:B$31,2,FALSE)</f>
        <v>High Power Surface Mooring</v>
      </c>
      <c r="K61" t="str">
        <f>VLOOKUP(A61,Subsites!A$2:G$59,7,FALSE)</f>
        <v>Coastal Pioneer Central</v>
      </c>
      <c r="L61" t="str">
        <f>I61 &amp; IF(ISBLANK(J61),""," " &amp; J61)</f>
        <v>High Power Surface Mooring</v>
      </c>
      <c r="M61" t="str">
        <f t="shared" si="4"/>
        <v>High Power Surface Mooring - Coastal Pioneer Central</v>
      </c>
      <c r="N61" t="s">
        <v>14</v>
      </c>
      <c r="O61" t="s">
        <v>15</v>
      </c>
      <c r="P61" t="s">
        <v>27</v>
      </c>
      <c r="S61" s="14">
        <v>41600</v>
      </c>
      <c r="T61" s="14">
        <v>41613</v>
      </c>
      <c r="U61" t="s">
        <v>845</v>
      </c>
    </row>
    <row r="62" spans="1:22">
      <c r="A62" t="s">
        <v>164</v>
      </c>
      <c r="D62" t="s">
        <v>362</v>
      </c>
      <c r="E62" t="s">
        <v>26</v>
      </c>
      <c r="F62" t="s">
        <v>26</v>
      </c>
      <c r="G62" s="3" t="str">
        <f t="shared" si="14"/>
        <v>MF</v>
      </c>
      <c r="H62" t="str">
        <f t="shared" si="15"/>
        <v>004</v>
      </c>
      <c r="I62" t="str">
        <f>VLOOKUP(G62,NTypes!A$2:B$31,2,FALSE)</f>
        <v>Multi-Function Node</v>
      </c>
      <c r="J62" s="5" t="str">
        <f t="shared" si="16"/>
        <v>004</v>
      </c>
      <c r="K62" t="str">
        <f>VLOOKUP(A62,Subsites!A$2:G$59,7,FALSE)</f>
        <v>Coastal Pioneer Central</v>
      </c>
      <c r="L62" t="str">
        <f t="shared" si="3"/>
        <v>Multi-Function Node 004</v>
      </c>
      <c r="M62" t="str">
        <f t="shared" si="4"/>
        <v>Multi-Function Node 004 - Coastal Pioneer Central</v>
      </c>
      <c r="N62" t="s">
        <v>14</v>
      </c>
      <c r="O62" t="s">
        <v>15</v>
      </c>
      <c r="P62" t="s">
        <v>27</v>
      </c>
      <c r="S62" s="14">
        <v>41600</v>
      </c>
      <c r="T62" s="14">
        <v>41613</v>
      </c>
      <c r="U62" t="s">
        <v>845</v>
      </c>
    </row>
    <row r="63" spans="1:22">
      <c r="A63" t="s">
        <v>164</v>
      </c>
      <c r="D63" t="s">
        <v>363</v>
      </c>
      <c r="E63" t="s">
        <v>26</v>
      </c>
      <c r="F63" t="s">
        <v>26</v>
      </c>
      <c r="G63" s="3" t="str">
        <f t="shared" si="14"/>
        <v>MF</v>
      </c>
      <c r="H63" t="str">
        <f t="shared" si="15"/>
        <v>005</v>
      </c>
      <c r="I63" t="str">
        <f>VLOOKUP(G63,NTypes!A$2:B$31,2,FALSE)</f>
        <v>Multi-Function Node</v>
      </c>
      <c r="J63" s="5" t="str">
        <f t="shared" si="16"/>
        <v>005</v>
      </c>
      <c r="K63" t="str">
        <f>VLOOKUP(A63,Subsites!A$2:G$59,7,FALSE)</f>
        <v>Coastal Pioneer Central</v>
      </c>
      <c r="L63" t="str">
        <f t="shared" si="3"/>
        <v>Multi-Function Node 005</v>
      </c>
      <c r="M63" t="str">
        <f t="shared" si="4"/>
        <v>Multi-Function Node 005 - Coastal Pioneer Central</v>
      </c>
      <c r="N63" t="s">
        <v>14</v>
      </c>
      <c r="O63" t="s">
        <v>15</v>
      </c>
      <c r="P63" t="s">
        <v>27</v>
      </c>
      <c r="S63" s="14">
        <v>41600</v>
      </c>
      <c r="T63" s="14">
        <v>41613</v>
      </c>
      <c r="U63" t="s">
        <v>845</v>
      </c>
    </row>
    <row r="64" spans="1:22">
      <c r="A64" t="s">
        <v>164</v>
      </c>
      <c r="D64" t="s">
        <v>364</v>
      </c>
      <c r="E64" t="s">
        <v>26</v>
      </c>
      <c r="F64" t="s">
        <v>26</v>
      </c>
      <c r="G64" s="3" t="str">
        <f t="shared" si="14"/>
        <v>RI</v>
      </c>
      <c r="H64" t="str">
        <f t="shared" si="15"/>
        <v>002</v>
      </c>
      <c r="I64" t="str">
        <f>VLOOKUP(G64,NTypes!A$2:B$31,2,FALSE)</f>
        <v>Mooring Riser</v>
      </c>
      <c r="J64" s="5" t="str">
        <f t="shared" si="16"/>
        <v>002</v>
      </c>
      <c r="K64" t="str">
        <f>VLOOKUP(A64,Subsites!A$2:G$59,7,FALSE)</f>
        <v>Coastal Pioneer Central</v>
      </c>
      <c r="L64" t="str">
        <f t="shared" si="3"/>
        <v>Mooring Riser 002</v>
      </c>
      <c r="M64" t="str">
        <f t="shared" si="4"/>
        <v>Mooring Riser 002 - Coastal Pioneer Central</v>
      </c>
      <c r="N64" t="s">
        <v>14</v>
      </c>
      <c r="O64" t="s">
        <v>15</v>
      </c>
      <c r="P64" t="s">
        <v>27</v>
      </c>
      <c r="S64" s="14">
        <v>41600</v>
      </c>
      <c r="T64" s="14">
        <v>41613</v>
      </c>
      <c r="U64" s="2" t="s">
        <v>845</v>
      </c>
      <c r="V64" s="2"/>
    </row>
    <row r="65" spans="1:22">
      <c r="A65" t="s">
        <v>164</v>
      </c>
      <c r="D65" t="s">
        <v>365</v>
      </c>
      <c r="E65" t="s">
        <v>26</v>
      </c>
      <c r="F65" t="s">
        <v>26</v>
      </c>
      <c r="G65" s="3" t="str">
        <f t="shared" si="14"/>
        <v>RI</v>
      </c>
      <c r="H65" t="str">
        <f t="shared" si="15"/>
        <v>003</v>
      </c>
      <c r="I65" t="str">
        <f>VLOOKUP(G65,NTypes!A$2:B$31,2,FALSE)</f>
        <v>Mooring Riser</v>
      </c>
      <c r="J65" s="5" t="str">
        <f t="shared" si="16"/>
        <v>003</v>
      </c>
      <c r="K65" t="str">
        <f>VLOOKUP(A65,Subsites!A$2:G$59,7,FALSE)</f>
        <v>Coastal Pioneer Central</v>
      </c>
      <c r="L65" t="str">
        <f t="shared" si="3"/>
        <v>Mooring Riser 003</v>
      </c>
      <c r="M65" t="str">
        <f t="shared" si="4"/>
        <v>Mooring Riser 003 - Coastal Pioneer Central</v>
      </c>
      <c r="N65" t="s">
        <v>14</v>
      </c>
      <c r="O65" t="s">
        <v>15</v>
      </c>
      <c r="P65" t="s">
        <v>27</v>
      </c>
      <c r="S65" s="14">
        <v>41600</v>
      </c>
      <c r="T65" s="14">
        <v>41613</v>
      </c>
      <c r="U65" s="2" t="s">
        <v>845</v>
      </c>
      <c r="V65" s="2"/>
    </row>
    <row r="66" spans="1:22">
      <c r="A66" t="s">
        <v>164</v>
      </c>
      <c r="D66" t="s">
        <v>366</v>
      </c>
      <c r="E66" t="s">
        <v>26</v>
      </c>
      <c r="F66" t="s">
        <v>26</v>
      </c>
      <c r="G66" s="3" t="str">
        <f t="shared" si="14"/>
        <v>SB</v>
      </c>
      <c r="H66" t="str">
        <f t="shared" si="15"/>
        <v>001</v>
      </c>
      <c r="I66" t="str">
        <f>VLOOKUP(G66,NTypes!A$2:B$31,2,FALSE)</f>
        <v>Surface Buoy</v>
      </c>
      <c r="J66" s="5" t="str">
        <f t="shared" si="16"/>
        <v>001</v>
      </c>
      <c r="K66" t="str">
        <f>VLOOKUP(A66,Subsites!A$2:G$59,7,FALSE)</f>
        <v>Coastal Pioneer Central</v>
      </c>
      <c r="L66" t="str">
        <f t="shared" si="3"/>
        <v>Surface Buoy 001</v>
      </c>
      <c r="M66" t="str">
        <f t="shared" si="4"/>
        <v>Surface Buoy 001 - Coastal Pioneer Central</v>
      </c>
      <c r="N66" t="s">
        <v>14</v>
      </c>
      <c r="O66" t="s">
        <v>15</v>
      </c>
      <c r="P66" t="s">
        <v>27</v>
      </c>
      <c r="S66" s="14"/>
      <c r="T66" s="14"/>
    </row>
    <row r="67" spans="1:22">
      <c r="A67" t="s">
        <v>168</v>
      </c>
      <c r="B67" t="s">
        <v>822</v>
      </c>
      <c r="C67" s="21">
        <v>1</v>
      </c>
      <c r="D67" t="s">
        <v>28</v>
      </c>
      <c r="E67" t="s">
        <v>328</v>
      </c>
      <c r="F67" t="s">
        <v>28</v>
      </c>
      <c r="G67" s="3" t="str">
        <f t="shared" si="14"/>
        <v>CP</v>
      </c>
      <c r="H67" t="str">
        <f t="shared" si="15"/>
        <v>001</v>
      </c>
      <c r="I67" t="str">
        <f>VLOOKUP(G67,NTypes!A$2:B$31,2,FALSE)</f>
        <v>Surface Piercing Profiler Mooring</v>
      </c>
      <c r="K67" t="str">
        <f>VLOOKUP(A67,Subsites!A$2:G$59,7,FALSE)</f>
        <v>Coastal Pioneer Central</v>
      </c>
      <c r="L67" t="str">
        <f>I67 &amp; IF(ISBLANK(J67),""," " &amp; J67)</f>
        <v>Surface Piercing Profiler Mooring</v>
      </c>
      <c r="M67" t="str">
        <f t="shared" ref="M67:M130" si="18">L67 &amp; " - " &amp; K67</f>
        <v>Surface Piercing Profiler Mooring - Coastal Pioneer Central</v>
      </c>
      <c r="N67" t="s">
        <v>9</v>
      </c>
      <c r="O67" t="s">
        <v>6</v>
      </c>
      <c r="P67" t="s">
        <v>27</v>
      </c>
      <c r="S67" s="14"/>
      <c r="T67" s="14"/>
    </row>
    <row r="68" spans="1:22">
      <c r="A68" t="s">
        <v>168</v>
      </c>
      <c r="D68" t="s">
        <v>367</v>
      </c>
      <c r="E68" t="s">
        <v>28</v>
      </c>
      <c r="F68" t="s">
        <v>28</v>
      </c>
      <c r="G68" s="3" t="str">
        <f t="shared" si="14"/>
        <v>SP</v>
      </c>
      <c r="H68" t="str">
        <f t="shared" si="15"/>
        <v>001</v>
      </c>
      <c r="I68" t="str">
        <f>VLOOKUP(G68,NTypes!A$2:B$31,2,FALSE)</f>
        <v>Surface-Piercing Profiler</v>
      </c>
      <c r="J68" s="5" t="str">
        <f t="shared" si="16"/>
        <v>001</v>
      </c>
      <c r="K68" t="str">
        <f>VLOOKUP(A68,Subsites!A$2:G$59,7,FALSE)</f>
        <v>Coastal Pioneer Central</v>
      </c>
      <c r="L68" t="str">
        <f t="shared" si="3"/>
        <v>Surface-Piercing Profiler 001</v>
      </c>
      <c r="M68" t="str">
        <f t="shared" si="18"/>
        <v>Surface-Piercing Profiler 001 - Coastal Pioneer Central</v>
      </c>
      <c r="N68" t="s">
        <v>9</v>
      </c>
      <c r="O68" t="s">
        <v>6</v>
      </c>
      <c r="P68" t="s">
        <v>27</v>
      </c>
      <c r="S68" s="14"/>
      <c r="T68" s="14"/>
    </row>
    <row r="69" spans="1:22">
      <c r="A69" t="s">
        <v>170</v>
      </c>
      <c r="C69" s="21">
        <v>1</v>
      </c>
      <c r="D69" t="s">
        <v>29</v>
      </c>
      <c r="E69" t="s">
        <v>328</v>
      </c>
      <c r="F69" t="s">
        <v>29</v>
      </c>
      <c r="G69" s="3" t="str">
        <f t="shared" si="14"/>
        <v>WF</v>
      </c>
      <c r="H69" t="str">
        <f t="shared" si="15"/>
        <v>001</v>
      </c>
      <c r="I69" t="str">
        <f>VLOOKUP(G69,NTypes!A$2:B$31,2,FALSE)</f>
        <v>Wire-Following Profiler</v>
      </c>
      <c r="K69" t="str">
        <f>VLOOKUP(A69,Subsites!A$2:G$59,7,FALSE)</f>
        <v>Coastal Pioneer Central Inshore</v>
      </c>
      <c r="L69" t="str">
        <f>I69 &amp; IF(ISBLANK(J69),""," " &amp; J69)</f>
        <v>Wire-Following Profiler</v>
      </c>
      <c r="M69" t="str">
        <f t="shared" si="18"/>
        <v>Wire-Following Profiler - Coastal Pioneer Central Inshore</v>
      </c>
      <c r="N69" t="s">
        <v>24</v>
      </c>
      <c r="O69" t="s">
        <v>6</v>
      </c>
      <c r="P69" t="s">
        <v>27</v>
      </c>
      <c r="R69" s="7" t="s">
        <v>641</v>
      </c>
      <c r="S69" s="14">
        <v>41600</v>
      </c>
      <c r="T69" s="14">
        <v>41613</v>
      </c>
      <c r="U69" s="2" t="s">
        <v>845</v>
      </c>
      <c r="V69" s="2"/>
    </row>
    <row r="70" spans="1:22">
      <c r="A70" t="s">
        <v>170</v>
      </c>
      <c r="D70" t="s">
        <v>368</v>
      </c>
      <c r="E70" t="s">
        <v>29</v>
      </c>
      <c r="F70" t="s">
        <v>29</v>
      </c>
      <c r="G70" s="3" t="str">
        <f t="shared" ref="G70:G101" si="19">MID(D70,10,2)</f>
        <v>RI</v>
      </c>
      <c r="H70" t="str">
        <f t="shared" ref="H70:H101" si="20">MID(D70,12,3)</f>
        <v>001</v>
      </c>
      <c r="I70" t="str">
        <f>VLOOKUP(G70,NTypes!A$2:B$31,2,FALSE)</f>
        <v>Mooring Riser</v>
      </c>
      <c r="J70" s="5" t="str">
        <f t="shared" ref="J70:J100" si="21">H70</f>
        <v>001</v>
      </c>
      <c r="K70" t="str">
        <f>VLOOKUP(A70,Subsites!A$2:G$59,7,FALSE)</f>
        <v>Coastal Pioneer Central Inshore</v>
      </c>
      <c r="L70" t="str">
        <f t="shared" si="3"/>
        <v>Mooring Riser 001</v>
      </c>
      <c r="M70" t="str">
        <f t="shared" si="18"/>
        <v>Mooring Riser 001 - Coastal Pioneer Central Inshore</v>
      </c>
      <c r="N70" t="s">
        <v>24</v>
      </c>
      <c r="O70" t="s">
        <v>6</v>
      </c>
      <c r="P70" t="s">
        <v>27</v>
      </c>
      <c r="R70" s="7" t="s">
        <v>642</v>
      </c>
      <c r="S70" s="14">
        <v>41600</v>
      </c>
      <c r="T70" s="14">
        <v>41613</v>
      </c>
      <c r="U70" s="2" t="s">
        <v>845</v>
      </c>
      <c r="V70" s="2"/>
    </row>
    <row r="71" spans="1:22">
      <c r="A71" t="s">
        <v>172</v>
      </c>
      <c r="C71" s="21">
        <v>1</v>
      </c>
      <c r="D71" t="s">
        <v>30</v>
      </c>
      <c r="E71" t="s">
        <v>328</v>
      </c>
      <c r="F71" t="s">
        <v>30</v>
      </c>
      <c r="G71" s="3" t="str">
        <f t="shared" si="19"/>
        <v>WF</v>
      </c>
      <c r="H71" t="str">
        <f t="shared" si="20"/>
        <v>001</v>
      </c>
      <c r="I71" t="str">
        <f>VLOOKUP(G71,NTypes!A$2:B$31,2,FALSE)</f>
        <v>Wire-Following Profiler</v>
      </c>
      <c r="K71" t="str">
        <f>VLOOKUP(A71,Subsites!A$2:G$59,7,FALSE)</f>
        <v>Coastal Pioneer Central Offshore</v>
      </c>
      <c r="L71" t="str">
        <f>I71 &amp; IF(ISBLANK(J71),""," " &amp; J71)</f>
        <v>Wire-Following Profiler</v>
      </c>
      <c r="M71" t="str">
        <f t="shared" si="18"/>
        <v>Wire-Following Profiler - Coastal Pioneer Central Offshore</v>
      </c>
      <c r="N71" t="s">
        <v>24</v>
      </c>
      <c r="O71" t="s">
        <v>6</v>
      </c>
      <c r="P71" t="s">
        <v>27</v>
      </c>
      <c r="R71" s="7" t="s">
        <v>641</v>
      </c>
      <c r="S71" s="14">
        <v>41600</v>
      </c>
      <c r="T71" s="14">
        <v>41613</v>
      </c>
      <c r="U71" s="2" t="s">
        <v>845</v>
      </c>
      <c r="V71" s="2"/>
    </row>
    <row r="72" spans="1:22">
      <c r="A72" t="s">
        <v>172</v>
      </c>
      <c r="D72" t="s">
        <v>369</v>
      </c>
      <c r="E72" t="s">
        <v>30</v>
      </c>
      <c r="F72" t="s">
        <v>30</v>
      </c>
      <c r="G72" s="3" t="str">
        <f t="shared" si="19"/>
        <v>RI</v>
      </c>
      <c r="H72" t="str">
        <f t="shared" si="20"/>
        <v>001</v>
      </c>
      <c r="I72" t="str">
        <f>VLOOKUP(G72,NTypes!A$2:B$31,2,FALSE)</f>
        <v>Mooring Riser</v>
      </c>
      <c r="J72" s="5" t="str">
        <f t="shared" si="21"/>
        <v>001</v>
      </c>
      <c r="K72" t="str">
        <f>VLOOKUP(A72,Subsites!A$2:G$59,7,FALSE)</f>
        <v>Coastal Pioneer Central Offshore</v>
      </c>
      <c r="L72" t="str">
        <f t="shared" ref="L72:L134" si="22">I72 &amp; " " &amp; J72</f>
        <v>Mooring Riser 001</v>
      </c>
      <c r="M72" t="str">
        <f t="shared" si="18"/>
        <v>Mooring Riser 001 - Coastal Pioneer Central Offshore</v>
      </c>
      <c r="N72" t="s">
        <v>24</v>
      </c>
      <c r="O72" t="s">
        <v>6</v>
      </c>
      <c r="P72" t="s">
        <v>27</v>
      </c>
      <c r="R72" s="7" t="s">
        <v>642</v>
      </c>
      <c r="S72" s="14">
        <v>41600</v>
      </c>
      <c r="T72" s="14">
        <v>41613</v>
      </c>
      <c r="U72" s="2" t="s">
        <v>845</v>
      </c>
      <c r="V72" s="2"/>
    </row>
    <row r="73" spans="1:22">
      <c r="A73" t="s">
        <v>174</v>
      </c>
      <c r="C73" s="21">
        <v>1</v>
      </c>
      <c r="D73" t="s">
        <v>31</v>
      </c>
      <c r="E73" t="s">
        <v>328</v>
      </c>
      <c r="F73" t="s">
        <v>31</v>
      </c>
      <c r="G73" s="3" t="str">
        <f t="shared" si="19"/>
        <v>WF</v>
      </c>
      <c r="H73" t="str">
        <f t="shared" si="20"/>
        <v>001</v>
      </c>
      <c r="I73" t="str">
        <f>VLOOKUP(G73,NTypes!A$2:B$31,2,FALSE)</f>
        <v>Wire-Following Profiler</v>
      </c>
      <c r="K73" t="str">
        <f>VLOOKUP(A73,Subsites!A$2:G$59,7,FALSE)</f>
        <v>Coastal Pioneer Upstream Inshore</v>
      </c>
      <c r="L73" t="str">
        <f>I73 &amp; IF(ISBLANK(J73),""," " &amp; J73)</f>
        <v>Wire-Following Profiler</v>
      </c>
      <c r="M73" t="str">
        <f t="shared" si="18"/>
        <v>Wire-Following Profiler - Coastal Pioneer Upstream Inshore</v>
      </c>
      <c r="N73" t="s">
        <v>24</v>
      </c>
      <c r="O73" t="s">
        <v>6</v>
      </c>
      <c r="P73" t="s">
        <v>27</v>
      </c>
      <c r="R73" s="7" t="s">
        <v>641</v>
      </c>
      <c r="S73" s="14">
        <v>41600</v>
      </c>
      <c r="T73" s="14">
        <v>41613</v>
      </c>
      <c r="U73" s="2" t="s">
        <v>845</v>
      </c>
      <c r="V73" s="2"/>
    </row>
    <row r="74" spans="1:22">
      <c r="A74" t="s">
        <v>174</v>
      </c>
      <c r="D74" t="s">
        <v>370</v>
      </c>
      <c r="E74" t="s">
        <v>31</v>
      </c>
      <c r="F74" t="s">
        <v>31</v>
      </c>
      <c r="G74" s="3" t="str">
        <f t="shared" si="19"/>
        <v>RI</v>
      </c>
      <c r="H74" t="str">
        <f t="shared" si="20"/>
        <v>001</v>
      </c>
      <c r="I74" t="str">
        <f>VLOOKUP(G74,NTypes!A$2:B$31,2,FALSE)</f>
        <v>Mooring Riser</v>
      </c>
      <c r="J74" s="5" t="str">
        <f t="shared" si="21"/>
        <v>001</v>
      </c>
      <c r="K74" t="str">
        <f>VLOOKUP(A74,Subsites!A$2:G$59,7,FALSE)</f>
        <v>Coastal Pioneer Upstream Inshore</v>
      </c>
      <c r="L74" t="str">
        <f t="shared" si="22"/>
        <v>Mooring Riser 001</v>
      </c>
      <c r="M74" t="str">
        <f t="shared" si="18"/>
        <v>Mooring Riser 001 - Coastal Pioneer Upstream Inshore</v>
      </c>
      <c r="N74" t="s">
        <v>24</v>
      </c>
      <c r="O74" t="s">
        <v>6</v>
      </c>
      <c r="P74" t="s">
        <v>27</v>
      </c>
      <c r="R74" s="7" t="s">
        <v>642</v>
      </c>
      <c r="S74" s="14">
        <v>41600</v>
      </c>
      <c r="T74" s="14">
        <v>41613</v>
      </c>
      <c r="U74" s="2" t="s">
        <v>845</v>
      </c>
      <c r="V74" s="2"/>
    </row>
    <row r="75" spans="1:22">
      <c r="A75" t="s">
        <v>177</v>
      </c>
      <c r="C75" s="21">
        <v>1</v>
      </c>
      <c r="D75" t="s">
        <v>32</v>
      </c>
      <c r="E75" t="s">
        <v>328</v>
      </c>
      <c r="F75" t="s">
        <v>32</v>
      </c>
      <c r="G75" s="3" t="str">
        <f t="shared" si="19"/>
        <v>WF</v>
      </c>
      <c r="H75" t="str">
        <f t="shared" si="20"/>
        <v>001</v>
      </c>
      <c r="I75" t="str">
        <f>VLOOKUP(G75,NTypes!A$2:B$31,2,FALSE)</f>
        <v>Wire-Following Profiler</v>
      </c>
      <c r="K75" t="str">
        <f>VLOOKUP(A75,Subsites!A$2:G$59,7,FALSE)</f>
        <v>Coastal Pioneer Upstream Offshore</v>
      </c>
      <c r="L75" t="str">
        <f>I75 &amp; IF(ISBLANK(J75),""," " &amp; J75)</f>
        <v>Wire-Following Profiler</v>
      </c>
      <c r="M75" t="str">
        <f t="shared" si="18"/>
        <v>Wire-Following Profiler - Coastal Pioneer Upstream Offshore</v>
      </c>
      <c r="N75" t="s">
        <v>24</v>
      </c>
      <c r="O75" t="s">
        <v>6</v>
      </c>
      <c r="P75" t="s">
        <v>27</v>
      </c>
      <c r="R75" s="7" t="s">
        <v>641</v>
      </c>
      <c r="S75" s="14">
        <v>41600</v>
      </c>
      <c r="T75" s="14">
        <v>41613</v>
      </c>
      <c r="U75" s="2" t="s">
        <v>845</v>
      </c>
      <c r="V75" s="2"/>
    </row>
    <row r="76" spans="1:22">
      <c r="A76" t="s">
        <v>177</v>
      </c>
      <c r="D76" t="s">
        <v>371</v>
      </c>
      <c r="E76" t="s">
        <v>32</v>
      </c>
      <c r="F76" t="s">
        <v>32</v>
      </c>
      <c r="G76" s="3" t="str">
        <f t="shared" si="19"/>
        <v>RI</v>
      </c>
      <c r="H76" t="str">
        <f t="shared" si="20"/>
        <v>001</v>
      </c>
      <c r="I76" t="str">
        <f>VLOOKUP(G76,NTypes!A$2:B$31,2,FALSE)</f>
        <v>Mooring Riser</v>
      </c>
      <c r="J76" s="5" t="str">
        <f t="shared" si="21"/>
        <v>001</v>
      </c>
      <c r="K76" t="str">
        <f>VLOOKUP(A76,Subsites!A$2:G$59,7,FALSE)</f>
        <v>Coastal Pioneer Upstream Offshore</v>
      </c>
      <c r="L76" t="str">
        <f t="shared" si="22"/>
        <v>Mooring Riser 001</v>
      </c>
      <c r="M76" t="str">
        <f t="shared" si="18"/>
        <v>Mooring Riser 001 - Coastal Pioneer Upstream Offshore</v>
      </c>
      <c r="N76" t="s">
        <v>24</v>
      </c>
      <c r="O76" t="s">
        <v>6</v>
      </c>
      <c r="P76" t="s">
        <v>27</v>
      </c>
      <c r="R76" s="7" t="s">
        <v>642</v>
      </c>
      <c r="S76" s="14">
        <v>41600</v>
      </c>
      <c r="T76" s="14">
        <v>41613</v>
      </c>
      <c r="U76" s="2" t="s">
        <v>845</v>
      </c>
      <c r="V76" s="2"/>
    </row>
    <row r="77" spans="1:22">
      <c r="A77" t="s">
        <v>180</v>
      </c>
      <c r="B77" t="s">
        <v>822</v>
      </c>
      <c r="C77" s="21">
        <v>1</v>
      </c>
      <c r="D77" t="s">
        <v>33</v>
      </c>
      <c r="E77" t="s">
        <v>328</v>
      </c>
      <c r="F77" t="s">
        <v>33</v>
      </c>
      <c r="G77" s="3" t="str">
        <f t="shared" si="19"/>
        <v>HM</v>
      </c>
      <c r="H77" t="str">
        <f t="shared" si="20"/>
        <v>001</v>
      </c>
      <c r="I77" t="str">
        <f>VLOOKUP(G77,NTypes!A$2:B$31,2,FALSE)</f>
        <v>High Power Surface Mooring</v>
      </c>
      <c r="K77" t="str">
        <f>VLOOKUP(A77,Subsites!A$2:G$59,7,FALSE)</f>
        <v>Coastal Pioneer Inshore</v>
      </c>
      <c r="L77" t="str">
        <f>I77 &amp; IF(ISBLANK(J77),""," " &amp; J77)</f>
        <v>High Power Surface Mooring</v>
      </c>
      <c r="M77" t="str">
        <f t="shared" si="18"/>
        <v>High Power Surface Mooring - Coastal Pioneer Inshore</v>
      </c>
      <c r="N77" t="s">
        <v>14</v>
      </c>
      <c r="O77" t="s">
        <v>15</v>
      </c>
      <c r="P77" t="s">
        <v>27</v>
      </c>
      <c r="S77" s="14"/>
      <c r="T77" s="14"/>
    </row>
    <row r="78" spans="1:22">
      <c r="A78" t="s">
        <v>180</v>
      </c>
      <c r="D78" t="s">
        <v>372</v>
      </c>
      <c r="E78" t="s">
        <v>33</v>
      </c>
      <c r="F78" t="s">
        <v>33</v>
      </c>
      <c r="G78" s="3" t="str">
        <f t="shared" si="19"/>
        <v>MF</v>
      </c>
      <c r="H78" t="str">
        <f t="shared" si="20"/>
        <v>004</v>
      </c>
      <c r="I78" t="str">
        <f>VLOOKUP(G78,NTypes!A$2:B$31,2,FALSE)</f>
        <v>Multi-Function Node</v>
      </c>
      <c r="J78" s="5" t="str">
        <f t="shared" si="21"/>
        <v>004</v>
      </c>
      <c r="K78" t="str">
        <f>VLOOKUP(A78,Subsites!A$2:G$59,7,FALSE)</f>
        <v>Coastal Pioneer Inshore</v>
      </c>
      <c r="L78" t="str">
        <f t="shared" si="22"/>
        <v>Multi-Function Node 004</v>
      </c>
      <c r="M78" t="str">
        <f t="shared" si="18"/>
        <v>Multi-Function Node 004 - Coastal Pioneer Inshore</v>
      </c>
      <c r="N78" t="s">
        <v>14</v>
      </c>
      <c r="O78" t="s">
        <v>15</v>
      </c>
      <c r="P78" t="s">
        <v>27</v>
      </c>
      <c r="S78" s="14"/>
      <c r="T78" s="14"/>
    </row>
    <row r="79" spans="1:22">
      <c r="A79" t="s">
        <v>180</v>
      </c>
      <c r="D79" t="s">
        <v>373</v>
      </c>
      <c r="E79" t="s">
        <v>33</v>
      </c>
      <c r="F79" t="s">
        <v>33</v>
      </c>
      <c r="G79" s="3" t="str">
        <f t="shared" si="19"/>
        <v>MF</v>
      </c>
      <c r="H79" t="str">
        <f t="shared" si="20"/>
        <v>005</v>
      </c>
      <c r="I79" t="str">
        <f>VLOOKUP(G79,NTypes!A$2:B$31,2,FALSE)</f>
        <v>Multi-Function Node</v>
      </c>
      <c r="J79" s="5" t="str">
        <f t="shared" si="21"/>
        <v>005</v>
      </c>
      <c r="K79" t="str">
        <f>VLOOKUP(A79,Subsites!A$2:G$59,7,FALSE)</f>
        <v>Coastal Pioneer Inshore</v>
      </c>
      <c r="L79" t="str">
        <f t="shared" si="22"/>
        <v>Multi-Function Node 005</v>
      </c>
      <c r="M79" t="str">
        <f t="shared" si="18"/>
        <v>Multi-Function Node 005 - Coastal Pioneer Inshore</v>
      </c>
      <c r="N79" t="s">
        <v>14</v>
      </c>
      <c r="O79" t="s">
        <v>15</v>
      </c>
      <c r="P79" t="s">
        <v>27</v>
      </c>
      <c r="S79" s="14"/>
      <c r="T79" s="14"/>
    </row>
    <row r="80" spans="1:22">
      <c r="A80" t="s">
        <v>180</v>
      </c>
      <c r="D80" t="s">
        <v>374</v>
      </c>
      <c r="E80" t="s">
        <v>33</v>
      </c>
      <c r="F80" t="s">
        <v>33</v>
      </c>
      <c r="G80" s="3" t="str">
        <f t="shared" si="19"/>
        <v>RI</v>
      </c>
      <c r="H80" t="str">
        <f t="shared" si="20"/>
        <v>002</v>
      </c>
      <c r="I80" t="str">
        <f>VLOOKUP(G80,NTypes!A$2:B$31,2,FALSE)</f>
        <v>Mooring Riser</v>
      </c>
      <c r="J80" s="5" t="str">
        <f t="shared" si="21"/>
        <v>002</v>
      </c>
      <c r="K80" t="str">
        <f>VLOOKUP(A80,Subsites!A$2:G$59,7,FALSE)</f>
        <v>Coastal Pioneer Inshore</v>
      </c>
      <c r="L80" t="str">
        <f t="shared" si="22"/>
        <v>Mooring Riser 002</v>
      </c>
      <c r="M80" t="str">
        <f t="shared" si="18"/>
        <v>Mooring Riser 002 - Coastal Pioneer Inshore</v>
      </c>
      <c r="N80" t="s">
        <v>14</v>
      </c>
      <c r="O80" t="s">
        <v>15</v>
      </c>
      <c r="P80" t="s">
        <v>27</v>
      </c>
      <c r="S80" s="14"/>
      <c r="T80" s="14"/>
    </row>
    <row r="81" spans="1:22">
      <c r="A81" t="s">
        <v>180</v>
      </c>
      <c r="D81" t="s">
        <v>375</v>
      </c>
      <c r="E81" t="s">
        <v>33</v>
      </c>
      <c r="F81" t="s">
        <v>33</v>
      </c>
      <c r="G81" s="3" t="str">
        <f t="shared" si="19"/>
        <v>RI</v>
      </c>
      <c r="H81" t="str">
        <f t="shared" si="20"/>
        <v>003</v>
      </c>
      <c r="I81" t="str">
        <f>VLOOKUP(G81,NTypes!A$2:B$31,2,FALSE)</f>
        <v>Mooring Riser</v>
      </c>
      <c r="J81" s="5" t="str">
        <f t="shared" si="21"/>
        <v>003</v>
      </c>
      <c r="K81" t="str">
        <f>VLOOKUP(A81,Subsites!A$2:G$59,7,FALSE)</f>
        <v>Coastal Pioneer Inshore</v>
      </c>
      <c r="L81" t="str">
        <f t="shared" si="22"/>
        <v>Mooring Riser 003</v>
      </c>
      <c r="M81" t="str">
        <f t="shared" si="18"/>
        <v>Mooring Riser 003 - Coastal Pioneer Inshore</v>
      </c>
      <c r="N81" t="s">
        <v>14</v>
      </c>
      <c r="O81" t="s">
        <v>15</v>
      </c>
      <c r="P81" t="s">
        <v>27</v>
      </c>
      <c r="S81" s="14"/>
      <c r="T81" s="14"/>
    </row>
    <row r="82" spans="1:22">
      <c r="A82" t="s">
        <v>180</v>
      </c>
      <c r="D82" t="s">
        <v>376</v>
      </c>
      <c r="E82" t="s">
        <v>33</v>
      </c>
      <c r="F82" t="s">
        <v>33</v>
      </c>
      <c r="G82" s="3" t="str">
        <f t="shared" si="19"/>
        <v>SB</v>
      </c>
      <c r="H82" t="str">
        <f t="shared" si="20"/>
        <v>001</v>
      </c>
      <c r="I82" t="str">
        <f>VLOOKUP(G82,NTypes!A$2:B$31,2,FALSE)</f>
        <v>Surface Buoy</v>
      </c>
      <c r="J82" s="5" t="str">
        <f t="shared" si="21"/>
        <v>001</v>
      </c>
      <c r="K82" t="str">
        <f>VLOOKUP(A82,Subsites!A$2:G$59,7,FALSE)</f>
        <v>Coastal Pioneer Inshore</v>
      </c>
      <c r="L82" t="str">
        <f t="shared" si="22"/>
        <v>Surface Buoy 001</v>
      </c>
      <c r="M82" t="str">
        <f t="shared" si="18"/>
        <v>Surface Buoy 001 - Coastal Pioneer Inshore</v>
      </c>
      <c r="N82" t="s">
        <v>14</v>
      </c>
      <c r="O82" t="s">
        <v>15</v>
      </c>
      <c r="P82" t="s">
        <v>27</v>
      </c>
      <c r="S82" s="14"/>
      <c r="T82" s="14"/>
    </row>
    <row r="83" spans="1:22">
      <c r="A83" t="s">
        <v>183</v>
      </c>
      <c r="B83" t="s">
        <v>822</v>
      </c>
      <c r="C83" s="21">
        <v>1</v>
      </c>
      <c r="D83" t="s">
        <v>34</v>
      </c>
      <c r="E83" t="s">
        <v>328</v>
      </c>
      <c r="F83" t="s">
        <v>34</v>
      </c>
      <c r="G83" s="3" t="str">
        <f t="shared" si="19"/>
        <v>CP</v>
      </c>
      <c r="H83" t="str">
        <f t="shared" si="20"/>
        <v>001</v>
      </c>
      <c r="I83" t="str">
        <f>VLOOKUP(G83,NTypes!A$2:B$31,2,FALSE)</f>
        <v>Surface Piercing Profiler Mooring</v>
      </c>
      <c r="K83" t="str">
        <f>VLOOKUP(A83,Subsites!A$2:G$59,7,FALSE)</f>
        <v>Coastal Pioneer Inshore</v>
      </c>
      <c r="L83" t="str">
        <f>I83 &amp; IF(ISBLANK(J83),""," " &amp; J83)</f>
        <v>Surface Piercing Profiler Mooring</v>
      </c>
      <c r="M83" t="str">
        <f t="shared" si="18"/>
        <v>Surface Piercing Profiler Mooring - Coastal Pioneer Inshore</v>
      </c>
      <c r="N83" t="s">
        <v>9</v>
      </c>
      <c r="O83" t="s">
        <v>6</v>
      </c>
      <c r="P83" t="s">
        <v>27</v>
      </c>
      <c r="S83" s="14"/>
      <c r="T83" s="14"/>
    </row>
    <row r="84" spans="1:22">
      <c r="A84" t="s">
        <v>183</v>
      </c>
      <c r="D84" t="s">
        <v>377</v>
      </c>
      <c r="E84" t="s">
        <v>34</v>
      </c>
      <c r="F84" t="s">
        <v>34</v>
      </c>
      <c r="G84" s="3" t="str">
        <f t="shared" si="19"/>
        <v>SP</v>
      </c>
      <c r="H84" t="str">
        <f t="shared" si="20"/>
        <v>001</v>
      </c>
      <c r="I84" t="str">
        <f>VLOOKUP(G84,NTypes!A$2:B$31,2,FALSE)</f>
        <v>Surface-Piercing Profiler</v>
      </c>
      <c r="J84" s="5" t="str">
        <f t="shared" si="21"/>
        <v>001</v>
      </c>
      <c r="K84" t="str">
        <f>VLOOKUP(A84,Subsites!A$2:G$59,7,FALSE)</f>
        <v>Coastal Pioneer Inshore</v>
      </c>
      <c r="L84" t="str">
        <f t="shared" si="22"/>
        <v>Surface-Piercing Profiler 001</v>
      </c>
      <c r="M84" t="str">
        <f t="shared" si="18"/>
        <v>Surface-Piercing Profiler 001 - Coastal Pioneer Inshore</v>
      </c>
      <c r="N84" t="s">
        <v>9</v>
      </c>
      <c r="O84" t="s">
        <v>6</v>
      </c>
      <c r="P84" t="s">
        <v>27</v>
      </c>
      <c r="S84" s="14"/>
      <c r="T84" s="14"/>
    </row>
    <row r="85" spans="1:22">
      <c r="A85" t="s">
        <v>185</v>
      </c>
      <c r="C85" s="21">
        <v>1</v>
      </c>
      <c r="D85" t="s">
        <v>35</v>
      </c>
      <c r="E85" t="s">
        <v>328</v>
      </c>
      <c r="F85" t="s">
        <v>35</v>
      </c>
      <c r="G85" s="3" t="str">
        <f t="shared" si="19"/>
        <v>WF</v>
      </c>
      <c r="H85" t="str">
        <f t="shared" si="20"/>
        <v>001</v>
      </c>
      <c r="I85" t="str">
        <f>VLOOKUP(G85,NTypes!A$2:B$31,2,FALSE)</f>
        <v>Wire-Following Profiler</v>
      </c>
      <c r="K85" t="str">
        <f>VLOOKUP(A85,Subsites!A$2:G$59,7,FALSE)</f>
        <v>Coastal Pioneer Offshore</v>
      </c>
      <c r="L85" t="str">
        <f t="shared" ref="L85:L86" si="23">I85 &amp; IF(ISBLANK(J85),""," " &amp; J85)</f>
        <v>Wire-Following Profiler</v>
      </c>
      <c r="M85" t="str">
        <f t="shared" si="18"/>
        <v>Wire-Following Profiler - Coastal Pioneer Offshore</v>
      </c>
      <c r="N85" t="s">
        <v>24</v>
      </c>
      <c r="O85" t="s">
        <v>6</v>
      </c>
      <c r="P85" t="s">
        <v>27</v>
      </c>
      <c r="R85" s="7" t="s">
        <v>641</v>
      </c>
      <c r="S85" s="14">
        <v>41600</v>
      </c>
      <c r="T85" s="14">
        <v>41613</v>
      </c>
      <c r="U85" s="2" t="s">
        <v>845</v>
      </c>
      <c r="V85" s="2"/>
    </row>
    <row r="86" spans="1:22">
      <c r="A86" t="s">
        <v>188</v>
      </c>
      <c r="B86" t="s">
        <v>822</v>
      </c>
      <c r="C86" s="21">
        <v>1</v>
      </c>
      <c r="D86" t="s">
        <v>36</v>
      </c>
      <c r="E86" t="s">
        <v>328</v>
      </c>
      <c r="F86" t="s">
        <v>36</v>
      </c>
      <c r="G86" s="3" t="str">
        <f t="shared" si="19"/>
        <v>HM</v>
      </c>
      <c r="H86" t="str">
        <f t="shared" si="20"/>
        <v>001</v>
      </c>
      <c r="I86" t="str">
        <f>VLOOKUP(G86,NTypes!A$2:B$31,2,FALSE)</f>
        <v>High Power Surface Mooring</v>
      </c>
      <c r="K86" t="str">
        <f>VLOOKUP(A86,Subsites!A$2:G$59,7,FALSE)</f>
        <v>Coastal Pioneer Offshore</v>
      </c>
      <c r="L86" t="str">
        <f t="shared" si="23"/>
        <v>High Power Surface Mooring</v>
      </c>
      <c r="M86" t="str">
        <f t="shared" si="18"/>
        <v>High Power Surface Mooring - Coastal Pioneer Offshore</v>
      </c>
      <c r="N86" t="s">
        <v>14</v>
      </c>
      <c r="O86" t="s">
        <v>15</v>
      </c>
      <c r="P86" t="s">
        <v>27</v>
      </c>
      <c r="S86" s="14"/>
      <c r="T86" s="14"/>
    </row>
    <row r="87" spans="1:22">
      <c r="A87" t="s">
        <v>188</v>
      </c>
      <c r="D87" t="s">
        <v>378</v>
      </c>
      <c r="E87" t="s">
        <v>36</v>
      </c>
      <c r="F87" t="s">
        <v>36</v>
      </c>
      <c r="G87" s="3" t="str">
        <f t="shared" si="19"/>
        <v>MF</v>
      </c>
      <c r="H87" t="str">
        <f t="shared" si="20"/>
        <v>004</v>
      </c>
      <c r="I87" t="str">
        <f>VLOOKUP(G87,NTypes!A$2:B$31,2,FALSE)</f>
        <v>Multi-Function Node</v>
      </c>
      <c r="J87" s="5" t="str">
        <f t="shared" si="21"/>
        <v>004</v>
      </c>
      <c r="K87" t="str">
        <f>VLOOKUP(A87,Subsites!A$2:G$59,7,FALSE)</f>
        <v>Coastal Pioneer Offshore</v>
      </c>
      <c r="L87" t="str">
        <f t="shared" si="22"/>
        <v>Multi-Function Node 004</v>
      </c>
      <c r="M87" t="str">
        <f t="shared" si="18"/>
        <v>Multi-Function Node 004 - Coastal Pioneer Offshore</v>
      </c>
      <c r="N87" t="s">
        <v>14</v>
      </c>
      <c r="O87" t="s">
        <v>15</v>
      </c>
      <c r="P87" t="s">
        <v>27</v>
      </c>
      <c r="S87" s="14"/>
      <c r="T87" s="14"/>
    </row>
    <row r="88" spans="1:22">
      <c r="A88" t="s">
        <v>188</v>
      </c>
      <c r="D88" t="s">
        <v>379</v>
      </c>
      <c r="E88" t="s">
        <v>36</v>
      </c>
      <c r="F88" t="s">
        <v>36</v>
      </c>
      <c r="G88" s="3" t="str">
        <f t="shared" si="19"/>
        <v>MF</v>
      </c>
      <c r="H88" t="str">
        <f t="shared" si="20"/>
        <v>005</v>
      </c>
      <c r="I88" t="str">
        <f>VLOOKUP(G88,NTypes!A$2:B$31,2,FALSE)</f>
        <v>Multi-Function Node</v>
      </c>
      <c r="J88" s="5" t="str">
        <f t="shared" si="21"/>
        <v>005</v>
      </c>
      <c r="K88" t="str">
        <f>VLOOKUP(A88,Subsites!A$2:G$59,7,FALSE)</f>
        <v>Coastal Pioneer Offshore</v>
      </c>
      <c r="L88" t="str">
        <f t="shared" si="22"/>
        <v>Multi-Function Node 005</v>
      </c>
      <c r="M88" t="str">
        <f t="shared" si="18"/>
        <v>Multi-Function Node 005 - Coastal Pioneer Offshore</v>
      </c>
      <c r="N88" t="s">
        <v>14</v>
      </c>
      <c r="O88" t="s">
        <v>15</v>
      </c>
      <c r="P88" t="s">
        <v>27</v>
      </c>
      <c r="S88" s="14"/>
      <c r="T88" s="14"/>
    </row>
    <row r="89" spans="1:22">
      <c r="A89" t="s">
        <v>188</v>
      </c>
      <c r="D89" t="s">
        <v>380</v>
      </c>
      <c r="E89" t="s">
        <v>36</v>
      </c>
      <c r="F89" t="s">
        <v>36</v>
      </c>
      <c r="G89" s="3" t="str">
        <f t="shared" si="19"/>
        <v>RI</v>
      </c>
      <c r="H89" t="str">
        <f t="shared" si="20"/>
        <v>002</v>
      </c>
      <c r="I89" t="str">
        <f>VLOOKUP(G89,NTypes!A$2:B$31,2,FALSE)</f>
        <v>Mooring Riser</v>
      </c>
      <c r="J89" s="5" t="str">
        <f t="shared" si="21"/>
        <v>002</v>
      </c>
      <c r="K89" t="str">
        <f>VLOOKUP(A89,Subsites!A$2:G$59,7,FALSE)</f>
        <v>Coastal Pioneer Offshore</v>
      </c>
      <c r="L89" t="str">
        <f t="shared" si="22"/>
        <v>Mooring Riser 002</v>
      </c>
      <c r="M89" t="str">
        <f t="shared" si="18"/>
        <v>Mooring Riser 002 - Coastal Pioneer Offshore</v>
      </c>
      <c r="N89" t="s">
        <v>14</v>
      </c>
      <c r="O89" t="s">
        <v>15</v>
      </c>
      <c r="P89" t="s">
        <v>27</v>
      </c>
      <c r="S89" s="14"/>
      <c r="T89" s="14"/>
    </row>
    <row r="90" spans="1:22">
      <c r="A90" t="s">
        <v>188</v>
      </c>
      <c r="D90" t="s">
        <v>381</v>
      </c>
      <c r="E90" t="s">
        <v>36</v>
      </c>
      <c r="F90" t="s">
        <v>36</v>
      </c>
      <c r="G90" s="3" t="str">
        <f t="shared" si="19"/>
        <v>RI</v>
      </c>
      <c r="H90" t="str">
        <f t="shared" si="20"/>
        <v>003</v>
      </c>
      <c r="I90" t="str">
        <f>VLOOKUP(G90,NTypes!A$2:B$31,2,FALSE)</f>
        <v>Mooring Riser</v>
      </c>
      <c r="J90" s="5" t="str">
        <f t="shared" si="21"/>
        <v>003</v>
      </c>
      <c r="K90" t="str">
        <f>VLOOKUP(A90,Subsites!A$2:G$59,7,FALSE)</f>
        <v>Coastal Pioneer Offshore</v>
      </c>
      <c r="L90" t="str">
        <f t="shared" si="22"/>
        <v>Mooring Riser 003</v>
      </c>
      <c r="M90" t="str">
        <f t="shared" si="18"/>
        <v>Mooring Riser 003 - Coastal Pioneer Offshore</v>
      </c>
      <c r="N90" t="s">
        <v>14</v>
      </c>
      <c r="O90" t="s">
        <v>15</v>
      </c>
      <c r="P90" t="s">
        <v>27</v>
      </c>
      <c r="S90" s="14"/>
      <c r="T90" s="14"/>
    </row>
    <row r="91" spans="1:22">
      <c r="A91" t="s">
        <v>188</v>
      </c>
      <c r="D91" t="s">
        <v>382</v>
      </c>
      <c r="E91" t="s">
        <v>36</v>
      </c>
      <c r="F91" t="s">
        <v>36</v>
      </c>
      <c r="G91" s="3" t="str">
        <f t="shared" si="19"/>
        <v>SB</v>
      </c>
      <c r="H91" t="str">
        <f t="shared" si="20"/>
        <v>001</v>
      </c>
      <c r="I91" t="str">
        <f>VLOOKUP(G91,NTypes!A$2:B$31,2,FALSE)</f>
        <v>Surface Buoy</v>
      </c>
      <c r="J91" s="5" t="str">
        <f t="shared" si="21"/>
        <v>001</v>
      </c>
      <c r="K91" t="str">
        <f>VLOOKUP(A91,Subsites!A$2:G$59,7,FALSE)</f>
        <v>Coastal Pioneer Offshore</v>
      </c>
      <c r="L91" t="str">
        <f t="shared" si="22"/>
        <v>Surface Buoy 001</v>
      </c>
      <c r="M91" t="str">
        <f t="shared" si="18"/>
        <v>Surface Buoy 001 - Coastal Pioneer Offshore</v>
      </c>
      <c r="N91" t="s">
        <v>14</v>
      </c>
      <c r="O91" t="s">
        <v>15</v>
      </c>
      <c r="P91" t="s">
        <v>27</v>
      </c>
      <c r="S91" s="14"/>
      <c r="T91" s="14"/>
    </row>
    <row r="92" spans="1:22">
      <c r="A92" t="s">
        <v>243</v>
      </c>
      <c r="C92" s="21">
        <v>1</v>
      </c>
      <c r="D92" t="s">
        <v>56</v>
      </c>
      <c r="E92" t="s">
        <v>328</v>
      </c>
      <c r="F92" t="s">
        <v>56</v>
      </c>
      <c r="G92" s="3" t="str">
        <f t="shared" si="19"/>
        <v>AV</v>
      </c>
      <c r="H92" t="str">
        <f t="shared" si="20"/>
        <v>001</v>
      </c>
      <c r="I92" t="str">
        <f>VLOOKUP(G92,NTypes!A$2:B$31,2,FALSE)</f>
        <v>Automous Underwater Vehicle</v>
      </c>
      <c r="J92" s="5" t="str">
        <f t="shared" si="21"/>
        <v>001</v>
      </c>
      <c r="K92" t="str">
        <f>VLOOKUP(A92,Subsites!A$2:G$59,7,FALSE)</f>
        <v>Coastal Pioneer Mobile Zone</v>
      </c>
      <c r="L92" t="str">
        <f t="shared" ref="L92:L101" si="24">I92 &amp; IF(ISBLANK(J92),""," " &amp; J92)</f>
        <v>Automous Underwater Vehicle 001</v>
      </c>
      <c r="M92" t="str">
        <f t="shared" si="18"/>
        <v>Automous Underwater Vehicle 001 - Coastal Pioneer Mobile Zone</v>
      </c>
      <c r="N92" t="s">
        <v>57</v>
      </c>
      <c r="O92" t="s">
        <v>58</v>
      </c>
      <c r="P92" t="s">
        <v>27</v>
      </c>
      <c r="S92" s="14">
        <v>41600</v>
      </c>
      <c r="T92" s="14">
        <v>41613</v>
      </c>
      <c r="U92" s="2" t="s">
        <v>845</v>
      </c>
      <c r="V92" s="2"/>
    </row>
    <row r="93" spans="1:22">
      <c r="A93" t="s">
        <v>243</v>
      </c>
      <c r="C93" s="21">
        <v>1</v>
      </c>
      <c r="D93" t="s">
        <v>59</v>
      </c>
      <c r="E93" t="s">
        <v>328</v>
      </c>
      <c r="F93" t="s">
        <v>59</v>
      </c>
      <c r="G93" s="3" t="str">
        <f t="shared" si="19"/>
        <v>AV</v>
      </c>
      <c r="H93" t="str">
        <f t="shared" si="20"/>
        <v>002</v>
      </c>
      <c r="I93" t="str">
        <f>VLOOKUP(G93,NTypes!A$2:B$31,2,FALSE)</f>
        <v>Automous Underwater Vehicle</v>
      </c>
      <c r="J93" s="5" t="str">
        <f t="shared" si="21"/>
        <v>002</v>
      </c>
      <c r="K93" t="str">
        <f>VLOOKUP(A93,Subsites!A$2:G$59,7,FALSE)</f>
        <v>Coastal Pioneer Mobile Zone</v>
      </c>
      <c r="L93" t="str">
        <f t="shared" si="24"/>
        <v>Automous Underwater Vehicle 002</v>
      </c>
      <c r="M93" t="str">
        <f t="shared" si="18"/>
        <v>Automous Underwater Vehicle 002 - Coastal Pioneer Mobile Zone</v>
      </c>
      <c r="N93" t="s">
        <v>57</v>
      </c>
      <c r="O93" t="s">
        <v>58</v>
      </c>
      <c r="P93" t="s">
        <v>27</v>
      </c>
      <c r="S93" s="14">
        <v>41600</v>
      </c>
      <c r="T93" s="14">
        <v>41613</v>
      </c>
      <c r="U93" s="2" t="s">
        <v>845</v>
      </c>
      <c r="V93" s="2"/>
    </row>
    <row r="94" spans="1:22">
      <c r="A94" t="s">
        <v>243</v>
      </c>
      <c r="C94" s="21">
        <v>1</v>
      </c>
      <c r="D94" t="s">
        <v>60</v>
      </c>
      <c r="E94" t="s">
        <v>328</v>
      </c>
      <c r="F94" t="s">
        <v>60</v>
      </c>
      <c r="G94" s="3" t="str">
        <f t="shared" si="19"/>
        <v>AV</v>
      </c>
      <c r="H94" t="str">
        <f t="shared" si="20"/>
        <v>003</v>
      </c>
      <c r="I94" t="str">
        <f>VLOOKUP(G94,NTypes!A$2:B$31,2,FALSE)</f>
        <v>Automous Underwater Vehicle</v>
      </c>
      <c r="J94" s="5" t="str">
        <f t="shared" si="21"/>
        <v>003</v>
      </c>
      <c r="K94" t="str">
        <f>VLOOKUP(A94,Subsites!A$2:G$59,7,FALSE)</f>
        <v>Coastal Pioneer Mobile Zone</v>
      </c>
      <c r="L94" t="str">
        <f t="shared" si="24"/>
        <v>Automous Underwater Vehicle 003</v>
      </c>
      <c r="M94" t="str">
        <f t="shared" si="18"/>
        <v>Automous Underwater Vehicle 003 - Coastal Pioneer Mobile Zone</v>
      </c>
      <c r="N94" t="s">
        <v>57</v>
      </c>
      <c r="O94" t="s">
        <v>58</v>
      </c>
      <c r="P94" t="s">
        <v>27</v>
      </c>
      <c r="S94" s="14">
        <v>41600</v>
      </c>
      <c r="T94" s="14">
        <v>41613</v>
      </c>
      <c r="U94" s="2" t="s">
        <v>845</v>
      </c>
      <c r="V94" s="2"/>
    </row>
    <row r="95" spans="1:22">
      <c r="A95" t="s">
        <v>243</v>
      </c>
      <c r="C95" s="21">
        <v>1</v>
      </c>
      <c r="D95" t="s">
        <v>247</v>
      </c>
      <c r="F95" t="s">
        <v>247</v>
      </c>
      <c r="G95" s="3" t="str">
        <f t="shared" si="19"/>
        <v>GL</v>
      </c>
      <c r="H95" t="str">
        <f t="shared" si="20"/>
        <v>001</v>
      </c>
      <c r="I95" t="str">
        <f>VLOOKUP(G95,NTypes!A$2:B$31,2,FALSE)</f>
        <v>Ocean Glider</v>
      </c>
      <c r="J95" s="5" t="str">
        <f t="shared" si="21"/>
        <v>001</v>
      </c>
      <c r="K95" t="str">
        <f>VLOOKUP(A95,Subsites!A$2:G$59,7,FALSE)</f>
        <v>Coastal Pioneer Mobile Zone</v>
      </c>
      <c r="L95" t="str">
        <f t="shared" si="24"/>
        <v>Ocean Glider 001</v>
      </c>
      <c r="M95" t="str">
        <f t="shared" si="18"/>
        <v>Ocean Glider 001 - Coastal Pioneer Mobile Zone</v>
      </c>
      <c r="N95" t="s">
        <v>54</v>
      </c>
      <c r="O95" t="s">
        <v>55</v>
      </c>
      <c r="P95" t="s">
        <v>27</v>
      </c>
      <c r="S95" s="14">
        <v>41600</v>
      </c>
      <c r="T95" s="14">
        <v>41613</v>
      </c>
      <c r="U95" s="2" t="s">
        <v>845</v>
      </c>
      <c r="V95" s="2"/>
    </row>
    <row r="96" spans="1:22">
      <c r="A96" t="s">
        <v>243</v>
      </c>
      <c r="C96" s="21">
        <v>1</v>
      </c>
      <c r="D96" t="s">
        <v>248</v>
      </c>
      <c r="F96" t="s">
        <v>248</v>
      </c>
      <c r="G96" s="3" t="str">
        <f t="shared" si="19"/>
        <v>GL</v>
      </c>
      <c r="H96" t="str">
        <f t="shared" si="20"/>
        <v>002</v>
      </c>
      <c r="I96" t="str">
        <f>VLOOKUP(G96,NTypes!A$2:B$31,2,FALSE)</f>
        <v>Ocean Glider</v>
      </c>
      <c r="J96" s="5" t="str">
        <f t="shared" si="21"/>
        <v>002</v>
      </c>
      <c r="K96" t="str">
        <f>VLOOKUP(A96,Subsites!A$2:G$59,7,FALSE)</f>
        <v>Coastal Pioneer Mobile Zone</v>
      </c>
      <c r="L96" t="str">
        <f t="shared" si="24"/>
        <v>Ocean Glider 002</v>
      </c>
      <c r="M96" t="str">
        <f t="shared" si="18"/>
        <v>Ocean Glider 002 - Coastal Pioneer Mobile Zone</v>
      </c>
      <c r="N96" t="s">
        <v>54</v>
      </c>
      <c r="O96" t="s">
        <v>55</v>
      </c>
      <c r="P96" t="s">
        <v>27</v>
      </c>
      <c r="S96" s="14">
        <v>41600</v>
      </c>
      <c r="T96" s="14">
        <v>41613</v>
      </c>
      <c r="U96" s="2" t="s">
        <v>845</v>
      </c>
      <c r="V96" s="2"/>
    </row>
    <row r="97" spans="1:22">
      <c r="A97" t="s">
        <v>243</v>
      </c>
      <c r="C97" s="21">
        <v>1</v>
      </c>
      <c r="D97" t="s">
        <v>249</v>
      </c>
      <c r="F97" t="s">
        <v>249</v>
      </c>
      <c r="G97" s="3" t="str">
        <f t="shared" si="19"/>
        <v>GL</v>
      </c>
      <c r="H97" t="str">
        <f t="shared" si="20"/>
        <v>003</v>
      </c>
      <c r="I97" t="str">
        <f>VLOOKUP(G97,NTypes!A$2:B$31,2,FALSE)</f>
        <v>Ocean Glider</v>
      </c>
      <c r="J97" s="5" t="str">
        <f t="shared" si="21"/>
        <v>003</v>
      </c>
      <c r="K97" t="str">
        <f>VLOOKUP(A97,Subsites!A$2:G$59,7,FALSE)</f>
        <v>Coastal Pioneer Mobile Zone</v>
      </c>
      <c r="L97" t="str">
        <f t="shared" si="24"/>
        <v>Ocean Glider 003</v>
      </c>
      <c r="M97" t="str">
        <f t="shared" si="18"/>
        <v>Ocean Glider 003 - Coastal Pioneer Mobile Zone</v>
      </c>
      <c r="N97" t="s">
        <v>54</v>
      </c>
      <c r="O97" t="s">
        <v>55</v>
      </c>
      <c r="P97" t="s">
        <v>27</v>
      </c>
      <c r="S97" s="14">
        <v>41600</v>
      </c>
      <c r="T97" s="14">
        <v>41613</v>
      </c>
      <c r="U97" s="2" t="s">
        <v>845</v>
      </c>
      <c r="V97" s="2"/>
    </row>
    <row r="98" spans="1:22">
      <c r="A98" t="s">
        <v>243</v>
      </c>
      <c r="C98" s="21">
        <v>1</v>
      </c>
      <c r="D98" t="s">
        <v>250</v>
      </c>
      <c r="F98" t="s">
        <v>250</v>
      </c>
      <c r="G98" s="3" t="str">
        <f t="shared" si="19"/>
        <v>GL</v>
      </c>
      <c r="H98" t="str">
        <f t="shared" si="20"/>
        <v>004</v>
      </c>
      <c r="I98" t="str">
        <f>VLOOKUP(G98,NTypes!A$2:B$31,2,FALSE)</f>
        <v>Ocean Glider</v>
      </c>
      <c r="J98" s="5" t="str">
        <f t="shared" si="21"/>
        <v>004</v>
      </c>
      <c r="K98" t="str">
        <f>VLOOKUP(A98,Subsites!A$2:G$59,7,FALSE)</f>
        <v>Coastal Pioneer Mobile Zone</v>
      </c>
      <c r="L98" t="str">
        <f t="shared" si="24"/>
        <v>Ocean Glider 004</v>
      </c>
      <c r="M98" t="str">
        <f t="shared" si="18"/>
        <v>Ocean Glider 004 - Coastal Pioneer Mobile Zone</v>
      </c>
      <c r="N98" t="s">
        <v>54</v>
      </c>
      <c r="O98" t="s">
        <v>55</v>
      </c>
      <c r="P98" t="s">
        <v>27</v>
      </c>
      <c r="S98" s="14">
        <v>41600</v>
      </c>
      <c r="T98" s="14">
        <v>41613</v>
      </c>
      <c r="U98" s="2" t="s">
        <v>845</v>
      </c>
      <c r="V98" s="2"/>
    </row>
    <row r="99" spans="1:22">
      <c r="A99" t="s">
        <v>243</v>
      </c>
      <c r="C99" s="21">
        <v>1</v>
      </c>
      <c r="D99" t="s">
        <v>251</v>
      </c>
      <c r="F99" t="s">
        <v>251</v>
      </c>
      <c r="G99" s="3" t="str">
        <f t="shared" si="19"/>
        <v>GL</v>
      </c>
      <c r="H99" t="str">
        <f t="shared" si="20"/>
        <v>005</v>
      </c>
      <c r="I99" t="str">
        <f>VLOOKUP(G99,NTypes!A$2:B$31,2,FALSE)</f>
        <v>Ocean Glider</v>
      </c>
      <c r="J99" s="5" t="str">
        <f t="shared" si="21"/>
        <v>005</v>
      </c>
      <c r="K99" t="str">
        <f>VLOOKUP(A99,Subsites!A$2:G$59,7,FALSE)</f>
        <v>Coastal Pioneer Mobile Zone</v>
      </c>
      <c r="L99" t="str">
        <f t="shared" si="24"/>
        <v>Ocean Glider 005</v>
      </c>
      <c r="M99" t="str">
        <f t="shared" si="18"/>
        <v>Ocean Glider 005 - Coastal Pioneer Mobile Zone</v>
      </c>
      <c r="N99" t="s">
        <v>54</v>
      </c>
      <c r="O99" t="s">
        <v>55</v>
      </c>
      <c r="P99" t="s">
        <v>27</v>
      </c>
      <c r="S99" s="14">
        <v>41600</v>
      </c>
      <c r="T99" s="14">
        <v>41613</v>
      </c>
      <c r="U99" s="2" t="s">
        <v>845</v>
      </c>
      <c r="V99" s="2"/>
    </row>
    <row r="100" spans="1:22">
      <c r="A100" t="s">
        <v>243</v>
      </c>
      <c r="C100" s="21">
        <v>1</v>
      </c>
      <c r="D100" t="s">
        <v>252</v>
      </c>
      <c r="F100" t="s">
        <v>252</v>
      </c>
      <c r="G100" s="3" t="str">
        <f t="shared" si="19"/>
        <v>GL</v>
      </c>
      <c r="H100" t="str">
        <f t="shared" si="20"/>
        <v>006</v>
      </c>
      <c r="I100" t="str">
        <f>VLOOKUP(G100,NTypes!A$2:B$31,2,FALSE)</f>
        <v>Ocean Glider</v>
      </c>
      <c r="J100" s="5" t="str">
        <f t="shared" si="21"/>
        <v>006</v>
      </c>
      <c r="K100" t="str">
        <f>VLOOKUP(A100,Subsites!A$2:G$59,7,FALSE)</f>
        <v>Coastal Pioneer Mobile Zone</v>
      </c>
      <c r="L100" t="str">
        <f t="shared" si="24"/>
        <v>Ocean Glider 006</v>
      </c>
      <c r="M100" t="str">
        <f t="shared" si="18"/>
        <v>Ocean Glider 006 - Coastal Pioneer Mobile Zone</v>
      </c>
      <c r="N100" t="s">
        <v>54</v>
      </c>
      <c r="O100" t="s">
        <v>55</v>
      </c>
      <c r="P100" t="s">
        <v>27</v>
      </c>
      <c r="S100" s="14">
        <v>41600</v>
      </c>
      <c r="T100" s="14">
        <v>41613</v>
      </c>
      <c r="U100" s="2" t="s">
        <v>845</v>
      </c>
      <c r="V100" s="2"/>
    </row>
    <row r="101" spans="1:22">
      <c r="A101" t="s">
        <v>190</v>
      </c>
      <c r="B101" t="s">
        <v>822</v>
      </c>
      <c r="C101" s="21">
        <v>1</v>
      </c>
      <c r="D101" t="s">
        <v>37</v>
      </c>
      <c r="E101" t="s">
        <v>328</v>
      </c>
      <c r="F101" t="s">
        <v>37</v>
      </c>
      <c r="G101" s="3" t="str">
        <f t="shared" si="19"/>
        <v>SM</v>
      </c>
      <c r="H101" t="str">
        <f t="shared" si="20"/>
        <v>001</v>
      </c>
      <c r="I101" t="str">
        <f>VLOOKUP(G101,NTypes!A$2:B$31,2,FALSE)</f>
        <v>Standard Power Surface Mooring</v>
      </c>
      <c r="K101" t="str">
        <f>VLOOKUP(A101,Subsites!A$2:G$59,7,FALSE)</f>
        <v>Global Argentine Basin Surface</v>
      </c>
      <c r="L101" t="str">
        <f t="shared" si="24"/>
        <v>Standard Power Surface Mooring</v>
      </c>
      <c r="M101" t="str">
        <f t="shared" si="18"/>
        <v>Standard Power Surface Mooring - Global Argentine Basin Surface</v>
      </c>
      <c r="N101" t="s">
        <v>14</v>
      </c>
      <c r="O101" t="s">
        <v>15</v>
      </c>
      <c r="P101" t="s">
        <v>27</v>
      </c>
      <c r="S101" s="14"/>
      <c r="T101" s="14"/>
    </row>
    <row r="102" spans="1:22">
      <c r="A102" t="s">
        <v>190</v>
      </c>
      <c r="D102" t="s">
        <v>383</v>
      </c>
      <c r="E102" t="s">
        <v>37</v>
      </c>
      <c r="F102" t="s">
        <v>37</v>
      </c>
      <c r="G102" s="3" t="str">
        <f t="shared" ref="G102:G133" si="25">MID(D102,10,2)</f>
        <v>RI</v>
      </c>
      <c r="H102" t="str">
        <f t="shared" ref="H102:H133" si="26">MID(D102,12,3)</f>
        <v>002</v>
      </c>
      <c r="I102" t="str">
        <f>VLOOKUP(G102,NTypes!A$2:B$31,2,FALSE)</f>
        <v>Mooring Riser</v>
      </c>
      <c r="J102" s="5" t="str">
        <f t="shared" ref="J102:J133" si="27">H102</f>
        <v>002</v>
      </c>
      <c r="K102" t="str">
        <f>VLOOKUP(A102,Subsites!A$2:G$59,7,FALSE)</f>
        <v>Global Argentine Basin Surface</v>
      </c>
      <c r="L102" t="str">
        <f t="shared" si="22"/>
        <v>Mooring Riser 002</v>
      </c>
      <c r="M102" t="str">
        <f t="shared" si="18"/>
        <v>Mooring Riser 002 - Global Argentine Basin Surface</v>
      </c>
      <c r="N102" t="s">
        <v>14</v>
      </c>
      <c r="O102" t="s">
        <v>15</v>
      </c>
      <c r="P102" t="s">
        <v>27</v>
      </c>
      <c r="S102" s="14"/>
      <c r="T102" s="14"/>
    </row>
    <row r="103" spans="1:22">
      <c r="A103" t="s">
        <v>190</v>
      </c>
      <c r="D103" t="s">
        <v>384</v>
      </c>
      <c r="E103" t="s">
        <v>37</v>
      </c>
      <c r="F103" t="s">
        <v>37</v>
      </c>
      <c r="G103" s="3" t="str">
        <f t="shared" si="25"/>
        <v>RI</v>
      </c>
      <c r="H103" t="str">
        <f t="shared" si="26"/>
        <v>003</v>
      </c>
      <c r="I103" t="str">
        <f>VLOOKUP(G103,NTypes!A$2:B$31,2,FALSE)</f>
        <v>Mooring Riser</v>
      </c>
      <c r="J103" s="5" t="str">
        <f t="shared" si="27"/>
        <v>003</v>
      </c>
      <c r="K103" t="str">
        <f>VLOOKUP(A103,Subsites!A$2:G$59,7,FALSE)</f>
        <v>Global Argentine Basin Surface</v>
      </c>
      <c r="L103" t="str">
        <f t="shared" si="22"/>
        <v>Mooring Riser 003</v>
      </c>
      <c r="M103" t="str">
        <f t="shared" si="18"/>
        <v>Mooring Riser 003 - Global Argentine Basin Surface</v>
      </c>
      <c r="N103" t="s">
        <v>14</v>
      </c>
      <c r="O103" t="s">
        <v>15</v>
      </c>
      <c r="P103" t="s">
        <v>27</v>
      </c>
      <c r="S103" s="14"/>
      <c r="T103" s="14"/>
    </row>
    <row r="104" spans="1:22">
      <c r="A104" t="s">
        <v>190</v>
      </c>
      <c r="D104" t="s">
        <v>385</v>
      </c>
      <c r="E104" t="s">
        <v>37</v>
      </c>
      <c r="F104" t="s">
        <v>37</v>
      </c>
      <c r="G104" s="3" t="str">
        <f t="shared" si="25"/>
        <v>SB</v>
      </c>
      <c r="H104" t="str">
        <f t="shared" si="26"/>
        <v>001</v>
      </c>
      <c r="I104" t="str">
        <f>VLOOKUP(G104,NTypes!A$2:B$31,2,FALSE)</f>
        <v>Surface Buoy</v>
      </c>
      <c r="J104" s="5" t="str">
        <f t="shared" si="27"/>
        <v>001</v>
      </c>
      <c r="K104" t="str">
        <f>VLOOKUP(A104,Subsites!A$2:G$59,7,FALSE)</f>
        <v>Global Argentine Basin Surface</v>
      </c>
      <c r="L104" t="str">
        <f t="shared" si="22"/>
        <v>Surface Buoy 001</v>
      </c>
      <c r="M104" t="str">
        <f t="shared" si="18"/>
        <v>Surface Buoy 001 - Global Argentine Basin Surface</v>
      </c>
      <c r="N104" t="s">
        <v>14</v>
      </c>
      <c r="O104" t="s">
        <v>15</v>
      </c>
      <c r="P104" t="s">
        <v>27</v>
      </c>
      <c r="S104" s="14"/>
      <c r="T104" s="14"/>
    </row>
    <row r="105" spans="1:22">
      <c r="A105" t="s">
        <v>194</v>
      </c>
      <c r="B105" t="s">
        <v>822</v>
      </c>
      <c r="C105" s="21">
        <v>1</v>
      </c>
      <c r="D105" t="s">
        <v>38</v>
      </c>
      <c r="E105" t="s">
        <v>328</v>
      </c>
      <c r="F105" t="s">
        <v>38</v>
      </c>
      <c r="G105" s="3" t="str">
        <f t="shared" si="25"/>
        <v>GP</v>
      </c>
      <c r="H105" t="str">
        <f t="shared" si="26"/>
        <v>001</v>
      </c>
      <c r="I105" t="str">
        <f>VLOOKUP(G105,NTypes!A$2:B$31,2,FALSE)</f>
        <v>Hybrid Profiler Mooring</v>
      </c>
      <c r="K105" t="str">
        <f>VLOOKUP(A105,Subsites!A$2:G$59,7,FALSE)</f>
        <v>Global Argentine Basin Subsurface</v>
      </c>
      <c r="L105" t="str">
        <f>I105 &amp; IF(ISBLANK(J105),""," " &amp; J105)</f>
        <v>Hybrid Profiler Mooring</v>
      </c>
      <c r="M105" t="str">
        <f t="shared" si="18"/>
        <v>Hybrid Profiler Mooring - Global Argentine Basin Subsurface</v>
      </c>
      <c r="N105" t="s">
        <v>39</v>
      </c>
      <c r="O105" t="s">
        <v>40</v>
      </c>
      <c r="P105" t="s">
        <v>27</v>
      </c>
      <c r="S105" s="14"/>
      <c r="T105" s="14"/>
    </row>
    <row r="106" spans="1:22">
      <c r="A106" t="s">
        <v>194</v>
      </c>
      <c r="D106" t="s">
        <v>386</v>
      </c>
      <c r="E106" t="s">
        <v>38</v>
      </c>
      <c r="F106" t="s">
        <v>38</v>
      </c>
      <c r="G106" s="3" t="str">
        <f t="shared" si="25"/>
        <v>MP</v>
      </c>
      <c r="H106" t="str">
        <f t="shared" si="26"/>
        <v>003</v>
      </c>
      <c r="I106" t="str">
        <f>VLOOKUP(G106,NTypes!A$2:B$31,2,FALSE)</f>
        <v>Mid-Water Platform</v>
      </c>
      <c r="J106" s="5" t="str">
        <f t="shared" si="27"/>
        <v>003</v>
      </c>
      <c r="K106" t="str">
        <f>VLOOKUP(A106,Subsites!A$2:G$59,7,FALSE)</f>
        <v>Global Argentine Basin Subsurface</v>
      </c>
      <c r="L106" t="str">
        <f t="shared" si="22"/>
        <v>Mid-Water Platform 003</v>
      </c>
      <c r="M106" t="str">
        <f t="shared" si="18"/>
        <v>Mid-Water Platform 003 - Global Argentine Basin Subsurface</v>
      </c>
      <c r="N106" t="s">
        <v>39</v>
      </c>
      <c r="O106" t="s">
        <v>40</v>
      </c>
      <c r="P106" t="s">
        <v>27</v>
      </c>
      <c r="S106" s="14"/>
      <c r="T106" s="14"/>
    </row>
    <row r="107" spans="1:22">
      <c r="A107" t="s">
        <v>194</v>
      </c>
      <c r="D107" t="s">
        <v>387</v>
      </c>
      <c r="E107" t="s">
        <v>38</v>
      </c>
      <c r="F107" t="s">
        <v>38</v>
      </c>
      <c r="G107" s="3" t="str">
        <f t="shared" si="25"/>
        <v>SP</v>
      </c>
      <c r="H107" t="str">
        <f t="shared" si="26"/>
        <v>001</v>
      </c>
      <c r="I107" t="str">
        <f>VLOOKUP(G107,NTypes!A$2:B$31,2,FALSE)</f>
        <v>Surface-Piercing Profiler</v>
      </c>
      <c r="J107" s="5" t="str">
        <f t="shared" si="27"/>
        <v>001</v>
      </c>
      <c r="K107" t="str">
        <f>VLOOKUP(A107,Subsites!A$2:G$59,7,FALSE)</f>
        <v>Global Argentine Basin Subsurface</v>
      </c>
      <c r="L107" t="str">
        <f t="shared" si="22"/>
        <v>Surface-Piercing Profiler 001</v>
      </c>
      <c r="M107" t="str">
        <f t="shared" si="18"/>
        <v>Surface-Piercing Profiler 001 - Global Argentine Basin Subsurface</v>
      </c>
      <c r="N107" t="s">
        <v>39</v>
      </c>
      <c r="O107" t="s">
        <v>40</v>
      </c>
      <c r="P107" t="s">
        <v>27</v>
      </c>
      <c r="S107" s="14"/>
      <c r="T107" s="14"/>
    </row>
    <row r="108" spans="1:22">
      <c r="A108" t="s">
        <v>194</v>
      </c>
      <c r="D108" t="s">
        <v>388</v>
      </c>
      <c r="E108" t="s">
        <v>38</v>
      </c>
      <c r="F108" t="s">
        <v>38</v>
      </c>
      <c r="G108" s="3" t="str">
        <f t="shared" si="25"/>
        <v>WF</v>
      </c>
      <c r="H108" t="str">
        <f t="shared" si="26"/>
        <v>002</v>
      </c>
      <c r="I108" t="str">
        <f>VLOOKUP(G108,NTypes!A$2:B$31,2,FALSE)</f>
        <v>Wire-Following Profiler</v>
      </c>
      <c r="J108" s="5" t="str">
        <f t="shared" si="27"/>
        <v>002</v>
      </c>
      <c r="K108" t="str">
        <f>VLOOKUP(A108,Subsites!A$2:G$59,7,FALSE)</f>
        <v>Global Argentine Basin Subsurface</v>
      </c>
      <c r="L108" t="str">
        <f t="shared" si="22"/>
        <v>Wire-Following Profiler 002</v>
      </c>
      <c r="M108" t="str">
        <f t="shared" si="18"/>
        <v>Wire-Following Profiler 002 - Global Argentine Basin Subsurface</v>
      </c>
      <c r="N108" t="s">
        <v>39</v>
      </c>
      <c r="O108" t="s">
        <v>40</v>
      </c>
      <c r="P108" t="s">
        <v>27</v>
      </c>
      <c r="S108" s="14"/>
      <c r="T108" s="14"/>
    </row>
    <row r="109" spans="1:22">
      <c r="A109" t="s">
        <v>194</v>
      </c>
      <c r="D109" t="s">
        <v>389</v>
      </c>
      <c r="E109" t="s">
        <v>38</v>
      </c>
      <c r="F109" t="s">
        <v>38</v>
      </c>
      <c r="G109" s="3" t="str">
        <f t="shared" si="25"/>
        <v>WF</v>
      </c>
      <c r="H109" t="str">
        <f t="shared" si="26"/>
        <v>004</v>
      </c>
      <c r="I109" t="str">
        <f>VLOOKUP(G109,NTypes!A$2:B$31,2,FALSE)</f>
        <v>Wire-Following Profiler</v>
      </c>
      <c r="J109" s="5" t="str">
        <f t="shared" si="27"/>
        <v>004</v>
      </c>
      <c r="K109" t="str">
        <f>VLOOKUP(A109,Subsites!A$2:G$59,7,FALSE)</f>
        <v>Global Argentine Basin Subsurface</v>
      </c>
      <c r="L109" t="str">
        <f t="shared" si="22"/>
        <v>Wire-Following Profiler 004</v>
      </c>
      <c r="M109" t="str">
        <f t="shared" si="18"/>
        <v>Wire-Following Profiler 004 - Global Argentine Basin Subsurface</v>
      </c>
      <c r="N109" t="s">
        <v>39</v>
      </c>
      <c r="O109" t="s">
        <v>40</v>
      </c>
      <c r="P109" t="s">
        <v>27</v>
      </c>
      <c r="S109" s="14"/>
      <c r="T109" s="14"/>
    </row>
    <row r="110" spans="1:22">
      <c r="A110" t="s">
        <v>201</v>
      </c>
      <c r="B110" t="s">
        <v>822</v>
      </c>
      <c r="C110" s="21">
        <v>1</v>
      </c>
      <c r="D110" t="s">
        <v>41</v>
      </c>
      <c r="E110" t="s">
        <v>328</v>
      </c>
      <c r="F110" t="s">
        <v>41</v>
      </c>
      <c r="G110" s="3" t="str">
        <f t="shared" si="25"/>
        <v>FM</v>
      </c>
      <c r="H110" t="str">
        <f t="shared" si="26"/>
        <v>001</v>
      </c>
      <c r="I110" t="str">
        <f>VLOOKUP(G110,NTypes!A$2:B$31,2,FALSE)</f>
        <v>Low Power Sub-surface Mooring</v>
      </c>
      <c r="J110" s="11" t="s">
        <v>850</v>
      </c>
      <c r="K110" t="str">
        <f>VLOOKUP(A110,Subsites!A$2:G$59,7,FALSE)</f>
        <v>Global Argentine Basin Mesoscale Flanking A</v>
      </c>
      <c r="L110" t="str">
        <f>I110 &amp; IF(ISBLANK(J110),""," " &amp; J110)</f>
        <v>Low Power Sub-surface Mooring A</v>
      </c>
      <c r="M110" t="str">
        <f t="shared" si="18"/>
        <v>Low Power Sub-surface Mooring A - Global Argentine Basin Mesoscale Flanking A</v>
      </c>
      <c r="N110" t="s">
        <v>39</v>
      </c>
      <c r="O110" t="s">
        <v>40</v>
      </c>
      <c r="P110" t="s">
        <v>27</v>
      </c>
      <c r="S110" s="14"/>
      <c r="T110" s="14"/>
    </row>
    <row r="111" spans="1:22">
      <c r="A111" t="s">
        <v>201</v>
      </c>
      <c r="D111" t="s">
        <v>390</v>
      </c>
      <c r="E111" t="s">
        <v>41</v>
      </c>
      <c r="F111" t="s">
        <v>41</v>
      </c>
      <c r="G111" s="3" t="str">
        <f t="shared" si="25"/>
        <v>RI</v>
      </c>
      <c r="H111" t="str">
        <f t="shared" si="26"/>
        <v>001</v>
      </c>
      <c r="I111" t="str">
        <f>VLOOKUP(G111,NTypes!A$2:B$31,2,FALSE)</f>
        <v>Mooring Riser</v>
      </c>
      <c r="J111" s="5" t="str">
        <f t="shared" si="27"/>
        <v>001</v>
      </c>
      <c r="K111" t="str">
        <f>VLOOKUP(A111,Subsites!A$2:G$59,7,FALSE)</f>
        <v>Global Argentine Basin Mesoscale Flanking A</v>
      </c>
      <c r="L111" t="str">
        <f t="shared" si="22"/>
        <v>Mooring Riser 001</v>
      </c>
      <c r="M111" t="str">
        <f t="shared" si="18"/>
        <v>Mooring Riser 001 - Global Argentine Basin Mesoscale Flanking A</v>
      </c>
      <c r="N111" t="s">
        <v>39</v>
      </c>
      <c r="O111" t="s">
        <v>40</v>
      </c>
      <c r="P111" t="s">
        <v>27</v>
      </c>
      <c r="S111" s="14"/>
      <c r="T111" s="14"/>
    </row>
    <row r="112" spans="1:22">
      <c r="A112" t="s">
        <v>206</v>
      </c>
      <c r="B112" t="s">
        <v>822</v>
      </c>
      <c r="C112" s="21">
        <v>1</v>
      </c>
      <c r="D112" t="s">
        <v>42</v>
      </c>
      <c r="E112" t="s">
        <v>328</v>
      </c>
      <c r="F112" t="s">
        <v>42</v>
      </c>
      <c r="G112" s="3" t="str">
        <f t="shared" si="25"/>
        <v>FM</v>
      </c>
      <c r="H112" t="str">
        <f t="shared" si="26"/>
        <v>001</v>
      </c>
      <c r="I112" t="str">
        <f>VLOOKUP(G112,NTypes!A$2:B$31,2,FALSE)</f>
        <v>Low Power Sub-surface Mooring</v>
      </c>
      <c r="J112" s="11" t="s">
        <v>864</v>
      </c>
      <c r="K112" t="str">
        <f>VLOOKUP(A112,Subsites!A$2:G$59,7,FALSE)</f>
        <v>Global Argentine Basin Mesoscale Flanking B</v>
      </c>
      <c r="L112" t="str">
        <f>I112 &amp; IF(ISBLANK(J112),""," " &amp; J112)</f>
        <v>Low Power Sub-surface Mooring B</v>
      </c>
      <c r="M112" t="str">
        <f t="shared" si="18"/>
        <v>Low Power Sub-surface Mooring B - Global Argentine Basin Mesoscale Flanking B</v>
      </c>
      <c r="N112" t="s">
        <v>39</v>
      </c>
      <c r="O112" t="s">
        <v>40</v>
      </c>
      <c r="P112" t="s">
        <v>27</v>
      </c>
      <c r="S112" s="14"/>
      <c r="T112" s="14"/>
    </row>
    <row r="113" spans="1:20">
      <c r="A113" t="s">
        <v>206</v>
      </c>
      <c r="D113" t="s">
        <v>391</v>
      </c>
      <c r="E113" t="s">
        <v>42</v>
      </c>
      <c r="F113" t="s">
        <v>42</v>
      </c>
      <c r="G113" s="3" t="str">
        <f t="shared" si="25"/>
        <v>RI</v>
      </c>
      <c r="H113" t="str">
        <f t="shared" si="26"/>
        <v>001</v>
      </c>
      <c r="I113" t="str">
        <f>VLOOKUP(G113,NTypes!A$2:B$31,2,FALSE)</f>
        <v>Mooring Riser</v>
      </c>
      <c r="J113" s="5" t="str">
        <f t="shared" si="27"/>
        <v>001</v>
      </c>
      <c r="K113" t="str">
        <f>VLOOKUP(A113,Subsites!A$2:G$59,7,FALSE)</f>
        <v>Global Argentine Basin Mesoscale Flanking B</v>
      </c>
      <c r="L113" t="str">
        <f t="shared" si="22"/>
        <v>Mooring Riser 001</v>
      </c>
      <c r="M113" t="str">
        <f t="shared" si="18"/>
        <v>Mooring Riser 001 - Global Argentine Basin Mesoscale Flanking B</v>
      </c>
      <c r="N113" t="s">
        <v>39</v>
      </c>
      <c r="O113" t="s">
        <v>40</v>
      </c>
      <c r="P113" t="s">
        <v>27</v>
      </c>
      <c r="S113" s="14"/>
      <c r="T113" s="14"/>
    </row>
    <row r="114" spans="1:20">
      <c r="A114" t="s">
        <v>255</v>
      </c>
      <c r="C114" s="21">
        <v>1</v>
      </c>
      <c r="D114" t="s">
        <v>254</v>
      </c>
      <c r="F114" t="s">
        <v>254</v>
      </c>
      <c r="G114" s="3" t="str">
        <f t="shared" si="25"/>
        <v>GL</v>
      </c>
      <c r="H114" t="str">
        <f t="shared" si="26"/>
        <v>001</v>
      </c>
      <c r="I114" t="str">
        <f>VLOOKUP(G114,NTypes!A$2:B$31,2,FALSE)</f>
        <v>Ocean Glider</v>
      </c>
      <c r="J114" s="5" t="str">
        <f t="shared" si="27"/>
        <v>001</v>
      </c>
      <c r="K114" t="str">
        <f>VLOOKUP(A114,Subsites!A$2:G$59,7,FALSE)</f>
        <v>Global Argentine Basin Mobile Zone</v>
      </c>
      <c r="L114" t="str">
        <f t="shared" ref="L114:L117" si="28">I114 &amp; IF(ISBLANK(J114),""," " &amp; J114)</f>
        <v>Ocean Glider 001</v>
      </c>
      <c r="M114" t="str">
        <f t="shared" si="18"/>
        <v>Ocean Glider 001 - Global Argentine Basin Mobile Zone</v>
      </c>
      <c r="N114" t="s">
        <v>61</v>
      </c>
      <c r="O114" t="s">
        <v>62</v>
      </c>
      <c r="P114" t="s">
        <v>27</v>
      </c>
      <c r="S114" s="14"/>
      <c r="T114" s="14"/>
    </row>
    <row r="115" spans="1:20">
      <c r="A115" t="s">
        <v>255</v>
      </c>
      <c r="C115" s="21">
        <v>1</v>
      </c>
      <c r="D115" t="s">
        <v>259</v>
      </c>
      <c r="F115" t="s">
        <v>259</v>
      </c>
      <c r="G115" s="3" t="str">
        <f t="shared" si="25"/>
        <v>GL</v>
      </c>
      <c r="H115" t="str">
        <f t="shared" si="26"/>
        <v>002</v>
      </c>
      <c r="I115" t="str">
        <f>VLOOKUP(G115,NTypes!A$2:B$31,2,FALSE)</f>
        <v>Ocean Glider</v>
      </c>
      <c r="J115" s="5" t="str">
        <f t="shared" si="27"/>
        <v>002</v>
      </c>
      <c r="K115" t="str">
        <f>VLOOKUP(A115,Subsites!A$2:G$59,7,FALSE)</f>
        <v>Global Argentine Basin Mobile Zone</v>
      </c>
      <c r="L115" t="str">
        <f t="shared" si="28"/>
        <v>Ocean Glider 002</v>
      </c>
      <c r="M115" t="str">
        <f t="shared" si="18"/>
        <v>Ocean Glider 002 - Global Argentine Basin Mobile Zone</v>
      </c>
      <c r="N115" t="s">
        <v>61</v>
      </c>
      <c r="O115" t="s">
        <v>62</v>
      </c>
      <c r="P115" t="s">
        <v>27</v>
      </c>
      <c r="S115" s="14"/>
      <c r="T115" s="14"/>
    </row>
    <row r="116" spans="1:20">
      <c r="A116" t="s">
        <v>255</v>
      </c>
      <c r="C116" s="21">
        <v>1</v>
      </c>
      <c r="D116" t="s">
        <v>260</v>
      </c>
      <c r="F116" t="s">
        <v>260</v>
      </c>
      <c r="G116" s="3" t="str">
        <f t="shared" si="25"/>
        <v>GL</v>
      </c>
      <c r="H116" t="str">
        <f t="shared" si="26"/>
        <v>003</v>
      </c>
      <c r="I116" t="str">
        <f>VLOOKUP(G116,NTypes!A$2:B$31,2,FALSE)</f>
        <v>Ocean Glider</v>
      </c>
      <c r="J116" s="5" t="str">
        <f t="shared" si="27"/>
        <v>003</v>
      </c>
      <c r="K116" t="str">
        <f>VLOOKUP(A116,Subsites!A$2:G$59,7,FALSE)</f>
        <v>Global Argentine Basin Mobile Zone</v>
      </c>
      <c r="L116" t="str">
        <f t="shared" si="28"/>
        <v>Ocean Glider 003</v>
      </c>
      <c r="M116" t="str">
        <f t="shared" si="18"/>
        <v>Ocean Glider 003 - Global Argentine Basin Mobile Zone</v>
      </c>
      <c r="N116" t="s">
        <v>61</v>
      </c>
      <c r="O116" t="s">
        <v>62</v>
      </c>
      <c r="P116" t="s">
        <v>27</v>
      </c>
      <c r="S116" s="14"/>
      <c r="T116" s="14"/>
    </row>
    <row r="117" spans="1:20">
      <c r="A117" t="s">
        <v>208</v>
      </c>
      <c r="B117" t="s">
        <v>822</v>
      </c>
      <c r="C117" s="21">
        <v>1</v>
      </c>
      <c r="D117" t="s">
        <v>43</v>
      </c>
      <c r="E117" t="s">
        <v>328</v>
      </c>
      <c r="F117" t="s">
        <v>43</v>
      </c>
      <c r="G117" s="3" t="str">
        <f t="shared" si="25"/>
        <v>SM</v>
      </c>
      <c r="H117" t="str">
        <f t="shared" si="26"/>
        <v>001</v>
      </c>
      <c r="I117" t="str">
        <f>VLOOKUP(G117,NTypes!A$2:B$31,2,FALSE)</f>
        <v>Standard Power Surface Mooring</v>
      </c>
      <c r="K117" t="str">
        <f>VLOOKUP(A117,Subsites!A$2:G$59,7,FALSE)</f>
        <v>Global Irminger Sea Surface</v>
      </c>
      <c r="L117" t="str">
        <f t="shared" si="28"/>
        <v>Standard Power Surface Mooring</v>
      </c>
      <c r="M117" t="str">
        <f t="shared" si="18"/>
        <v>Standard Power Surface Mooring - Global Irminger Sea Surface</v>
      </c>
      <c r="N117" t="s">
        <v>14</v>
      </c>
      <c r="O117" t="s">
        <v>15</v>
      </c>
      <c r="P117" t="s">
        <v>27</v>
      </c>
      <c r="S117" s="14"/>
      <c r="T117" s="14"/>
    </row>
    <row r="118" spans="1:20">
      <c r="A118" t="s">
        <v>208</v>
      </c>
      <c r="D118" t="s">
        <v>392</v>
      </c>
      <c r="E118" t="s">
        <v>43</v>
      </c>
      <c r="F118" t="s">
        <v>43</v>
      </c>
      <c r="G118" s="3" t="str">
        <f t="shared" si="25"/>
        <v>RI</v>
      </c>
      <c r="H118" t="str">
        <f t="shared" si="26"/>
        <v>002</v>
      </c>
      <c r="I118" t="str">
        <f>VLOOKUP(G118,NTypes!A$2:B$31,2,FALSE)</f>
        <v>Mooring Riser</v>
      </c>
      <c r="J118" s="5" t="str">
        <f t="shared" si="27"/>
        <v>002</v>
      </c>
      <c r="K118" t="str">
        <f>VLOOKUP(A118,Subsites!A$2:G$59,7,FALSE)</f>
        <v>Global Irminger Sea Surface</v>
      </c>
      <c r="L118" t="str">
        <f t="shared" si="22"/>
        <v>Mooring Riser 002</v>
      </c>
      <c r="M118" t="str">
        <f t="shared" si="18"/>
        <v>Mooring Riser 002 - Global Irminger Sea Surface</v>
      </c>
      <c r="N118" t="s">
        <v>14</v>
      </c>
      <c r="O118" t="s">
        <v>15</v>
      </c>
      <c r="P118" t="s">
        <v>27</v>
      </c>
      <c r="S118" s="14"/>
      <c r="T118" s="14"/>
    </row>
    <row r="119" spans="1:20">
      <c r="A119" t="s">
        <v>208</v>
      </c>
      <c r="D119" t="s">
        <v>393</v>
      </c>
      <c r="E119" t="s">
        <v>43</v>
      </c>
      <c r="F119" t="s">
        <v>43</v>
      </c>
      <c r="G119" s="3" t="str">
        <f t="shared" si="25"/>
        <v>RI</v>
      </c>
      <c r="H119" t="str">
        <f t="shared" si="26"/>
        <v>003</v>
      </c>
      <c r="I119" t="str">
        <f>VLOOKUP(G119,NTypes!A$2:B$31,2,FALSE)</f>
        <v>Mooring Riser</v>
      </c>
      <c r="J119" s="5" t="str">
        <f t="shared" si="27"/>
        <v>003</v>
      </c>
      <c r="K119" t="str">
        <f>VLOOKUP(A119,Subsites!A$2:G$59,7,FALSE)</f>
        <v>Global Irminger Sea Surface</v>
      </c>
      <c r="L119" t="str">
        <f t="shared" si="22"/>
        <v>Mooring Riser 003</v>
      </c>
      <c r="M119" t="str">
        <f t="shared" si="18"/>
        <v>Mooring Riser 003 - Global Irminger Sea Surface</v>
      </c>
      <c r="N119" t="s">
        <v>14</v>
      </c>
      <c r="O119" t="s">
        <v>15</v>
      </c>
      <c r="P119" t="s">
        <v>27</v>
      </c>
      <c r="S119" s="14"/>
      <c r="T119" s="14"/>
    </row>
    <row r="120" spans="1:20">
      <c r="A120" t="s">
        <v>208</v>
      </c>
      <c r="D120" t="s">
        <v>394</v>
      </c>
      <c r="E120" t="s">
        <v>43</v>
      </c>
      <c r="F120" t="s">
        <v>43</v>
      </c>
      <c r="G120" s="3" t="str">
        <f t="shared" si="25"/>
        <v>SB</v>
      </c>
      <c r="H120" t="str">
        <f t="shared" si="26"/>
        <v>001</v>
      </c>
      <c r="I120" t="str">
        <f>VLOOKUP(G120,NTypes!A$2:B$31,2,FALSE)</f>
        <v>Surface Buoy</v>
      </c>
      <c r="J120" s="5" t="str">
        <f t="shared" si="27"/>
        <v>001</v>
      </c>
      <c r="K120" t="str">
        <f>VLOOKUP(A120,Subsites!A$2:G$59,7,FALSE)</f>
        <v>Global Irminger Sea Surface</v>
      </c>
      <c r="L120" t="str">
        <f t="shared" si="22"/>
        <v>Surface Buoy 001</v>
      </c>
      <c r="M120" t="str">
        <f t="shared" si="18"/>
        <v>Surface Buoy 001 - Global Irminger Sea Surface</v>
      </c>
      <c r="N120" t="s">
        <v>14</v>
      </c>
      <c r="O120" t="s">
        <v>15</v>
      </c>
      <c r="P120" t="s">
        <v>27</v>
      </c>
      <c r="S120" s="14"/>
      <c r="T120" s="14"/>
    </row>
    <row r="121" spans="1:20">
      <c r="A121" t="s">
        <v>211</v>
      </c>
      <c r="B121" t="s">
        <v>822</v>
      </c>
      <c r="C121" s="21">
        <v>1</v>
      </c>
      <c r="D121" t="s">
        <v>44</v>
      </c>
      <c r="E121" t="s">
        <v>328</v>
      </c>
      <c r="F121" t="s">
        <v>44</v>
      </c>
      <c r="G121" s="3" t="str">
        <f t="shared" si="25"/>
        <v>GP</v>
      </c>
      <c r="H121" t="str">
        <f t="shared" si="26"/>
        <v>001</v>
      </c>
      <c r="I121" t="str">
        <f>VLOOKUP(G121,NTypes!A$2:B$31,2,FALSE)</f>
        <v>Hybrid Profiler Mooring</v>
      </c>
      <c r="K121" t="str">
        <f>VLOOKUP(A121,Subsites!A$2:G$59,7,FALSE)</f>
        <v>Global Irminger Sea Subsurface</v>
      </c>
      <c r="L121" t="str">
        <f>I121 &amp; IF(ISBLANK(J121),""," " &amp; J121)</f>
        <v>Hybrid Profiler Mooring</v>
      </c>
      <c r="M121" t="str">
        <f t="shared" si="18"/>
        <v>Hybrid Profiler Mooring - Global Irminger Sea Subsurface</v>
      </c>
      <c r="N121" t="s">
        <v>39</v>
      </c>
      <c r="O121" t="s">
        <v>40</v>
      </c>
      <c r="P121" t="s">
        <v>27</v>
      </c>
      <c r="S121" s="14"/>
      <c r="T121" s="14"/>
    </row>
    <row r="122" spans="1:20">
      <c r="A122" t="s">
        <v>211</v>
      </c>
      <c r="D122" t="s">
        <v>395</v>
      </c>
      <c r="E122" t="s">
        <v>44</v>
      </c>
      <c r="F122" t="s">
        <v>44</v>
      </c>
      <c r="G122" s="3" t="str">
        <f t="shared" si="25"/>
        <v>MP</v>
      </c>
      <c r="H122" t="str">
        <f t="shared" si="26"/>
        <v>003</v>
      </c>
      <c r="I122" t="str">
        <f>VLOOKUP(G122,NTypes!A$2:B$31,2,FALSE)</f>
        <v>Mid-Water Platform</v>
      </c>
      <c r="J122" s="5" t="str">
        <f t="shared" si="27"/>
        <v>003</v>
      </c>
      <c r="K122" t="str">
        <f>VLOOKUP(A122,Subsites!A$2:G$59,7,FALSE)</f>
        <v>Global Irminger Sea Subsurface</v>
      </c>
      <c r="L122" t="str">
        <f t="shared" si="22"/>
        <v>Mid-Water Platform 003</v>
      </c>
      <c r="M122" t="str">
        <f t="shared" si="18"/>
        <v>Mid-Water Platform 003 - Global Irminger Sea Subsurface</v>
      </c>
      <c r="N122" t="s">
        <v>39</v>
      </c>
      <c r="O122" t="s">
        <v>40</v>
      </c>
      <c r="P122" t="s">
        <v>27</v>
      </c>
      <c r="S122" s="14"/>
      <c r="T122" s="14"/>
    </row>
    <row r="123" spans="1:20">
      <c r="A123" t="s">
        <v>211</v>
      </c>
      <c r="D123" t="s">
        <v>396</v>
      </c>
      <c r="E123" t="s">
        <v>44</v>
      </c>
      <c r="F123" t="s">
        <v>44</v>
      </c>
      <c r="G123" s="3" t="str">
        <f t="shared" si="25"/>
        <v>SP</v>
      </c>
      <c r="H123" t="str">
        <f t="shared" si="26"/>
        <v>001</v>
      </c>
      <c r="I123" t="str">
        <f>VLOOKUP(G123,NTypes!A$2:B$31,2,FALSE)</f>
        <v>Surface-Piercing Profiler</v>
      </c>
      <c r="J123" s="5" t="str">
        <f t="shared" si="27"/>
        <v>001</v>
      </c>
      <c r="K123" t="str">
        <f>VLOOKUP(A123,Subsites!A$2:G$59,7,FALSE)</f>
        <v>Global Irminger Sea Subsurface</v>
      </c>
      <c r="L123" t="str">
        <f t="shared" si="22"/>
        <v>Surface-Piercing Profiler 001</v>
      </c>
      <c r="M123" t="str">
        <f t="shared" si="18"/>
        <v>Surface-Piercing Profiler 001 - Global Irminger Sea Subsurface</v>
      </c>
      <c r="N123" t="s">
        <v>39</v>
      </c>
      <c r="O123" t="s">
        <v>40</v>
      </c>
      <c r="P123" t="s">
        <v>27</v>
      </c>
      <c r="S123" s="14"/>
      <c r="T123" s="14"/>
    </row>
    <row r="124" spans="1:20">
      <c r="A124" t="s">
        <v>211</v>
      </c>
      <c r="D124" t="s">
        <v>397</v>
      </c>
      <c r="E124" t="s">
        <v>44</v>
      </c>
      <c r="F124" t="s">
        <v>44</v>
      </c>
      <c r="G124" s="3" t="str">
        <f t="shared" si="25"/>
        <v>WF</v>
      </c>
      <c r="H124" t="str">
        <f t="shared" si="26"/>
        <v>002</v>
      </c>
      <c r="I124" t="str">
        <f>VLOOKUP(G124,NTypes!A$2:B$31,2,FALSE)</f>
        <v>Wire-Following Profiler</v>
      </c>
      <c r="J124" s="5" t="str">
        <f t="shared" si="27"/>
        <v>002</v>
      </c>
      <c r="K124" t="str">
        <f>VLOOKUP(A124,Subsites!A$2:G$59,7,FALSE)</f>
        <v>Global Irminger Sea Subsurface</v>
      </c>
      <c r="L124" t="str">
        <f t="shared" si="22"/>
        <v>Wire-Following Profiler 002</v>
      </c>
      <c r="M124" t="str">
        <f t="shared" si="18"/>
        <v>Wire-Following Profiler 002 - Global Irminger Sea Subsurface</v>
      </c>
      <c r="N124" t="s">
        <v>39</v>
      </c>
      <c r="O124" t="s">
        <v>40</v>
      </c>
      <c r="P124" t="s">
        <v>27</v>
      </c>
      <c r="S124" s="14"/>
      <c r="T124" s="14"/>
    </row>
    <row r="125" spans="1:20">
      <c r="A125" t="s">
        <v>213</v>
      </c>
      <c r="B125" t="s">
        <v>822</v>
      </c>
      <c r="C125" s="21">
        <v>1</v>
      </c>
      <c r="D125" t="s">
        <v>45</v>
      </c>
      <c r="E125" t="s">
        <v>328</v>
      </c>
      <c r="F125" t="s">
        <v>45</v>
      </c>
      <c r="G125" s="3" t="str">
        <f t="shared" si="25"/>
        <v>FM</v>
      </c>
      <c r="H125" t="str">
        <f t="shared" si="26"/>
        <v>001</v>
      </c>
      <c r="I125" t="str">
        <f>VLOOKUP(G125,NTypes!A$2:B$31,2,FALSE)</f>
        <v>Low Power Sub-surface Mooring</v>
      </c>
      <c r="J125" s="11" t="s">
        <v>850</v>
      </c>
      <c r="K125" t="str">
        <f>VLOOKUP(A125,Subsites!A$2:G$59,7,FALSE)</f>
        <v>Global Irminger Sea Mesoscale Flanking A</v>
      </c>
      <c r="L125" t="str">
        <f>I125 &amp; IF(ISBLANK(J125),""," " &amp; J125)</f>
        <v>Low Power Sub-surface Mooring A</v>
      </c>
      <c r="M125" t="str">
        <f t="shared" si="18"/>
        <v>Low Power Sub-surface Mooring A - Global Irminger Sea Mesoscale Flanking A</v>
      </c>
      <c r="N125" t="s">
        <v>39</v>
      </c>
      <c r="O125" t="s">
        <v>40</v>
      </c>
      <c r="P125" t="s">
        <v>27</v>
      </c>
      <c r="S125" s="14"/>
      <c r="T125" s="14"/>
    </row>
    <row r="126" spans="1:20">
      <c r="A126" t="s">
        <v>213</v>
      </c>
      <c r="D126" t="s">
        <v>398</v>
      </c>
      <c r="E126" t="s">
        <v>45</v>
      </c>
      <c r="F126" t="s">
        <v>45</v>
      </c>
      <c r="G126" s="3" t="str">
        <f t="shared" si="25"/>
        <v>RI</v>
      </c>
      <c r="H126" t="str">
        <f t="shared" si="26"/>
        <v>001</v>
      </c>
      <c r="I126" t="str">
        <f>VLOOKUP(G126,NTypes!A$2:B$31,2,FALSE)</f>
        <v>Mooring Riser</v>
      </c>
      <c r="J126" s="5" t="str">
        <f t="shared" si="27"/>
        <v>001</v>
      </c>
      <c r="K126" t="str">
        <f>VLOOKUP(A126,Subsites!A$2:G$59,7,FALSE)</f>
        <v>Global Irminger Sea Mesoscale Flanking A</v>
      </c>
      <c r="L126" t="str">
        <f t="shared" si="22"/>
        <v>Mooring Riser 001</v>
      </c>
      <c r="M126" t="str">
        <f t="shared" si="18"/>
        <v>Mooring Riser 001 - Global Irminger Sea Mesoscale Flanking A</v>
      </c>
      <c r="N126" t="s">
        <v>39</v>
      </c>
      <c r="O126" t="s">
        <v>40</v>
      </c>
      <c r="P126" t="s">
        <v>27</v>
      </c>
      <c r="S126" s="14"/>
      <c r="T126" s="14"/>
    </row>
    <row r="127" spans="1:20">
      <c r="A127" t="s">
        <v>215</v>
      </c>
      <c r="B127" t="s">
        <v>822</v>
      </c>
      <c r="C127" s="21">
        <v>1</v>
      </c>
      <c r="D127" t="s">
        <v>46</v>
      </c>
      <c r="E127" t="s">
        <v>328</v>
      </c>
      <c r="F127" t="s">
        <v>46</v>
      </c>
      <c r="G127" s="3" t="str">
        <f t="shared" si="25"/>
        <v>FM</v>
      </c>
      <c r="H127" t="str">
        <f t="shared" si="26"/>
        <v>001</v>
      </c>
      <c r="I127" t="str">
        <f>VLOOKUP(G127,NTypes!A$2:B$31,2,FALSE)</f>
        <v>Low Power Sub-surface Mooring</v>
      </c>
      <c r="J127" s="11" t="s">
        <v>864</v>
      </c>
      <c r="K127" t="str">
        <f>VLOOKUP(A127,Subsites!A$2:G$59,7,FALSE)</f>
        <v>Global Irminger Sea Mesoscale Flanking B</v>
      </c>
      <c r="L127" t="str">
        <f>I127 &amp; IF(ISBLANK(J127),""," " &amp; J127)</f>
        <v>Low Power Sub-surface Mooring B</v>
      </c>
      <c r="M127" t="str">
        <f t="shared" si="18"/>
        <v>Low Power Sub-surface Mooring B - Global Irminger Sea Mesoscale Flanking B</v>
      </c>
      <c r="N127" t="s">
        <v>39</v>
      </c>
      <c r="O127" t="s">
        <v>40</v>
      </c>
      <c r="P127" t="s">
        <v>27</v>
      </c>
      <c r="S127" s="14"/>
      <c r="T127" s="14"/>
    </row>
    <row r="128" spans="1:20">
      <c r="A128" t="s">
        <v>215</v>
      </c>
      <c r="D128" t="s">
        <v>399</v>
      </c>
      <c r="E128" t="s">
        <v>46</v>
      </c>
      <c r="F128" t="s">
        <v>46</v>
      </c>
      <c r="G128" s="3" t="str">
        <f t="shared" si="25"/>
        <v>RI</v>
      </c>
      <c r="H128" t="str">
        <f t="shared" si="26"/>
        <v>001</v>
      </c>
      <c r="I128" t="str">
        <f>VLOOKUP(G128,NTypes!A$2:B$31,2,FALSE)</f>
        <v>Mooring Riser</v>
      </c>
      <c r="J128" s="5" t="str">
        <f t="shared" si="27"/>
        <v>001</v>
      </c>
      <c r="K128" t="str">
        <f>VLOOKUP(A128,Subsites!A$2:G$59,7,FALSE)</f>
        <v>Global Irminger Sea Mesoscale Flanking B</v>
      </c>
      <c r="L128" t="str">
        <f t="shared" si="22"/>
        <v>Mooring Riser 001</v>
      </c>
      <c r="M128" t="str">
        <f t="shared" si="18"/>
        <v>Mooring Riser 001 - Global Irminger Sea Mesoscale Flanking B</v>
      </c>
      <c r="N128" t="s">
        <v>39</v>
      </c>
      <c r="O128" t="s">
        <v>40</v>
      </c>
      <c r="P128" t="s">
        <v>27</v>
      </c>
      <c r="S128" s="14"/>
      <c r="T128" s="14"/>
    </row>
    <row r="129" spans="1:21">
      <c r="A129" t="s">
        <v>263</v>
      </c>
      <c r="C129" s="21">
        <v>1</v>
      </c>
      <c r="D129" t="s">
        <v>262</v>
      </c>
      <c r="F129" t="s">
        <v>262</v>
      </c>
      <c r="G129" s="3" t="str">
        <f t="shared" si="25"/>
        <v>GL</v>
      </c>
      <c r="H129" t="str">
        <f t="shared" si="26"/>
        <v>001</v>
      </c>
      <c r="I129" t="str">
        <f>VLOOKUP(G129,NTypes!A$2:B$31,2,FALSE)</f>
        <v>Ocean Glider</v>
      </c>
      <c r="J129" s="5" t="str">
        <f t="shared" si="27"/>
        <v>001</v>
      </c>
      <c r="K129" t="str">
        <f>VLOOKUP(A129,Subsites!A$2:G$59,7,FALSE)</f>
        <v>Global Irminger Sea Mobile Zone</v>
      </c>
      <c r="L129" t="str">
        <f t="shared" ref="L129:L132" si="29">I129 &amp; IF(ISBLANK(J129),""," " &amp; J129)</f>
        <v>Ocean Glider 001</v>
      </c>
      <c r="M129" t="str">
        <f t="shared" si="18"/>
        <v>Ocean Glider 001 - Global Irminger Sea Mobile Zone</v>
      </c>
      <c r="N129" t="s">
        <v>61</v>
      </c>
      <c r="O129" t="s">
        <v>62</v>
      </c>
      <c r="P129" t="s">
        <v>27</v>
      </c>
      <c r="S129" s="14"/>
      <c r="T129" s="14"/>
    </row>
    <row r="130" spans="1:21">
      <c r="A130" t="s">
        <v>263</v>
      </c>
      <c r="C130" s="21">
        <v>1</v>
      </c>
      <c r="D130" t="s">
        <v>264</v>
      </c>
      <c r="F130" t="s">
        <v>264</v>
      </c>
      <c r="G130" s="3" t="str">
        <f t="shared" si="25"/>
        <v>GL</v>
      </c>
      <c r="H130" t="str">
        <f t="shared" si="26"/>
        <v>002</v>
      </c>
      <c r="I130" t="str">
        <f>VLOOKUP(G130,NTypes!A$2:B$31,2,FALSE)</f>
        <v>Ocean Glider</v>
      </c>
      <c r="J130" s="5" t="str">
        <f t="shared" si="27"/>
        <v>002</v>
      </c>
      <c r="K130" t="str">
        <f>VLOOKUP(A130,Subsites!A$2:G$59,7,FALSE)</f>
        <v>Global Irminger Sea Mobile Zone</v>
      </c>
      <c r="L130" t="str">
        <f t="shared" si="29"/>
        <v>Ocean Glider 002</v>
      </c>
      <c r="M130" t="str">
        <f t="shared" si="18"/>
        <v>Ocean Glider 002 - Global Irminger Sea Mobile Zone</v>
      </c>
      <c r="N130" t="s">
        <v>61</v>
      </c>
      <c r="O130" t="s">
        <v>62</v>
      </c>
      <c r="P130" t="s">
        <v>27</v>
      </c>
      <c r="S130" s="14"/>
      <c r="T130" s="14"/>
    </row>
    <row r="131" spans="1:21">
      <c r="A131" t="s">
        <v>263</v>
      </c>
      <c r="C131" s="21">
        <v>1</v>
      </c>
      <c r="D131" t="s">
        <v>265</v>
      </c>
      <c r="F131" t="s">
        <v>265</v>
      </c>
      <c r="G131" s="3" t="str">
        <f t="shared" si="25"/>
        <v>GL</v>
      </c>
      <c r="H131" t="str">
        <f t="shared" si="26"/>
        <v>003</v>
      </c>
      <c r="I131" t="str">
        <f>VLOOKUP(G131,NTypes!A$2:B$31,2,FALSE)</f>
        <v>Ocean Glider</v>
      </c>
      <c r="J131" s="5" t="str">
        <f t="shared" si="27"/>
        <v>003</v>
      </c>
      <c r="K131" t="str">
        <f>VLOOKUP(A131,Subsites!A$2:G$59,7,FALSE)</f>
        <v>Global Irminger Sea Mobile Zone</v>
      </c>
      <c r="L131" t="str">
        <f t="shared" si="29"/>
        <v>Ocean Glider 003</v>
      </c>
      <c r="M131" t="str">
        <f t="shared" ref="M131:M194" si="30">L131 &amp; " - " &amp; K131</f>
        <v>Ocean Glider 003 - Global Irminger Sea Mobile Zone</v>
      </c>
      <c r="N131" t="s">
        <v>61</v>
      </c>
      <c r="O131" t="s">
        <v>62</v>
      </c>
      <c r="P131" t="s">
        <v>27</v>
      </c>
      <c r="S131" s="14"/>
      <c r="T131" s="14"/>
    </row>
    <row r="132" spans="1:21">
      <c r="A132" t="s">
        <v>217</v>
      </c>
      <c r="B132" t="s">
        <v>822</v>
      </c>
      <c r="C132" s="21">
        <v>1</v>
      </c>
      <c r="D132" t="s">
        <v>47</v>
      </c>
      <c r="E132" t="s">
        <v>328</v>
      </c>
      <c r="F132" t="s">
        <v>47</v>
      </c>
      <c r="G132" s="3" t="str">
        <f t="shared" si="25"/>
        <v>GP</v>
      </c>
      <c r="H132" t="str">
        <f t="shared" si="26"/>
        <v>001</v>
      </c>
      <c r="I132" t="str">
        <f>VLOOKUP(G132,NTypes!A$2:B$31,2,FALSE)</f>
        <v>Hybrid Profiler Mooring</v>
      </c>
      <c r="K132" t="str">
        <f>VLOOKUP(A132,Subsites!A$2:G$59,7,FALSE)</f>
        <v>Global Station Papa Subsurface</v>
      </c>
      <c r="L132" t="str">
        <f t="shared" si="29"/>
        <v>Hybrid Profiler Mooring</v>
      </c>
      <c r="M132" t="str">
        <f t="shared" si="30"/>
        <v>Hybrid Profiler Mooring - Global Station Papa Subsurface</v>
      </c>
      <c r="N132" t="s">
        <v>39</v>
      </c>
      <c r="O132" t="s">
        <v>40</v>
      </c>
      <c r="P132" t="s">
        <v>27</v>
      </c>
      <c r="S132" s="14">
        <v>41472</v>
      </c>
      <c r="T132" s="14">
        <v>41489</v>
      </c>
      <c r="U132" t="s">
        <v>845</v>
      </c>
    </row>
    <row r="133" spans="1:21">
      <c r="A133" t="s">
        <v>217</v>
      </c>
      <c r="D133" t="s">
        <v>400</v>
      </c>
      <c r="E133" t="s">
        <v>47</v>
      </c>
      <c r="F133" t="s">
        <v>47</v>
      </c>
      <c r="G133" s="3" t="str">
        <f t="shared" si="25"/>
        <v>MP</v>
      </c>
      <c r="H133" t="str">
        <f t="shared" si="26"/>
        <v>003</v>
      </c>
      <c r="I133" t="str">
        <f>VLOOKUP(G133,NTypes!A$2:B$31,2,FALSE)</f>
        <v>Mid-Water Platform</v>
      </c>
      <c r="J133" s="5" t="str">
        <f t="shared" si="27"/>
        <v>003</v>
      </c>
      <c r="K133" t="str">
        <f>VLOOKUP(A133,Subsites!A$2:G$59,7,FALSE)</f>
        <v>Global Station Papa Subsurface</v>
      </c>
      <c r="L133" t="str">
        <f t="shared" si="22"/>
        <v>Mid-Water Platform 003</v>
      </c>
      <c r="M133" t="str">
        <f t="shared" si="30"/>
        <v>Mid-Water Platform 003 - Global Station Papa Subsurface</v>
      </c>
      <c r="N133" t="s">
        <v>39</v>
      </c>
      <c r="O133" t="s">
        <v>40</v>
      </c>
      <c r="P133" t="s">
        <v>27</v>
      </c>
      <c r="S133" s="14">
        <v>41472</v>
      </c>
      <c r="T133" s="14">
        <v>41489</v>
      </c>
      <c r="U133" t="s">
        <v>845</v>
      </c>
    </row>
    <row r="134" spans="1:21">
      <c r="A134" t="s">
        <v>217</v>
      </c>
      <c r="D134" t="s">
        <v>401</v>
      </c>
      <c r="E134" t="s">
        <v>47</v>
      </c>
      <c r="F134" t="s">
        <v>47</v>
      </c>
      <c r="G134" s="3" t="str">
        <f t="shared" ref="G134:G178" si="31">MID(D134,10,2)</f>
        <v>SP</v>
      </c>
      <c r="H134" t="str">
        <f t="shared" ref="H134:H178" si="32">MID(D134,12,3)</f>
        <v>001</v>
      </c>
      <c r="I134" t="str">
        <f>VLOOKUP(G134,NTypes!A$2:B$31,2,FALSE)</f>
        <v>Surface-Piercing Profiler</v>
      </c>
      <c r="J134" s="5" t="str">
        <f t="shared" ref="J134:J178" si="33">H134</f>
        <v>001</v>
      </c>
      <c r="K134" t="str">
        <f>VLOOKUP(A134,Subsites!A$2:G$59,7,FALSE)</f>
        <v>Global Station Papa Subsurface</v>
      </c>
      <c r="L134" t="str">
        <f t="shared" si="22"/>
        <v>Surface-Piercing Profiler 001</v>
      </c>
      <c r="M134" t="str">
        <f t="shared" si="30"/>
        <v>Surface-Piercing Profiler 001 - Global Station Papa Subsurface</v>
      </c>
      <c r="N134" t="s">
        <v>39</v>
      </c>
      <c r="O134" t="s">
        <v>40</v>
      </c>
      <c r="P134" t="s">
        <v>27</v>
      </c>
      <c r="S134" s="14">
        <v>41472</v>
      </c>
      <c r="T134" s="14">
        <v>41489</v>
      </c>
      <c r="U134" t="s">
        <v>845</v>
      </c>
    </row>
    <row r="135" spans="1:21">
      <c r="A135" t="s">
        <v>217</v>
      </c>
      <c r="D135" t="s">
        <v>402</v>
      </c>
      <c r="E135" t="s">
        <v>47</v>
      </c>
      <c r="F135" t="s">
        <v>47</v>
      </c>
      <c r="G135" s="3" t="str">
        <f t="shared" si="31"/>
        <v>WF</v>
      </c>
      <c r="H135" t="str">
        <f t="shared" si="32"/>
        <v>002</v>
      </c>
      <c r="I135" t="str">
        <f>VLOOKUP(G135,NTypes!A$2:B$31,2,FALSE)</f>
        <v>Wire-Following Profiler</v>
      </c>
      <c r="J135" s="5" t="str">
        <f t="shared" si="33"/>
        <v>002</v>
      </c>
      <c r="K135" t="str">
        <f>VLOOKUP(A135,Subsites!A$2:G$59,7,FALSE)</f>
        <v>Global Station Papa Subsurface</v>
      </c>
      <c r="L135" t="str">
        <f t="shared" ref="L135:L156" si="34">I135 &amp; " " &amp; J135</f>
        <v>Wire-Following Profiler 002</v>
      </c>
      <c r="M135" t="str">
        <f t="shared" si="30"/>
        <v>Wire-Following Profiler 002 - Global Station Papa Subsurface</v>
      </c>
      <c r="N135" t="s">
        <v>39</v>
      </c>
      <c r="O135" t="s">
        <v>40</v>
      </c>
      <c r="P135" t="s">
        <v>27</v>
      </c>
      <c r="S135" s="14">
        <v>41472</v>
      </c>
      <c r="T135" s="14">
        <v>41489</v>
      </c>
      <c r="U135" t="s">
        <v>845</v>
      </c>
    </row>
    <row r="136" spans="1:21">
      <c r="A136" t="s">
        <v>217</v>
      </c>
      <c r="D136" t="s">
        <v>403</v>
      </c>
      <c r="E136" t="s">
        <v>47</v>
      </c>
      <c r="F136" t="s">
        <v>47</v>
      </c>
      <c r="G136" s="3" t="str">
        <f t="shared" si="31"/>
        <v>WF</v>
      </c>
      <c r="H136" t="str">
        <f t="shared" si="32"/>
        <v>004</v>
      </c>
      <c r="I136" t="str">
        <f>VLOOKUP(G136,NTypes!A$2:B$31,2,FALSE)</f>
        <v>Wire-Following Profiler</v>
      </c>
      <c r="J136" s="5" t="str">
        <f t="shared" si="33"/>
        <v>004</v>
      </c>
      <c r="K136" t="str">
        <f>VLOOKUP(A136,Subsites!A$2:G$59,7,FALSE)</f>
        <v>Global Station Papa Subsurface</v>
      </c>
      <c r="L136" t="str">
        <f t="shared" si="34"/>
        <v>Wire-Following Profiler 004</v>
      </c>
      <c r="M136" t="str">
        <f t="shared" si="30"/>
        <v>Wire-Following Profiler 004 - Global Station Papa Subsurface</v>
      </c>
      <c r="N136" t="s">
        <v>39</v>
      </c>
      <c r="O136" t="s">
        <v>40</v>
      </c>
      <c r="P136" t="s">
        <v>27</v>
      </c>
      <c r="S136" s="14">
        <v>41472</v>
      </c>
      <c r="T136" s="14">
        <v>41489</v>
      </c>
      <c r="U136" t="s">
        <v>845</v>
      </c>
    </row>
    <row r="137" spans="1:21">
      <c r="A137" t="s">
        <v>220</v>
      </c>
      <c r="B137" t="s">
        <v>822</v>
      </c>
      <c r="C137" s="21">
        <v>1</v>
      </c>
      <c r="D137" t="s">
        <v>48</v>
      </c>
      <c r="E137" t="s">
        <v>328</v>
      </c>
      <c r="F137" t="s">
        <v>48</v>
      </c>
      <c r="G137" s="3" t="str">
        <f t="shared" si="31"/>
        <v>FM</v>
      </c>
      <c r="H137" t="str">
        <f t="shared" si="32"/>
        <v>001</v>
      </c>
      <c r="I137" t="str">
        <f>VLOOKUP(G137,NTypes!A$2:B$31,2,FALSE)</f>
        <v>Low Power Sub-surface Mooring</v>
      </c>
      <c r="J137" s="11" t="s">
        <v>850</v>
      </c>
      <c r="K137" t="str">
        <f>VLOOKUP(A137,Subsites!A$2:G$59,7,FALSE)</f>
        <v>Global Station Papa Mesoscale Flanking A</v>
      </c>
      <c r="L137" t="str">
        <f>I137 &amp; IF(ISBLANK(J137),""," " &amp; J137)</f>
        <v>Low Power Sub-surface Mooring A</v>
      </c>
      <c r="M137" t="str">
        <f t="shared" si="30"/>
        <v>Low Power Sub-surface Mooring A - Global Station Papa Mesoscale Flanking A</v>
      </c>
      <c r="N137" t="s">
        <v>39</v>
      </c>
      <c r="O137" t="s">
        <v>40</v>
      </c>
      <c r="P137" t="s">
        <v>27</v>
      </c>
      <c r="S137" s="14">
        <v>41472</v>
      </c>
      <c r="T137" s="14">
        <v>41489</v>
      </c>
      <c r="U137" t="s">
        <v>845</v>
      </c>
    </row>
    <row r="138" spans="1:21">
      <c r="A138" t="s">
        <v>220</v>
      </c>
      <c r="D138" t="s">
        <v>404</v>
      </c>
      <c r="E138" t="s">
        <v>48</v>
      </c>
      <c r="F138" t="s">
        <v>48</v>
      </c>
      <c r="G138" s="3" t="str">
        <f t="shared" si="31"/>
        <v>RI</v>
      </c>
      <c r="H138" t="str">
        <f t="shared" si="32"/>
        <v>001</v>
      </c>
      <c r="I138" t="str">
        <f>VLOOKUP(G138,NTypes!A$2:B$31,2,FALSE)</f>
        <v>Mooring Riser</v>
      </c>
      <c r="J138" s="5" t="str">
        <f t="shared" si="33"/>
        <v>001</v>
      </c>
      <c r="K138" t="str">
        <f>VLOOKUP(A138,Subsites!A$2:G$59,7,FALSE)</f>
        <v>Global Station Papa Mesoscale Flanking A</v>
      </c>
      <c r="L138" t="str">
        <f t="shared" si="34"/>
        <v>Mooring Riser 001</v>
      </c>
      <c r="M138" t="str">
        <f t="shared" si="30"/>
        <v>Mooring Riser 001 - Global Station Papa Mesoscale Flanking A</v>
      </c>
      <c r="N138" t="s">
        <v>39</v>
      </c>
      <c r="O138" t="s">
        <v>40</v>
      </c>
      <c r="P138" t="s">
        <v>27</v>
      </c>
      <c r="S138" s="14">
        <v>41472</v>
      </c>
      <c r="T138" s="14">
        <v>41489</v>
      </c>
      <c r="U138" t="s">
        <v>845</v>
      </c>
    </row>
    <row r="139" spans="1:21">
      <c r="A139" t="s">
        <v>222</v>
      </c>
      <c r="B139" t="s">
        <v>822</v>
      </c>
      <c r="C139" s="21">
        <v>1</v>
      </c>
      <c r="D139" t="s">
        <v>49</v>
      </c>
      <c r="E139" t="s">
        <v>328</v>
      </c>
      <c r="F139" t="s">
        <v>49</v>
      </c>
      <c r="G139" s="3" t="str">
        <f t="shared" si="31"/>
        <v>FM</v>
      </c>
      <c r="H139" t="str">
        <f t="shared" si="32"/>
        <v>001</v>
      </c>
      <c r="I139" t="str">
        <f>VLOOKUP(G139,NTypes!A$2:B$31,2,FALSE)</f>
        <v>Low Power Sub-surface Mooring</v>
      </c>
      <c r="J139" s="11" t="s">
        <v>864</v>
      </c>
      <c r="K139" t="str">
        <f>VLOOKUP(A139,Subsites!A$2:G$59,7,FALSE)</f>
        <v>Global Station Papa Mesoscale Flanking B</v>
      </c>
      <c r="L139" t="str">
        <f>I139 &amp; IF(ISBLANK(J139),""," " &amp; J139)</f>
        <v>Low Power Sub-surface Mooring B</v>
      </c>
      <c r="M139" t="str">
        <f t="shared" si="30"/>
        <v>Low Power Sub-surface Mooring B - Global Station Papa Mesoscale Flanking B</v>
      </c>
      <c r="N139" t="s">
        <v>39</v>
      </c>
      <c r="O139" t="s">
        <v>40</v>
      </c>
      <c r="P139" t="s">
        <v>27</v>
      </c>
      <c r="S139" s="14">
        <v>41472</v>
      </c>
      <c r="T139" s="14">
        <v>41489</v>
      </c>
      <c r="U139" t="s">
        <v>845</v>
      </c>
    </row>
    <row r="140" spans="1:21">
      <c r="A140" t="s">
        <v>222</v>
      </c>
      <c r="D140" t="s">
        <v>405</v>
      </c>
      <c r="E140" t="s">
        <v>49</v>
      </c>
      <c r="F140" t="s">
        <v>49</v>
      </c>
      <c r="G140" s="3" t="str">
        <f t="shared" si="31"/>
        <v>RI</v>
      </c>
      <c r="H140" t="str">
        <f t="shared" si="32"/>
        <v>001</v>
      </c>
      <c r="I140" t="str">
        <f>VLOOKUP(G140,NTypes!A$2:B$31,2,FALSE)</f>
        <v>Mooring Riser</v>
      </c>
      <c r="J140" s="5" t="str">
        <f t="shared" si="33"/>
        <v>001</v>
      </c>
      <c r="K140" t="str">
        <f>VLOOKUP(A140,Subsites!A$2:G$59,7,FALSE)</f>
        <v>Global Station Papa Mesoscale Flanking B</v>
      </c>
      <c r="L140" t="str">
        <f t="shared" si="34"/>
        <v>Mooring Riser 001</v>
      </c>
      <c r="M140" t="str">
        <f t="shared" si="30"/>
        <v>Mooring Riser 001 - Global Station Papa Mesoscale Flanking B</v>
      </c>
      <c r="N140" t="s">
        <v>39</v>
      </c>
      <c r="O140" t="s">
        <v>40</v>
      </c>
      <c r="P140" t="s">
        <v>27</v>
      </c>
      <c r="S140" s="14">
        <v>41472</v>
      </c>
      <c r="T140" s="14">
        <v>41489</v>
      </c>
      <c r="U140" t="s">
        <v>845</v>
      </c>
    </row>
    <row r="141" spans="1:21">
      <c r="A141" t="s">
        <v>268</v>
      </c>
      <c r="C141" s="21">
        <v>1</v>
      </c>
      <c r="D141" t="s">
        <v>267</v>
      </c>
      <c r="F141" t="s">
        <v>267</v>
      </c>
      <c r="G141" s="3" t="str">
        <f t="shared" si="31"/>
        <v>GL</v>
      </c>
      <c r="H141" t="str">
        <f t="shared" si="32"/>
        <v>001</v>
      </c>
      <c r="I141" t="str">
        <f>VLOOKUP(G141,NTypes!A$2:B$31,2,FALSE)</f>
        <v>Ocean Glider</v>
      </c>
      <c r="J141" s="5" t="str">
        <f t="shared" si="33"/>
        <v>001</v>
      </c>
      <c r="K141" t="str">
        <f>VLOOKUP(A141,Subsites!A$2:G$59,7,FALSE)</f>
        <v>Global Station Papa Mobile Zone</v>
      </c>
      <c r="L141" t="str">
        <f t="shared" ref="L141:L144" si="35">I141 &amp; IF(ISBLANK(J141),""," " &amp; J141)</f>
        <v>Ocean Glider 001</v>
      </c>
      <c r="M141" t="str">
        <f t="shared" si="30"/>
        <v>Ocean Glider 001 - Global Station Papa Mobile Zone</v>
      </c>
      <c r="N141" t="s">
        <v>61</v>
      </c>
      <c r="O141" t="s">
        <v>62</v>
      </c>
      <c r="P141" t="s">
        <v>27</v>
      </c>
      <c r="S141" s="14">
        <v>41472</v>
      </c>
      <c r="T141" s="14">
        <v>41489</v>
      </c>
      <c r="U141" t="s">
        <v>845</v>
      </c>
    </row>
    <row r="142" spans="1:21">
      <c r="A142" t="s">
        <v>268</v>
      </c>
      <c r="C142" s="21">
        <v>1</v>
      </c>
      <c r="D142" t="s">
        <v>269</v>
      </c>
      <c r="F142" t="s">
        <v>269</v>
      </c>
      <c r="G142" s="3" t="str">
        <f t="shared" si="31"/>
        <v>GL</v>
      </c>
      <c r="H142" t="str">
        <f t="shared" si="32"/>
        <v>002</v>
      </c>
      <c r="I142" t="str">
        <f>VLOOKUP(G142,NTypes!A$2:B$31,2,FALSE)</f>
        <v>Ocean Glider</v>
      </c>
      <c r="J142" s="5" t="str">
        <f t="shared" si="33"/>
        <v>002</v>
      </c>
      <c r="K142" t="str">
        <f>VLOOKUP(A142,Subsites!A$2:G$59,7,FALSE)</f>
        <v>Global Station Papa Mobile Zone</v>
      </c>
      <c r="L142" t="str">
        <f t="shared" si="35"/>
        <v>Ocean Glider 002</v>
      </c>
      <c r="M142" t="str">
        <f t="shared" si="30"/>
        <v>Ocean Glider 002 - Global Station Papa Mobile Zone</v>
      </c>
      <c r="N142" t="s">
        <v>61</v>
      </c>
      <c r="O142" t="s">
        <v>62</v>
      </c>
      <c r="P142" t="s">
        <v>27</v>
      </c>
      <c r="S142" s="14">
        <v>41472</v>
      </c>
      <c r="T142" s="14">
        <v>41489</v>
      </c>
      <c r="U142" t="s">
        <v>845</v>
      </c>
    </row>
    <row r="143" spans="1:21">
      <c r="A143" t="s">
        <v>268</v>
      </c>
      <c r="C143" s="21">
        <v>1</v>
      </c>
      <c r="D143" t="s">
        <v>270</v>
      </c>
      <c r="F143" t="s">
        <v>270</v>
      </c>
      <c r="G143" s="3" t="str">
        <f t="shared" si="31"/>
        <v>GL</v>
      </c>
      <c r="H143" t="str">
        <f t="shared" si="32"/>
        <v>003</v>
      </c>
      <c r="I143" t="str">
        <f>VLOOKUP(G143,NTypes!A$2:B$31,2,FALSE)</f>
        <v>Ocean Glider</v>
      </c>
      <c r="J143" s="5" t="str">
        <f t="shared" si="33"/>
        <v>003</v>
      </c>
      <c r="K143" t="str">
        <f>VLOOKUP(A143,Subsites!A$2:G$59,7,FALSE)</f>
        <v>Global Station Papa Mobile Zone</v>
      </c>
      <c r="L143" t="str">
        <f t="shared" si="35"/>
        <v>Ocean Glider 003</v>
      </c>
      <c r="M143" t="str">
        <f t="shared" si="30"/>
        <v>Ocean Glider 003 - Global Station Papa Mobile Zone</v>
      </c>
      <c r="N143" t="s">
        <v>61</v>
      </c>
      <c r="O143" t="s">
        <v>62</v>
      </c>
      <c r="P143" t="s">
        <v>27</v>
      </c>
      <c r="S143" s="14">
        <v>41472</v>
      </c>
      <c r="T143" s="14">
        <v>41489</v>
      </c>
      <c r="U143" t="s">
        <v>845</v>
      </c>
    </row>
    <row r="144" spans="1:21">
      <c r="A144" t="s">
        <v>224</v>
      </c>
      <c r="B144" t="s">
        <v>822</v>
      </c>
      <c r="C144" s="21">
        <v>1</v>
      </c>
      <c r="D144" t="s">
        <v>50</v>
      </c>
      <c r="E144" t="s">
        <v>328</v>
      </c>
      <c r="F144" t="s">
        <v>50</v>
      </c>
      <c r="G144" s="3" t="str">
        <f t="shared" si="31"/>
        <v>SM</v>
      </c>
      <c r="H144" t="str">
        <f t="shared" si="32"/>
        <v>001</v>
      </c>
      <c r="I144" t="str">
        <f>VLOOKUP(G144,NTypes!A$2:B$31,2,FALSE)</f>
        <v>Standard Power Surface Mooring</v>
      </c>
      <c r="K144" t="str">
        <f>VLOOKUP(A144,Subsites!A$2:G$59,7,FALSE)</f>
        <v>Global Southern Ocean Surface</v>
      </c>
      <c r="L144" t="str">
        <f t="shared" si="35"/>
        <v>Standard Power Surface Mooring</v>
      </c>
      <c r="M144" t="str">
        <f t="shared" si="30"/>
        <v>Standard Power Surface Mooring - Global Southern Ocean Surface</v>
      </c>
      <c r="N144" t="s">
        <v>14</v>
      </c>
      <c r="O144" t="s">
        <v>15</v>
      </c>
      <c r="P144" t="s">
        <v>27</v>
      </c>
      <c r="S144" s="14"/>
      <c r="T144" s="14"/>
    </row>
    <row r="145" spans="1:21">
      <c r="A145" t="s">
        <v>224</v>
      </c>
      <c r="D145" t="s">
        <v>406</v>
      </c>
      <c r="E145" t="s">
        <v>50</v>
      </c>
      <c r="F145" t="s">
        <v>50</v>
      </c>
      <c r="G145" s="3" t="str">
        <f t="shared" si="31"/>
        <v>RI</v>
      </c>
      <c r="H145" t="str">
        <f t="shared" si="32"/>
        <v>002</v>
      </c>
      <c r="I145" t="str">
        <f>VLOOKUP(G145,NTypes!A$2:B$31,2,FALSE)</f>
        <v>Mooring Riser</v>
      </c>
      <c r="J145" s="5" t="str">
        <f t="shared" si="33"/>
        <v>002</v>
      </c>
      <c r="K145" t="str">
        <f>VLOOKUP(A145,Subsites!A$2:G$59,7,FALSE)</f>
        <v>Global Southern Ocean Surface</v>
      </c>
      <c r="L145" t="str">
        <f t="shared" si="34"/>
        <v>Mooring Riser 002</v>
      </c>
      <c r="M145" t="str">
        <f t="shared" si="30"/>
        <v>Mooring Riser 002 - Global Southern Ocean Surface</v>
      </c>
      <c r="N145" t="s">
        <v>14</v>
      </c>
      <c r="O145" t="s">
        <v>15</v>
      </c>
      <c r="P145" t="s">
        <v>27</v>
      </c>
      <c r="S145" s="14"/>
      <c r="T145" s="14"/>
    </row>
    <row r="146" spans="1:21">
      <c r="A146" t="s">
        <v>224</v>
      </c>
      <c r="D146" t="s">
        <v>407</v>
      </c>
      <c r="E146" t="s">
        <v>50</v>
      </c>
      <c r="F146" t="s">
        <v>50</v>
      </c>
      <c r="G146" s="3" t="str">
        <f t="shared" si="31"/>
        <v>RI</v>
      </c>
      <c r="H146" t="str">
        <f t="shared" si="32"/>
        <v>003</v>
      </c>
      <c r="I146" t="str">
        <f>VLOOKUP(G146,NTypes!A$2:B$31,2,FALSE)</f>
        <v>Mooring Riser</v>
      </c>
      <c r="J146" s="5" t="str">
        <f t="shared" si="33"/>
        <v>003</v>
      </c>
      <c r="K146" t="str">
        <f>VLOOKUP(A146,Subsites!A$2:G$59,7,FALSE)</f>
        <v>Global Southern Ocean Surface</v>
      </c>
      <c r="L146" t="str">
        <f t="shared" si="34"/>
        <v>Mooring Riser 003</v>
      </c>
      <c r="M146" t="str">
        <f t="shared" si="30"/>
        <v>Mooring Riser 003 - Global Southern Ocean Surface</v>
      </c>
      <c r="N146" t="s">
        <v>14</v>
      </c>
      <c r="O146" t="s">
        <v>15</v>
      </c>
      <c r="P146" t="s">
        <v>27</v>
      </c>
      <c r="S146" s="14"/>
      <c r="T146" s="14"/>
    </row>
    <row r="147" spans="1:21">
      <c r="A147" t="s">
        <v>224</v>
      </c>
      <c r="D147" t="s">
        <v>408</v>
      </c>
      <c r="E147" t="s">
        <v>50</v>
      </c>
      <c r="F147" t="s">
        <v>50</v>
      </c>
      <c r="G147" s="3" t="str">
        <f t="shared" si="31"/>
        <v>SB</v>
      </c>
      <c r="H147" t="str">
        <f t="shared" si="32"/>
        <v>001</v>
      </c>
      <c r="I147" t="str">
        <f>VLOOKUP(G147,NTypes!A$2:B$31,2,FALSE)</f>
        <v>Surface Buoy</v>
      </c>
      <c r="J147" s="5" t="str">
        <f t="shared" si="33"/>
        <v>001</v>
      </c>
      <c r="K147" t="str">
        <f>VLOOKUP(A147,Subsites!A$2:G$59,7,FALSE)</f>
        <v>Global Southern Ocean Surface</v>
      </c>
      <c r="L147" t="str">
        <f t="shared" si="34"/>
        <v>Surface Buoy 001</v>
      </c>
      <c r="M147" t="str">
        <f t="shared" si="30"/>
        <v>Surface Buoy 001 - Global Southern Ocean Surface</v>
      </c>
      <c r="N147" t="s">
        <v>14</v>
      </c>
      <c r="O147" t="s">
        <v>15</v>
      </c>
      <c r="P147" t="s">
        <v>27</v>
      </c>
      <c r="S147" s="14"/>
      <c r="T147" s="14"/>
    </row>
    <row r="148" spans="1:21">
      <c r="A148" t="s">
        <v>227</v>
      </c>
      <c r="B148" t="s">
        <v>822</v>
      </c>
      <c r="C148" s="21">
        <v>1</v>
      </c>
      <c r="D148" t="s">
        <v>51</v>
      </c>
      <c r="E148" t="s">
        <v>328</v>
      </c>
      <c r="F148" t="s">
        <v>51</v>
      </c>
      <c r="G148" s="3" t="str">
        <f t="shared" si="31"/>
        <v>GP</v>
      </c>
      <c r="H148" t="str">
        <f t="shared" si="32"/>
        <v>001</v>
      </c>
      <c r="I148" t="str">
        <f>VLOOKUP(G148,NTypes!A$2:B$31,2,FALSE)</f>
        <v>Hybrid Profiler Mooring</v>
      </c>
      <c r="K148" t="str">
        <f>VLOOKUP(A148,Subsites!A$2:G$59,7,FALSE)</f>
        <v>Global Southern Ocean Subsurface</v>
      </c>
      <c r="L148" t="str">
        <f>I148 &amp; IF(ISBLANK(J148),""," " &amp; J148)</f>
        <v>Hybrid Profiler Mooring</v>
      </c>
      <c r="M148" t="str">
        <f t="shared" si="30"/>
        <v>Hybrid Profiler Mooring - Global Southern Ocean Subsurface</v>
      </c>
      <c r="N148" t="s">
        <v>39</v>
      </c>
      <c r="O148" t="s">
        <v>40</v>
      </c>
      <c r="P148" t="s">
        <v>27</v>
      </c>
      <c r="S148" s="14"/>
      <c r="T148" s="14"/>
    </row>
    <row r="149" spans="1:21">
      <c r="A149" t="s">
        <v>227</v>
      </c>
      <c r="D149" t="s">
        <v>409</v>
      </c>
      <c r="E149" t="s">
        <v>51</v>
      </c>
      <c r="F149" t="s">
        <v>51</v>
      </c>
      <c r="G149" s="3" t="str">
        <f t="shared" si="31"/>
        <v>MP</v>
      </c>
      <c r="H149" t="str">
        <f t="shared" si="32"/>
        <v>003</v>
      </c>
      <c r="I149" t="str">
        <f>VLOOKUP(G149,NTypes!A$2:B$31,2,FALSE)</f>
        <v>Mid-Water Platform</v>
      </c>
      <c r="J149" s="5" t="str">
        <f t="shared" si="33"/>
        <v>003</v>
      </c>
      <c r="K149" t="str">
        <f>VLOOKUP(A149,Subsites!A$2:G$59,7,FALSE)</f>
        <v>Global Southern Ocean Subsurface</v>
      </c>
      <c r="L149" t="str">
        <f t="shared" si="34"/>
        <v>Mid-Water Platform 003</v>
      </c>
      <c r="M149" t="str">
        <f t="shared" si="30"/>
        <v>Mid-Water Platform 003 - Global Southern Ocean Subsurface</v>
      </c>
      <c r="N149" t="s">
        <v>39</v>
      </c>
      <c r="O149" t="s">
        <v>40</v>
      </c>
      <c r="P149" t="s">
        <v>27</v>
      </c>
      <c r="S149" s="14"/>
      <c r="T149" s="14"/>
    </row>
    <row r="150" spans="1:21">
      <c r="A150" t="s">
        <v>227</v>
      </c>
      <c r="D150" t="s">
        <v>410</v>
      </c>
      <c r="E150" t="s">
        <v>51</v>
      </c>
      <c r="F150" t="s">
        <v>51</v>
      </c>
      <c r="G150" s="3" t="str">
        <f t="shared" si="31"/>
        <v>SP</v>
      </c>
      <c r="H150" t="str">
        <f t="shared" si="32"/>
        <v>001</v>
      </c>
      <c r="I150" t="str">
        <f>VLOOKUP(G150,NTypes!A$2:B$31,2,FALSE)</f>
        <v>Surface-Piercing Profiler</v>
      </c>
      <c r="J150" s="5" t="str">
        <f t="shared" si="33"/>
        <v>001</v>
      </c>
      <c r="K150" t="str">
        <f>VLOOKUP(A150,Subsites!A$2:G$59,7,FALSE)</f>
        <v>Global Southern Ocean Subsurface</v>
      </c>
      <c r="L150" t="str">
        <f t="shared" si="34"/>
        <v>Surface-Piercing Profiler 001</v>
      </c>
      <c r="M150" t="str">
        <f t="shared" si="30"/>
        <v>Surface-Piercing Profiler 001 - Global Southern Ocean Subsurface</v>
      </c>
      <c r="N150" t="s">
        <v>39</v>
      </c>
      <c r="O150" t="s">
        <v>40</v>
      </c>
      <c r="P150" t="s">
        <v>27</v>
      </c>
      <c r="S150" s="14"/>
      <c r="T150" s="14"/>
    </row>
    <row r="151" spans="1:21">
      <c r="A151" t="s">
        <v>227</v>
      </c>
      <c r="D151" t="s">
        <v>411</v>
      </c>
      <c r="E151" t="s">
        <v>51</v>
      </c>
      <c r="F151" t="s">
        <v>51</v>
      </c>
      <c r="G151" s="3" t="str">
        <f t="shared" si="31"/>
        <v>WF</v>
      </c>
      <c r="H151" t="str">
        <f t="shared" si="32"/>
        <v>002</v>
      </c>
      <c r="I151" t="str">
        <f>VLOOKUP(G151,NTypes!A$2:B$31,2,FALSE)</f>
        <v>Wire-Following Profiler</v>
      </c>
      <c r="J151" s="5" t="str">
        <f t="shared" si="33"/>
        <v>002</v>
      </c>
      <c r="K151" t="str">
        <f>VLOOKUP(A151,Subsites!A$2:G$59,7,FALSE)</f>
        <v>Global Southern Ocean Subsurface</v>
      </c>
      <c r="L151" t="str">
        <f t="shared" si="34"/>
        <v>Wire-Following Profiler 002</v>
      </c>
      <c r="M151" t="str">
        <f t="shared" si="30"/>
        <v>Wire-Following Profiler 002 - Global Southern Ocean Subsurface</v>
      </c>
      <c r="N151" t="s">
        <v>39</v>
      </c>
      <c r="O151" t="s">
        <v>40</v>
      </c>
      <c r="P151" t="s">
        <v>27</v>
      </c>
      <c r="S151" s="14"/>
      <c r="T151" s="14"/>
    </row>
    <row r="152" spans="1:21">
      <c r="A152" t="s">
        <v>227</v>
      </c>
      <c r="D152" t="s">
        <v>412</v>
      </c>
      <c r="E152" t="s">
        <v>51</v>
      </c>
      <c r="F152" t="s">
        <v>51</v>
      </c>
      <c r="G152" s="3" t="str">
        <f t="shared" si="31"/>
        <v>WF</v>
      </c>
      <c r="H152" t="str">
        <f t="shared" si="32"/>
        <v>004</v>
      </c>
      <c r="I152" t="str">
        <f>VLOOKUP(G152,NTypes!A$2:B$31,2,FALSE)</f>
        <v>Wire-Following Profiler</v>
      </c>
      <c r="J152" s="5" t="str">
        <f t="shared" si="33"/>
        <v>004</v>
      </c>
      <c r="K152" t="str">
        <f>VLOOKUP(A152,Subsites!A$2:G$59,7,FALSE)</f>
        <v>Global Southern Ocean Subsurface</v>
      </c>
      <c r="L152" t="str">
        <f t="shared" si="34"/>
        <v>Wire-Following Profiler 004</v>
      </c>
      <c r="M152" t="str">
        <f t="shared" si="30"/>
        <v>Wire-Following Profiler 004 - Global Southern Ocean Subsurface</v>
      </c>
      <c r="N152" t="s">
        <v>39</v>
      </c>
      <c r="O152" t="s">
        <v>40</v>
      </c>
      <c r="P152" t="s">
        <v>27</v>
      </c>
      <c r="S152" s="14"/>
      <c r="T152" s="14"/>
    </row>
    <row r="153" spans="1:21">
      <c r="A153" t="s">
        <v>229</v>
      </c>
      <c r="B153" t="s">
        <v>822</v>
      </c>
      <c r="C153" s="21">
        <v>1</v>
      </c>
      <c r="D153" t="s">
        <v>52</v>
      </c>
      <c r="E153" t="s">
        <v>328</v>
      </c>
      <c r="F153" t="s">
        <v>52</v>
      </c>
      <c r="G153" s="3" t="str">
        <f t="shared" si="31"/>
        <v>FM</v>
      </c>
      <c r="H153" t="str">
        <f t="shared" si="32"/>
        <v>001</v>
      </c>
      <c r="I153" t="str">
        <f>VLOOKUP(G153,NTypes!A$2:B$31,2,FALSE)</f>
        <v>Low Power Sub-surface Mooring</v>
      </c>
      <c r="J153" s="11" t="s">
        <v>850</v>
      </c>
      <c r="K153" t="str">
        <f>VLOOKUP(A153,Subsites!A$2:G$59,7,FALSE)</f>
        <v>Global Southern Ocean Mesoscale Flanking A</v>
      </c>
      <c r="L153" t="str">
        <f>I153 &amp; IF(ISBLANK(J153),""," " &amp; J153)</f>
        <v>Low Power Sub-surface Mooring A</v>
      </c>
      <c r="M153" t="str">
        <f t="shared" si="30"/>
        <v>Low Power Sub-surface Mooring A - Global Southern Ocean Mesoscale Flanking A</v>
      </c>
      <c r="N153" t="s">
        <v>39</v>
      </c>
      <c r="O153" t="s">
        <v>40</v>
      </c>
      <c r="P153" t="s">
        <v>27</v>
      </c>
      <c r="S153" s="14"/>
      <c r="T153" s="14"/>
    </row>
    <row r="154" spans="1:21">
      <c r="A154" t="s">
        <v>229</v>
      </c>
      <c r="D154" t="s">
        <v>413</v>
      </c>
      <c r="E154" t="s">
        <v>52</v>
      </c>
      <c r="F154" t="s">
        <v>52</v>
      </c>
      <c r="G154" s="3" t="str">
        <f t="shared" si="31"/>
        <v>RI</v>
      </c>
      <c r="H154" t="str">
        <f t="shared" si="32"/>
        <v>001</v>
      </c>
      <c r="I154" t="str">
        <f>VLOOKUP(G154,NTypes!A$2:B$31,2,FALSE)</f>
        <v>Mooring Riser</v>
      </c>
      <c r="J154" s="5" t="str">
        <f t="shared" si="33"/>
        <v>001</v>
      </c>
      <c r="K154" t="str">
        <f>VLOOKUP(A154,Subsites!A$2:G$59,7,FALSE)</f>
        <v>Global Southern Ocean Mesoscale Flanking A</v>
      </c>
      <c r="L154" t="str">
        <f t="shared" si="34"/>
        <v>Mooring Riser 001</v>
      </c>
      <c r="M154" t="str">
        <f t="shared" si="30"/>
        <v>Mooring Riser 001 - Global Southern Ocean Mesoscale Flanking A</v>
      </c>
      <c r="N154" t="s">
        <v>39</v>
      </c>
      <c r="O154" t="s">
        <v>40</v>
      </c>
      <c r="P154" t="s">
        <v>27</v>
      </c>
      <c r="S154" s="14"/>
      <c r="T154" s="14"/>
    </row>
    <row r="155" spans="1:21">
      <c r="A155" t="s">
        <v>231</v>
      </c>
      <c r="B155" t="s">
        <v>822</v>
      </c>
      <c r="C155" s="21">
        <v>1</v>
      </c>
      <c r="D155" t="s">
        <v>53</v>
      </c>
      <c r="E155" t="s">
        <v>328</v>
      </c>
      <c r="F155" t="s">
        <v>53</v>
      </c>
      <c r="G155" s="3" t="str">
        <f t="shared" si="31"/>
        <v>FM</v>
      </c>
      <c r="H155" t="str">
        <f t="shared" si="32"/>
        <v>001</v>
      </c>
      <c r="I155" t="str">
        <f>VLOOKUP(G155,NTypes!A$2:B$31,2,FALSE)</f>
        <v>Low Power Sub-surface Mooring</v>
      </c>
      <c r="J155" s="11" t="s">
        <v>864</v>
      </c>
      <c r="K155" t="str">
        <f>VLOOKUP(A155,Subsites!A$2:G$59,7,FALSE)</f>
        <v>Global Southern Ocean Mesoscale Flanking B</v>
      </c>
      <c r="L155" t="str">
        <f>I155 &amp; IF(ISBLANK(J155),""," " &amp; J155)</f>
        <v>Low Power Sub-surface Mooring B</v>
      </c>
      <c r="M155" t="str">
        <f t="shared" si="30"/>
        <v>Low Power Sub-surface Mooring B - Global Southern Ocean Mesoscale Flanking B</v>
      </c>
      <c r="N155" t="s">
        <v>39</v>
      </c>
      <c r="O155" t="s">
        <v>40</v>
      </c>
      <c r="P155" t="s">
        <v>27</v>
      </c>
      <c r="S155" s="14"/>
      <c r="T155" s="14"/>
    </row>
    <row r="156" spans="1:21">
      <c r="A156" t="s">
        <v>231</v>
      </c>
      <c r="D156" t="s">
        <v>414</v>
      </c>
      <c r="E156" t="s">
        <v>53</v>
      </c>
      <c r="F156" t="s">
        <v>53</v>
      </c>
      <c r="G156" s="3" t="str">
        <f t="shared" si="31"/>
        <v>RI</v>
      </c>
      <c r="H156" t="str">
        <f t="shared" si="32"/>
        <v>001</v>
      </c>
      <c r="I156" t="str">
        <f>VLOOKUP(G156,NTypes!A$2:B$31,2,FALSE)</f>
        <v>Mooring Riser</v>
      </c>
      <c r="J156" s="5" t="str">
        <f t="shared" si="33"/>
        <v>001</v>
      </c>
      <c r="K156" t="str">
        <f>VLOOKUP(A156,Subsites!A$2:G$59,7,FALSE)</f>
        <v>Global Southern Ocean Mesoscale Flanking B</v>
      </c>
      <c r="L156" t="str">
        <f t="shared" si="34"/>
        <v>Mooring Riser 001</v>
      </c>
      <c r="M156" t="str">
        <f t="shared" si="30"/>
        <v>Mooring Riser 001 - Global Southern Ocean Mesoscale Flanking B</v>
      </c>
      <c r="N156" t="s">
        <v>39</v>
      </c>
      <c r="O156" t="s">
        <v>40</v>
      </c>
      <c r="P156" t="s">
        <v>27</v>
      </c>
      <c r="S156" s="14"/>
      <c r="T156" s="14"/>
    </row>
    <row r="157" spans="1:21">
      <c r="A157" t="s">
        <v>273</v>
      </c>
      <c r="C157" s="21">
        <v>1</v>
      </c>
      <c r="D157" t="s">
        <v>272</v>
      </c>
      <c r="F157" t="s">
        <v>272</v>
      </c>
      <c r="G157" s="3" t="str">
        <f t="shared" si="31"/>
        <v>GL</v>
      </c>
      <c r="H157" t="str">
        <f t="shared" si="32"/>
        <v>001</v>
      </c>
      <c r="I157" t="str">
        <f>VLOOKUP(G157,NTypes!A$2:B$31,2,FALSE)</f>
        <v>Ocean Glider</v>
      </c>
      <c r="J157" s="5" t="str">
        <f t="shared" si="33"/>
        <v>001</v>
      </c>
      <c r="K157" t="str">
        <f>VLOOKUP(A157,Subsites!A$2:G$59,7,FALSE)</f>
        <v>Global Southern Ocean Mobile Zone</v>
      </c>
      <c r="L157" t="str">
        <f t="shared" ref="L157:L194" si="36">I157 &amp; IF(ISBLANK(J157),""," " &amp; J157)</f>
        <v>Ocean Glider 001</v>
      </c>
      <c r="M157" t="str">
        <f t="shared" si="30"/>
        <v>Ocean Glider 001 - Global Southern Ocean Mobile Zone</v>
      </c>
      <c r="N157" t="s">
        <v>61</v>
      </c>
      <c r="O157" t="s">
        <v>62</v>
      </c>
      <c r="P157" t="s">
        <v>27</v>
      </c>
      <c r="S157" s="14"/>
      <c r="T157" s="14"/>
    </row>
    <row r="158" spans="1:21">
      <c r="A158" t="s">
        <v>273</v>
      </c>
      <c r="C158" s="21">
        <v>1</v>
      </c>
      <c r="D158" t="s">
        <v>274</v>
      </c>
      <c r="F158" t="s">
        <v>274</v>
      </c>
      <c r="G158" s="3" t="str">
        <f t="shared" si="31"/>
        <v>GL</v>
      </c>
      <c r="H158" t="str">
        <f t="shared" si="32"/>
        <v>002</v>
      </c>
      <c r="I158" t="str">
        <f>VLOOKUP(G158,NTypes!A$2:B$31,2,FALSE)</f>
        <v>Ocean Glider</v>
      </c>
      <c r="J158" s="5" t="str">
        <f t="shared" si="33"/>
        <v>002</v>
      </c>
      <c r="K158" t="str">
        <f>VLOOKUP(A158,Subsites!A$2:G$59,7,FALSE)</f>
        <v>Global Southern Ocean Mobile Zone</v>
      </c>
      <c r="L158" t="str">
        <f t="shared" si="36"/>
        <v>Ocean Glider 002</v>
      </c>
      <c r="M158" t="str">
        <f t="shared" si="30"/>
        <v>Ocean Glider 002 - Global Southern Ocean Mobile Zone</v>
      </c>
      <c r="N158" t="s">
        <v>61</v>
      </c>
      <c r="O158" t="s">
        <v>62</v>
      </c>
      <c r="P158" t="s">
        <v>27</v>
      </c>
      <c r="S158" s="14"/>
      <c r="T158" s="14"/>
    </row>
    <row r="159" spans="1:21">
      <c r="A159" t="s">
        <v>273</v>
      </c>
      <c r="C159" s="21">
        <v>1</v>
      </c>
      <c r="D159" t="s">
        <v>275</v>
      </c>
      <c r="F159" t="s">
        <v>275</v>
      </c>
      <c r="G159" s="3" t="str">
        <f t="shared" si="31"/>
        <v>GL</v>
      </c>
      <c r="H159" t="str">
        <f t="shared" si="32"/>
        <v>003</v>
      </c>
      <c r="I159" t="str">
        <f>VLOOKUP(G159,NTypes!A$2:B$31,2,FALSE)</f>
        <v>Ocean Glider</v>
      </c>
      <c r="J159" s="5" t="str">
        <f t="shared" si="33"/>
        <v>003</v>
      </c>
      <c r="K159" t="str">
        <f>VLOOKUP(A159,Subsites!A$2:G$59,7,FALSE)</f>
        <v>Global Southern Ocean Mobile Zone</v>
      </c>
      <c r="L159" t="str">
        <f t="shared" si="36"/>
        <v>Ocean Glider 003</v>
      </c>
      <c r="M159" t="str">
        <f t="shared" si="30"/>
        <v>Ocean Glider 003 - Global Southern Ocean Mobile Zone</v>
      </c>
      <c r="N159" t="s">
        <v>61</v>
      </c>
      <c r="O159" t="s">
        <v>62</v>
      </c>
      <c r="P159" t="s">
        <v>27</v>
      </c>
      <c r="S159" s="14"/>
      <c r="T159" s="14"/>
    </row>
    <row r="160" spans="1:21">
      <c r="A160" t="s">
        <v>1082</v>
      </c>
      <c r="B160" t="s">
        <v>822</v>
      </c>
      <c r="C160" s="21">
        <v>1</v>
      </c>
      <c r="D160" t="s">
        <v>1085</v>
      </c>
      <c r="F160" t="s">
        <v>1085</v>
      </c>
      <c r="G160" s="3" t="str">
        <f t="shared" ref="G160:G167" si="37">MID(D160,10,2)</f>
        <v>SS</v>
      </c>
      <c r="H160" t="str">
        <f t="shared" ref="H160:H167" si="38">MID(D160,12,3)</f>
        <v>001</v>
      </c>
      <c r="I160" t="str">
        <f>VLOOKUP(G160,NTypes!A$2:B$31,2,FALSE)</f>
        <v>Shore Station</v>
      </c>
      <c r="J160" s="11"/>
      <c r="K160" t="str">
        <f>VLOOKUP(A160,Subsites!A$2:G$59,7,FALSE)</f>
        <v>Regional Shore Pacific City</v>
      </c>
      <c r="L160" t="str">
        <f t="shared" ref="L160:L167" si="39">I160 &amp; IF(ISBLANK(J160),""," " &amp; J160)</f>
        <v>Shore Station</v>
      </c>
      <c r="M160" t="str">
        <f t="shared" si="30"/>
        <v>Shore Station - Regional Shore Pacific City</v>
      </c>
      <c r="N160" t="s">
        <v>11</v>
      </c>
      <c r="O160" t="s">
        <v>12</v>
      </c>
      <c r="P160" t="s">
        <v>435</v>
      </c>
      <c r="S160" s="14">
        <v>40969</v>
      </c>
      <c r="T160" s="14">
        <v>40969</v>
      </c>
      <c r="U160" t="s">
        <v>1213</v>
      </c>
    </row>
    <row r="161" spans="1:25">
      <c r="A161" t="s">
        <v>1082</v>
      </c>
      <c r="B161" t="s">
        <v>822</v>
      </c>
      <c r="D161" t="s">
        <v>1089</v>
      </c>
      <c r="E161" t="s">
        <v>1085</v>
      </c>
      <c r="F161" t="s">
        <v>1085</v>
      </c>
      <c r="G161" s="3" t="str">
        <f t="shared" si="37"/>
        <v>SI</v>
      </c>
      <c r="H161" t="str">
        <f t="shared" si="38"/>
        <v>001</v>
      </c>
      <c r="I161" t="str">
        <f>VLOOKUP(G161,NTypes!A$2:B$31,2,FALSE)</f>
        <v>Shore Infrastructure</v>
      </c>
      <c r="J161" s="5" t="s">
        <v>707</v>
      </c>
      <c r="K161" t="str">
        <f>VLOOKUP(A161,Subsites!A$2:G$59,7,FALSE)</f>
        <v>Regional Shore Pacific City</v>
      </c>
      <c r="L161" t="str">
        <f t="shared" si="39"/>
        <v>Shore Infrastructure Time server</v>
      </c>
      <c r="M161" t="str">
        <f t="shared" si="30"/>
        <v>Shore Infrastructure Time server - Regional Shore Pacific City</v>
      </c>
      <c r="N161" t="s">
        <v>11</v>
      </c>
      <c r="O161" t="s">
        <v>12</v>
      </c>
      <c r="P161" t="s">
        <v>435</v>
      </c>
      <c r="S161" s="14">
        <v>40969</v>
      </c>
      <c r="T161" s="14">
        <v>40969</v>
      </c>
      <c r="U161" t="s">
        <v>1213</v>
      </c>
    </row>
    <row r="162" spans="1:25">
      <c r="A162" t="s">
        <v>1082</v>
      </c>
      <c r="B162" t="s">
        <v>822</v>
      </c>
      <c r="D162" t="s">
        <v>1090</v>
      </c>
      <c r="E162" t="s">
        <v>1085</v>
      </c>
      <c r="F162" t="s">
        <v>1085</v>
      </c>
      <c r="G162" s="3" t="str">
        <f t="shared" si="37"/>
        <v>SI</v>
      </c>
      <c r="H162" t="str">
        <f t="shared" si="38"/>
        <v>002</v>
      </c>
      <c r="I162" t="str">
        <f>VLOOKUP(G162,NTypes!A$2:B$31,2,FALSE)</f>
        <v>Shore Infrastructure</v>
      </c>
      <c r="J162" s="5" t="s">
        <v>708</v>
      </c>
      <c r="K162" t="str">
        <f>VLOOKUP(A162,Subsites!A$2:G$59,7,FALSE)</f>
        <v>Regional Shore Pacific City</v>
      </c>
      <c r="L162" t="str">
        <f t="shared" si="39"/>
        <v>Shore Infrastructure PFE</v>
      </c>
      <c r="M162" t="str">
        <f t="shared" si="30"/>
        <v>Shore Infrastructure PFE - Regional Shore Pacific City</v>
      </c>
      <c r="N162" t="s">
        <v>11</v>
      </c>
      <c r="O162" t="s">
        <v>12</v>
      </c>
      <c r="P162" t="s">
        <v>435</v>
      </c>
      <c r="S162" s="14">
        <v>40969</v>
      </c>
      <c r="T162" s="14">
        <v>40969</v>
      </c>
      <c r="U162" t="s">
        <v>1213</v>
      </c>
    </row>
    <row r="163" spans="1:25">
      <c r="A163" t="s">
        <v>1082</v>
      </c>
      <c r="B163" t="s">
        <v>822</v>
      </c>
      <c r="D163" t="s">
        <v>1091</v>
      </c>
      <c r="E163" t="s">
        <v>1085</v>
      </c>
      <c r="F163" t="s">
        <v>1085</v>
      </c>
      <c r="G163" s="3" t="str">
        <f t="shared" si="37"/>
        <v>SI</v>
      </c>
      <c r="H163" t="str">
        <f t="shared" si="38"/>
        <v>003</v>
      </c>
      <c r="I163" t="str">
        <f>VLOOKUP(G163,NTypes!A$2:B$31,2,FALSE)</f>
        <v>Shore Infrastructure</v>
      </c>
      <c r="J163" s="5" t="s">
        <v>709</v>
      </c>
      <c r="K163" t="str">
        <f>VLOOKUP(A163,Subsites!A$2:G$59,7,FALSE)</f>
        <v>Regional Shore Pacific City</v>
      </c>
      <c r="L163" t="str">
        <f t="shared" si="39"/>
        <v>Shore Infrastructure L3-UPS1</v>
      </c>
      <c r="M163" t="str">
        <f t="shared" si="30"/>
        <v>Shore Infrastructure L3-UPS1 - Regional Shore Pacific City</v>
      </c>
      <c r="N163" t="s">
        <v>11</v>
      </c>
      <c r="O163" t="s">
        <v>12</v>
      </c>
      <c r="P163" t="s">
        <v>435</v>
      </c>
      <c r="S163" s="14">
        <v>40969</v>
      </c>
      <c r="T163" s="14">
        <v>40969</v>
      </c>
      <c r="U163" t="s">
        <v>1213</v>
      </c>
    </row>
    <row r="164" spans="1:25">
      <c r="A164" t="s">
        <v>1082</v>
      </c>
      <c r="B164" t="s">
        <v>822</v>
      </c>
      <c r="D164" t="s">
        <v>1092</v>
      </c>
      <c r="E164" t="s">
        <v>1085</v>
      </c>
      <c r="F164" t="s">
        <v>1085</v>
      </c>
      <c r="G164" s="3" t="str">
        <f t="shared" si="37"/>
        <v>SI</v>
      </c>
      <c r="H164" t="str">
        <f t="shared" si="38"/>
        <v>004</v>
      </c>
      <c r="I164" t="str">
        <f>VLOOKUP(G164,NTypes!A$2:B$31,2,FALSE)</f>
        <v>Shore Infrastructure</v>
      </c>
      <c r="J164" s="5" t="s">
        <v>710</v>
      </c>
      <c r="K164" t="str">
        <f>VLOOKUP(A164,Subsites!A$2:G$59,7,FALSE)</f>
        <v>Regional Shore Pacific City</v>
      </c>
      <c r="L164" t="str">
        <f t="shared" si="39"/>
        <v>Shore Infrastructure L3-UPS2</v>
      </c>
      <c r="M164" t="str">
        <f t="shared" si="30"/>
        <v>Shore Infrastructure L3-UPS2 - Regional Shore Pacific City</v>
      </c>
      <c r="N164" t="s">
        <v>11</v>
      </c>
      <c r="O164" t="s">
        <v>12</v>
      </c>
      <c r="P164" t="s">
        <v>435</v>
      </c>
      <c r="S164" s="14">
        <v>40969</v>
      </c>
      <c r="T164" s="14">
        <v>40969</v>
      </c>
      <c r="U164" t="s">
        <v>1213</v>
      </c>
    </row>
    <row r="165" spans="1:25">
      <c r="A165" t="s">
        <v>1082</v>
      </c>
      <c r="B165" t="s">
        <v>822</v>
      </c>
      <c r="D165" t="s">
        <v>1093</v>
      </c>
      <c r="E165" t="s">
        <v>1085</v>
      </c>
      <c r="F165" t="s">
        <v>1085</v>
      </c>
      <c r="G165" s="3" t="str">
        <f t="shared" si="37"/>
        <v>SI</v>
      </c>
      <c r="H165" t="str">
        <f t="shared" si="38"/>
        <v>005</v>
      </c>
      <c r="I165" t="str">
        <f>VLOOKUP(G165,NTypes!A$2:B$31,2,FALSE)</f>
        <v>Shore Infrastructure</v>
      </c>
      <c r="J165" s="5" t="s">
        <v>711</v>
      </c>
      <c r="K165" t="str">
        <f>VLOOKUP(A165,Subsites!A$2:G$59,7,FALSE)</f>
        <v>Regional Shore Pacific City</v>
      </c>
      <c r="L165" t="str">
        <f t="shared" si="39"/>
        <v>Shore Infrastructure RSN-UPS1</v>
      </c>
      <c r="M165" t="str">
        <f t="shared" si="30"/>
        <v>Shore Infrastructure RSN-UPS1 - Regional Shore Pacific City</v>
      </c>
      <c r="N165" t="s">
        <v>11</v>
      </c>
      <c r="O165" t="s">
        <v>12</v>
      </c>
      <c r="P165" t="s">
        <v>435</v>
      </c>
      <c r="S165" s="14">
        <v>40969</v>
      </c>
      <c r="T165" s="14">
        <v>40969</v>
      </c>
      <c r="U165" t="s">
        <v>1213</v>
      </c>
    </row>
    <row r="166" spans="1:25">
      <c r="A166" t="s">
        <v>1082</v>
      </c>
      <c r="B166" t="s">
        <v>822</v>
      </c>
      <c r="D166" t="s">
        <v>1094</v>
      </c>
      <c r="E166" t="s">
        <v>1085</v>
      </c>
      <c r="F166" t="s">
        <v>1085</v>
      </c>
      <c r="G166" s="3" t="str">
        <f t="shared" si="37"/>
        <v>SI</v>
      </c>
      <c r="H166" t="str">
        <f t="shared" si="38"/>
        <v>006</v>
      </c>
      <c r="I166" t="str">
        <f>VLOOKUP(G166,NTypes!A$2:B$31,2,FALSE)</f>
        <v>Shore Infrastructure</v>
      </c>
      <c r="J166" s="5" t="s">
        <v>712</v>
      </c>
      <c r="K166" t="str">
        <f>VLOOKUP(A166,Subsites!A$2:G$59,7,FALSE)</f>
        <v>Regional Shore Pacific City</v>
      </c>
      <c r="L166" t="str">
        <f t="shared" si="39"/>
        <v>Shore Infrastructure Backhaul</v>
      </c>
      <c r="M166" t="str">
        <f t="shared" si="30"/>
        <v>Shore Infrastructure Backhaul - Regional Shore Pacific City</v>
      </c>
      <c r="N166" t="s">
        <v>11</v>
      </c>
      <c r="O166" t="s">
        <v>12</v>
      </c>
      <c r="P166" t="s">
        <v>435</v>
      </c>
      <c r="S166" s="14">
        <v>40969</v>
      </c>
      <c r="T166" s="14">
        <v>40969</v>
      </c>
      <c r="U166" t="s">
        <v>1213</v>
      </c>
    </row>
    <row r="167" spans="1:25">
      <c r="A167" t="s">
        <v>1082</v>
      </c>
      <c r="B167" t="s">
        <v>822</v>
      </c>
      <c r="D167" t="s">
        <v>1095</v>
      </c>
      <c r="E167" t="s">
        <v>1085</v>
      </c>
      <c r="F167" t="s">
        <v>1085</v>
      </c>
      <c r="G167" s="3" t="str">
        <f t="shared" si="37"/>
        <v>SI</v>
      </c>
      <c r="H167" t="str">
        <f t="shared" si="38"/>
        <v>007</v>
      </c>
      <c r="I167" t="str">
        <f>VLOOKUP(G167,NTypes!A$2:B$31,2,FALSE)</f>
        <v>Shore Infrastructure</v>
      </c>
      <c r="J167" s="5" t="s">
        <v>713</v>
      </c>
      <c r="K167" t="str">
        <f>VLOOKUP(A167,Subsites!A$2:G$59,7,FALSE)</f>
        <v>Regional Shore Pacific City</v>
      </c>
      <c r="L167" t="str">
        <f t="shared" si="39"/>
        <v>Shore Infrastructure SLTE</v>
      </c>
      <c r="M167" t="str">
        <f t="shared" si="30"/>
        <v>Shore Infrastructure SLTE - Regional Shore Pacific City</v>
      </c>
      <c r="N167" t="s">
        <v>11</v>
      </c>
      <c r="O167" t="s">
        <v>12</v>
      </c>
      <c r="P167" t="s">
        <v>435</v>
      </c>
      <c r="S167" s="14">
        <v>40969</v>
      </c>
      <c r="T167" s="14">
        <v>40969</v>
      </c>
      <c r="U167" t="s">
        <v>1213</v>
      </c>
    </row>
    <row r="168" spans="1:25">
      <c r="A168" t="s">
        <v>285</v>
      </c>
      <c r="B168" t="s">
        <v>822</v>
      </c>
      <c r="C168" s="21">
        <v>1</v>
      </c>
      <c r="D168" t="s">
        <v>1068</v>
      </c>
      <c r="F168" t="s">
        <v>1068</v>
      </c>
      <c r="G168" s="3" t="str">
        <f t="shared" ref="G168" si="40">MID(D168,10,2)</f>
        <v>LV</v>
      </c>
      <c r="H168" t="str">
        <f t="shared" ref="H168" si="41">MID(D168,12,3)</f>
        <v>01A</v>
      </c>
      <c r="I168" t="str">
        <f>VLOOKUP(G168,NTypes!A$2:B$31,2,FALSE)</f>
        <v>Low Voltage Node</v>
      </c>
      <c r="J168" s="5" t="str">
        <f t="shared" ref="J168" si="42">H168</f>
        <v>01A</v>
      </c>
      <c r="K168" t="str">
        <f>VLOOKUP(A168,Subsites!A$2:G$59,7,FALSE)</f>
        <v>Regional Hydrate Ridge Slope Base</v>
      </c>
      <c r="L168" t="str">
        <f t="shared" ref="L168" si="43">I168 &amp; IF(ISBLANK(J168),""," " &amp; J168)</f>
        <v>Low Voltage Node 01A</v>
      </c>
      <c r="M168" t="str">
        <f t="shared" si="30"/>
        <v>Low Voltage Node 01A - Regional Hydrate Ridge Slope Base</v>
      </c>
      <c r="N168" t="s">
        <v>11</v>
      </c>
      <c r="O168" t="s">
        <v>12</v>
      </c>
      <c r="P168" t="s">
        <v>435</v>
      </c>
      <c r="Q168" t="s">
        <v>635</v>
      </c>
      <c r="S168" s="14">
        <v>41852</v>
      </c>
      <c r="T168" s="14">
        <v>41852</v>
      </c>
      <c r="U168" s="32" t="s">
        <v>1217</v>
      </c>
      <c r="W168" s="3" t="s">
        <v>439</v>
      </c>
      <c r="X168" s="2" t="s">
        <v>1076</v>
      </c>
      <c r="Y168" s="3" t="s">
        <v>442</v>
      </c>
    </row>
    <row r="169" spans="1:25">
      <c r="A169" t="s">
        <v>285</v>
      </c>
      <c r="C169" s="21">
        <v>1</v>
      </c>
      <c r="D169" t="s">
        <v>68</v>
      </c>
      <c r="E169" t="s">
        <v>328</v>
      </c>
      <c r="F169" t="s">
        <v>68</v>
      </c>
      <c r="G169" s="3" t="str">
        <f t="shared" si="31"/>
        <v>DP</v>
      </c>
      <c r="H169" t="str">
        <f t="shared" si="32"/>
        <v>01A</v>
      </c>
      <c r="I169" t="str">
        <f>VLOOKUP(G169,NTypes!A$2:B$31,2,FALSE)</f>
        <v>Deep Profiler</v>
      </c>
      <c r="J169" s="5" t="str">
        <f t="shared" si="33"/>
        <v>01A</v>
      </c>
      <c r="K169" t="str">
        <f>VLOOKUP(A169,Subsites!A$2:G$59,7,FALSE)</f>
        <v>Regional Hydrate Ridge Slope Base</v>
      </c>
      <c r="L169" t="str">
        <f t="shared" si="36"/>
        <v>Deep Profiler 01A</v>
      </c>
      <c r="M169" t="str">
        <f t="shared" si="30"/>
        <v>Deep Profiler 01A - Regional Hydrate Ridge Slope Base</v>
      </c>
      <c r="N169" t="s">
        <v>64</v>
      </c>
      <c r="O169" t="s">
        <v>12</v>
      </c>
      <c r="P169" t="s">
        <v>435</v>
      </c>
      <c r="Q169" t="s">
        <v>635</v>
      </c>
      <c r="S169" s="14"/>
      <c r="T169" s="14"/>
      <c r="W169" s="3"/>
      <c r="X169" t="s">
        <v>1068</v>
      </c>
      <c r="Y169" s="3"/>
    </row>
    <row r="170" spans="1:25">
      <c r="A170" t="s">
        <v>285</v>
      </c>
      <c r="C170" s="21">
        <v>1</v>
      </c>
      <c r="D170" t="s">
        <v>69</v>
      </c>
      <c r="E170" t="s">
        <v>328</v>
      </c>
      <c r="F170" t="s">
        <v>69</v>
      </c>
      <c r="G170" s="3" t="str">
        <f t="shared" si="31"/>
        <v>LJ</v>
      </c>
      <c r="H170" t="str">
        <f t="shared" si="32"/>
        <v>01A</v>
      </c>
      <c r="I170" t="str">
        <f>VLOOKUP(G170,NTypes!A$2:B$31,2,FALSE)</f>
        <v>Low Power JBox</v>
      </c>
      <c r="J170" s="5" t="str">
        <f t="shared" si="33"/>
        <v>01A</v>
      </c>
      <c r="K170" t="str">
        <f>VLOOKUP(A170,Subsites!A$2:G$59,7,FALSE)</f>
        <v>Regional Hydrate Ridge Slope Base</v>
      </c>
      <c r="L170" t="str">
        <f t="shared" si="36"/>
        <v>Low Power JBox 01A</v>
      </c>
      <c r="M170" t="str">
        <f t="shared" si="30"/>
        <v>Low Power JBox 01A - Regional Hydrate Ridge Slope Base</v>
      </c>
      <c r="N170" t="s">
        <v>11</v>
      </c>
      <c r="O170" t="s">
        <v>12</v>
      </c>
      <c r="P170" t="s">
        <v>435</v>
      </c>
      <c r="Q170" t="s">
        <v>635</v>
      </c>
      <c r="S170" s="14"/>
      <c r="T170" s="14"/>
      <c r="W170" s="3" t="s">
        <v>439</v>
      </c>
      <c r="X170" t="s">
        <v>1068</v>
      </c>
      <c r="Y170" s="3" t="s">
        <v>450</v>
      </c>
    </row>
    <row r="171" spans="1:25">
      <c r="A171" t="s">
        <v>285</v>
      </c>
      <c r="C171" s="21">
        <v>1</v>
      </c>
      <c r="D171" t="s">
        <v>70</v>
      </c>
      <c r="F171" s="2" t="s">
        <v>70</v>
      </c>
      <c r="G171" s="3" t="str">
        <f t="shared" si="31"/>
        <v>PC</v>
      </c>
      <c r="H171" t="str">
        <f t="shared" si="32"/>
        <v>01A</v>
      </c>
      <c r="I171" t="str">
        <f>VLOOKUP(G171,NTypes!A$2:B$31,2,FALSE)</f>
        <v>200 m Platform</v>
      </c>
      <c r="J171" s="5" t="str">
        <f t="shared" si="33"/>
        <v>01A</v>
      </c>
      <c r="K171" t="str">
        <f>VLOOKUP(A171,Subsites!A$2:G$59,7,FALSE)</f>
        <v>Regional Hydrate Ridge Slope Base</v>
      </c>
      <c r="L171" t="str">
        <f t="shared" si="36"/>
        <v>200 m Platform 01A</v>
      </c>
      <c r="M171" t="str">
        <f t="shared" si="30"/>
        <v>200 m Platform 01A - Regional Hydrate Ridge Slope Base</v>
      </c>
      <c r="N171" t="s">
        <v>11</v>
      </c>
      <c r="O171" t="s">
        <v>12</v>
      </c>
      <c r="P171" t="s">
        <v>435</v>
      </c>
      <c r="Q171" t="s">
        <v>635</v>
      </c>
      <c r="S171" s="14"/>
      <c r="T171" s="14"/>
      <c r="W171" s="3" t="s">
        <v>439</v>
      </c>
      <c r="X171" t="s">
        <v>1068</v>
      </c>
      <c r="Y171" s="3" t="s">
        <v>442</v>
      </c>
    </row>
    <row r="172" spans="1:25">
      <c r="A172" t="s">
        <v>285</v>
      </c>
      <c r="B172" t="s">
        <v>822</v>
      </c>
      <c r="D172" t="s">
        <v>1069</v>
      </c>
      <c r="E172" s="2" t="s">
        <v>70</v>
      </c>
      <c r="F172" s="2" t="s">
        <v>70</v>
      </c>
      <c r="G172" s="3" t="str">
        <f t="shared" ref="G172" si="44">MID(D172,10,2)</f>
        <v>SC</v>
      </c>
      <c r="H172" t="str">
        <f t="shared" ref="H172" si="45">MID(D172,12,3)</f>
        <v>01A</v>
      </c>
      <c r="I172" t="str">
        <f>VLOOKUP(G172,NTypes!A$2:B$31,2,FALSE)</f>
        <v>Shallow Profiler</v>
      </c>
      <c r="J172" s="5" t="str">
        <f t="shared" ref="J172" si="46">H172</f>
        <v>01A</v>
      </c>
      <c r="K172" t="str">
        <f>VLOOKUP(A172,Subsites!A$2:G$59,7,FALSE)</f>
        <v>Regional Hydrate Ridge Slope Base</v>
      </c>
      <c r="L172" t="str">
        <f t="shared" ref="L172" si="47">I172 &amp; IF(ISBLANK(J172),""," " &amp; J172)</f>
        <v>Shallow Profiler 01A</v>
      </c>
      <c r="M172" t="str">
        <f t="shared" si="30"/>
        <v>Shallow Profiler 01A - Regional Hydrate Ridge Slope Base</v>
      </c>
      <c r="N172" t="s">
        <v>67</v>
      </c>
      <c r="O172" t="s">
        <v>12</v>
      </c>
      <c r="P172" t="s">
        <v>435</v>
      </c>
      <c r="Q172" t="s">
        <v>635</v>
      </c>
      <c r="S172" s="14"/>
      <c r="T172" s="14"/>
      <c r="W172" s="3" t="s">
        <v>439</v>
      </c>
      <c r="X172" t="s">
        <v>70</v>
      </c>
      <c r="Y172" s="3" t="s">
        <v>442</v>
      </c>
    </row>
    <row r="173" spans="1:25">
      <c r="A173" t="s">
        <v>285</v>
      </c>
      <c r="D173" t="s">
        <v>71</v>
      </c>
      <c r="E173" s="2" t="s">
        <v>70</v>
      </c>
      <c r="F173" s="2" t="s">
        <v>70</v>
      </c>
      <c r="G173" s="3" t="str">
        <f t="shared" si="31"/>
        <v>SF</v>
      </c>
      <c r="H173" t="str">
        <f t="shared" si="32"/>
        <v>01A</v>
      </c>
      <c r="I173" t="str">
        <f>VLOOKUP(G173,NTypes!A$2:B$31,2,FALSE)</f>
        <v>Shallow Profiler Science Float</v>
      </c>
      <c r="J173" s="5" t="str">
        <f t="shared" si="33"/>
        <v>01A</v>
      </c>
      <c r="K173" t="str">
        <f>VLOOKUP(A173,Subsites!A$2:G$59,7,FALSE)</f>
        <v>Regional Hydrate Ridge Slope Base</v>
      </c>
      <c r="L173" t="str">
        <f t="shared" si="36"/>
        <v>Shallow Profiler Science Float 01A</v>
      </c>
      <c r="M173" t="str">
        <f t="shared" si="30"/>
        <v>Shallow Profiler Science Float 01A - Regional Hydrate Ridge Slope Base</v>
      </c>
      <c r="N173" t="s">
        <v>67</v>
      </c>
      <c r="O173" t="s">
        <v>12</v>
      </c>
      <c r="P173" t="s">
        <v>435</v>
      </c>
      <c r="Q173" t="s">
        <v>635</v>
      </c>
      <c r="R173" s="23"/>
      <c r="S173" s="14"/>
      <c r="T173" s="14"/>
      <c r="W173" s="3" t="s">
        <v>439</v>
      </c>
      <c r="X173" t="s">
        <v>1069</v>
      </c>
      <c r="Y173" s="3" t="s">
        <v>446</v>
      </c>
    </row>
    <row r="174" spans="1:25">
      <c r="A174" t="s">
        <v>290</v>
      </c>
      <c r="B174" t="s">
        <v>822</v>
      </c>
      <c r="C174" s="21">
        <v>1</v>
      </c>
      <c r="D174" s="2" t="s">
        <v>1076</v>
      </c>
      <c r="F174" s="2" t="s">
        <v>1076</v>
      </c>
      <c r="G174" s="3" t="str">
        <f t="shared" ref="G174" si="48">MID(D174,10,2)</f>
        <v>PN</v>
      </c>
      <c r="H174" t="str">
        <f t="shared" ref="H174" si="49">MID(D174,12,3)</f>
        <v>01A</v>
      </c>
      <c r="I174" t="str">
        <f>VLOOKUP(G174,NTypes!A$2:B$31,2,FALSE)</f>
        <v>Primary Node</v>
      </c>
      <c r="J174" s="5" t="str">
        <f t="shared" ref="J174" si="50">H174</f>
        <v>01A</v>
      </c>
      <c r="K174" t="str">
        <f>VLOOKUP(A174,Subsites!A$2:G$59,7,FALSE)</f>
        <v>Regional Hydrate Ridge Slope Base</v>
      </c>
      <c r="L174" t="str">
        <f t="shared" ref="L174" si="51">I174 &amp; IF(ISBLANK(J174),""," " &amp; J174)</f>
        <v>Primary Node 01A</v>
      </c>
      <c r="M174" t="str">
        <f t="shared" si="30"/>
        <v>Primary Node 01A - Regional Hydrate Ridge Slope Base</v>
      </c>
      <c r="N174" t="s">
        <v>11</v>
      </c>
      <c r="O174" t="s">
        <v>12</v>
      </c>
      <c r="P174" t="s">
        <v>435</v>
      </c>
      <c r="Q174" t="s">
        <v>635</v>
      </c>
      <c r="S174" s="14">
        <v>41153</v>
      </c>
      <c r="T174" s="14">
        <v>41153</v>
      </c>
      <c r="U174" t="s">
        <v>1213</v>
      </c>
      <c r="W174" s="3" t="s">
        <v>1112</v>
      </c>
      <c r="X174" t="s">
        <v>1085</v>
      </c>
      <c r="Y174" s="3" t="s">
        <v>837</v>
      </c>
    </row>
    <row r="175" spans="1:25">
      <c r="A175" t="s">
        <v>290</v>
      </c>
      <c r="C175" s="21">
        <v>1</v>
      </c>
      <c r="D175" t="s">
        <v>72</v>
      </c>
      <c r="E175" t="s">
        <v>328</v>
      </c>
      <c r="F175" t="s">
        <v>72</v>
      </c>
      <c r="G175" s="3" t="str">
        <f t="shared" si="31"/>
        <v>MJ</v>
      </c>
      <c r="H175" t="str">
        <f t="shared" si="32"/>
        <v>01A</v>
      </c>
      <c r="I175" t="str">
        <f>VLOOKUP(G175,NTypes!A$2:B$31,2,FALSE)</f>
        <v>Medium Power JBox</v>
      </c>
      <c r="J175" s="5" t="str">
        <f t="shared" si="33"/>
        <v>01A</v>
      </c>
      <c r="K175" t="str">
        <f>VLOOKUP(A175,Subsites!A$2:G$59,7,FALSE)</f>
        <v>Regional Hydrate Ridge Slope Base</v>
      </c>
      <c r="L175" t="str">
        <f t="shared" si="36"/>
        <v>Medium Power JBox 01A</v>
      </c>
      <c r="M175" t="str">
        <f t="shared" si="30"/>
        <v>Medium Power JBox 01A - Regional Hydrate Ridge Slope Base</v>
      </c>
      <c r="N175" t="s">
        <v>11</v>
      </c>
      <c r="O175" t="s">
        <v>12</v>
      </c>
      <c r="P175" t="s">
        <v>435</v>
      </c>
      <c r="Q175" t="s">
        <v>635</v>
      </c>
      <c r="S175" s="14">
        <v>41453</v>
      </c>
      <c r="T175" s="14">
        <v>41121</v>
      </c>
      <c r="U175" t="s">
        <v>845</v>
      </c>
      <c r="W175" s="3" t="s">
        <v>439</v>
      </c>
      <c r="X175" s="2" t="s">
        <v>1076</v>
      </c>
      <c r="Y175" s="3" t="s">
        <v>461</v>
      </c>
    </row>
    <row r="176" spans="1:25">
      <c r="A176" t="s">
        <v>294</v>
      </c>
      <c r="B176" t="s">
        <v>822</v>
      </c>
      <c r="C176" s="21">
        <v>1</v>
      </c>
      <c r="D176" t="s">
        <v>1075</v>
      </c>
      <c r="F176" t="s">
        <v>1075</v>
      </c>
      <c r="G176" s="3" t="str">
        <f t="shared" ref="G176:G177" si="52">MID(D176,10,2)</f>
        <v>PN</v>
      </c>
      <c r="H176" t="str">
        <f t="shared" ref="H176:H177" si="53">MID(D176,12,3)</f>
        <v>01B</v>
      </c>
      <c r="I176" t="str">
        <f>VLOOKUP(G176,NTypes!A$2:B$31,2,FALSE)</f>
        <v>Primary Node</v>
      </c>
      <c r="J176" s="5" t="str">
        <f t="shared" ref="J176:J177" si="54">H176</f>
        <v>01B</v>
      </c>
      <c r="K176" t="str">
        <f>VLOOKUP(A176,Subsites!A$2:G$59,7,FALSE)</f>
        <v>Regional Hydrate Ridge Southern Summit</v>
      </c>
      <c r="L176" t="str">
        <f t="shared" ref="L176:L177" si="55">I176 &amp; IF(ISBLANK(J176),""," " &amp; J176)</f>
        <v>Primary Node 01B</v>
      </c>
      <c r="M176" t="str">
        <f t="shared" si="30"/>
        <v>Primary Node 01B - Regional Hydrate Ridge Southern Summit</v>
      </c>
      <c r="N176" t="s">
        <v>11</v>
      </c>
      <c r="O176" t="s">
        <v>12</v>
      </c>
      <c r="P176" t="s">
        <v>435</v>
      </c>
      <c r="Q176" t="s">
        <v>635</v>
      </c>
      <c r="S176" s="14">
        <v>41153</v>
      </c>
      <c r="T176" s="14">
        <v>41153</v>
      </c>
      <c r="U176" t="s">
        <v>1213</v>
      </c>
      <c r="W176" s="3" t="s">
        <v>1112</v>
      </c>
      <c r="X176" s="2" t="s">
        <v>1076</v>
      </c>
      <c r="Y176" s="22" t="s">
        <v>841</v>
      </c>
    </row>
    <row r="177" spans="1:25">
      <c r="A177" t="s">
        <v>294</v>
      </c>
      <c r="B177" t="s">
        <v>822</v>
      </c>
      <c r="C177" s="21">
        <v>1</v>
      </c>
      <c r="D177" t="s">
        <v>1070</v>
      </c>
      <c r="F177" t="s">
        <v>1070</v>
      </c>
      <c r="G177" s="3" t="str">
        <f t="shared" si="52"/>
        <v>LV</v>
      </c>
      <c r="H177" t="str">
        <f t="shared" si="53"/>
        <v>01B</v>
      </c>
      <c r="I177" t="str">
        <f>VLOOKUP(G177,NTypes!A$2:B$31,2,FALSE)</f>
        <v>Low Voltage Node</v>
      </c>
      <c r="J177" s="5" t="str">
        <f t="shared" si="54"/>
        <v>01B</v>
      </c>
      <c r="K177" t="str">
        <f>VLOOKUP(A177,Subsites!A$2:G$59,7,FALSE)</f>
        <v>Regional Hydrate Ridge Southern Summit</v>
      </c>
      <c r="L177" t="str">
        <f t="shared" si="55"/>
        <v>Low Voltage Node 01B</v>
      </c>
      <c r="M177" t="str">
        <f t="shared" si="30"/>
        <v>Low Voltage Node 01B - Regional Hydrate Ridge Southern Summit</v>
      </c>
      <c r="N177" t="s">
        <v>11</v>
      </c>
      <c r="O177" t="s">
        <v>12</v>
      </c>
      <c r="P177" t="s">
        <v>435</v>
      </c>
      <c r="Q177" t="s">
        <v>635</v>
      </c>
      <c r="S177" s="14">
        <v>41699</v>
      </c>
      <c r="T177" s="14">
        <v>41699</v>
      </c>
      <c r="U177" s="32" t="s">
        <v>1216</v>
      </c>
      <c r="V177" t="s">
        <v>1215</v>
      </c>
      <c r="W177" s="3" t="s">
        <v>439</v>
      </c>
      <c r="X177" t="s">
        <v>1075</v>
      </c>
      <c r="Y177" s="3" t="s">
        <v>442</v>
      </c>
    </row>
    <row r="178" spans="1:25">
      <c r="A178" t="s">
        <v>294</v>
      </c>
      <c r="C178" s="21">
        <v>1</v>
      </c>
      <c r="D178" t="s">
        <v>73</v>
      </c>
      <c r="E178" t="s">
        <v>328</v>
      </c>
      <c r="F178" t="s">
        <v>73</v>
      </c>
      <c r="G178" s="3" t="str">
        <f t="shared" si="31"/>
        <v>LJ</v>
      </c>
      <c r="H178" t="str">
        <f t="shared" si="32"/>
        <v>01B</v>
      </c>
      <c r="I178" t="str">
        <f>VLOOKUP(G178,NTypes!A$2:B$31,2,FALSE)</f>
        <v>Low Power JBox</v>
      </c>
      <c r="J178" s="5" t="str">
        <f t="shared" si="33"/>
        <v>01B</v>
      </c>
      <c r="K178" t="str">
        <f>VLOOKUP(A178,Subsites!A$2:G$59,7,FALSE)</f>
        <v>Regional Hydrate Ridge Southern Summit</v>
      </c>
      <c r="L178" t="str">
        <f t="shared" si="36"/>
        <v>Low Power JBox 01B</v>
      </c>
      <c r="M178" t="str">
        <f t="shared" si="30"/>
        <v>Low Power JBox 01B - Regional Hydrate Ridge Southern Summit</v>
      </c>
      <c r="N178" t="s">
        <v>11</v>
      </c>
      <c r="O178" t="s">
        <v>12</v>
      </c>
      <c r="P178" t="s">
        <v>435</v>
      </c>
      <c r="Q178" t="s">
        <v>635</v>
      </c>
      <c r="S178" s="14">
        <v>41699</v>
      </c>
      <c r="T178" s="14">
        <v>41699</v>
      </c>
      <c r="U178" s="32" t="s">
        <v>1216</v>
      </c>
      <c r="V178" t="s">
        <v>1215</v>
      </c>
      <c r="W178" s="3" t="s">
        <v>439</v>
      </c>
      <c r="X178" t="s">
        <v>1070</v>
      </c>
      <c r="Y178" s="3" t="s">
        <v>450</v>
      </c>
    </row>
    <row r="179" spans="1:25">
      <c r="A179" t="s">
        <v>296</v>
      </c>
      <c r="C179" s="21">
        <v>1</v>
      </c>
      <c r="D179" t="s">
        <v>74</v>
      </c>
      <c r="E179" t="s">
        <v>328</v>
      </c>
      <c r="F179" t="s">
        <v>74</v>
      </c>
      <c r="G179" s="3" t="str">
        <f t="shared" ref="G179:G194" si="56">MID(D179,10,2)</f>
        <v>MJ</v>
      </c>
      <c r="H179" t="str">
        <f t="shared" ref="H179:H194" si="57">MID(D179,12,3)</f>
        <v>01B</v>
      </c>
      <c r="I179" t="str">
        <f>VLOOKUP(G179,NTypes!A$2:B$31,2,FALSE)</f>
        <v>Medium Power JBox</v>
      </c>
      <c r="J179" s="5" t="str">
        <f t="shared" ref="J179:J194" si="58">H179</f>
        <v>01B</v>
      </c>
      <c r="K179" t="str">
        <f>VLOOKUP(A179,Subsites!A$2:G$59,7,FALSE)</f>
        <v>Regional Hydrate Ridge Southern Summit</v>
      </c>
      <c r="L179" t="str">
        <f t="shared" si="36"/>
        <v>Medium Power JBox 01B</v>
      </c>
      <c r="M179" t="str">
        <f t="shared" si="30"/>
        <v>Medium Power JBox 01B - Regional Hydrate Ridge Southern Summit</v>
      </c>
      <c r="N179" t="s">
        <v>11</v>
      </c>
      <c r="O179" t="s">
        <v>12</v>
      </c>
      <c r="P179" t="s">
        <v>435</v>
      </c>
      <c r="Q179" t="s">
        <v>635</v>
      </c>
      <c r="S179" s="14">
        <v>41699</v>
      </c>
      <c r="T179" s="14">
        <v>41699</v>
      </c>
      <c r="U179" s="32" t="s">
        <v>1216</v>
      </c>
      <c r="V179" t="s">
        <v>1215</v>
      </c>
      <c r="W179" s="3" t="s">
        <v>439</v>
      </c>
      <c r="X179" t="s">
        <v>1070</v>
      </c>
      <c r="Y179" s="3" t="s">
        <v>442</v>
      </c>
    </row>
    <row r="180" spans="1:25">
      <c r="A180" t="s">
        <v>298</v>
      </c>
      <c r="B180" t="s">
        <v>822</v>
      </c>
      <c r="C180" s="21">
        <v>1</v>
      </c>
      <c r="D180" t="s">
        <v>1079</v>
      </c>
      <c r="F180" t="s">
        <v>1079</v>
      </c>
      <c r="G180" s="3" t="str">
        <f t="shared" si="56"/>
        <v>PN</v>
      </c>
      <c r="H180" t="str">
        <f t="shared" ref="H180" si="59">MID(D180,12,3)</f>
        <v>03B</v>
      </c>
      <c r="I180" t="str">
        <f>VLOOKUP(G180,NTypes!A$2:B$31,2,FALSE)</f>
        <v>Primary Node</v>
      </c>
      <c r="J180" s="5" t="str">
        <f t="shared" ref="J180" si="60">H180</f>
        <v>03B</v>
      </c>
      <c r="K180" t="str">
        <f>VLOOKUP(A180,Subsites!A$2:G$59,7,FALSE)</f>
        <v>Regional Axial Ashes</v>
      </c>
      <c r="L180" t="str">
        <f t="shared" ref="L180" si="61">I180 &amp; IF(ISBLANK(J180),""," " &amp; J180)</f>
        <v>Primary Node 03B</v>
      </c>
      <c r="M180" t="str">
        <f t="shared" si="30"/>
        <v>Primary Node 03B - Regional Axial Ashes</v>
      </c>
      <c r="N180" t="s">
        <v>11</v>
      </c>
      <c r="O180" t="s">
        <v>12</v>
      </c>
      <c r="P180" t="s">
        <v>435</v>
      </c>
      <c r="Q180" t="s">
        <v>635</v>
      </c>
      <c r="S180" s="14">
        <v>41153</v>
      </c>
      <c r="T180" s="14">
        <v>41153</v>
      </c>
      <c r="U180" t="s">
        <v>1213</v>
      </c>
      <c r="W180" s="3" t="s">
        <v>1112</v>
      </c>
      <c r="X180" t="s">
        <v>1078</v>
      </c>
      <c r="Y180" s="3" t="s">
        <v>841</v>
      </c>
    </row>
    <row r="181" spans="1:25">
      <c r="A181" t="s">
        <v>298</v>
      </c>
      <c r="D181" t="s">
        <v>75</v>
      </c>
      <c r="E181" t="s">
        <v>1079</v>
      </c>
      <c r="F181" t="s">
        <v>1079</v>
      </c>
      <c r="G181" s="3" t="str">
        <f t="shared" si="56"/>
        <v>ID</v>
      </c>
      <c r="H181" t="str">
        <f t="shared" si="57"/>
        <v>03A</v>
      </c>
      <c r="I181" t="str">
        <f>VLOOKUP(G181,NTypes!A$2:B$31,2,FALSE)</f>
        <v>IF box HD camera</v>
      </c>
      <c r="J181" s="5" t="str">
        <f t="shared" si="58"/>
        <v>03A</v>
      </c>
      <c r="K181" t="str">
        <f>VLOOKUP(A181,Subsites!A$2:G$59,7,FALSE)</f>
        <v>Regional Axial Ashes</v>
      </c>
      <c r="L181" t="str">
        <f t="shared" si="36"/>
        <v>IF box HD camera 03A</v>
      </c>
      <c r="M181" t="str">
        <f t="shared" si="30"/>
        <v>IF box HD camera 03A - Regional Axial Ashes</v>
      </c>
      <c r="N181" t="s">
        <v>76</v>
      </c>
      <c r="O181" t="s">
        <v>12</v>
      </c>
      <c r="P181" t="s">
        <v>435</v>
      </c>
      <c r="Q181" t="s">
        <v>635</v>
      </c>
      <c r="S181" s="14">
        <v>41487</v>
      </c>
      <c r="T181" s="14">
        <v>41516</v>
      </c>
      <c r="U181" t="s">
        <v>845</v>
      </c>
      <c r="X181" t="s">
        <v>1079</v>
      </c>
      <c r="Y181" s="8" t="s">
        <v>451</v>
      </c>
    </row>
    <row r="182" spans="1:25">
      <c r="A182" t="s">
        <v>298</v>
      </c>
      <c r="C182" s="21">
        <v>1</v>
      </c>
      <c r="D182" t="s">
        <v>77</v>
      </c>
      <c r="E182" t="s">
        <v>328</v>
      </c>
      <c r="F182" t="s">
        <v>77</v>
      </c>
      <c r="G182" s="3" t="str">
        <f t="shared" ref="G182:G184" si="62">MID(D182,10,2)</f>
        <v>MJ</v>
      </c>
      <c r="H182" t="str">
        <f t="shared" ref="H182:H184" si="63">MID(D182,12,3)</f>
        <v>03B</v>
      </c>
      <c r="I182" t="str">
        <f>VLOOKUP(G182,NTypes!A$2:B$31,2,FALSE)</f>
        <v>Medium Power JBox</v>
      </c>
      <c r="J182" s="5" t="str">
        <f t="shared" ref="J182:J184" si="64">H182</f>
        <v>03B</v>
      </c>
      <c r="K182" t="str">
        <f>VLOOKUP(A182,Subsites!A$2:G$59,7,FALSE)</f>
        <v>Regional Axial Ashes</v>
      </c>
      <c r="L182" t="str">
        <f t="shared" ref="L182:L184" si="65">I182 &amp; IF(ISBLANK(J182),""," " &amp; J182)</f>
        <v>Medium Power JBox 03B</v>
      </c>
      <c r="M182" t="str">
        <f t="shared" si="30"/>
        <v>Medium Power JBox 03B - Regional Axial Ashes</v>
      </c>
      <c r="N182" t="s">
        <v>11</v>
      </c>
      <c r="O182" t="s">
        <v>12</v>
      </c>
      <c r="P182" t="s">
        <v>435</v>
      </c>
      <c r="Q182" t="s">
        <v>635</v>
      </c>
      <c r="S182" s="14">
        <v>41487</v>
      </c>
      <c r="T182" s="14">
        <v>41516</v>
      </c>
      <c r="U182" t="s">
        <v>845</v>
      </c>
      <c r="W182" s="3" t="s">
        <v>439</v>
      </c>
      <c r="X182" t="s">
        <v>1079</v>
      </c>
      <c r="Y182" s="3" t="s">
        <v>442</v>
      </c>
    </row>
    <row r="183" spans="1:25">
      <c r="A183" t="s">
        <v>302</v>
      </c>
      <c r="B183" t="s">
        <v>822</v>
      </c>
      <c r="C183" s="21">
        <v>1</v>
      </c>
      <c r="D183" t="s">
        <v>1078</v>
      </c>
      <c r="F183" t="s">
        <v>1078</v>
      </c>
      <c r="G183" s="3" t="str">
        <f t="shared" si="62"/>
        <v>PN</v>
      </c>
      <c r="H183" t="str">
        <f t="shared" si="63"/>
        <v>03A</v>
      </c>
      <c r="I183" t="str">
        <f>VLOOKUP(G183,NTypes!A$2:B$31,2,FALSE)</f>
        <v>Primary Node</v>
      </c>
      <c r="J183" s="5" t="str">
        <f t="shared" si="64"/>
        <v>03A</v>
      </c>
      <c r="K183" t="str">
        <f>VLOOKUP(A183,Subsites!A$2:G$59,7,FALSE)</f>
        <v>Regional Axial Base</v>
      </c>
      <c r="L183" t="str">
        <f t="shared" si="65"/>
        <v>Primary Node 03A</v>
      </c>
      <c r="M183" t="str">
        <f t="shared" si="30"/>
        <v>Primary Node 03A - Regional Axial Base</v>
      </c>
      <c r="N183" t="s">
        <v>11</v>
      </c>
      <c r="O183" t="s">
        <v>12</v>
      </c>
      <c r="P183" t="s">
        <v>435</v>
      </c>
      <c r="Q183" t="s">
        <v>635</v>
      </c>
      <c r="S183" s="14">
        <v>41153</v>
      </c>
      <c r="T183" s="14">
        <v>41153</v>
      </c>
      <c r="U183" t="s">
        <v>1213</v>
      </c>
      <c r="W183" s="3" t="s">
        <v>1112</v>
      </c>
      <c r="X183" t="s">
        <v>1081</v>
      </c>
      <c r="Y183" s="3" t="s">
        <v>841</v>
      </c>
    </row>
    <row r="184" spans="1:25">
      <c r="A184" t="s">
        <v>302</v>
      </c>
      <c r="B184" t="s">
        <v>822</v>
      </c>
      <c r="C184" s="21">
        <v>1</v>
      </c>
      <c r="D184" t="s">
        <v>1072</v>
      </c>
      <c r="F184" t="s">
        <v>1072</v>
      </c>
      <c r="G184" s="3" t="str">
        <f t="shared" si="62"/>
        <v>LV</v>
      </c>
      <c r="H184" t="str">
        <f t="shared" si="63"/>
        <v>03A</v>
      </c>
      <c r="I184" t="str">
        <f>VLOOKUP(G184,NTypes!A$2:B$31,2,FALSE)</f>
        <v>Low Voltage Node</v>
      </c>
      <c r="J184" s="5" t="str">
        <f t="shared" si="64"/>
        <v>03A</v>
      </c>
      <c r="K184" t="str">
        <f>VLOOKUP(A184,Subsites!A$2:G$59,7,FALSE)</f>
        <v>Regional Axial Base</v>
      </c>
      <c r="L184" t="str">
        <f t="shared" si="65"/>
        <v>Low Voltage Node 03A</v>
      </c>
      <c r="M184" t="str">
        <f t="shared" si="30"/>
        <v>Low Voltage Node 03A - Regional Axial Base</v>
      </c>
      <c r="N184" t="s">
        <v>11</v>
      </c>
      <c r="O184" t="s">
        <v>12</v>
      </c>
      <c r="P184" t="s">
        <v>435</v>
      </c>
      <c r="Q184" t="s">
        <v>635</v>
      </c>
      <c r="S184" s="14">
        <v>41852</v>
      </c>
      <c r="T184" s="14">
        <v>41852</v>
      </c>
      <c r="U184" s="32" t="s">
        <v>1217</v>
      </c>
      <c r="W184" s="3" t="s">
        <v>439</v>
      </c>
      <c r="X184" t="s">
        <v>1078</v>
      </c>
      <c r="Y184" s="3" t="s">
        <v>442</v>
      </c>
    </row>
    <row r="185" spans="1:25">
      <c r="A185" t="s">
        <v>302</v>
      </c>
      <c r="C185" s="21">
        <v>1</v>
      </c>
      <c r="D185" t="s">
        <v>78</v>
      </c>
      <c r="E185" t="s">
        <v>328</v>
      </c>
      <c r="F185" t="s">
        <v>78</v>
      </c>
      <c r="G185" s="3" t="str">
        <f t="shared" si="56"/>
        <v>MJ</v>
      </c>
      <c r="H185" t="str">
        <f t="shared" si="57"/>
        <v>03A</v>
      </c>
      <c r="I185" t="str">
        <f>VLOOKUP(G185,NTypes!A$2:B$31,2,FALSE)</f>
        <v>Medium Power JBox</v>
      </c>
      <c r="J185" s="5" t="str">
        <f t="shared" si="58"/>
        <v>03A</v>
      </c>
      <c r="K185" t="str">
        <f>VLOOKUP(A185,Subsites!A$2:G$59,7,FALSE)</f>
        <v>Regional Axial Base</v>
      </c>
      <c r="L185" t="str">
        <f t="shared" si="36"/>
        <v>Medium Power JBox 03A</v>
      </c>
      <c r="M185" t="str">
        <f t="shared" si="30"/>
        <v>Medium Power JBox 03A - Regional Axial Base</v>
      </c>
      <c r="N185" t="s">
        <v>11</v>
      </c>
      <c r="O185" t="s">
        <v>12</v>
      </c>
      <c r="P185" t="s">
        <v>435</v>
      </c>
      <c r="Q185" t="s">
        <v>635</v>
      </c>
      <c r="S185" s="14">
        <v>41487</v>
      </c>
      <c r="T185" s="14">
        <v>41516</v>
      </c>
      <c r="U185" t="s">
        <v>845</v>
      </c>
      <c r="W185" s="3" t="s">
        <v>439</v>
      </c>
      <c r="X185" t="s">
        <v>1078</v>
      </c>
      <c r="Y185" s="3" t="s">
        <v>461</v>
      </c>
    </row>
    <row r="186" spans="1:25">
      <c r="A186" t="s">
        <v>304</v>
      </c>
      <c r="C186" s="21">
        <v>1</v>
      </c>
      <c r="D186" t="s">
        <v>79</v>
      </c>
      <c r="E186" t="s">
        <v>328</v>
      </c>
      <c r="F186" t="s">
        <v>79</v>
      </c>
      <c r="G186" s="3" t="str">
        <f t="shared" si="56"/>
        <v>DP</v>
      </c>
      <c r="H186" t="str">
        <f t="shared" si="57"/>
        <v>03A</v>
      </c>
      <c r="I186" t="str">
        <f>VLOOKUP(G186,NTypes!A$2:B$31,2,FALSE)</f>
        <v>Deep Profiler</v>
      </c>
      <c r="J186" s="5" t="str">
        <f t="shared" si="58"/>
        <v>03A</v>
      </c>
      <c r="K186" t="str">
        <f>VLOOKUP(A186,Subsites!A$2:G$59,7,FALSE)</f>
        <v>Regional Axial Base Mooring</v>
      </c>
      <c r="L186" t="str">
        <f t="shared" si="36"/>
        <v>Deep Profiler 03A</v>
      </c>
      <c r="M186" t="str">
        <f t="shared" si="30"/>
        <v>Deep Profiler 03A - Regional Axial Base Mooring</v>
      </c>
      <c r="N186" t="s">
        <v>64</v>
      </c>
      <c r="O186" t="s">
        <v>12</v>
      </c>
      <c r="P186" t="s">
        <v>435</v>
      </c>
      <c r="Q186" t="s">
        <v>635</v>
      </c>
      <c r="S186" s="14"/>
      <c r="T186" s="14"/>
      <c r="W186" s="3"/>
      <c r="X186" t="s">
        <v>1072</v>
      </c>
      <c r="Y186" s="3"/>
    </row>
    <row r="187" spans="1:25">
      <c r="A187" t="s">
        <v>304</v>
      </c>
      <c r="C187" s="21">
        <v>1</v>
      </c>
      <c r="D187" t="s">
        <v>80</v>
      </c>
      <c r="E187" t="s">
        <v>328</v>
      </c>
      <c r="F187" t="s">
        <v>80</v>
      </c>
      <c r="G187" s="3" t="str">
        <f t="shared" si="56"/>
        <v>LJ</v>
      </c>
      <c r="H187" t="str">
        <f t="shared" si="57"/>
        <v>03A</v>
      </c>
      <c r="I187" t="str">
        <f>VLOOKUP(G187,NTypes!A$2:B$31,2,FALSE)</f>
        <v>Low Power JBox</v>
      </c>
      <c r="J187" s="5" t="str">
        <f t="shared" si="58"/>
        <v>03A</v>
      </c>
      <c r="K187" t="str">
        <f>VLOOKUP(A187,Subsites!A$2:G$59,7,FALSE)</f>
        <v>Regional Axial Base Mooring</v>
      </c>
      <c r="L187" t="str">
        <f t="shared" si="36"/>
        <v>Low Power JBox 03A</v>
      </c>
      <c r="M187" t="str">
        <f t="shared" si="30"/>
        <v>Low Power JBox 03A - Regional Axial Base Mooring</v>
      </c>
      <c r="N187" t="s">
        <v>11</v>
      </c>
      <c r="O187" t="s">
        <v>12</v>
      </c>
      <c r="P187" t="s">
        <v>435</v>
      </c>
      <c r="Q187" t="s">
        <v>635</v>
      </c>
      <c r="S187" s="14"/>
      <c r="T187" s="14"/>
      <c r="W187" s="3" t="s">
        <v>439</v>
      </c>
      <c r="X187" t="s">
        <v>1072</v>
      </c>
      <c r="Y187" s="3" t="s">
        <v>450</v>
      </c>
    </row>
    <row r="188" spans="1:25">
      <c r="A188" t="s">
        <v>304</v>
      </c>
      <c r="C188" s="21">
        <v>1</v>
      </c>
      <c r="D188" t="s">
        <v>81</v>
      </c>
      <c r="F188" t="s">
        <v>81</v>
      </c>
      <c r="G188" s="3" t="str">
        <f t="shared" si="56"/>
        <v>PC</v>
      </c>
      <c r="H188" t="str">
        <f t="shared" si="57"/>
        <v>03A</v>
      </c>
      <c r="I188" t="str">
        <f>VLOOKUP(G188,NTypes!A$2:B$31,2,FALSE)</f>
        <v>200 m Platform</v>
      </c>
      <c r="J188" s="5" t="str">
        <f t="shared" si="58"/>
        <v>03A</v>
      </c>
      <c r="K188" t="str">
        <f>VLOOKUP(A188,Subsites!A$2:G$59,7,FALSE)</f>
        <v>Regional Axial Base Mooring</v>
      </c>
      <c r="L188" t="str">
        <f t="shared" si="36"/>
        <v>200 m Platform 03A</v>
      </c>
      <c r="M188" t="str">
        <f t="shared" si="30"/>
        <v>200 m Platform 03A - Regional Axial Base Mooring</v>
      </c>
      <c r="N188" t="s">
        <v>11</v>
      </c>
      <c r="O188" t="s">
        <v>12</v>
      </c>
      <c r="P188" t="s">
        <v>435</v>
      </c>
      <c r="Q188" t="s">
        <v>635</v>
      </c>
      <c r="S188" s="14"/>
      <c r="T188" s="14"/>
      <c r="W188" s="3" t="s">
        <v>439</v>
      </c>
      <c r="X188" t="s">
        <v>1072</v>
      </c>
      <c r="Y188" s="3" t="s">
        <v>442</v>
      </c>
    </row>
    <row r="189" spans="1:25">
      <c r="A189" t="s">
        <v>304</v>
      </c>
      <c r="B189" t="s">
        <v>822</v>
      </c>
      <c r="D189" t="s">
        <v>1073</v>
      </c>
      <c r="E189" t="s">
        <v>81</v>
      </c>
      <c r="F189" t="s">
        <v>81</v>
      </c>
      <c r="G189" s="3" t="str">
        <f t="shared" ref="G189" si="66">MID(D189,10,2)</f>
        <v>SC</v>
      </c>
      <c r="H189" t="str">
        <f t="shared" ref="H189" si="67">MID(D189,12,3)</f>
        <v>03A</v>
      </c>
      <c r="I189" t="str">
        <f>VLOOKUP(G189,NTypes!A$2:B$31,2,FALSE)</f>
        <v>Shallow Profiler</v>
      </c>
      <c r="J189" s="5" t="str">
        <f t="shared" ref="J189" si="68">H189</f>
        <v>03A</v>
      </c>
      <c r="K189" t="str">
        <f>VLOOKUP(A189,Subsites!A$2:G$59,7,FALSE)</f>
        <v>Regional Axial Base Mooring</v>
      </c>
      <c r="L189" t="str">
        <f t="shared" ref="L189" si="69">I189 &amp; IF(ISBLANK(J189),""," " &amp; J189)</f>
        <v>Shallow Profiler 03A</v>
      </c>
      <c r="M189" t="str">
        <f t="shared" si="30"/>
        <v>Shallow Profiler 03A - Regional Axial Base Mooring</v>
      </c>
      <c r="N189" t="s">
        <v>67</v>
      </c>
      <c r="O189" t="s">
        <v>12</v>
      </c>
      <c r="P189" t="s">
        <v>435</v>
      </c>
      <c r="Q189" t="s">
        <v>635</v>
      </c>
      <c r="S189" s="14"/>
      <c r="T189" s="14"/>
      <c r="W189" s="3" t="s">
        <v>439</v>
      </c>
      <c r="X189" t="s">
        <v>81</v>
      </c>
      <c r="Y189" s="3" t="s">
        <v>442</v>
      </c>
    </row>
    <row r="190" spans="1:25">
      <c r="A190" t="s">
        <v>304</v>
      </c>
      <c r="D190" t="s">
        <v>82</v>
      </c>
      <c r="E190" t="s">
        <v>81</v>
      </c>
      <c r="F190" t="s">
        <v>81</v>
      </c>
      <c r="G190" s="3" t="str">
        <f t="shared" si="56"/>
        <v>SF</v>
      </c>
      <c r="H190" t="str">
        <f t="shared" si="57"/>
        <v>03A</v>
      </c>
      <c r="I190" t="str">
        <f>VLOOKUP(G190,NTypes!A$2:B$31,2,FALSE)</f>
        <v>Shallow Profiler Science Float</v>
      </c>
      <c r="J190" s="5" t="str">
        <f t="shared" si="58"/>
        <v>03A</v>
      </c>
      <c r="K190" t="str">
        <f>VLOOKUP(A190,Subsites!A$2:G$59,7,FALSE)</f>
        <v>Regional Axial Base Mooring</v>
      </c>
      <c r="L190" t="str">
        <f t="shared" si="36"/>
        <v>Shallow Profiler Science Float 03A</v>
      </c>
      <c r="M190" t="str">
        <f t="shared" si="30"/>
        <v>Shallow Profiler Science Float 03A - Regional Axial Base Mooring</v>
      </c>
      <c r="N190" t="s">
        <v>67</v>
      </c>
      <c r="O190" t="s">
        <v>12</v>
      </c>
      <c r="P190" t="s">
        <v>435</v>
      </c>
      <c r="Q190" t="s">
        <v>635</v>
      </c>
      <c r="R190" s="23"/>
      <c r="S190" s="14"/>
      <c r="T190" s="14"/>
      <c r="W190" s="3" t="s">
        <v>439</v>
      </c>
      <c r="X190" t="s">
        <v>1073</v>
      </c>
      <c r="Y190" s="3" t="s">
        <v>446</v>
      </c>
    </row>
    <row r="191" spans="1:25">
      <c r="A191" t="s">
        <v>306</v>
      </c>
      <c r="C191" s="21">
        <v>1</v>
      </c>
      <c r="D191" t="s">
        <v>83</v>
      </c>
      <c r="E191" t="s">
        <v>328</v>
      </c>
      <c r="F191" t="s">
        <v>83</v>
      </c>
      <c r="G191" s="3" t="str">
        <f t="shared" si="56"/>
        <v>MJ</v>
      </c>
      <c r="H191" t="str">
        <f t="shared" si="57"/>
        <v>03F</v>
      </c>
      <c r="I191" t="str">
        <f>VLOOKUP(G191,NTypes!A$2:B$31,2,FALSE)</f>
        <v>Medium Power JBox</v>
      </c>
      <c r="J191" s="5" t="str">
        <f t="shared" si="58"/>
        <v>03F</v>
      </c>
      <c r="K191" t="str">
        <f>VLOOKUP(A191,Subsites!A$2:G$59,7,FALSE)</f>
        <v>Regional Axial Central Caldera</v>
      </c>
      <c r="L191" t="str">
        <f t="shared" si="36"/>
        <v>Medium Power JBox 03F</v>
      </c>
      <c r="M191" t="str">
        <f t="shared" si="30"/>
        <v>Medium Power JBox 03F - Regional Axial Central Caldera</v>
      </c>
      <c r="N191" t="s">
        <v>11</v>
      </c>
      <c r="O191" t="s">
        <v>12</v>
      </c>
      <c r="P191" t="s">
        <v>435</v>
      </c>
      <c r="Q191" t="s">
        <v>635</v>
      </c>
      <c r="S191" s="14">
        <v>41487</v>
      </c>
      <c r="T191" s="14">
        <v>41516</v>
      </c>
      <c r="U191" t="s">
        <v>845</v>
      </c>
      <c r="W191" s="3" t="s">
        <v>439</v>
      </c>
      <c r="X191" t="s">
        <v>1079</v>
      </c>
      <c r="Y191" s="3" t="s">
        <v>439</v>
      </c>
    </row>
    <row r="192" spans="1:25">
      <c r="A192" t="s">
        <v>308</v>
      </c>
      <c r="C192" s="21">
        <v>1</v>
      </c>
      <c r="D192" t="s">
        <v>84</v>
      </c>
      <c r="E192" t="s">
        <v>328</v>
      </c>
      <c r="F192" t="s">
        <v>84</v>
      </c>
      <c r="G192" s="3" t="str">
        <f t="shared" si="56"/>
        <v>MJ</v>
      </c>
      <c r="H192" t="str">
        <f t="shared" si="57"/>
        <v>03E</v>
      </c>
      <c r="I192" t="str">
        <f>VLOOKUP(G192,NTypes!A$2:B$31,2,FALSE)</f>
        <v>Medium Power JBox</v>
      </c>
      <c r="J192" s="5" t="str">
        <f t="shared" si="58"/>
        <v>03E</v>
      </c>
      <c r="K192" t="str">
        <f>VLOOKUP(A192,Subsites!A$2:G$59,7,FALSE)</f>
        <v>Regional Axial Eastern Caldera</v>
      </c>
      <c r="L192" t="str">
        <f t="shared" si="36"/>
        <v>Medium Power JBox 03E</v>
      </c>
      <c r="M192" t="str">
        <f t="shared" si="30"/>
        <v>Medium Power JBox 03E - Regional Axial Eastern Caldera</v>
      </c>
      <c r="N192" t="s">
        <v>11</v>
      </c>
      <c r="O192" t="s">
        <v>12</v>
      </c>
      <c r="P192" t="s">
        <v>435</v>
      </c>
      <c r="Q192" t="s">
        <v>635</v>
      </c>
      <c r="S192" s="14">
        <v>41487</v>
      </c>
      <c r="T192" s="14">
        <v>41516</v>
      </c>
      <c r="U192" t="s">
        <v>845</v>
      </c>
      <c r="W192" s="3" t="s">
        <v>439</v>
      </c>
      <c r="X192" t="s">
        <v>1079</v>
      </c>
      <c r="Y192" s="3" t="s">
        <v>450</v>
      </c>
    </row>
    <row r="193" spans="1:25">
      <c r="A193" t="s">
        <v>310</v>
      </c>
      <c r="C193" s="21">
        <v>1</v>
      </c>
      <c r="D193" t="s">
        <v>85</v>
      </c>
      <c r="E193" t="s">
        <v>328</v>
      </c>
      <c r="F193" t="s">
        <v>85</v>
      </c>
      <c r="G193" s="3" t="str">
        <f t="shared" si="56"/>
        <v>MJ</v>
      </c>
      <c r="H193" t="str">
        <f t="shared" si="57"/>
        <v>03C</v>
      </c>
      <c r="I193" t="str">
        <f>VLOOKUP(G193,NTypes!A$2:B$31,2,FALSE)</f>
        <v>Medium Power JBox</v>
      </c>
      <c r="J193" s="5" t="str">
        <f t="shared" si="58"/>
        <v>03C</v>
      </c>
      <c r="K193" t="str">
        <f>VLOOKUP(A193,Subsites!A$2:G$59,7,FALSE)</f>
        <v>Regional Axial International District</v>
      </c>
      <c r="L193" t="str">
        <f t="shared" si="36"/>
        <v>Medium Power JBox 03C</v>
      </c>
      <c r="M193" t="str">
        <f t="shared" si="30"/>
        <v>Medium Power JBox 03C - Regional Axial International District</v>
      </c>
      <c r="N193" t="s">
        <v>11</v>
      </c>
      <c r="O193" t="s">
        <v>12</v>
      </c>
      <c r="P193" t="s">
        <v>435</v>
      </c>
      <c r="Q193" t="s">
        <v>635</v>
      </c>
      <c r="S193" s="14">
        <v>41487</v>
      </c>
      <c r="T193" s="14">
        <v>41516</v>
      </c>
      <c r="U193" t="s">
        <v>845</v>
      </c>
      <c r="W193" s="3" t="s">
        <v>439</v>
      </c>
      <c r="X193" t="s">
        <v>1079</v>
      </c>
      <c r="Y193" s="3" t="s">
        <v>461</v>
      </c>
    </row>
    <row r="194" spans="1:25">
      <c r="A194" t="s">
        <v>312</v>
      </c>
      <c r="C194" s="21">
        <v>1</v>
      </c>
      <c r="D194" t="s">
        <v>86</v>
      </c>
      <c r="E194" t="s">
        <v>328</v>
      </c>
      <c r="F194" t="s">
        <v>86</v>
      </c>
      <c r="G194" s="3" t="str">
        <f t="shared" si="56"/>
        <v>MJ</v>
      </c>
      <c r="H194" t="str">
        <f t="shared" si="57"/>
        <v>03D</v>
      </c>
      <c r="I194" t="str">
        <f>VLOOKUP(G194,NTypes!A$2:B$31,2,FALSE)</f>
        <v>Medium Power JBox</v>
      </c>
      <c r="J194" s="5" t="str">
        <f t="shared" si="58"/>
        <v>03D</v>
      </c>
      <c r="K194" t="str">
        <f>VLOOKUP(A194,Subsites!A$2:G$59,7,FALSE)</f>
        <v>Regional Axial International District</v>
      </c>
      <c r="L194" t="str">
        <f t="shared" si="36"/>
        <v>Medium Power JBox 03D</v>
      </c>
      <c r="M194" t="str">
        <f t="shared" si="30"/>
        <v>Medium Power JBox 03D - Regional Axial International District</v>
      </c>
      <c r="N194" t="s">
        <v>11</v>
      </c>
      <c r="O194" t="s">
        <v>12</v>
      </c>
      <c r="P194" t="s">
        <v>435</v>
      </c>
      <c r="Q194" t="s">
        <v>635</v>
      </c>
      <c r="S194" s="14">
        <v>41487</v>
      </c>
      <c r="T194" s="14">
        <v>41516</v>
      </c>
      <c r="U194" t="s">
        <v>845</v>
      </c>
      <c r="W194" s="3" t="s">
        <v>439</v>
      </c>
      <c r="X194" t="s">
        <v>1079</v>
      </c>
      <c r="Y194" s="3" t="s">
        <v>446</v>
      </c>
    </row>
    <row r="195" spans="1:25">
      <c r="A195" t="s">
        <v>717</v>
      </c>
      <c r="B195" t="s">
        <v>822</v>
      </c>
      <c r="C195" s="21">
        <v>1</v>
      </c>
      <c r="D195" t="s">
        <v>1081</v>
      </c>
      <c r="F195" t="s">
        <v>1081</v>
      </c>
      <c r="G195" s="3" t="str">
        <f t="shared" ref="G195" si="70">MID(D195,10,2)</f>
        <v>PN</v>
      </c>
      <c r="H195" t="str">
        <f t="shared" ref="H195" si="71">MID(D195,12,3)</f>
        <v>05A</v>
      </c>
      <c r="I195" t="str">
        <f>VLOOKUP(G195,NTypes!A$2:B$31,2,FALSE)</f>
        <v>Primary Node</v>
      </c>
      <c r="J195" s="5" t="str">
        <f t="shared" ref="J195" si="72">H195</f>
        <v>05A</v>
      </c>
      <c r="K195" t="str">
        <f>VLOOKUP(A195,Subsites!A$2:G$59,7,FALSE)</f>
        <v>Regional Mid Plate</v>
      </c>
      <c r="L195" t="str">
        <f t="shared" ref="L195" si="73">I195 &amp; IF(ISBLANK(J195),""," " &amp; J195)</f>
        <v>Primary Node 05A</v>
      </c>
      <c r="M195" t="str">
        <f t="shared" ref="M195" si="74">L195 &amp; " - " &amp; K195</f>
        <v>Primary Node 05A - Regional Mid Plate</v>
      </c>
      <c r="N195" t="s">
        <v>11</v>
      </c>
      <c r="O195" t="s">
        <v>12</v>
      </c>
      <c r="P195" t="s">
        <v>435</v>
      </c>
      <c r="Q195" t="s">
        <v>635</v>
      </c>
      <c r="S195" s="14">
        <v>41153</v>
      </c>
      <c r="T195" s="14">
        <v>41153</v>
      </c>
      <c r="U195" t="s">
        <v>1213</v>
      </c>
      <c r="W195" s="3" t="s">
        <v>1112</v>
      </c>
      <c r="X195" t="s">
        <v>1085</v>
      </c>
      <c r="Y195" s="22" t="s">
        <v>837</v>
      </c>
    </row>
  </sheetData>
  <autoFilter ref="A1:R195"/>
  <sortState ref="A2:Q173">
    <sortCondition ref="A2:A173"/>
    <sortCondition ref="C2:C173"/>
    <sortCondition ref="D2:D173"/>
    <sortCondition ref="I2:I17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D5" sqref="D5"/>
    </sheetView>
  </sheetViews>
  <sheetFormatPr baseColWidth="10" defaultRowHeight="15" x14ac:dyDescent="0"/>
  <cols>
    <col min="2" max="2" width="29" bestFit="1" customWidth="1"/>
    <col min="3" max="3" width="29" customWidth="1"/>
    <col min="4" max="4" width="30.1640625" customWidth="1"/>
    <col min="9" max="9" width="31.6640625" bestFit="1" customWidth="1"/>
  </cols>
  <sheetData>
    <row r="1" spans="1:9" s="1" customFormat="1">
      <c r="A1" s="4" t="s">
        <v>313</v>
      </c>
      <c r="B1" s="4" t="s">
        <v>100</v>
      </c>
      <c r="C1" s="4" t="s">
        <v>630</v>
      </c>
      <c r="D1" s="4" t="s">
        <v>833</v>
      </c>
      <c r="E1" s="4" t="s">
        <v>561</v>
      </c>
      <c r="F1" s="4" t="s">
        <v>571</v>
      </c>
      <c r="G1" s="4" t="s">
        <v>573</v>
      </c>
      <c r="H1" s="1" t="s">
        <v>634</v>
      </c>
      <c r="I1" s="1" t="s">
        <v>636</v>
      </c>
    </row>
    <row r="2" spans="1:9">
      <c r="A2" s="3" t="s">
        <v>244</v>
      </c>
      <c r="B2" s="3" t="s">
        <v>245</v>
      </c>
      <c r="C2" t="s">
        <v>1097</v>
      </c>
      <c r="D2" s="3" t="s">
        <v>245</v>
      </c>
      <c r="E2" s="3" t="s">
        <v>569</v>
      </c>
      <c r="F2" s="3" t="s">
        <v>572</v>
      </c>
      <c r="G2" s="3"/>
    </row>
    <row r="3" spans="1:9">
      <c r="A3" s="3" t="s">
        <v>125</v>
      </c>
      <c r="B3" s="3" t="s">
        <v>127</v>
      </c>
      <c r="C3" t="s">
        <v>1098</v>
      </c>
      <c r="D3" s="3" t="s">
        <v>127</v>
      </c>
      <c r="E3" s="3" t="s">
        <v>569</v>
      </c>
      <c r="F3" s="3"/>
      <c r="G3" s="3"/>
      <c r="H3" s="3" t="s">
        <v>635</v>
      </c>
    </row>
    <row r="4" spans="1:9">
      <c r="A4" s="3" t="s">
        <v>121</v>
      </c>
      <c r="B4" s="3" t="s">
        <v>563</v>
      </c>
      <c r="D4" s="3" t="s">
        <v>563</v>
      </c>
      <c r="E4" s="3" t="s">
        <v>569</v>
      </c>
      <c r="F4" s="3"/>
      <c r="G4" s="3"/>
      <c r="H4" s="3" t="s">
        <v>635</v>
      </c>
    </row>
    <row r="5" spans="1:9">
      <c r="A5" s="3" t="s">
        <v>278</v>
      </c>
      <c r="B5" s="3" t="s">
        <v>279</v>
      </c>
      <c r="C5" t="s">
        <v>279</v>
      </c>
      <c r="D5" s="3" t="s">
        <v>279</v>
      </c>
      <c r="E5" s="3" t="s">
        <v>569</v>
      </c>
      <c r="F5" s="3"/>
      <c r="G5" s="3"/>
    </row>
    <row r="6" spans="1:9">
      <c r="A6" t="s">
        <v>1053</v>
      </c>
      <c r="B6" t="s">
        <v>1054</v>
      </c>
      <c r="C6" t="s">
        <v>1054</v>
      </c>
      <c r="D6" t="s">
        <v>1054</v>
      </c>
      <c r="E6" s="3"/>
      <c r="F6" s="3"/>
      <c r="G6" s="3"/>
    </row>
    <row r="7" spans="1:9">
      <c r="A7" s="3" t="s">
        <v>202</v>
      </c>
      <c r="B7" s="3" t="s">
        <v>568</v>
      </c>
      <c r="D7" s="3" t="s">
        <v>568</v>
      </c>
      <c r="E7" s="3" t="s">
        <v>569</v>
      </c>
      <c r="F7" s="3"/>
      <c r="G7" s="3"/>
      <c r="H7" s="3" t="s">
        <v>635</v>
      </c>
    </row>
    <row r="8" spans="1:9">
      <c r="A8" s="3" t="s">
        <v>560</v>
      </c>
      <c r="B8" s="3" t="s">
        <v>570</v>
      </c>
      <c r="C8" t="s">
        <v>1099</v>
      </c>
      <c r="D8" s="3" t="s">
        <v>570</v>
      </c>
      <c r="E8" s="3" t="s">
        <v>569</v>
      </c>
      <c r="F8" s="3" t="s">
        <v>572</v>
      </c>
      <c r="G8" s="3"/>
    </row>
    <row r="9" spans="1:9">
      <c r="A9" s="3" t="s">
        <v>195</v>
      </c>
      <c r="B9" s="3" t="s">
        <v>567</v>
      </c>
      <c r="D9" s="3" t="s">
        <v>567</v>
      </c>
      <c r="E9" s="3" t="s">
        <v>569</v>
      </c>
      <c r="F9" s="3"/>
      <c r="G9" s="3"/>
      <c r="H9" s="3" t="s">
        <v>635</v>
      </c>
    </row>
    <row r="10" spans="1:9">
      <c r="A10" s="3" t="s">
        <v>150</v>
      </c>
      <c r="B10" s="3" t="s">
        <v>565</v>
      </c>
      <c r="D10" s="3" t="s">
        <v>565</v>
      </c>
      <c r="E10" s="3" t="s">
        <v>569</v>
      </c>
      <c r="F10" s="3"/>
      <c r="G10" s="3"/>
      <c r="H10" s="3" t="s">
        <v>635</v>
      </c>
    </row>
    <row r="11" spans="1:9">
      <c r="A11" s="3" t="s">
        <v>299</v>
      </c>
      <c r="B11" s="3" t="s">
        <v>300</v>
      </c>
      <c r="C11" t="s">
        <v>300</v>
      </c>
      <c r="D11" s="3" t="s">
        <v>300</v>
      </c>
      <c r="E11" s="3" t="s">
        <v>569</v>
      </c>
      <c r="F11" s="3"/>
      <c r="G11" s="3"/>
    </row>
    <row r="12" spans="1:9">
      <c r="A12" s="3" t="s">
        <v>287</v>
      </c>
      <c r="B12" s="3" t="s">
        <v>1101</v>
      </c>
      <c r="C12" t="s">
        <v>288</v>
      </c>
      <c r="D12" s="3" t="s">
        <v>1101</v>
      </c>
      <c r="E12" s="3" t="s">
        <v>569</v>
      </c>
      <c r="F12" s="3"/>
      <c r="G12" s="3" t="s">
        <v>639</v>
      </c>
      <c r="I12" s="3" t="s">
        <v>638</v>
      </c>
    </row>
    <row r="13" spans="1:9">
      <c r="A13" t="s">
        <v>660</v>
      </c>
      <c r="B13" t="s">
        <v>1055</v>
      </c>
      <c r="C13" t="s">
        <v>1055</v>
      </c>
      <c r="D13" t="s">
        <v>1055</v>
      </c>
      <c r="E13" s="3"/>
      <c r="F13" s="3"/>
      <c r="G13" s="3"/>
      <c r="I13" s="3"/>
    </row>
    <row r="14" spans="1:9">
      <c r="A14" s="3" t="s">
        <v>112</v>
      </c>
      <c r="B14" s="3" t="s">
        <v>562</v>
      </c>
      <c r="D14" s="3" t="s">
        <v>562</v>
      </c>
      <c r="E14" s="3" t="s">
        <v>569</v>
      </c>
      <c r="F14" s="3"/>
      <c r="G14" s="3"/>
      <c r="H14" s="3" t="s">
        <v>635</v>
      </c>
    </row>
    <row r="15" spans="1:9">
      <c r="A15" s="3" t="s">
        <v>314</v>
      </c>
      <c r="B15" s="3" t="s">
        <v>315</v>
      </c>
      <c r="C15" t="s">
        <v>315</v>
      </c>
      <c r="D15" s="3" t="s">
        <v>315</v>
      </c>
      <c r="E15" s="3"/>
      <c r="F15" s="3"/>
      <c r="G15" s="3" t="s">
        <v>639</v>
      </c>
    </row>
    <row r="16" spans="1:9">
      <c r="A16" s="3" t="s">
        <v>291</v>
      </c>
      <c r="B16" t="s">
        <v>1100</v>
      </c>
      <c r="C16" t="s">
        <v>292</v>
      </c>
      <c r="D16" t="s">
        <v>1100</v>
      </c>
      <c r="E16" s="3" t="s">
        <v>569</v>
      </c>
      <c r="F16" s="3"/>
      <c r="G16" s="3" t="s">
        <v>639</v>
      </c>
      <c r="I16" s="3" t="s">
        <v>637</v>
      </c>
    </row>
    <row r="17" spans="1:9">
      <c r="A17" s="3" t="s">
        <v>322</v>
      </c>
      <c r="B17" s="3" t="s">
        <v>323</v>
      </c>
      <c r="C17" t="s">
        <v>323</v>
      </c>
      <c r="D17" s="3" t="s">
        <v>323</v>
      </c>
      <c r="E17" s="3"/>
      <c r="F17" s="3"/>
      <c r="G17" s="3" t="s">
        <v>639</v>
      </c>
    </row>
    <row r="18" spans="1:9">
      <c r="A18" s="3" t="s">
        <v>280</v>
      </c>
      <c r="B18" t="s">
        <v>1054</v>
      </c>
      <c r="C18" t="s">
        <v>281</v>
      </c>
      <c r="D18" t="s">
        <v>1054</v>
      </c>
      <c r="E18" s="3" t="s">
        <v>569</v>
      </c>
      <c r="F18" s="3"/>
      <c r="G18" s="3"/>
    </row>
    <row r="19" spans="1:9">
      <c r="A19" t="s">
        <v>838</v>
      </c>
      <c r="B19" t="s">
        <v>1056</v>
      </c>
      <c r="C19" t="s">
        <v>1056</v>
      </c>
      <c r="D19" t="s">
        <v>1056</v>
      </c>
      <c r="E19" s="3"/>
      <c r="F19" s="3"/>
      <c r="G19" s="3"/>
    </row>
    <row r="20" spans="1:9">
      <c r="A20" t="s">
        <v>1057</v>
      </c>
      <c r="B20" t="s">
        <v>561</v>
      </c>
      <c r="C20" t="s">
        <v>561</v>
      </c>
      <c r="D20" t="s">
        <v>561</v>
      </c>
      <c r="E20" s="3"/>
      <c r="F20" s="3"/>
      <c r="G20" s="3"/>
    </row>
    <row r="21" spans="1:9">
      <c r="A21" s="3" t="s">
        <v>632</v>
      </c>
      <c r="B21" s="3" t="s">
        <v>566</v>
      </c>
      <c r="D21" s="3" t="s">
        <v>566</v>
      </c>
      <c r="E21" t="s">
        <v>569</v>
      </c>
      <c r="H21" t="s">
        <v>635</v>
      </c>
    </row>
    <row r="22" spans="1:9">
      <c r="A22" t="s">
        <v>657</v>
      </c>
      <c r="B22" t="s">
        <v>1058</v>
      </c>
      <c r="C22" t="s">
        <v>1058</v>
      </c>
      <c r="D22" t="s">
        <v>1058</v>
      </c>
      <c r="E22" s="3" t="s">
        <v>569</v>
      </c>
    </row>
    <row r="23" spans="1:9">
      <c r="A23" t="s">
        <v>316</v>
      </c>
      <c r="B23" t="s">
        <v>317</v>
      </c>
      <c r="C23" t="s">
        <v>317</v>
      </c>
      <c r="D23" t="s">
        <v>317</v>
      </c>
      <c r="E23" s="3"/>
      <c r="F23" s="3"/>
      <c r="G23" s="3" t="s">
        <v>639</v>
      </c>
    </row>
    <row r="24" spans="1:9">
      <c r="A24" t="s">
        <v>318</v>
      </c>
      <c r="B24" t="s">
        <v>319</v>
      </c>
      <c r="C24" t="s">
        <v>319</v>
      </c>
      <c r="D24" t="s">
        <v>319</v>
      </c>
      <c r="E24" s="3"/>
      <c r="F24" s="3"/>
      <c r="G24" s="3" t="s">
        <v>639</v>
      </c>
    </row>
    <row r="25" spans="1:9">
      <c r="A25" t="s">
        <v>663</v>
      </c>
      <c r="B25" t="s">
        <v>1102</v>
      </c>
      <c r="C25" t="s">
        <v>1059</v>
      </c>
      <c r="D25" t="s">
        <v>1102</v>
      </c>
      <c r="E25" s="3" t="s">
        <v>569</v>
      </c>
      <c r="F25" s="3"/>
      <c r="G25" s="3"/>
    </row>
    <row r="26" spans="1:9">
      <c r="A26" t="s">
        <v>282</v>
      </c>
      <c r="B26" t="s">
        <v>283</v>
      </c>
      <c r="C26" t="s">
        <v>283</v>
      </c>
      <c r="D26" t="s">
        <v>283</v>
      </c>
      <c r="E26" s="3" t="s">
        <v>569</v>
      </c>
      <c r="F26" s="3"/>
      <c r="G26" s="3"/>
      <c r="H26" s="3" t="s">
        <v>635</v>
      </c>
    </row>
    <row r="27" spans="1:9">
      <c r="A27" t="s">
        <v>1087</v>
      </c>
      <c r="B27" t="s">
        <v>721</v>
      </c>
      <c r="D27" t="s">
        <v>721</v>
      </c>
      <c r="E27" s="3"/>
      <c r="F27" s="3"/>
      <c r="G27" s="3" t="s">
        <v>639</v>
      </c>
      <c r="H27" s="3" t="s">
        <v>635</v>
      </c>
      <c r="I27" s="3" t="s">
        <v>1088</v>
      </c>
    </row>
    <row r="28" spans="1:9">
      <c r="A28" s="3" t="s">
        <v>132</v>
      </c>
      <c r="B28" s="3" t="s">
        <v>564</v>
      </c>
      <c r="D28" s="3" t="s">
        <v>564</v>
      </c>
      <c r="E28" s="3"/>
      <c r="F28" s="3"/>
      <c r="G28" s="3"/>
      <c r="H28" s="3"/>
    </row>
    <row r="29" spans="1:9">
      <c r="A29" t="s">
        <v>320</v>
      </c>
      <c r="B29" t="s">
        <v>321</v>
      </c>
      <c r="C29" t="s">
        <v>321</v>
      </c>
      <c r="D29" t="s">
        <v>321</v>
      </c>
      <c r="E29" s="3"/>
      <c r="F29" s="3"/>
      <c r="G29" s="3" t="s">
        <v>639</v>
      </c>
    </row>
    <row r="30" spans="1:9">
      <c r="A30" t="s">
        <v>674</v>
      </c>
      <c r="B30" t="s">
        <v>1086</v>
      </c>
      <c r="D30" t="s">
        <v>1086</v>
      </c>
      <c r="E30" s="3" t="s">
        <v>569</v>
      </c>
      <c r="F30" s="3"/>
      <c r="G30" s="3"/>
      <c r="H30" s="3" t="s">
        <v>635</v>
      </c>
      <c r="I30" s="3" t="s">
        <v>1088</v>
      </c>
    </row>
    <row r="31" spans="1:9">
      <c r="A31" t="s">
        <v>158</v>
      </c>
      <c r="B31" t="s">
        <v>1060</v>
      </c>
      <c r="C31" t="s">
        <v>1060</v>
      </c>
      <c r="D31" t="s">
        <v>1060</v>
      </c>
      <c r="E31" s="3"/>
      <c r="F31" s="3"/>
      <c r="G31" s="3" t="s">
        <v>639</v>
      </c>
    </row>
  </sheetData>
  <sortState ref="A2:E23">
    <sortCondition ref="A2:A23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C2" sqref="C2"/>
    </sheetView>
  </sheetViews>
  <sheetFormatPr baseColWidth="10" defaultRowHeight="15" x14ac:dyDescent="0"/>
  <cols>
    <col min="2" max="2" width="37" customWidth="1"/>
    <col min="6" max="6" width="15.83203125" customWidth="1"/>
    <col min="8" max="8" width="16" customWidth="1"/>
    <col min="9" max="9" width="12" customWidth="1"/>
    <col min="11" max="11" width="17.5" style="3" customWidth="1"/>
  </cols>
  <sheetData>
    <row r="1" spans="1:11" s="1" customFormat="1">
      <c r="A1" s="1" t="s">
        <v>1040</v>
      </c>
      <c r="B1" s="1" t="s">
        <v>630</v>
      </c>
      <c r="K1" s="4"/>
    </row>
    <row r="2" spans="1:11">
      <c r="A2" t="s">
        <v>723</v>
      </c>
      <c r="B2" t="s">
        <v>724</v>
      </c>
    </row>
    <row r="3" spans="1:11">
      <c r="A3" t="s">
        <v>725</v>
      </c>
      <c r="B3" t="s">
        <v>726</v>
      </c>
    </row>
    <row r="4" spans="1:11">
      <c r="A4" t="s">
        <v>727</v>
      </c>
      <c r="B4" t="s">
        <v>728</v>
      </c>
    </row>
    <row r="5" spans="1:11">
      <c r="A5" t="s">
        <v>729</v>
      </c>
      <c r="B5" t="s">
        <v>730</v>
      </c>
    </row>
    <row r="6" spans="1:11">
      <c r="A6" t="s">
        <v>731</v>
      </c>
      <c r="B6" t="s">
        <v>732</v>
      </c>
    </row>
    <row r="7" spans="1:11">
      <c r="A7" t="s">
        <v>733</v>
      </c>
      <c r="B7" t="s">
        <v>734</v>
      </c>
    </row>
    <row r="8" spans="1:11">
      <c r="A8" t="s">
        <v>735</v>
      </c>
      <c r="B8" t="s">
        <v>736</v>
      </c>
    </row>
    <row r="9" spans="1:11">
      <c r="A9" t="s">
        <v>737</v>
      </c>
      <c r="B9" t="s">
        <v>738</v>
      </c>
    </row>
    <row r="10" spans="1:11">
      <c r="A10" t="s">
        <v>739</v>
      </c>
      <c r="B10" t="s">
        <v>740</v>
      </c>
    </row>
    <row r="11" spans="1:11">
      <c r="A11" t="s">
        <v>741</v>
      </c>
      <c r="B11" t="s">
        <v>742</v>
      </c>
    </row>
    <row r="12" spans="1:11">
      <c r="A12" t="s">
        <v>743</v>
      </c>
      <c r="B12" t="s">
        <v>744</v>
      </c>
    </row>
    <row r="13" spans="1:11">
      <c r="A13" t="s">
        <v>745</v>
      </c>
      <c r="B13" t="s">
        <v>746</v>
      </c>
    </row>
    <row r="14" spans="1:11">
      <c r="A14" t="s">
        <v>747</v>
      </c>
      <c r="B14" t="s">
        <v>748</v>
      </c>
    </row>
    <row r="15" spans="1:11">
      <c r="A15" t="s">
        <v>749</v>
      </c>
      <c r="B15" t="s">
        <v>750</v>
      </c>
    </row>
    <row r="16" spans="1:11">
      <c r="A16" t="s">
        <v>751</v>
      </c>
      <c r="B16" t="s">
        <v>752</v>
      </c>
    </row>
    <row r="17" spans="1:2">
      <c r="A17" t="s">
        <v>753</v>
      </c>
      <c r="B17" t="s">
        <v>754</v>
      </c>
    </row>
    <row r="18" spans="1:2">
      <c r="A18" t="s">
        <v>755</v>
      </c>
      <c r="B18" t="s">
        <v>756</v>
      </c>
    </row>
    <row r="19" spans="1:2">
      <c r="A19" t="s">
        <v>757</v>
      </c>
      <c r="B19" t="s">
        <v>758</v>
      </c>
    </row>
    <row r="20" spans="1:2">
      <c r="A20" t="s">
        <v>759</v>
      </c>
      <c r="B20" t="s">
        <v>760</v>
      </c>
    </row>
    <row r="21" spans="1:2">
      <c r="A21" t="s">
        <v>761</v>
      </c>
      <c r="B21" t="s">
        <v>762</v>
      </c>
    </row>
    <row r="22" spans="1:2">
      <c r="A22" t="s">
        <v>763</v>
      </c>
      <c r="B22" t="s">
        <v>764</v>
      </c>
    </row>
    <row r="23" spans="1:2">
      <c r="A23" t="s">
        <v>765</v>
      </c>
      <c r="B23" t="s">
        <v>766</v>
      </c>
    </row>
    <row r="24" spans="1:2">
      <c r="A24" t="s">
        <v>767</v>
      </c>
      <c r="B24" t="s">
        <v>768</v>
      </c>
    </row>
    <row r="25" spans="1:2">
      <c r="A25" t="s">
        <v>769</v>
      </c>
      <c r="B25" t="s">
        <v>770</v>
      </c>
    </row>
    <row r="26" spans="1:2">
      <c r="A26" t="s">
        <v>771</v>
      </c>
      <c r="B26" t="s">
        <v>772</v>
      </c>
    </row>
    <row r="27" spans="1:2">
      <c r="A27" t="s">
        <v>773</v>
      </c>
      <c r="B27" t="s">
        <v>774</v>
      </c>
    </row>
    <row r="28" spans="1:2">
      <c r="A28" t="s">
        <v>775</v>
      </c>
      <c r="B28" t="s">
        <v>776</v>
      </c>
    </row>
    <row r="29" spans="1:2">
      <c r="A29" t="s">
        <v>777</v>
      </c>
      <c r="B29" t="s">
        <v>778</v>
      </c>
    </row>
    <row r="30" spans="1:2">
      <c r="A30" t="s">
        <v>779</v>
      </c>
      <c r="B30" t="s">
        <v>780</v>
      </c>
    </row>
    <row r="31" spans="1:2">
      <c r="A31" t="s">
        <v>781</v>
      </c>
      <c r="B31" t="s">
        <v>782</v>
      </c>
    </row>
    <row r="32" spans="1:2">
      <c r="A32" t="s">
        <v>783</v>
      </c>
      <c r="B32" t="s">
        <v>784</v>
      </c>
    </row>
    <row r="33" spans="1:2">
      <c r="A33" t="s">
        <v>785</v>
      </c>
      <c r="B33" t="s">
        <v>786</v>
      </c>
    </row>
    <row r="34" spans="1:2">
      <c r="A34" t="s">
        <v>787</v>
      </c>
      <c r="B34" t="s">
        <v>788</v>
      </c>
    </row>
    <row r="35" spans="1:2">
      <c r="A35" t="s">
        <v>789</v>
      </c>
      <c r="B35" t="s">
        <v>790</v>
      </c>
    </row>
    <row r="36" spans="1:2">
      <c r="A36" t="s">
        <v>791</v>
      </c>
      <c r="B36" t="s">
        <v>792</v>
      </c>
    </row>
    <row r="37" spans="1:2">
      <c r="A37" t="s">
        <v>793</v>
      </c>
      <c r="B37" t="s">
        <v>794</v>
      </c>
    </row>
    <row r="38" spans="1:2">
      <c r="A38" t="s">
        <v>795</v>
      </c>
      <c r="B38" t="s">
        <v>796</v>
      </c>
    </row>
    <row r="39" spans="1:2">
      <c r="A39" t="s">
        <v>797</v>
      </c>
      <c r="B39" t="s">
        <v>798</v>
      </c>
    </row>
    <row r="40" spans="1:2">
      <c r="A40" t="s">
        <v>799</v>
      </c>
      <c r="B40" t="s">
        <v>800</v>
      </c>
    </row>
    <row r="41" spans="1:2">
      <c r="A41" t="s">
        <v>801</v>
      </c>
      <c r="B41" t="s">
        <v>802</v>
      </c>
    </row>
    <row r="42" spans="1:2">
      <c r="A42" t="s">
        <v>803</v>
      </c>
      <c r="B42" t="s">
        <v>804</v>
      </c>
    </row>
    <row r="43" spans="1:2">
      <c r="A43" t="s">
        <v>805</v>
      </c>
      <c r="B43" t="s">
        <v>806</v>
      </c>
    </row>
    <row r="44" spans="1:2">
      <c r="A44" t="s">
        <v>807</v>
      </c>
      <c r="B44" t="s">
        <v>808</v>
      </c>
    </row>
    <row r="45" spans="1:2">
      <c r="A45" t="s">
        <v>809</v>
      </c>
      <c r="B45" t="s">
        <v>810</v>
      </c>
    </row>
    <row r="46" spans="1:2">
      <c r="A46" t="s">
        <v>811</v>
      </c>
      <c r="B46" t="s">
        <v>812</v>
      </c>
    </row>
    <row r="47" spans="1:2">
      <c r="A47" t="s">
        <v>813</v>
      </c>
      <c r="B47" t="s">
        <v>814</v>
      </c>
    </row>
    <row r="48" spans="1:2">
      <c r="A48" t="s">
        <v>815</v>
      </c>
      <c r="B48" t="s">
        <v>816</v>
      </c>
    </row>
    <row r="49" spans="1:2">
      <c r="A49" t="s">
        <v>817</v>
      </c>
      <c r="B49" t="s">
        <v>818</v>
      </c>
    </row>
    <row r="50" spans="1:2">
      <c r="A50" t="s">
        <v>819</v>
      </c>
      <c r="B50" t="s">
        <v>820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activeCell="G37" sqref="G37"/>
    </sheetView>
  </sheetViews>
  <sheetFormatPr baseColWidth="10" defaultRowHeight="15" x14ac:dyDescent="0"/>
  <cols>
    <col min="3" max="3" width="16" bestFit="1" customWidth="1"/>
    <col min="4" max="4" width="59.1640625" bestFit="1" customWidth="1"/>
    <col min="5" max="5" width="40.1640625" customWidth="1"/>
    <col min="6" max="6" width="17.5" style="3" customWidth="1"/>
    <col min="10" max="10" width="10" customWidth="1"/>
    <col min="12" max="12" width="15" customWidth="1"/>
    <col min="15" max="15" width="42.1640625" style="7" customWidth="1"/>
  </cols>
  <sheetData>
    <row r="1" spans="1:15" s="1" customFormat="1">
      <c r="A1" s="1" t="s">
        <v>1040</v>
      </c>
      <c r="B1" s="1" t="s">
        <v>1041</v>
      </c>
      <c r="C1" s="1" t="s">
        <v>630</v>
      </c>
      <c r="D1" s="1" t="s">
        <v>1042</v>
      </c>
      <c r="E1" s="1" t="s">
        <v>1195</v>
      </c>
      <c r="F1" s="4" t="s">
        <v>1187</v>
      </c>
      <c r="G1" s="4" t="s">
        <v>1123</v>
      </c>
      <c r="H1" s="1" t="s">
        <v>821</v>
      </c>
      <c r="I1" s="1" t="s">
        <v>1191</v>
      </c>
      <c r="J1" s="1" t="s">
        <v>1192</v>
      </c>
      <c r="K1" s="1" t="s">
        <v>1186</v>
      </c>
      <c r="L1" s="1" t="s">
        <v>843</v>
      </c>
      <c r="M1" s="1" t="s">
        <v>1111</v>
      </c>
      <c r="N1" s="1" t="s">
        <v>1110</v>
      </c>
      <c r="O1" s="29" t="s">
        <v>1188</v>
      </c>
    </row>
    <row r="2" spans="1:15">
      <c r="A2" t="s">
        <v>723</v>
      </c>
      <c r="B2" t="s">
        <v>572</v>
      </c>
      <c r="C2" t="s">
        <v>846</v>
      </c>
      <c r="D2" t="s">
        <v>847</v>
      </c>
      <c r="E2" t="s">
        <v>1196</v>
      </c>
      <c r="G2" s="3" t="s">
        <v>1120</v>
      </c>
      <c r="H2" s="3" t="s">
        <v>822</v>
      </c>
    </row>
    <row r="3" spans="1:15">
      <c r="A3" t="s">
        <v>723</v>
      </c>
      <c r="B3" t="s">
        <v>848</v>
      </c>
      <c r="C3" t="s">
        <v>849</v>
      </c>
      <c r="D3" t="s">
        <v>847</v>
      </c>
      <c r="E3" t="s">
        <v>1197</v>
      </c>
      <c r="G3" s="3" t="s">
        <v>1120</v>
      </c>
      <c r="H3" s="3" t="s">
        <v>822</v>
      </c>
    </row>
    <row r="4" spans="1:15">
      <c r="A4" t="s">
        <v>725</v>
      </c>
      <c r="B4" t="s">
        <v>850</v>
      </c>
      <c r="C4" t="s">
        <v>851</v>
      </c>
      <c r="D4" t="s">
        <v>852</v>
      </c>
      <c r="E4" t="s">
        <v>1198</v>
      </c>
      <c r="G4" s="3"/>
    </row>
    <row r="5" spans="1:15">
      <c r="A5" t="s">
        <v>725</v>
      </c>
      <c r="B5" t="s">
        <v>853</v>
      </c>
      <c r="C5" t="s">
        <v>854</v>
      </c>
      <c r="D5" t="s">
        <v>852</v>
      </c>
      <c r="E5" t="s">
        <v>1199</v>
      </c>
      <c r="F5" s="3" t="s">
        <v>1130</v>
      </c>
      <c r="G5" s="3" t="s">
        <v>420</v>
      </c>
      <c r="H5" s="3" t="s">
        <v>635</v>
      </c>
    </row>
    <row r="6" spans="1:15">
      <c r="A6" t="s">
        <v>725</v>
      </c>
      <c r="B6" t="s">
        <v>855</v>
      </c>
      <c r="C6" t="s">
        <v>856</v>
      </c>
      <c r="D6" t="s">
        <v>852</v>
      </c>
      <c r="E6" t="s">
        <v>1200</v>
      </c>
      <c r="F6" s="3" t="s">
        <v>1178</v>
      </c>
      <c r="G6" t="s">
        <v>1121</v>
      </c>
    </row>
    <row r="7" spans="1:15">
      <c r="A7" t="s">
        <v>725</v>
      </c>
      <c r="B7" t="s">
        <v>857</v>
      </c>
      <c r="C7" t="s">
        <v>858</v>
      </c>
      <c r="D7" t="s">
        <v>852</v>
      </c>
      <c r="E7" t="s">
        <v>1201</v>
      </c>
      <c r="F7" s="3" t="s">
        <v>1131</v>
      </c>
      <c r="G7" t="s">
        <v>420</v>
      </c>
      <c r="H7" s="22" t="s">
        <v>635</v>
      </c>
    </row>
    <row r="8" spans="1:15">
      <c r="A8" t="s">
        <v>725</v>
      </c>
      <c r="B8" t="s">
        <v>859</v>
      </c>
      <c r="C8" t="s">
        <v>860</v>
      </c>
      <c r="D8" t="s">
        <v>852</v>
      </c>
      <c r="E8" t="s">
        <v>1202</v>
      </c>
      <c r="F8" s="3" t="s">
        <v>1178</v>
      </c>
      <c r="G8" t="s">
        <v>1120</v>
      </c>
      <c r="H8" s="3"/>
    </row>
    <row r="9" spans="1:15">
      <c r="A9" t="s">
        <v>725</v>
      </c>
      <c r="B9" t="s">
        <v>848</v>
      </c>
      <c r="C9" t="s">
        <v>861</v>
      </c>
      <c r="D9" t="s">
        <v>852</v>
      </c>
      <c r="E9" t="s">
        <v>1203</v>
      </c>
      <c r="F9" s="3" t="s">
        <v>1178</v>
      </c>
      <c r="G9" t="s">
        <v>1121</v>
      </c>
    </row>
    <row r="10" spans="1:15">
      <c r="A10" t="s">
        <v>727</v>
      </c>
      <c r="B10" t="s">
        <v>850</v>
      </c>
      <c r="C10" t="s">
        <v>862</v>
      </c>
      <c r="D10" t="s">
        <v>863</v>
      </c>
      <c r="F10" s="3" t="s">
        <v>1179</v>
      </c>
      <c r="G10" t="s">
        <v>1121</v>
      </c>
    </row>
    <row r="11" spans="1:15">
      <c r="A11" t="s">
        <v>727</v>
      </c>
      <c r="B11" t="s">
        <v>864</v>
      </c>
      <c r="C11" t="s">
        <v>865</v>
      </c>
      <c r="D11" t="s">
        <v>863</v>
      </c>
      <c r="F11" s="3" t="s">
        <v>1132</v>
      </c>
      <c r="G11" t="s">
        <v>420</v>
      </c>
      <c r="H11" s="22" t="s">
        <v>635</v>
      </c>
    </row>
    <row r="12" spans="1:15">
      <c r="A12" t="s">
        <v>727</v>
      </c>
      <c r="B12" t="s">
        <v>639</v>
      </c>
      <c r="C12" t="s">
        <v>866</v>
      </c>
      <c r="D12" t="s">
        <v>863</v>
      </c>
      <c r="F12" s="3" t="s">
        <v>1179</v>
      </c>
      <c r="G12" t="s">
        <v>1121</v>
      </c>
    </row>
    <row r="13" spans="1:15">
      <c r="A13" t="s">
        <v>727</v>
      </c>
      <c r="B13" t="s">
        <v>867</v>
      </c>
      <c r="C13" t="s">
        <v>868</v>
      </c>
      <c r="D13" t="s">
        <v>863</v>
      </c>
      <c r="F13" s="3" t="s">
        <v>1180</v>
      </c>
      <c r="G13" t="s">
        <v>1121</v>
      </c>
    </row>
    <row r="14" spans="1:15">
      <c r="A14" t="s">
        <v>727</v>
      </c>
      <c r="B14" t="s">
        <v>869</v>
      </c>
      <c r="C14" t="s">
        <v>870</v>
      </c>
      <c r="D14" t="s">
        <v>863</v>
      </c>
    </row>
    <row r="15" spans="1:15">
      <c r="A15" t="s">
        <v>727</v>
      </c>
      <c r="B15" t="s">
        <v>871</v>
      </c>
      <c r="C15" t="s">
        <v>872</v>
      </c>
      <c r="D15" t="s">
        <v>863</v>
      </c>
      <c r="F15" s="3" t="s">
        <v>1133</v>
      </c>
      <c r="G15" t="s">
        <v>1122</v>
      </c>
      <c r="H15" t="s">
        <v>635</v>
      </c>
      <c r="J15" s="22" t="s">
        <v>635</v>
      </c>
    </row>
    <row r="16" spans="1:15">
      <c r="A16" t="s">
        <v>727</v>
      </c>
      <c r="B16" t="s">
        <v>873</v>
      </c>
      <c r="C16" t="s">
        <v>874</v>
      </c>
      <c r="D16" t="s">
        <v>863</v>
      </c>
      <c r="G16" t="s">
        <v>1120</v>
      </c>
      <c r="H16" s="3" t="s">
        <v>822</v>
      </c>
    </row>
    <row r="17" spans="1:15">
      <c r="A17" t="s">
        <v>727</v>
      </c>
      <c r="B17" t="s">
        <v>572</v>
      </c>
      <c r="C17" t="s">
        <v>875</v>
      </c>
      <c r="D17" t="s">
        <v>863</v>
      </c>
      <c r="F17" s="3" t="s">
        <v>1179</v>
      </c>
      <c r="G17" t="s">
        <v>420</v>
      </c>
      <c r="H17" s="22" t="s">
        <v>635</v>
      </c>
    </row>
    <row r="18" spans="1:15">
      <c r="A18" t="s">
        <v>729</v>
      </c>
      <c r="B18" t="s">
        <v>850</v>
      </c>
      <c r="C18" t="s">
        <v>876</v>
      </c>
      <c r="D18" t="s">
        <v>877</v>
      </c>
      <c r="F18" s="3" t="s">
        <v>1134</v>
      </c>
      <c r="G18" t="s">
        <v>420</v>
      </c>
      <c r="H18" s="22" t="s">
        <v>635</v>
      </c>
      <c r="O18" s="7" t="s">
        <v>1189</v>
      </c>
    </row>
    <row r="19" spans="1:15">
      <c r="A19" t="s">
        <v>731</v>
      </c>
      <c r="B19" t="s">
        <v>850</v>
      </c>
      <c r="C19" t="s">
        <v>878</v>
      </c>
      <c r="D19" t="s">
        <v>879</v>
      </c>
      <c r="F19" s="3" t="s">
        <v>1135</v>
      </c>
      <c r="G19" t="s">
        <v>420</v>
      </c>
      <c r="H19" s="22" t="s">
        <v>635</v>
      </c>
    </row>
    <row r="20" spans="1:15">
      <c r="A20" t="s">
        <v>731</v>
      </c>
      <c r="B20" t="s">
        <v>864</v>
      </c>
      <c r="C20" t="s">
        <v>880</v>
      </c>
      <c r="D20" t="s">
        <v>879</v>
      </c>
      <c r="F20" s="3" t="s">
        <v>1136</v>
      </c>
      <c r="G20" t="s">
        <v>420</v>
      </c>
      <c r="H20" s="22" t="s">
        <v>635</v>
      </c>
    </row>
    <row r="21" spans="1:15">
      <c r="A21" t="s">
        <v>731</v>
      </c>
      <c r="B21" t="s">
        <v>639</v>
      </c>
      <c r="C21" t="s">
        <v>881</v>
      </c>
      <c r="D21" t="s">
        <v>879</v>
      </c>
    </row>
    <row r="22" spans="1:15">
      <c r="A22" t="s">
        <v>733</v>
      </c>
      <c r="B22" t="s">
        <v>850</v>
      </c>
      <c r="C22" t="s">
        <v>882</v>
      </c>
      <c r="D22" t="s">
        <v>884</v>
      </c>
      <c r="F22" s="3" t="s">
        <v>1137</v>
      </c>
      <c r="G22" t="s">
        <v>420</v>
      </c>
      <c r="H22" s="22" t="s">
        <v>635</v>
      </c>
    </row>
    <row r="23" spans="1:15">
      <c r="A23" t="s">
        <v>735</v>
      </c>
      <c r="B23" t="s">
        <v>848</v>
      </c>
      <c r="C23" t="s">
        <v>885</v>
      </c>
      <c r="D23" t="s">
        <v>736</v>
      </c>
      <c r="G23" t="s">
        <v>1120</v>
      </c>
      <c r="H23" s="3" t="s">
        <v>822</v>
      </c>
    </row>
    <row r="24" spans="1:15">
      <c r="A24" t="s">
        <v>737</v>
      </c>
      <c r="B24" t="s">
        <v>639</v>
      </c>
      <c r="C24" t="s">
        <v>886</v>
      </c>
      <c r="D24" t="s">
        <v>887</v>
      </c>
      <c r="E24" t="s">
        <v>1200</v>
      </c>
      <c r="F24" s="3" t="s">
        <v>1181</v>
      </c>
      <c r="G24" t="s">
        <v>1122</v>
      </c>
      <c r="H24" s="22" t="s">
        <v>635</v>
      </c>
      <c r="J24" s="22" t="s">
        <v>635</v>
      </c>
    </row>
    <row r="25" spans="1:15">
      <c r="A25" t="s">
        <v>737</v>
      </c>
      <c r="B25" t="s">
        <v>867</v>
      </c>
      <c r="C25" t="s">
        <v>888</v>
      </c>
      <c r="D25" t="s">
        <v>887</v>
      </c>
      <c r="E25" t="s">
        <v>1200</v>
      </c>
      <c r="F25" s="3" t="s">
        <v>1181</v>
      </c>
      <c r="G25" t="s">
        <v>1122</v>
      </c>
      <c r="H25" s="22" t="s">
        <v>635</v>
      </c>
      <c r="J25" s="22" t="s">
        <v>635</v>
      </c>
    </row>
    <row r="26" spans="1:15">
      <c r="A26" t="s">
        <v>737</v>
      </c>
      <c r="B26" t="s">
        <v>869</v>
      </c>
      <c r="C26" t="s">
        <v>889</v>
      </c>
      <c r="D26" t="s">
        <v>887</v>
      </c>
      <c r="E26" t="s">
        <v>1200</v>
      </c>
      <c r="F26" s="3" t="s">
        <v>1181</v>
      </c>
      <c r="G26" t="s">
        <v>1121</v>
      </c>
    </row>
    <row r="27" spans="1:15">
      <c r="A27" t="s">
        <v>737</v>
      </c>
      <c r="B27" t="s">
        <v>871</v>
      </c>
      <c r="C27" t="s">
        <v>890</v>
      </c>
      <c r="D27" t="s">
        <v>887</v>
      </c>
      <c r="E27" t="s">
        <v>1203</v>
      </c>
      <c r="F27" s="3" t="s">
        <v>1181</v>
      </c>
      <c r="G27" t="s">
        <v>1121</v>
      </c>
    </row>
    <row r="28" spans="1:15">
      <c r="A28" t="s">
        <v>737</v>
      </c>
      <c r="B28" t="s">
        <v>848</v>
      </c>
      <c r="C28" t="s">
        <v>891</v>
      </c>
      <c r="D28" t="s">
        <v>887</v>
      </c>
      <c r="E28" t="s">
        <v>1204</v>
      </c>
      <c r="F28" s="3" t="s">
        <v>1182</v>
      </c>
      <c r="G28" t="s">
        <v>420</v>
      </c>
      <c r="H28" s="22" t="s">
        <v>635</v>
      </c>
    </row>
    <row r="29" spans="1:15">
      <c r="A29" t="s">
        <v>737</v>
      </c>
      <c r="B29" t="s">
        <v>892</v>
      </c>
      <c r="C29" t="s">
        <v>893</v>
      </c>
      <c r="D29" t="s">
        <v>887</v>
      </c>
      <c r="E29" t="s">
        <v>1204</v>
      </c>
      <c r="F29" s="3" t="s">
        <v>1182</v>
      </c>
      <c r="G29" t="s">
        <v>420</v>
      </c>
      <c r="H29" s="22" t="s">
        <v>635</v>
      </c>
    </row>
    <row r="30" spans="1:15">
      <c r="A30" t="s">
        <v>739</v>
      </c>
      <c r="B30" t="s">
        <v>572</v>
      </c>
      <c r="C30" t="s">
        <v>894</v>
      </c>
      <c r="D30" t="s">
        <v>740</v>
      </c>
      <c r="G30" t="s">
        <v>1120</v>
      </c>
      <c r="H30" s="3" t="s">
        <v>822</v>
      </c>
    </row>
    <row r="31" spans="1:15">
      <c r="A31" t="s">
        <v>741</v>
      </c>
      <c r="B31" t="s">
        <v>873</v>
      </c>
      <c r="C31" t="s">
        <v>895</v>
      </c>
      <c r="D31" t="s">
        <v>896</v>
      </c>
      <c r="F31" s="3" t="s">
        <v>1183</v>
      </c>
      <c r="G31" t="s">
        <v>1120</v>
      </c>
    </row>
    <row r="32" spans="1:15">
      <c r="A32" t="s">
        <v>741</v>
      </c>
      <c r="B32" t="s">
        <v>897</v>
      </c>
      <c r="C32" t="s">
        <v>898</v>
      </c>
      <c r="D32" t="s">
        <v>896</v>
      </c>
    </row>
    <row r="33" spans="1:8">
      <c r="A33" t="s">
        <v>741</v>
      </c>
      <c r="B33" t="s">
        <v>899</v>
      </c>
      <c r="C33" t="s">
        <v>900</v>
      </c>
      <c r="D33" t="s">
        <v>896</v>
      </c>
      <c r="F33" s="3" t="s">
        <v>1183</v>
      </c>
      <c r="G33" t="s">
        <v>1121</v>
      </c>
    </row>
    <row r="34" spans="1:8">
      <c r="A34" t="s">
        <v>741</v>
      </c>
      <c r="B34" t="s">
        <v>901</v>
      </c>
      <c r="C34" t="s">
        <v>902</v>
      </c>
      <c r="D34" t="s">
        <v>896</v>
      </c>
    </row>
    <row r="35" spans="1:8">
      <c r="A35" t="s">
        <v>743</v>
      </c>
      <c r="B35" t="s">
        <v>903</v>
      </c>
      <c r="C35" t="s">
        <v>904</v>
      </c>
      <c r="D35" t="s">
        <v>744</v>
      </c>
      <c r="G35" t="s">
        <v>1120</v>
      </c>
      <c r="H35" s="3" t="s">
        <v>822</v>
      </c>
    </row>
    <row r="36" spans="1:8">
      <c r="A36" t="s">
        <v>743</v>
      </c>
      <c r="B36" t="s">
        <v>850</v>
      </c>
      <c r="C36" t="s">
        <v>905</v>
      </c>
      <c r="D36" t="s">
        <v>744</v>
      </c>
      <c r="F36" s="3" t="s">
        <v>1138</v>
      </c>
      <c r="G36" t="s">
        <v>1121</v>
      </c>
    </row>
    <row r="37" spans="1:8">
      <c r="A37" t="s">
        <v>743</v>
      </c>
      <c r="B37" t="s">
        <v>864</v>
      </c>
      <c r="C37" t="s">
        <v>906</v>
      </c>
      <c r="D37" t="s">
        <v>744</v>
      </c>
    </row>
    <row r="38" spans="1:8">
      <c r="A38" t="s">
        <v>743</v>
      </c>
      <c r="B38" t="s">
        <v>639</v>
      </c>
      <c r="C38" t="s">
        <v>907</v>
      </c>
      <c r="D38" t="s">
        <v>744</v>
      </c>
      <c r="F38" s="3" t="s">
        <v>1139</v>
      </c>
      <c r="G38" t="s">
        <v>1121</v>
      </c>
    </row>
    <row r="39" spans="1:8">
      <c r="A39" t="s">
        <v>743</v>
      </c>
      <c r="B39" t="s">
        <v>857</v>
      </c>
      <c r="C39" t="s">
        <v>908</v>
      </c>
      <c r="D39" t="s">
        <v>744</v>
      </c>
    </row>
    <row r="40" spans="1:8">
      <c r="A40" t="s">
        <v>743</v>
      </c>
      <c r="B40" t="s">
        <v>859</v>
      </c>
      <c r="C40" t="s">
        <v>909</v>
      </c>
      <c r="D40" t="s">
        <v>744</v>
      </c>
    </row>
    <row r="41" spans="1:8">
      <c r="A41" t="s">
        <v>743</v>
      </c>
      <c r="B41" t="s">
        <v>901</v>
      </c>
      <c r="C41" t="s">
        <v>910</v>
      </c>
      <c r="D41" t="s">
        <v>744</v>
      </c>
    </row>
    <row r="42" spans="1:8">
      <c r="A42" t="s">
        <v>745</v>
      </c>
      <c r="B42" t="s">
        <v>903</v>
      </c>
      <c r="C42" t="s">
        <v>911</v>
      </c>
      <c r="D42" t="s">
        <v>912</v>
      </c>
      <c r="G42" t="s">
        <v>1120</v>
      </c>
      <c r="H42" s="3" t="s">
        <v>822</v>
      </c>
    </row>
    <row r="43" spans="1:8">
      <c r="A43" t="s">
        <v>745</v>
      </c>
      <c r="B43" t="s">
        <v>850</v>
      </c>
      <c r="C43" t="s">
        <v>913</v>
      </c>
      <c r="D43" t="s">
        <v>912</v>
      </c>
      <c r="F43" s="3" t="s">
        <v>1140</v>
      </c>
      <c r="G43" t="s">
        <v>1121</v>
      </c>
    </row>
    <row r="44" spans="1:8">
      <c r="A44" t="s">
        <v>745</v>
      </c>
      <c r="B44" t="s">
        <v>857</v>
      </c>
      <c r="C44" t="s">
        <v>914</v>
      </c>
      <c r="D44" t="s">
        <v>912</v>
      </c>
    </row>
    <row r="45" spans="1:8">
      <c r="A45" t="s">
        <v>747</v>
      </c>
      <c r="B45" t="s">
        <v>903</v>
      </c>
      <c r="C45" t="s">
        <v>915</v>
      </c>
      <c r="D45" t="s">
        <v>916</v>
      </c>
      <c r="G45" t="s">
        <v>1120</v>
      </c>
      <c r="H45" s="3" t="s">
        <v>822</v>
      </c>
    </row>
    <row r="46" spans="1:8">
      <c r="A46" t="s">
        <v>747</v>
      </c>
      <c r="B46" t="s">
        <v>850</v>
      </c>
      <c r="C46" t="s">
        <v>917</v>
      </c>
      <c r="D46" t="s">
        <v>916</v>
      </c>
      <c r="F46" s="3" t="s">
        <v>1141</v>
      </c>
      <c r="G46" t="s">
        <v>1121</v>
      </c>
    </row>
    <row r="47" spans="1:8">
      <c r="A47" t="s">
        <v>747</v>
      </c>
      <c r="B47" t="s">
        <v>864</v>
      </c>
      <c r="C47" t="s">
        <v>918</v>
      </c>
      <c r="D47" t="s">
        <v>916</v>
      </c>
    </row>
    <row r="48" spans="1:8">
      <c r="A48" t="s">
        <v>747</v>
      </c>
      <c r="B48" t="s">
        <v>639</v>
      </c>
      <c r="C48" t="s">
        <v>919</v>
      </c>
      <c r="D48" t="s">
        <v>916</v>
      </c>
    </row>
    <row r="49" spans="1:8">
      <c r="A49" t="s">
        <v>747</v>
      </c>
      <c r="B49" t="s">
        <v>867</v>
      </c>
      <c r="C49" t="s">
        <v>920</v>
      </c>
      <c r="D49" t="s">
        <v>916</v>
      </c>
      <c r="F49" s="3" t="s">
        <v>1142</v>
      </c>
      <c r="G49" t="s">
        <v>420</v>
      </c>
      <c r="H49" s="22" t="s">
        <v>635</v>
      </c>
    </row>
    <row r="50" spans="1:8">
      <c r="A50" t="s">
        <v>747</v>
      </c>
      <c r="B50" t="s">
        <v>857</v>
      </c>
      <c r="C50" t="s">
        <v>921</v>
      </c>
      <c r="D50" t="s">
        <v>916</v>
      </c>
    </row>
    <row r="51" spans="1:8">
      <c r="A51" t="s">
        <v>747</v>
      </c>
      <c r="B51" t="s">
        <v>859</v>
      </c>
      <c r="C51" t="s">
        <v>922</v>
      </c>
      <c r="D51" t="s">
        <v>916</v>
      </c>
    </row>
    <row r="52" spans="1:8">
      <c r="A52" t="s">
        <v>747</v>
      </c>
      <c r="B52" t="s">
        <v>572</v>
      </c>
      <c r="C52" t="s">
        <v>923</v>
      </c>
      <c r="D52" t="s">
        <v>916</v>
      </c>
      <c r="G52" t="s">
        <v>1120</v>
      </c>
      <c r="H52" s="3" t="s">
        <v>822</v>
      </c>
    </row>
    <row r="53" spans="1:8">
      <c r="A53" t="s">
        <v>747</v>
      </c>
      <c r="B53" t="s">
        <v>848</v>
      </c>
      <c r="C53" t="s">
        <v>924</v>
      </c>
      <c r="D53" t="s">
        <v>916</v>
      </c>
      <c r="G53" t="s">
        <v>1120</v>
      </c>
      <c r="H53" s="3" t="s">
        <v>822</v>
      </c>
    </row>
    <row r="54" spans="1:8">
      <c r="A54" t="s">
        <v>749</v>
      </c>
      <c r="B54" t="s">
        <v>903</v>
      </c>
      <c r="C54" t="s">
        <v>925</v>
      </c>
      <c r="D54" t="s">
        <v>926</v>
      </c>
      <c r="F54" s="3" t="s">
        <v>749</v>
      </c>
      <c r="G54" t="s">
        <v>1121</v>
      </c>
    </row>
    <row r="55" spans="1:8">
      <c r="A55" t="s">
        <v>749</v>
      </c>
      <c r="B55" t="s">
        <v>850</v>
      </c>
      <c r="C55" t="s">
        <v>927</v>
      </c>
      <c r="D55" t="s">
        <v>926</v>
      </c>
    </row>
    <row r="56" spans="1:8">
      <c r="A56" t="s">
        <v>751</v>
      </c>
      <c r="B56" t="s">
        <v>903</v>
      </c>
      <c r="C56" t="s">
        <v>928</v>
      </c>
      <c r="D56" t="s">
        <v>929</v>
      </c>
    </row>
    <row r="57" spans="1:8">
      <c r="A57" t="s">
        <v>751</v>
      </c>
      <c r="B57" t="s">
        <v>850</v>
      </c>
      <c r="C57" t="s">
        <v>930</v>
      </c>
      <c r="D57" t="s">
        <v>929</v>
      </c>
    </row>
    <row r="58" spans="1:8">
      <c r="A58" t="s">
        <v>753</v>
      </c>
      <c r="B58" t="s">
        <v>850</v>
      </c>
      <c r="C58" t="s">
        <v>931</v>
      </c>
      <c r="D58" t="s">
        <v>932</v>
      </c>
      <c r="G58" t="s">
        <v>420</v>
      </c>
      <c r="H58" s="3" t="s">
        <v>822</v>
      </c>
    </row>
    <row r="59" spans="1:8">
      <c r="A59" t="s">
        <v>755</v>
      </c>
      <c r="B59" t="s">
        <v>903</v>
      </c>
      <c r="C59" t="s">
        <v>933</v>
      </c>
      <c r="D59" t="s">
        <v>934</v>
      </c>
      <c r="G59" t="s">
        <v>1120</v>
      </c>
      <c r="H59" s="3" t="s">
        <v>822</v>
      </c>
    </row>
    <row r="60" spans="1:8">
      <c r="A60" t="s">
        <v>755</v>
      </c>
      <c r="B60" t="s">
        <v>850</v>
      </c>
      <c r="C60" t="s">
        <v>935</v>
      </c>
      <c r="D60" t="s">
        <v>934</v>
      </c>
      <c r="F60" s="3" t="s">
        <v>1143</v>
      </c>
      <c r="G60" t="s">
        <v>1121</v>
      </c>
    </row>
    <row r="61" spans="1:8">
      <c r="A61" t="s">
        <v>755</v>
      </c>
      <c r="B61" t="s">
        <v>867</v>
      </c>
      <c r="C61" t="s">
        <v>936</v>
      </c>
      <c r="D61" t="s">
        <v>934</v>
      </c>
    </row>
    <row r="62" spans="1:8">
      <c r="A62" t="s">
        <v>755</v>
      </c>
      <c r="B62" t="s">
        <v>869</v>
      </c>
      <c r="C62" t="s">
        <v>937</v>
      </c>
      <c r="D62" t="s">
        <v>934</v>
      </c>
    </row>
    <row r="63" spans="1:8">
      <c r="A63" t="s">
        <v>755</v>
      </c>
      <c r="B63" t="s">
        <v>859</v>
      </c>
      <c r="C63" t="s">
        <v>938</v>
      </c>
      <c r="D63" t="s">
        <v>934</v>
      </c>
      <c r="G63" t="s">
        <v>1120</v>
      </c>
      <c r="H63" s="3" t="s">
        <v>822</v>
      </c>
    </row>
    <row r="64" spans="1:8">
      <c r="A64" t="s">
        <v>755</v>
      </c>
      <c r="B64" t="s">
        <v>572</v>
      </c>
      <c r="C64" t="s">
        <v>939</v>
      </c>
      <c r="D64" t="s">
        <v>934</v>
      </c>
      <c r="G64" t="s">
        <v>1120</v>
      </c>
      <c r="H64" s="3" t="s">
        <v>822</v>
      </c>
    </row>
    <row r="65" spans="1:11">
      <c r="A65" t="s">
        <v>757</v>
      </c>
      <c r="B65" t="s">
        <v>903</v>
      </c>
      <c r="C65" t="s">
        <v>940</v>
      </c>
      <c r="D65" t="s">
        <v>941</v>
      </c>
      <c r="G65" t="s">
        <v>1120</v>
      </c>
      <c r="H65" s="3" t="s">
        <v>822</v>
      </c>
    </row>
    <row r="66" spans="1:11">
      <c r="A66" t="s">
        <v>757</v>
      </c>
      <c r="B66" t="s">
        <v>850</v>
      </c>
      <c r="C66" t="s">
        <v>942</v>
      </c>
      <c r="D66" t="s">
        <v>941</v>
      </c>
      <c r="F66" s="3" t="s">
        <v>1144</v>
      </c>
      <c r="G66" t="s">
        <v>1121</v>
      </c>
    </row>
    <row r="67" spans="1:11">
      <c r="A67" t="s">
        <v>757</v>
      </c>
      <c r="B67" t="s">
        <v>864</v>
      </c>
      <c r="C67" t="s">
        <v>943</v>
      </c>
      <c r="D67" t="s">
        <v>941</v>
      </c>
    </row>
    <row r="68" spans="1:11">
      <c r="A68" t="s">
        <v>757</v>
      </c>
      <c r="B68" t="s">
        <v>867</v>
      </c>
      <c r="C68" t="s">
        <v>944</v>
      </c>
      <c r="D68" t="s">
        <v>941</v>
      </c>
      <c r="G68" t="s">
        <v>1120</v>
      </c>
      <c r="H68" s="3" t="s">
        <v>822</v>
      </c>
    </row>
    <row r="69" spans="1:11">
      <c r="A69" t="s">
        <v>757</v>
      </c>
      <c r="B69" t="s">
        <v>857</v>
      </c>
      <c r="C69" t="s">
        <v>945</v>
      </c>
      <c r="D69" t="s">
        <v>941</v>
      </c>
      <c r="G69" t="s">
        <v>1120</v>
      </c>
      <c r="H69" s="3" t="s">
        <v>822</v>
      </c>
    </row>
    <row r="70" spans="1:11">
      <c r="A70" t="s">
        <v>757</v>
      </c>
      <c r="B70" t="s">
        <v>572</v>
      </c>
      <c r="C70" t="s">
        <v>946</v>
      </c>
      <c r="D70" t="s">
        <v>941</v>
      </c>
      <c r="G70" t="s">
        <v>1120</v>
      </c>
      <c r="H70" s="3" t="s">
        <v>822</v>
      </c>
    </row>
    <row r="71" spans="1:11">
      <c r="A71" t="s">
        <v>757</v>
      </c>
      <c r="B71" t="s">
        <v>848</v>
      </c>
      <c r="C71" t="s">
        <v>947</v>
      </c>
      <c r="D71" t="s">
        <v>941</v>
      </c>
      <c r="G71" t="s">
        <v>1120</v>
      </c>
      <c r="H71" s="3" t="s">
        <v>822</v>
      </c>
    </row>
    <row r="72" spans="1:11">
      <c r="A72" t="s">
        <v>759</v>
      </c>
      <c r="B72" t="s">
        <v>850</v>
      </c>
      <c r="C72" t="s">
        <v>948</v>
      </c>
      <c r="D72" t="s">
        <v>949</v>
      </c>
      <c r="F72" s="3" t="s">
        <v>1145</v>
      </c>
      <c r="G72" t="s">
        <v>1121</v>
      </c>
    </row>
    <row r="73" spans="1:11">
      <c r="A73" t="s">
        <v>761</v>
      </c>
      <c r="B73" t="s">
        <v>850</v>
      </c>
      <c r="C73" t="s">
        <v>950</v>
      </c>
      <c r="D73" t="s">
        <v>951</v>
      </c>
      <c r="F73" s="3" t="s">
        <v>1146</v>
      </c>
      <c r="G73" t="s">
        <v>420</v>
      </c>
      <c r="H73" s="22" t="s">
        <v>635</v>
      </c>
      <c r="K73" t="s">
        <v>635</v>
      </c>
    </row>
    <row r="74" spans="1:11">
      <c r="A74" t="s">
        <v>763</v>
      </c>
      <c r="B74" t="s">
        <v>850</v>
      </c>
      <c r="C74" t="s">
        <v>952</v>
      </c>
      <c r="D74" t="s">
        <v>953</v>
      </c>
      <c r="F74" s="3" t="s">
        <v>1147</v>
      </c>
      <c r="G74" t="s">
        <v>420</v>
      </c>
      <c r="H74" s="22" t="s">
        <v>635</v>
      </c>
      <c r="K74" t="s">
        <v>635</v>
      </c>
    </row>
    <row r="75" spans="1:11">
      <c r="A75" t="s">
        <v>765</v>
      </c>
      <c r="B75" t="s">
        <v>850</v>
      </c>
      <c r="C75" t="s">
        <v>954</v>
      </c>
      <c r="D75" t="s">
        <v>766</v>
      </c>
      <c r="F75" s="3" t="s">
        <v>1148</v>
      </c>
      <c r="G75" t="s">
        <v>420</v>
      </c>
      <c r="H75" s="22" t="s">
        <v>635</v>
      </c>
    </row>
    <row r="76" spans="1:11">
      <c r="A76" t="s">
        <v>767</v>
      </c>
      <c r="B76" t="s">
        <v>850</v>
      </c>
      <c r="C76" t="s">
        <v>955</v>
      </c>
      <c r="D76" t="s">
        <v>956</v>
      </c>
      <c r="F76" s="3" t="s">
        <v>1149</v>
      </c>
      <c r="G76" t="s">
        <v>1122</v>
      </c>
      <c r="H76" s="22" t="s">
        <v>635</v>
      </c>
      <c r="J76" s="22" t="s">
        <v>635</v>
      </c>
    </row>
    <row r="77" spans="1:11">
      <c r="A77" t="s">
        <v>769</v>
      </c>
      <c r="B77" t="s">
        <v>903</v>
      </c>
      <c r="C77" t="s">
        <v>957</v>
      </c>
      <c r="D77" t="s">
        <v>958</v>
      </c>
      <c r="G77" t="s">
        <v>1120</v>
      </c>
      <c r="H77" s="3" t="s">
        <v>822</v>
      </c>
    </row>
    <row r="78" spans="1:11">
      <c r="A78" t="s">
        <v>769</v>
      </c>
      <c r="B78" t="s">
        <v>850</v>
      </c>
      <c r="C78" t="s">
        <v>959</v>
      </c>
      <c r="D78" t="s">
        <v>958</v>
      </c>
      <c r="F78" s="3" t="s">
        <v>1150</v>
      </c>
      <c r="G78" t="s">
        <v>1121</v>
      </c>
    </row>
    <row r="79" spans="1:11">
      <c r="A79" t="s">
        <v>769</v>
      </c>
      <c r="B79" t="s">
        <v>864</v>
      </c>
      <c r="C79" t="s">
        <v>960</v>
      </c>
      <c r="D79" t="s">
        <v>958</v>
      </c>
      <c r="F79" s="3" t="s">
        <v>1151</v>
      </c>
      <c r="G79" t="s">
        <v>1122</v>
      </c>
      <c r="H79" s="22" t="s">
        <v>635</v>
      </c>
      <c r="J79" s="22" t="s">
        <v>635</v>
      </c>
    </row>
    <row r="80" spans="1:11">
      <c r="A80" t="s">
        <v>769</v>
      </c>
      <c r="B80" t="s">
        <v>848</v>
      </c>
      <c r="C80" t="s">
        <v>961</v>
      </c>
      <c r="D80" t="s">
        <v>958</v>
      </c>
      <c r="G80" t="s">
        <v>1120</v>
      </c>
      <c r="H80" s="3" t="s">
        <v>822</v>
      </c>
    </row>
    <row r="81" spans="1:11">
      <c r="A81" t="s">
        <v>773</v>
      </c>
      <c r="B81" t="s">
        <v>850</v>
      </c>
      <c r="C81" t="s">
        <v>962</v>
      </c>
      <c r="D81" t="s">
        <v>963</v>
      </c>
      <c r="F81" s="3" t="s">
        <v>1152</v>
      </c>
      <c r="G81" t="s">
        <v>420</v>
      </c>
      <c r="H81" s="22" t="s">
        <v>635</v>
      </c>
      <c r="K81" t="s">
        <v>635</v>
      </c>
    </row>
    <row r="82" spans="1:11">
      <c r="A82" t="s">
        <v>775</v>
      </c>
      <c r="B82" t="s">
        <v>850</v>
      </c>
      <c r="C82" t="s">
        <v>964</v>
      </c>
      <c r="D82" t="s">
        <v>963</v>
      </c>
      <c r="F82" s="3" t="s">
        <v>1152</v>
      </c>
      <c r="G82" t="s">
        <v>420</v>
      </c>
      <c r="H82" s="22" t="s">
        <v>635</v>
      </c>
      <c r="K82" t="s">
        <v>635</v>
      </c>
    </row>
    <row r="83" spans="1:11">
      <c r="A83" t="s">
        <v>777</v>
      </c>
      <c r="B83" t="s">
        <v>850</v>
      </c>
      <c r="C83" t="s">
        <v>965</v>
      </c>
      <c r="D83" t="s">
        <v>966</v>
      </c>
      <c r="K83" t="s">
        <v>635</v>
      </c>
    </row>
    <row r="84" spans="1:11">
      <c r="A84" t="s">
        <v>779</v>
      </c>
      <c r="B84" t="s">
        <v>850</v>
      </c>
      <c r="C84" t="s">
        <v>967</v>
      </c>
      <c r="D84" t="s">
        <v>966</v>
      </c>
      <c r="F84" s="3" t="s">
        <v>1152</v>
      </c>
      <c r="G84" t="s">
        <v>420</v>
      </c>
      <c r="H84" s="22" t="s">
        <v>635</v>
      </c>
      <c r="K84" t="s">
        <v>635</v>
      </c>
    </row>
    <row r="85" spans="1:11">
      <c r="A85" t="s">
        <v>781</v>
      </c>
      <c r="B85" t="s">
        <v>903</v>
      </c>
      <c r="C85" t="s">
        <v>968</v>
      </c>
      <c r="D85" t="s">
        <v>969</v>
      </c>
      <c r="G85" t="s">
        <v>1120</v>
      </c>
      <c r="H85" s="3" t="s">
        <v>822</v>
      </c>
    </row>
    <row r="86" spans="1:11">
      <c r="A86" t="s">
        <v>781</v>
      </c>
      <c r="B86" t="s">
        <v>850</v>
      </c>
      <c r="C86" t="s">
        <v>970</v>
      </c>
      <c r="D86" t="s">
        <v>969</v>
      </c>
      <c r="F86" s="3" t="s">
        <v>1153</v>
      </c>
      <c r="G86" t="s">
        <v>1121</v>
      </c>
    </row>
    <row r="87" spans="1:11">
      <c r="A87" t="s">
        <v>781</v>
      </c>
      <c r="B87" t="s">
        <v>864</v>
      </c>
      <c r="C87" t="s">
        <v>971</v>
      </c>
      <c r="D87" t="s">
        <v>969</v>
      </c>
    </row>
    <row r="88" spans="1:11">
      <c r="A88" t="s">
        <v>781</v>
      </c>
      <c r="B88" t="s">
        <v>639</v>
      </c>
      <c r="C88" t="s">
        <v>972</v>
      </c>
      <c r="D88" t="s">
        <v>969</v>
      </c>
      <c r="F88" s="3" t="s">
        <v>1184</v>
      </c>
      <c r="G88" t="s">
        <v>420</v>
      </c>
      <c r="H88" s="22" t="s">
        <v>635</v>
      </c>
    </row>
    <row r="89" spans="1:11">
      <c r="A89" t="s">
        <v>781</v>
      </c>
      <c r="B89" t="s">
        <v>867</v>
      </c>
      <c r="C89" t="s">
        <v>973</v>
      </c>
      <c r="D89" t="s">
        <v>969</v>
      </c>
      <c r="F89" s="3" t="s">
        <v>1184</v>
      </c>
      <c r="G89" t="s">
        <v>420</v>
      </c>
      <c r="H89" s="22" t="s">
        <v>635</v>
      </c>
    </row>
    <row r="90" spans="1:11">
      <c r="A90" t="s">
        <v>783</v>
      </c>
      <c r="B90" t="s">
        <v>850</v>
      </c>
      <c r="C90" t="s">
        <v>974</v>
      </c>
      <c r="D90" t="s">
        <v>975</v>
      </c>
      <c r="G90" t="s">
        <v>420</v>
      </c>
      <c r="H90" s="3" t="s">
        <v>822</v>
      </c>
    </row>
    <row r="91" spans="1:11">
      <c r="A91" t="s">
        <v>785</v>
      </c>
      <c r="B91" t="s">
        <v>903</v>
      </c>
      <c r="C91" t="s">
        <v>976</v>
      </c>
      <c r="D91" t="s">
        <v>977</v>
      </c>
      <c r="G91" t="s">
        <v>1120</v>
      </c>
      <c r="H91" s="3" t="s">
        <v>822</v>
      </c>
    </row>
    <row r="92" spans="1:11">
      <c r="A92" t="s">
        <v>785</v>
      </c>
      <c r="B92" t="s">
        <v>883</v>
      </c>
      <c r="C92" t="s">
        <v>978</v>
      </c>
      <c r="D92" t="s">
        <v>977</v>
      </c>
    </row>
    <row r="93" spans="1:11">
      <c r="A93" t="s">
        <v>785</v>
      </c>
      <c r="B93" t="s">
        <v>850</v>
      </c>
      <c r="C93" t="s">
        <v>979</v>
      </c>
      <c r="D93" t="s">
        <v>977</v>
      </c>
      <c r="F93" s="3" t="s">
        <v>1154</v>
      </c>
      <c r="G93" t="s">
        <v>1121</v>
      </c>
    </row>
    <row r="94" spans="1:11">
      <c r="A94" t="s">
        <v>785</v>
      </c>
      <c r="B94" t="s">
        <v>857</v>
      </c>
      <c r="C94" t="s">
        <v>980</v>
      </c>
      <c r="D94" t="s">
        <v>977</v>
      </c>
    </row>
    <row r="95" spans="1:11">
      <c r="A95" t="s">
        <v>785</v>
      </c>
      <c r="B95" t="s">
        <v>572</v>
      </c>
      <c r="C95" t="s">
        <v>981</v>
      </c>
      <c r="D95" t="s">
        <v>977</v>
      </c>
      <c r="G95" t="s">
        <v>1120</v>
      </c>
      <c r="H95" s="3" t="s">
        <v>822</v>
      </c>
    </row>
    <row r="96" spans="1:11">
      <c r="A96" t="s">
        <v>785</v>
      </c>
      <c r="B96" t="s">
        <v>848</v>
      </c>
      <c r="C96" t="s">
        <v>982</v>
      </c>
      <c r="D96" t="s">
        <v>977</v>
      </c>
      <c r="G96" t="s">
        <v>1120</v>
      </c>
      <c r="H96" s="3" t="s">
        <v>822</v>
      </c>
    </row>
    <row r="97" spans="1:10">
      <c r="A97" t="s">
        <v>787</v>
      </c>
      <c r="B97" t="s">
        <v>850</v>
      </c>
      <c r="C97" t="s">
        <v>983</v>
      </c>
      <c r="D97" t="s">
        <v>984</v>
      </c>
      <c r="F97" s="3" t="s">
        <v>1193</v>
      </c>
      <c r="G97" t="s">
        <v>1122</v>
      </c>
      <c r="H97" s="22" t="s">
        <v>635</v>
      </c>
      <c r="J97" s="22" t="s">
        <v>635</v>
      </c>
    </row>
    <row r="98" spans="1:10">
      <c r="A98" t="s">
        <v>789</v>
      </c>
      <c r="B98" t="s">
        <v>903</v>
      </c>
      <c r="C98" t="s">
        <v>985</v>
      </c>
      <c r="D98" t="s">
        <v>986</v>
      </c>
      <c r="G98" t="s">
        <v>1120</v>
      </c>
    </row>
    <row r="99" spans="1:10">
      <c r="A99" t="s">
        <v>789</v>
      </c>
      <c r="B99" t="s">
        <v>850</v>
      </c>
      <c r="C99" t="s">
        <v>987</v>
      </c>
      <c r="D99" t="s">
        <v>986</v>
      </c>
      <c r="F99" s="3" t="s">
        <v>1156</v>
      </c>
      <c r="G99" t="s">
        <v>1121</v>
      </c>
    </row>
    <row r="100" spans="1:10">
      <c r="A100" t="s">
        <v>789</v>
      </c>
      <c r="B100" t="s">
        <v>864</v>
      </c>
      <c r="C100" t="s">
        <v>988</v>
      </c>
      <c r="D100" t="s">
        <v>986</v>
      </c>
      <c r="F100" s="3" t="s">
        <v>1157</v>
      </c>
      <c r="G100" t="s">
        <v>420</v>
      </c>
      <c r="H100" s="22" t="s">
        <v>635</v>
      </c>
    </row>
    <row r="101" spans="1:10">
      <c r="A101" t="s">
        <v>791</v>
      </c>
      <c r="B101" t="s">
        <v>850</v>
      </c>
      <c r="C101" t="s">
        <v>989</v>
      </c>
      <c r="D101" t="s">
        <v>990</v>
      </c>
      <c r="E101" t="s">
        <v>1205</v>
      </c>
      <c r="F101" s="3" t="s">
        <v>1158</v>
      </c>
      <c r="G101" t="s">
        <v>1121</v>
      </c>
    </row>
    <row r="102" spans="1:10">
      <c r="A102" t="s">
        <v>791</v>
      </c>
      <c r="B102" t="s">
        <v>864</v>
      </c>
      <c r="C102" t="s">
        <v>991</v>
      </c>
      <c r="D102" t="s">
        <v>990</v>
      </c>
      <c r="E102" t="s">
        <v>1198</v>
      </c>
      <c r="G102" t="s">
        <v>1121</v>
      </c>
    </row>
    <row r="103" spans="1:10">
      <c r="A103" t="s">
        <v>791</v>
      </c>
      <c r="B103" t="s">
        <v>639</v>
      </c>
      <c r="C103" t="s">
        <v>992</v>
      </c>
      <c r="D103" t="s">
        <v>990</v>
      </c>
      <c r="E103" t="s">
        <v>1198</v>
      </c>
    </row>
    <row r="104" spans="1:10">
      <c r="A104" t="s">
        <v>791</v>
      </c>
      <c r="B104" t="s">
        <v>867</v>
      </c>
      <c r="C104" t="s">
        <v>993</v>
      </c>
      <c r="D104" t="s">
        <v>990</v>
      </c>
      <c r="E104" t="s">
        <v>1200</v>
      </c>
      <c r="F104" s="3" t="s">
        <v>1159</v>
      </c>
      <c r="G104" t="s">
        <v>420</v>
      </c>
      <c r="H104" s="22" t="s">
        <v>635</v>
      </c>
    </row>
    <row r="105" spans="1:10">
      <c r="A105" t="s">
        <v>791</v>
      </c>
      <c r="B105" t="s">
        <v>869</v>
      </c>
      <c r="C105" t="s">
        <v>994</v>
      </c>
      <c r="D105" t="s">
        <v>990</v>
      </c>
      <c r="E105" t="s">
        <v>1203</v>
      </c>
    </row>
    <row r="106" spans="1:10">
      <c r="A106" t="s">
        <v>791</v>
      </c>
      <c r="B106" t="s">
        <v>871</v>
      </c>
      <c r="C106" t="s">
        <v>995</v>
      </c>
      <c r="D106" t="s">
        <v>990</v>
      </c>
      <c r="E106" t="s">
        <v>1206</v>
      </c>
      <c r="G106" t="s">
        <v>1120</v>
      </c>
      <c r="H106" s="3" t="s">
        <v>822</v>
      </c>
    </row>
    <row r="107" spans="1:10">
      <c r="A107" t="s">
        <v>791</v>
      </c>
      <c r="B107" t="s">
        <v>873</v>
      </c>
      <c r="C107" t="s">
        <v>996</v>
      </c>
      <c r="D107" t="s">
        <v>990</v>
      </c>
      <c r="E107" t="s">
        <v>1198</v>
      </c>
      <c r="G107" t="s">
        <v>1121</v>
      </c>
      <c r="H107" s="3" t="s">
        <v>822</v>
      </c>
    </row>
    <row r="108" spans="1:10">
      <c r="A108" t="s">
        <v>793</v>
      </c>
      <c r="B108" t="s">
        <v>850</v>
      </c>
      <c r="C108" t="s">
        <v>997</v>
      </c>
      <c r="D108" t="s">
        <v>998</v>
      </c>
      <c r="F108" s="3" t="s">
        <v>1160</v>
      </c>
      <c r="G108" t="s">
        <v>420</v>
      </c>
      <c r="H108" s="22" t="s">
        <v>635</v>
      </c>
    </row>
    <row r="109" spans="1:10">
      <c r="A109" t="s">
        <v>795</v>
      </c>
      <c r="B109" t="s">
        <v>850</v>
      </c>
      <c r="C109" t="s">
        <v>999</v>
      </c>
      <c r="D109" t="s">
        <v>1000</v>
      </c>
      <c r="E109" t="s">
        <v>1200</v>
      </c>
      <c r="F109" s="3" t="s">
        <v>1161</v>
      </c>
      <c r="G109" s="32" t="s">
        <v>420</v>
      </c>
      <c r="H109" s="22" t="s">
        <v>635</v>
      </c>
    </row>
    <row r="110" spans="1:10">
      <c r="A110" t="s">
        <v>795</v>
      </c>
      <c r="B110" t="s">
        <v>864</v>
      </c>
      <c r="C110" t="s">
        <v>1001</v>
      </c>
      <c r="D110" t="s">
        <v>1000</v>
      </c>
      <c r="E110" t="s">
        <v>1200</v>
      </c>
      <c r="F110" s="3" t="s">
        <v>1162</v>
      </c>
      <c r="G110" t="s">
        <v>1122</v>
      </c>
      <c r="H110" s="22" t="s">
        <v>635</v>
      </c>
      <c r="J110" s="22" t="s">
        <v>635</v>
      </c>
    </row>
    <row r="111" spans="1:10">
      <c r="A111" t="s">
        <v>795</v>
      </c>
      <c r="B111" t="s">
        <v>639</v>
      </c>
      <c r="C111" t="s">
        <v>1002</v>
      </c>
      <c r="D111" t="s">
        <v>1000</v>
      </c>
      <c r="E111" t="s">
        <v>1200</v>
      </c>
      <c r="G111" t="s">
        <v>1121</v>
      </c>
      <c r="H111" s="3" t="s">
        <v>822</v>
      </c>
    </row>
    <row r="112" spans="1:10">
      <c r="A112" t="s">
        <v>797</v>
      </c>
      <c r="B112" t="s">
        <v>850</v>
      </c>
      <c r="C112" t="s">
        <v>1003</v>
      </c>
      <c r="D112" t="s">
        <v>1004</v>
      </c>
      <c r="E112" t="s">
        <v>1080</v>
      </c>
      <c r="F112" s="3" t="s">
        <v>1163</v>
      </c>
      <c r="G112" t="s">
        <v>420</v>
      </c>
      <c r="H112" s="22" t="s">
        <v>635</v>
      </c>
    </row>
    <row r="113" spans="1:15">
      <c r="A113" t="s">
        <v>797</v>
      </c>
      <c r="B113" t="s">
        <v>864</v>
      </c>
      <c r="C113" t="s">
        <v>1005</v>
      </c>
      <c r="D113" t="s">
        <v>1004</v>
      </c>
      <c r="E113" t="s">
        <v>1080</v>
      </c>
      <c r="F113" s="3" t="s">
        <v>1164</v>
      </c>
      <c r="G113" t="s">
        <v>420</v>
      </c>
      <c r="H113" s="22" t="s">
        <v>635</v>
      </c>
    </row>
    <row r="114" spans="1:15">
      <c r="A114" t="s">
        <v>799</v>
      </c>
      <c r="B114" t="s">
        <v>850</v>
      </c>
      <c r="C114" t="s">
        <v>1006</v>
      </c>
      <c r="D114" t="s">
        <v>1007</v>
      </c>
      <c r="F114" s="3" t="s">
        <v>1165</v>
      </c>
      <c r="G114" t="s">
        <v>420</v>
      </c>
      <c r="H114" s="22" t="s">
        <v>635</v>
      </c>
      <c r="O114" s="7" t="s">
        <v>1190</v>
      </c>
    </row>
    <row r="115" spans="1:15">
      <c r="A115" t="s">
        <v>801</v>
      </c>
      <c r="B115" t="s">
        <v>903</v>
      </c>
      <c r="C115" t="s">
        <v>1008</v>
      </c>
      <c r="D115" t="s">
        <v>1009</v>
      </c>
      <c r="G115" t="s">
        <v>1120</v>
      </c>
      <c r="H115" s="3" t="s">
        <v>822</v>
      </c>
    </row>
    <row r="116" spans="1:15">
      <c r="A116" t="s">
        <v>801</v>
      </c>
      <c r="B116" t="s">
        <v>850</v>
      </c>
      <c r="C116" t="s">
        <v>1010</v>
      </c>
      <c r="D116" t="s">
        <v>1009</v>
      </c>
      <c r="F116" s="3" t="s">
        <v>1166</v>
      </c>
      <c r="G116" t="s">
        <v>1121</v>
      </c>
    </row>
    <row r="117" spans="1:15">
      <c r="A117" t="s">
        <v>801</v>
      </c>
      <c r="B117" t="s">
        <v>864</v>
      </c>
      <c r="C117" t="s">
        <v>1011</v>
      </c>
      <c r="D117" t="s">
        <v>1009</v>
      </c>
      <c r="F117" s="3" t="s">
        <v>1167</v>
      </c>
      <c r="G117" t="s">
        <v>1122</v>
      </c>
      <c r="H117" s="22" t="s">
        <v>635</v>
      </c>
      <c r="J117" s="22" t="s">
        <v>635</v>
      </c>
    </row>
    <row r="118" spans="1:15">
      <c r="A118" t="s">
        <v>803</v>
      </c>
      <c r="B118" t="s">
        <v>850</v>
      </c>
      <c r="C118" t="s">
        <v>1012</v>
      </c>
      <c r="D118" t="s">
        <v>1013</v>
      </c>
      <c r="E118" t="s">
        <v>1210</v>
      </c>
      <c r="F118" s="3" t="s">
        <v>1168</v>
      </c>
      <c r="G118" t="s">
        <v>420</v>
      </c>
      <c r="H118" s="22" t="s">
        <v>635</v>
      </c>
    </row>
    <row r="119" spans="1:15">
      <c r="A119" t="s">
        <v>805</v>
      </c>
      <c r="B119" t="s">
        <v>850</v>
      </c>
      <c r="C119" t="s">
        <v>1014</v>
      </c>
      <c r="D119" t="s">
        <v>1015</v>
      </c>
      <c r="F119" s="3" t="s">
        <v>1169</v>
      </c>
      <c r="G119" t="s">
        <v>420</v>
      </c>
      <c r="H119" s="22" t="s">
        <v>635</v>
      </c>
    </row>
    <row r="120" spans="1:15">
      <c r="A120" t="s">
        <v>807</v>
      </c>
      <c r="B120" t="s">
        <v>850</v>
      </c>
      <c r="C120" t="s">
        <v>1016</v>
      </c>
      <c r="D120" t="s">
        <v>1017</v>
      </c>
      <c r="F120" s="3" t="s">
        <v>1170</v>
      </c>
      <c r="G120" t="s">
        <v>420</v>
      </c>
      <c r="H120" s="22" t="s">
        <v>635</v>
      </c>
    </row>
    <row r="121" spans="1:15">
      <c r="A121" t="s">
        <v>809</v>
      </c>
      <c r="B121" t="s">
        <v>850</v>
      </c>
      <c r="C121" t="s">
        <v>1018</v>
      </c>
      <c r="D121" t="s">
        <v>1019</v>
      </c>
      <c r="F121" s="3" t="s">
        <v>1171</v>
      </c>
      <c r="G121" t="s">
        <v>1121</v>
      </c>
    </row>
    <row r="122" spans="1:15">
      <c r="A122" t="s">
        <v>811</v>
      </c>
      <c r="B122" t="s">
        <v>903</v>
      </c>
      <c r="C122" t="s">
        <v>1020</v>
      </c>
      <c r="D122" t="s">
        <v>1021</v>
      </c>
      <c r="E122" t="s">
        <v>1207</v>
      </c>
      <c r="G122" t="s">
        <v>1120</v>
      </c>
      <c r="H122" s="3" t="s">
        <v>822</v>
      </c>
    </row>
    <row r="123" spans="1:15">
      <c r="A123" t="s">
        <v>811</v>
      </c>
      <c r="B123" t="s">
        <v>850</v>
      </c>
      <c r="C123" t="s">
        <v>1022</v>
      </c>
      <c r="D123" t="s">
        <v>1021</v>
      </c>
      <c r="E123" t="s">
        <v>1208</v>
      </c>
      <c r="F123" s="3" t="s">
        <v>1172</v>
      </c>
      <c r="G123" t="s">
        <v>1121</v>
      </c>
    </row>
    <row r="124" spans="1:15">
      <c r="A124" t="s">
        <v>811</v>
      </c>
      <c r="B124" t="s">
        <v>864</v>
      </c>
      <c r="C124" t="s">
        <v>1023</v>
      </c>
      <c r="D124" t="s">
        <v>1021</v>
      </c>
      <c r="E124" t="s">
        <v>1210</v>
      </c>
      <c r="F124" s="3" t="s">
        <v>1173</v>
      </c>
      <c r="G124" t="s">
        <v>420</v>
      </c>
      <c r="H124" s="22" t="s">
        <v>635</v>
      </c>
    </row>
    <row r="125" spans="1:15">
      <c r="A125" t="s">
        <v>811</v>
      </c>
      <c r="B125" t="s">
        <v>639</v>
      </c>
      <c r="C125" t="s">
        <v>1024</v>
      </c>
      <c r="D125" t="s">
        <v>1021</v>
      </c>
      <c r="E125" t="s">
        <v>1209</v>
      </c>
      <c r="F125" s="3" t="s">
        <v>1185</v>
      </c>
      <c r="G125" t="s">
        <v>420</v>
      </c>
      <c r="H125" s="22" t="s">
        <v>635</v>
      </c>
    </row>
    <row r="126" spans="1:15">
      <c r="A126" t="s">
        <v>811</v>
      </c>
      <c r="B126" t="s">
        <v>867</v>
      </c>
      <c r="C126" t="s">
        <v>1025</v>
      </c>
      <c r="D126" t="s">
        <v>1021</v>
      </c>
      <c r="E126" t="s">
        <v>1211</v>
      </c>
      <c r="F126" s="3" t="s">
        <v>1185</v>
      </c>
      <c r="G126" t="s">
        <v>420</v>
      </c>
      <c r="H126" s="22" t="s">
        <v>635</v>
      </c>
    </row>
    <row r="127" spans="1:15">
      <c r="A127" t="s">
        <v>811</v>
      </c>
      <c r="B127" t="s">
        <v>857</v>
      </c>
      <c r="C127" t="s">
        <v>1026</v>
      </c>
      <c r="D127" t="s">
        <v>1021</v>
      </c>
      <c r="E127" t="s">
        <v>1212</v>
      </c>
    </row>
    <row r="128" spans="1:15">
      <c r="A128" t="s">
        <v>811</v>
      </c>
      <c r="B128" t="s">
        <v>859</v>
      </c>
      <c r="C128" t="s">
        <v>1027</v>
      </c>
      <c r="D128" t="s">
        <v>1021</v>
      </c>
      <c r="E128" t="s">
        <v>1198</v>
      </c>
    </row>
    <row r="129" spans="1:10">
      <c r="A129" t="s">
        <v>813</v>
      </c>
      <c r="B129" t="s">
        <v>850</v>
      </c>
      <c r="C129" t="s">
        <v>1028</v>
      </c>
      <c r="D129" t="s">
        <v>1029</v>
      </c>
      <c r="F129" s="3" t="s">
        <v>1174</v>
      </c>
      <c r="G129" t="s">
        <v>1122</v>
      </c>
      <c r="H129" s="22" t="s">
        <v>635</v>
      </c>
      <c r="J129" s="22" t="s">
        <v>635</v>
      </c>
    </row>
    <row r="130" spans="1:10">
      <c r="A130" t="s">
        <v>813</v>
      </c>
      <c r="B130" t="s">
        <v>864</v>
      </c>
      <c r="C130" t="s">
        <v>1030</v>
      </c>
      <c r="D130" t="s">
        <v>1029</v>
      </c>
      <c r="G130" t="s">
        <v>1121</v>
      </c>
    </row>
    <row r="131" spans="1:10">
      <c r="A131" t="s">
        <v>813</v>
      </c>
      <c r="B131" t="s">
        <v>867</v>
      </c>
      <c r="C131" t="s">
        <v>1031</v>
      </c>
      <c r="D131" t="s">
        <v>1029</v>
      </c>
    </row>
    <row r="132" spans="1:10">
      <c r="A132" t="s">
        <v>815</v>
      </c>
      <c r="B132" t="s">
        <v>850</v>
      </c>
      <c r="C132" t="s">
        <v>1032</v>
      </c>
      <c r="D132" t="s">
        <v>1033</v>
      </c>
      <c r="F132" s="3" t="s">
        <v>1175</v>
      </c>
      <c r="G132" t="s">
        <v>1122</v>
      </c>
      <c r="H132" s="22" t="s">
        <v>635</v>
      </c>
      <c r="J132" s="22" t="s">
        <v>635</v>
      </c>
    </row>
    <row r="133" spans="1:10">
      <c r="A133" t="s">
        <v>817</v>
      </c>
      <c r="B133" t="s">
        <v>850</v>
      </c>
      <c r="C133" t="s">
        <v>1034</v>
      </c>
      <c r="D133" t="s">
        <v>1035</v>
      </c>
    </row>
    <row r="134" spans="1:10">
      <c r="A134" t="s">
        <v>817</v>
      </c>
      <c r="B134" t="s">
        <v>864</v>
      </c>
      <c r="C134" t="s">
        <v>1036</v>
      </c>
      <c r="D134" t="s">
        <v>1035</v>
      </c>
      <c r="F134" s="3" t="s">
        <v>1176</v>
      </c>
      <c r="G134" t="s">
        <v>420</v>
      </c>
      <c r="H134" s="22" t="s">
        <v>635</v>
      </c>
    </row>
    <row r="135" spans="1:10">
      <c r="A135" t="s">
        <v>817</v>
      </c>
      <c r="B135" t="s">
        <v>639</v>
      </c>
      <c r="C135" t="s">
        <v>1037</v>
      </c>
      <c r="D135" t="s">
        <v>1035</v>
      </c>
      <c r="F135" s="3" t="s">
        <v>1177</v>
      </c>
      <c r="G135" t="s">
        <v>1122</v>
      </c>
      <c r="H135" s="22" t="s">
        <v>635</v>
      </c>
      <c r="J135" s="22" t="s">
        <v>635</v>
      </c>
    </row>
    <row r="136" spans="1:10">
      <c r="A136" t="s">
        <v>819</v>
      </c>
      <c r="B136" t="s">
        <v>850</v>
      </c>
      <c r="C136" t="s">
        <v>1038</v>
      </c>
      <c r="D136" t="s">
        <v>1039</v>
      </c>
      <c r="G136" t="s">
        <v>1120</v>
      </c>
      <c r="H136" s="3" t="s">
        <v>822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activeCell="C53" sqref="C53"/>
    </sheetView>
  </sheetViews>
  <sheetFormatPr baseColWidth="10" defaultRowHeight="15" x14ac:dyDescent="0"/>
  <cols>
    <col min="1" max="1" width="18.1640625" customWidth="1"/>
    <col min="2" max="2" width="11.5" style="5" customWidth="1"/>
  </cols>
  <sheetData>
    <row r="1" spans="1:3" s="1" customFormat="1">
      <c r="A1" s="1" t="s">
        <v>1187</v>
      </c>
      <c r="B1" s="6" t="s">
        <v>1119</v>
      </c>
      <c r="C1" s="1" t="s">
        <v>1194</v>
      </c>
    </row>
    <row r="2" spans="1:3">
      <c r="A2" t="s">
        <v>1130</v>
      </c>
    </row>
    <row r="3" spans="1:3">
      <c r="A3" t="s">
        <v>1178</v>
      </c>
    </row>
    <row r="4" spans="1:3">
      <c r="A4" t="s">
        <v>1131</v>
      </c>
    </row>
    <row r="5" spans="1:3">
      <c r="A5" t="s">
        <v>1179</v>
      </c>
    </row>
    <row r="6" spans="1:3">
      <c r="A6" t="s">
        <v>1132</v>
      </c>
    </row>
    <row r="7" spans="1:3">
      <c r="A7" t="s">
        <v>1180</v>
      </c>
    </row>
    <row r="8" spans="1:3">
      <c r="A8" t="s">
        <v>1133</v>
      </c>
    </row>
    <row r="9" spans="1:3">
      <c r="A9" t="s">
        <v>1134</v>
      </c>
    </row>
    <row r="10" spans="1:3">
      <c r="A10" t="s">
        <v>1135</v>
      </c>
    </row>
    <row r="11" spans="1:3">
      <c r="A11" t="s">
        <v>1136</v>
      </c>
    </row>
    <row r="12" spans="1:3">
      <c r="A12" t="s">
        <v>1137</v>
      </c>
    </row>
    <row r="13" spans="1:3">
      <c r="A13" t="s">
        <v>1181</v>
      </c>
      <c r="B13" s="11" t="s">
        <v>635</v>
      </c>
      <c r="C13" t="s">
        <v>635</v>
      </c>
    </row>
    <row r="14" spans="1:3">
      <c r="A14" t="s">
        <v>1182</v>
      </c>
      <c r="C14" t="s">
        <v>635</v>
      </c>
    </row>
    <row r="15" spans="1:3">
      <c r="A15" t="s">
        <v>1183</v>
      </c>
    </row>
    <row r="16" spans="1:3">
      <c r="A16" t="s">
        <v>1138</v>
      </c>
    </row>
    <row r="17" spans="1:1">
      <c r="A17" t="s">
        <v>1139</v>
      </c>
    </row>
    <row r="18" spans="1:1">
      <c r="A18" t="s">
        <v>1140</v>
      </c>
    </row>
    <row r="19" spans="1:1">
      <c r="A19" t="s">
        <v>1141</v>
      </c>
    </row>
    <row r="20" spans="1:1">
      <c r="A20" t="s">
        <v>1142</v>
      </c>
    </row>
    <row r="21" spans="1:1">
      <c r="A21" t="s">
        <v>749</v>
      </c>
    </row>
    <row r="22" spans="1:1">
      <c r="A22" t="s">
        <v>1143</v>
      </c>
    </row>
    <row r="23" spans="1:1">
      <c r="A23" t="s">
        <v>1144</v>
      </c>
    </row>
    <row r="24" spans="1:1">
      <c r="A24" t="s">
        <v>1145</v>
      </c>
    </row>
    <row r="25" spans="1:1">
      <c r="A25" t="s">
        <v>1146</v>
      </c>
    </row>
    <row r="26" spans="1:1">
      <c r="A26" t="s">
        <v>1147</v>
      </c>
    </row>
    <row r="27" spans="1:1">
      <c r="A27" t="s">
        <v>1148</v>
      </c>
    </row>
    <row r="28" spans="1:1">
      <c r="A28" t="s">
        <v>1149</v>
      </c>
    </row>
    <row r="29" spans="1:1">
      <c r="A29" t="s">
        <v>1150</v>
      </c>
    </row>
    <row r="30" spans="1:1">
      <c r="A30" t="s">
        <v>1151</v>
      </c>
    </row>
    <row r="31" spans="1:1">
      <c r="A31" t="s">
        <v>1152</v>
      </c>
    </row>
    <row r="32" spans="1:1">
      <c r="A32" t="s">
        <v>1153</v>
      </c>
    </row>
    <row r="33" spans="1:3">
      <c r="A33" t="s">
        <v>1184</v>
      </c>
    </row>
    <row r="34" spans="1:3">
      <c r="A34" t="s">
        <v>1154</v>
      </c>
      <c r="C34" t="s">
        <v>635</v>
      </c>
    </row>
    <row r="35" spans="1:3">
      <c r="A35" t="s">
        <v>1155</v>
      </c>
    </row>
    <row r="36" spans="1:3">
      <c r="A36" t="s">
        <v>1156</v>
      </c>
    </row>
    <row r="37" spans="1:3">
      <c r="A37" t="s">
        <v>1157</v>
      </c>
    </row>
    <row r="38" spans="1:3">
      <c r="A38" t="s">
        <v>1158</v>
      </c>
    </row>
    <row r="39" spans="1:3">
      <c r="A39" t="s">
        <v>1159</v>
      </c>
    </row>
    <row r="40" spans="1:3">
      <c r="A40" t="s">
        <v>1160</v>
      </c>
    </row>
    <row r="41" spans="1:3">
      <c r="A41" t="s">
        <v>1161</v>
      </c>
      <c r="C41" t="s">
        <v>635</v>
      </c>
    </row>
    <row r="42" spans="1:3">
      <c r="A42" t="s">
        <v>1162</v>
      </c>
    </row>
    <row r="43" spans="1:3">
      <c r="A43" t="s">
        <v>1163</v>
      </c>
      <c r="C43" t="s">
        <v>635</v>
      </c>
    </row>
    <row r="44" spans="1:3">
      <c r="A44" t="s">
        <v>1164</v>
      </c>
      <c r="C44" t="s">
        <v>635</v>
      </c>
    </row>
    <row r="45" spans="1:3">
      <c r="A45" t="s">
        <v>1165</v>
      </c>
    </row>
    <row r="46" spans="1:3">
      <c r="A46" t="s">
        <v>1166</v>
      </c>
    </row>
    <row r="47" spans="1:3">
      <c r="A47" t="s">
        <v>1167</v>
      </c>
    </row>
    <row r="48" spans="1:3">
      <c r="A48" t="s">
        <v>1168</v>
      </c>
    </row>
    <row r="49" spans="1:3">
      <c r="A49" t="s">
        <v>1169</v>
      </c>
    </row>
    <row r="50" spans="1:3">
      <c r="A50" t="s">
        <v>1170</v>
      </c>
      <c r="C50" t="s">
        <v>635</v>
      </c>
    </row>
    <row r="51" spans="1:3">
      <c r="A51" t="s">
        <v>1171</v>
      </c>
    </row>
    <row r="52" spans="1:3">
      <c r="A52" t="s">
        <v>1172</v>
      </c>
    </row>
    <row r="53" spans="1:3">
      <c r="A53" t="s">
        <v>1173</v>
      </c>
      <c r="C53" t="s">
        <v>635</v>
      </c>
    </row>
    <row r="54" spans="1:3">
      <c r="A54" t="s">
        <v>1185</v>
      </c>
    </row>
    <row r="55" spans="1:3">
      <c r="A55" t="s">
        <v>1174</v>
      </c>
    </row>
    <row r="56" spans="1:3">
      <c r="A56" t="s">
        <v>1175</v>
      </c>
    </row>
    <row r="57" spans="1:3">
      <c r="A57" t="s">
        <v>1176</v>
      </c>
    </row>
    <row r="58" spans="1:3">
      <c r="A58" t="s">
        <v>1177</v>
      </c>
    </row>
  </sheetData>
  <sortState ref="A2:E58">
    <sortCondition ref="A2:A58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MIOs</vt:lpstr>
      <vt:lpstr>Arrays</vt:lpstr>
      <vt:lpstr>Sites</vt:lpstr>
      <vt:lpstr>Subsites</vt:lpstr>
      <vt:lpstr>Nodes</vt:lpstr>
      <vt:lpstr>NTypes</vt:lpstr>
      <vt:lpstr>Classes</vt:lpstr>
      <vt:lpstr>Series</vt:lpstr>
      <vt:lpstr>InstAgents</vt:lpstr>
      <vt:lpstr>Instruments</vt:lpstr>
      <vt:lpstr>PlatformAgents</vt:lpstr>
      <vt:lpstr>PlatformConfigurationTypes</vt:lpstr>
      <vt:lpstr>CGPlatforms</vt:lpstr>
      <vt:lpstr>RSNNodes</vt:lpstr>
    </vt:vector>
  </TitlesOfParts>
  <Company>UCSD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Meisinger</dc:creator>
  <cp:lastModifiedBy>Michael Meisinger</cp:lastModifiedBy>
  <dcterms:created xsi:type="dcterms:W3CDTF">2012-11-09T15:28:16Z</dcterms:created>
  <dcterms:modified xsi:type="dcterms:W3CDTF">2013-04-08T23:23:41Z</dcterms:modified>
</cp:coreProperties>
</file>