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42140" windowHeight="27200" tabRatio="669" activeTab="4"/>
  </bookViews>
  <sheets>
    <sheet name="MIOs" sheetId="14" r:id="rId1"/>
    <sheet name="Arrays" sheetId="7" r:id="rId2"/>
    <sheet name="Sites" sheetId="13" r:id="rId3"/>
    <sheet name="Subsites" sheetId="8" r:id="rId4"/>
    <sheet name="Nodes" sheetId="10" r:id="rId5"/>
    <sheet name="NTypes" sheetId="3" r:id="rId6"/>
    <sheet name="Classes" sheetId="16" r:id="rId7"/>
    <sheet name="Series" sheetId="17" r:id="rId8"/>
    <sheet name="PlatformAgents" sheetId="6" r:id="rId9"/>
    <sheet name="PlatformConfigurationTypes" sheetId="5" r:id="rId10"/>
    <sheet name="CGPlatforms" sheetId="9" r:id="rId11"/>
    <sheet name="RSNNodes" sheetId="15" r:id="rId12"/>
  </sheets>
  <definedNames>
    <definedName name="_xlnm._FilterDatabase" localSheetId="4" hidden="1">Nodes!$A$1:$Q$194</definedName>
    <definedName name="_xlnm.Extract" localSheetId="4">Nodes!$T$2:$T$50</definedName>
  </definedName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2" i="10" l="1"/>
  <c r="H172" i="10"/>
  <c r="I172" i="10"/>
  <c r="J172" i="10"/>
  <c r="K172" i="10"/>
  <c r="L172" i="10"/>
  <c r="G189" i="10"/>
  <c r="H189" i="10"/>
  <c r="I189" i="10"/>
  <c r="J189" i="10"/>
  <c r="K189" i="10"/>
  <c r="L189" i="10"/>
  <c r="J26" i="10"/>
  <c r="K26" i="10"/>
  <c r="I26" i="10"/>
  <c r="L26" i="10"/>
  <c r="G26" i="10"/>
  <c r="H26" i="10"/>
  <c r="K160" i="10"/>
  <c r="I160" i="10"/>
  <c r="L160" i="10"/>
  <c r="K161" i="10"/>
  <c r="G161" i="10"/>
  <c r="I161" i="10"/>
  <c r="L161" i="10"/>
  <c r="K162" i="10"/>
  <c r="G162" i="10"/>
  <c r="I162" i="10"/>
  <c r="L162" i="10"/>
  <c r="K163" i="10"/>
  <c r="G163" i="10"/>
  <c r="I163" i="10"/>
  <c r="L163" i="10"/>
  <c r="K164" i="10"/>
  <c r="G164" i="10"/>
  <c r="I164" i="10"/>
  <c r="L164" i="10"/>
  <c r="K165" i="10"/>
  <c r="G165" i="10"/>
  <c r="I165" i="10"/>
  <c r="L165" i="10"/>
  <c r="K166" i="10"/>
  <c r="G166" i="10"/>
  <c r="I166" i="10"/>
  <c r="L166" i="10"/>
  <c r="K167" i="10"/>
  <c r="G167" i="10"/>
  <c r="I167" i="10"/>
  <c r="L167" i="10"/>
  <c r="G160" i="10"/>
  <c r="H160" i="10"/>
  <c r="H161" i="10"/>
  <c r="H162" i="10"/>
  <c r="H163" i="10"/>
  <c r="H164" i="10"/>
  <c r="H165" i="10"/>
  <c r="H166" i="10"/>
  <c r="H167" i="10"/>
  <c r="H47" i="8"/>
  <c r="E47" i="8"/>
  <c r="F47" i="8"/>
  <c r="G182" i="10"/>
  <c r="H182" i="10"/>
  <c r="I182" i="10"/>
  <c r="J182" i="10"/>
  <c r="F52" i="8"/>
  <c r="H52" i="8"/>
  <c r="K182" i="10"/>
  <c r="L182" i="10"/>
  <c r="G183" i="10"/>
  <c r="H183" i="10"/>
  <c r="I183" i="10"/>
  <c r="J183" i="10"/>
  <c r="F53" i="8"/>
  <c r="H53" i="8"/>
  <c r="K183" i="10"/>
  <c r="L183" i="10"/>
  <c r="G184" i="10"/>
  <c r="H184" i="10"/>
  <c r="I184" i="10"/>
  <c r="J184" i="10"/>
  <c r="K184" i="10"/>
  <c r="L184" i="10"/>
  <c r="H180" i="10"/>
  <c r="G180" i="10"/>
  <c r="I180" i="10"/>
  <c r="J180" i="10"/>
  <c r="K180" i="10"/>
  <c r="L180" i="10"/>
  <c r="G195" i="10"/>
  <c r="H195" i="10"/>
  <c r="I195" i="10"/>
  <c r="J195" i="10"/>
  <c r="F59" i="8"/>
  <c r="H59" i="8"/>
  <c r="K195" i="10"/>
  <c r="L195" i="10"/>
  <c r="H11" i="10"/>
  <c r="J11" i="10"/>
  <c r="G11" i="10"/>
  <c r="I11" i="10"/>
  <c r="F4" i="8"/>
  <c r="H4" i="8"/>
  <c r="K11" i="10"/>
  <c r="L11" i="10"/>
  <c r="G22" i="10"/>
  <c r="H22" i="10"/>
  <c r="I22" i="10"/>
  <c r="J22" i="10"/>
  <c r="F8" i="8"/>
  <c r="H8" i="8"/>
  <c r="K22" i="10"/>
  <c r="L22" i="10"/>
  <c r="G23" i="10"/>
  <c r="H23" i="10"/>
  <c r="I23" i="10"/>
  <c r="J23" i="10"/>
  <c r="K23" i="10"/>
  <c r="L23" i="10"/>
  <c r="G176" i="10"/>
  <c r="H176" i="10"/>
  <c r="I176" i="10"/>
  <c r="J176" i="10"/>
  <c r="F50" i="8"/>
  <c r="H50" i="8"/>
  <c r="K176" i="10"/>
  <c r="L176" i="10"/>
  <c r="G177" i="10"/>
  <c r="H177" i="10"/>
  <c r="I177" i="10"/>
  <c r="J177" i="10"/>
  <c r="K177" i="10"/>
  <c r="L177" i="10"/>
  <c r="G168" i="10"/>
  <c r="H168" i="10"/>
  <c r="I168" i="10"/>
  <c r="J168" i="10"/>
  <c r="F48" i="8"/>
  <c r="H48" i="8"/>
  <c r="K168" i="10"/>
  <c r="L168" i="10"/>
  <c r="F49" i="8"/>
  <c r="H49" i="8"/>
  <c r="K174" i="10"/>
  <c r="G174" i="10"/>
  <c r="I174" i="10"/>
  <c r="H174" i="10"/>
  <c r="J174" i="10"/>
  <c r="L174" i="10"/>
  <c r="C2" i="13"/>
  <c r="E2" i="13"/>
  <c r="E3" i="8"/>
  <c r="C3" i="13"/>
  <c r="E3" i="13"/>
  <c r="E4" i="8"/>
  <c r="E5" i="8"/>
  <c r="E6" i="8"/>
  <c r="C4" i="13"/>
  <c r="E4" i="13"/>
  <c r="E7" i="8"/>
  <c r="E8" i="8"/>
  <c r="E9" i="8"/>
  <c r="C5" i="13"/>
  <c r="E5" i="13"/>
  <c r="E10" i="8"/>
  <c r="C6" i="13"/>
  <c r="E6" i="13"/>
  <c r="E11" i="8"/>
  <c r="E12" i="8"/>
  <c r="C7" i="13"/>
  <c r="E7" i="13"/>
  <c r="E13" i="8"/>
  <c r="E14" i="8"/>
  <c r="C8" i="13"/>
  <c r="E8" i="13"/>
  <c r="E15" i="8"/>
  <c r="E16" i="8"/>
  <c r="C9" i="13"/>
  <c r="E9" i="13"/>
  <c r="E17" i="8"/>
  <c r="E18" i="8"/>
  <c r="C10" i="13"/>
  <c r="E10" i="13"/>
  <c r="E19" i="8"/>
  <c r="E20" i="8"/>
  <c r="E21" i="8"/>
  <c r="E22" i="8"/>
  <c r="C11" i="13"/>
  <c r="E11" i="13"/>
  <c r="E23" i="8"/>
  <c r="E24" i="8"/>
  <c r="C12" i="13"/>
  <c r="E12" i="13"/>
  <c r="E25" i="8"/>
  <c r="E26" i="8"/>
  <c r="C13" i="13"/>
  <c r="E13" i="13"/>
  <c r="E27" i="8"/>
  <c r="C14" i="13"/>
  <c r="E14" i="13"/>
  <c r="E28" i="8"/>
  <c r="C15" i="13"/>
  <c r="E15" i="13"/>
  <c r="E29" i="8"/>
  <c r="C16" i="13"/>
  <c r="E16" i="13"/>
  <c r="E30" i="8"/>
  <c r="E31" i="8"/>
  <c r="C17" i="13"/>
  <c r="E17" i="13"/>
  <c r="E32" i="8"/>
  <c r="C18" i="13"/>
  <c r="E18" i="13"/>
  <c r="E33" i="8"/>
  <c r="C19" i="13"/>
  <c r="E19" i="13"/>
  <c r="E34" i="8"/>
  <c r="C20" i="13"/>
  <c r="E20" i="13"/>
  <c r="E35" i="8"/>
  <c r="E36" i="8"/>
  <c r="C21" i="13"/>
  <c r="E21" i="13"/>
  <c r="E37" i="8"/>
  <c r="C22" i="13"/>
  <c r="E22" i="13"/>
  <c r="E38" i="8"/>
  <c r="C23" i="13"/>
  <c r="E23" i="13"/>
  <c r="E39" i="8"/>
  <c r="E40" i="8"/>
  <c r="C24" i="13"/>
  <c r="E24" i="13"/>
  <c r="E41" i="8"/>
  <c r="C25" i="13"/>
  <c r="E25" i="13"/>
  <c r="E42" i="8"/>
  <c r="C26" i="13"/>
  <c r="E26" i="13"/>
  <c r="E43" i="8"/>
  <c r="C27" i="13"/>
  <c r="E27" i="13"/>
  <c r="E44" i="8"/>
  <c r="E45" i="8"/>
  <c r="C28" i="13"/>
  <c r="E28" i="13"/>
  <c r="E46" i="8"/>
  <c r="C30" i="13"/>
  <c r="E30" i="13"/>
  <c r="E48" i="8"/>
  <c r="E49" i="8"/>
  <c r="E50" i="8"/>
  <c r="E51" i="8"/>
  <c r="C31" i="13"/>
  <c r="E31" i="13"/>
  <c r="E52" i="8"/>
  <c r="E53" i="8"/>
  <c r="E54" i="8"/>
  <c r="E55" i="8"/>
  <c r="E56" i="8"/>
  <c r="E57" i="8"/>
  <c r="E58" i="8"/>
  <c r="C32" i="13"/>
  <c r="E32" i="13"/>
  <c r="E59" i="8"/>
  <c r="E2" i="8"/>
  <c r="G194" i="10"/>
  <c r="I194" i="10"/>
  <c r="H194" i="10"/>
  <c r="J194" i="10"/>
  <c r="L194" i="10"/>
  <c r="G193" i="10"/>
  <c r="I193" i="10"/>
  <c r="H193" i="10"/>
  <c r="J193" i="10"/>
  <c r="L193" i="10"/>
  <c r="G192" i="10"/>
  <c r="I192" i="10"/>
  <c r="H192" i="10"/>
  <c r="J192" i="10"/>
  <c r="L192" i="10"/>
  <c r="G191" i="10"/>
  <c r="I191" i="10"/>
  <c r="H191" i="10"/>
  <c r="J191" i="10"/>
  <c r="L191" i="10"/>
  <c r="G190" i="10"/>
  <c r="I190" i="10"/>
  <c r="H190" i="10"/>
  <c r="J190" i="10"/>
  <c r="L190" i="10"/>
  <c r="G188" i="10"/>
  <c r="I188" i="10"/>
  <c r="H188" i="10"/>
  <c r="J188" i="10"/>
  <c r="L188" i="10"/>
  <c r="G187" i="10"/>
  <c r="I187" i="10"/>
  <c r="H187" i="10"/>
  <c r="J187" i="10"/>
  <c r="L187" i="10"/>
  <c r="G186" i="10"/>
  <c r="I186" i="10"/>
  <c r="H186" i="10"/>
  <c r="J186" i="10"/>
  <c r="L186" i="10"/>
  <c r="G185" i="10"/>
  <c r="I185" i="10"/>
  <c r="H185" i="10"/>
  <c r="J185" i="10"/>
  <c r="L185" i="10"/>
  <c r="G181" i="10"/>
  <c r="I181" i="10"/>
  <c r="H181" i="10"/>
  <c r="J181" i="10"/>
  <c r="L181" i="10"/>
  <c r="G179" i="10"/>
  <c r="I179" i="10"/>
  <c r="H179" i="10"/>
  <c r="J179" i="10"/>
  <c r="L179" i="10"/>
  <c r="G178" i="10"/>
  <c r="I178" i="10"/>
  <c r="H178" i="10"/>
  <c r="J178" i="10"/>
  <c r="L178" i="10"/>
  <c r="G175" i="10"/>
  <c r="I175" i="10"/>
  <c r="H175" i="10"/>
  <c r="J175" i="10"/>
  <c r="L175" i="10"/>
  <c r="G173" i="10"/>
  <c r="I173" i="10"/>
  <c r="H173" i="10"/>
  <c r="J173" i="10"/>
  <c r="L173" i="10"/>
  <c r="G171" i="10"/>
  <c r="I171" i="10"/>
  <c r="H171" i="10"/>
  <c r="J171" i="10"/>
  <c r="L171" i="10"/>
  <c r="G170" i="10"/>
  <c r="I170" i="10"/>
  <c r="H170" i="10"/>
  <c r="J170" i="10"/>
  <c r="L170" i="10"/>
  <c r="G169" i="10"/>
  <c r="I169" i="10"/>
  <c r="H169" i="10"/>
  <c r="J169" i="10"/>
  <c r="L169" i="10"/>
  <c r="G159" i="10"/>
  <c r="I159" i="10"/>
  <c r="H159" i="10"/>
  <c r="J159" i="10"/>
  <c r="L159" i="10"/>
  <c r="G158" i="10"/>
  <c r="I158" i="10"/>
  <c r="H158" i="10"/>
  <c r="J158" i="10"/>
  <c r="L158" i="10"/>
  <c r="G157" i="10"/>
  <c r="I157" i="10"/>
  <c r="H157" i="10"/>
  <c r="J157" i="10"/>
  <c r="L157" i="10"/>
  <c r="G155" i="10"/>
  <c r="I155" i="10"/>
  <c r="L155" i="10"/>
  <c r="G153" i="10"/>
  <c r="I153" i="10"/>
  <c r="L153" i="10"/>
  <c r="G148" i="10"/>
  <c r="I148" i="10"/>
  <c r="L148" i="10"/>
  <c r="G144" i="10"/>
  <c r="I144" i="10"/>
  <c r="L144" i="10"/>
  <c r="G143" i="10"/>
  <c r="I143" i="10"/>
  <c r="H143" i="10"/>
  <c r="J143" i="10"/>
  <c r="L143" i="10"/>
  <c r="G142" i="10"/>
  <c r="I142" i="10"/>
  <c r="H142" i="10"/>
  <c r="J142" i="10"/>
  <c r="L142" i="10"/>
  <c r="G141" i="10"/>
  <c r="I141" i="10"/>
  <c r="H141" i="10"/>
  <c r="J141" i="10"/>
  <c r="L141" i="10"/>
  <c r="G139" i="10"/>
  <c r="I139" i="10"/>
  <c r="L139" i="10"/>
  <c r="G137" i="10"/>
  <c r="I137" i="10"/>
  <c r="L137" i="10"/>
  <c r="G132" i="10"/>
  <c r="I132" i="10"/>
  <c r="L132" i="10"/>
  <c r="G131" i="10"/>
  <c r="I131" i="10"/>
  <c r="H131" i="10"/>
  <c r="J131" i="10"/>
  <c r="L131" i="10"/>
  <c r="G130" i="10"/>
  <c r="I130" i="10"/>
  <c r="H130" i="10"/>
  <c r="J130" i="10"/>
  <c r="L130" i="10"/>
  <c r="G129" i="10"/>
  <c r="I129" i="10"/>
  <c r="H129" i="10"/>
  <c r="J129" i="10"/>
  <c r="L129" i="10"/>
  <c r="G127" i="10"/>
  <c r="I127" i="10"/>
  <c r="L127" i="10"/>
  <c r="G125" i="10"/>
  <c r="I125" i="10"/>
  <c r="L125" i="10"/>
  <c r="G121" i="10"/>
  <c r="I121" i="10"/>
  <c r="L121" i="10"/>
  <c r="G117" i="10"/>
  <c r="I117" i="10"/>
  <c r="L117" i="10"/>
  <c r="G116" i="10"/>
  <c r="I116" i="10"/>
  <c r="H116" i="10"/>
  <c r="J116" i="10"/>
  <c r="L116" i="10"/>
  <c r="G115" i="10"/>
  <c r="I115" i="10"/>
  <c r="H115" i="10"/>
  <c r="J115" i="10"/>
  <c r="L115" i="10"/>
  <c r="G114" i="10"/>
  <c r="I114" i="10"/>
  <c r="H114" i="10"/>
  <c r="J114" i="10"/>
  <c r="L114" i="10"/>
  <c r="G112" i="10"/>
  <c r="I112" i="10"/>
  <c r="L112" i="10"/>
  <c r="G110" i="10"/>
  <c r="I110" i="10"/>
  <c r="L110" i="10"/>
  <c r="G105" i="10"/>
  <c r="I105" i="10"/>
  <c r="L105" i="10"/>
  <c r="G101" i="10"/>
  <c r="I101" i="10"/>
  <c r="L101" i="10"/>
  <c r="G100" i="10"/>
  <c r="I100" i="10"/>
  <c r="H100" i="10"/>
  <c r="J100" i="10"/>
  <c r="L100" i="10"/>
  <c r="G99" i="10"/>
  <c r="I99" i="10"/>
  <c r="H99" i="10"/>
  <c r="J99" i="10"/>
  <c r="L99" i="10"/>
  <c r="G98" i="10"/>
  <c r="I98" i="10"/>
  <c r="H98" i="10"/>
  <c r="J98" i="10"/>
  <c r="L98" i="10"/>
  <c r="G97" i="10"/>
  <c r="I97" i="10"/>
  <c r="H97" i="10"/>
  <c r="J97" i="10"/>
  <c r="L97" i="10"/>
  <c r="G96" i="10"/>
  <c r="I96" i="10"/>
  <c r="H96" i="10"/>
  <c r="J96" i="10"/>
  <c r="L96" i="10"/>
  <c r="G95" i="10"/>
  <c r="I95" i="10"/>
  <c r="H95" i="10"/>
  <c r="J95" i="10"/>
  <c r="L95" i="10"/>
  <c r="G94" i="10"/>
  <c r="I94" i="10"/>
  <c r="H94" i="10"/>
  <c r="J94" i="10"/>
  <c r="L94" i="10"/>
  <c r="G93" i="10"/>
  <c r="I93" i="10"/>
  <c r="H93" i="10"/>
  <c r="J93" i="10"/>
  <c r="L93" i="10"/>
  <c r="G92" i="10"/>
  <c r="I92" i="10"/>
  <c r="H92" i="10"/>
  <c r="J92" i="10"/>
  <c r="L92" i="10"/>
  <c r="G86" i="10"/>
  <c r="I86" i="10"/>
  <c r="L86" i="10"/>
  <c r="G85" i="10"/>
  <c r="I85" i="10"/>
  <c r="L85" i="10"/>
  <c r="G83" i="10"/>
  <c r="I83" i="10"/>
  <c r="L83" i="10"/>
  <c r="G77" i="10"/>
  <c r="I77" i="10"/>
  <c r="L77" i="10"/>
  <c r="G75" i="10"/>
  <c r="I75" i="10"/>
  <c r="L75" i="10"/>
  <c r="G73" i="10"/>
  <c r="I73" i="10"/>
  <c r="L73" i="10"/>
  <c r="G71" i="10"/>
  <c r="I71" i="10"/>
  <c r="L71" i="10"/>
  <c r="G69" i="10"/>
  <c r="I69" i="10"/>
  <c r="L69" i="10"/>
  <c r="G67" i="10"/>
  <c r="I67" i="10"/>
  <c r="L67" i="10"/>
  <c r="G61" i="10"/>
  <c r="I61" i="10"/>
  <c r="L61" i="10"/>
  <c r="G55" i="10"/>
  <c r="I55" i="10"/>
  <c r="L55" i="10"/>
  <c r="G54" i="10"/>
  <c r="I54" i="10"/>
  <c r="L54" i="10"/>
  <c r="G52" i="10"/>
  <c r="I52" i="10"/>
  <c r="L52" i="10"/>
  <c r="G46" i="10"/>
  <c r="I46" i="10"/>
  <c r="L46" i="10"/>
  <c r="G44" i="10"/>
  <c r="I44" i="10"/>
  <c r="L44" i="10"/>
  <c r="G38" i="10"/>
  <c r="I38" i="10"/>
  <c r="L38" i="10"/>
  <c r="G37" i="10"/>
  <c r="I37" i="10"/>
  <c r="H37" i="10"/>
  <c r="J37" i="10"/>
  <c r="L37" i="10"/>
  <c r="G36" i="10"/>
  <c r="I36" i="10"/>
  <c r="H36" i="10"/>
  <c r="J36" i="10"/>
  <c r="L36" i="10"/>
  <c r="G35" i="10"/>
  <c r="I35" i="10"/>
  <c r="H35" i="10"/>
  <c r="J35" i="10"/>
  <c r="L35" i="10"/>
  <c r="G34" i="10"/>
  <c r="I34" i="10"/>
  <c r="H34" i="10"/>
  <c r="J34" i="10"/>
  <c r="L34" i="10"/>
  <c r="G33" i="10"/>
  <c r="I33" i="10"/>
  <c r="H33" i="10"/>
  <c r="J33" i="10"/>
  <c r="L33" i="10"/>
  <c r="G32" i="10"/>
  <c r="I32" i="10"/>
  <c r="H32" i="10"/>
  <c r="J32" i="10"/>
  <c r="L32" i="10"/>
  <c r="G28" i="10"/>
  <c r="I28" i="10"/>
  <c r="L28" i="10"/>
  <c r="G27" i="10"/>
  <c r="I27" i="10"/>
  <c r="H27" i="10"/>
  <c r="J27" i="10"/>
  <c r="L27" i="10"/>
  <c r="G25" i="10"/>
  <c r="I25" i="10"/>
  <c r="H25" i="10"/>
  <c r="J25" i="10"/>
  <c r="L25" i="10"/>
  <c r="G24" i="10"/>
  <c r="I24" i="10"/>
  <c r="H24" i="10"/>
  <c r="J24" i="10"/>
  <c r="L24" i="10"/>
  <c r="G20" i="10"/>
  <c r="I20" i="10"/>
  <c r="L20" i="10"/>
  <c r="G18" i="10"/>
  <c r="I18" i="10"/>
  <c r="L18" i="10"/>
  <c r="G14" i="10"/>
  <c r="I14" i="10"/>
  <c r="L14" i="10"/>
  <c r="G10" i="10"/>
  <c r="I10" i="10"/>
  <c r="L10" i="10"/>
  <c r="G8" i="10"/>
  <c r="I8" i="10"/>
  <c r="L8" i="10"/>
  <c r="G2" i="10"/>
  <c r="I2" i="10"/>
  <c r="L2" i="10"/>
  <c r="G3" i="10"/>
  <c r="I3" i="10"/>
  <c r="H3" i="10"/>
  <c r="J3" i="10"/>
  <c r="L3" i="10"/>
  <c r="G4" i="10"/>
  <c r="I4" i="10"/>
  <c r="H4" i="10"/>
  <c r="J4" i="10"/>
  <c r="L4" i="10"/>
  <c r="G5" i="10"/>
  <c r="I5" i="10"/>
  <c r="H5" i="10"/>
  <c r="J5" i="10"/>
  <c r="L5" i="10"/>
  <c r="G6" i="10"/>
  <c r="I6" i="10"/>
  <c r="H6" i="10"/>
  <c r="J6" i="10"/>
  <c r="L6" i="10"/>
  <c r="G7" i="10"/>
  <c r="I7" i="10"/>
  <c r="H7" i="10"/>
  <c r="J7" i="10"/>
  <c r="L7" i="10"/>
  <c r="H8" i="10"/>
  <c r="G9" i="10"/>
  <c r="I9" i="10"/>
  <c r="H9" i="10"/>
  <c r="J9" i="10"/>
  <c r="L9" i="10"/>
  <c r="H10" i="10"/>
  <c r="G12" i="10"/>
  <c r="I12" i="10"/>
  <c r="H12" i="10"/>
  <c r="J12" i="10"/>
  <c r="L12" i="10"/>
  <c r="G13" i="10"/>
  <c r="I13" i="10"/>
  <c r="H13" i="10"/>
  <c r="J13" i="10"/>
  <c r="L13" i="10"/>
  <c r="H14" i="10"/>
  <c r="G15" i="10"/>
  <c r="I15" i="10"/>
  <c r="H15" i="10"/>
  <c r="J15" i="10"/>
  <c r="L15" i="10"/>
  <c r="G16" i="10"/>
  <c r="I16" i="10"/>
  <c r="H16" i="10"/>
  <c r="J16" i="10"/>
  <c r="L16" i="10"/>
  <c r="G17" i="10"/>
  <c r="I17" i="10"/>
  <c r="H17" i="10"/>
  <c r="J17" i="10"/>
  <c r="L17" i="10"/>
  <c r="H18" i="10"/>
  <c r="G19" i="10"/>
  <c r="I19" i="10"/>
  <c r="H19" i="10"/>
  <c r="J19" i="10"/>
  <c r="L19" i="10"/>
  <c r="H20" i="10"/>
  <c r="G21" i="10"/>
  <c r="I21" i="10"/>
  <c r="H21" i="10"/>
  <c r="J21" i="10"/>
  <c r="L21" i="10"/>
  <c r="H28" i="10"/>
  <c r="G29" i="10"/>
  <c r="I29" i="10"/>
  <c r="H29" i="10"/>
  <c r="J29" i="10"/>
  <c r="L29" i="10"/>
  <c r="G30" i="10"/>
  <c r="I30" i="10"/>
  <c r="H30" i="10"/>
  <c r="J30" i="10"/>
  <c r="L30" i="10"/>
  <c r="G31" i="10"/>
  <c r="I31" i="10"/>
  <c r="H31" i="10"/>
  <c r="J31" i="10"/>
  <c r="L31" i="10"/>
  <c r="H38" i="10"/>
  <c r="G39" i="10"/>
  <c r="I39" i="10"/>
  <c r="H39" i="10"/>
  <c r="J39" i="10"/>
  <c r="L39" i="10"/>
  <c r="G40" i="10"/>
  <c r="I40" i="10"/>
  <c r="H40" i="10"/>
  <c r="J40" i="10"/>
  <c r="L40" i="10"/>
  <c r="G41" i="10"/>
  <c r="I41" i="10"/>
  <c r="H41" i="10"/>
  <c r="J41" i="10"/>
  <c r="L41" i="10"/>
  <c r="G42" i="10"/>
  <c r="I42" i="10"/>
  <c r="H42" i="10"/>
  <c r="J42" i="10"/>
  <c r="L42" i="10"/>
  <c r="G43" i="10"/>
  <c r="I43" i="10"/>
  <c r="H43" i="10"/>
  <c r="J43" i="10"/>
  <c r="L43" i="10"/>
  <c r="H44" i="10"/>
  <c r="G45" i="10"/>
  <c r="I45" i="10"/>
  <c r="H45" i="10"/>
  <c r="J45" i="10"/>
  <c r="L45" i="10"/>
  <c r="H46" i="10"/>
  <c r="G47" i="10"/>
  <c r="I47" i="10"/>
  <c r="H47" i="10"/>
  <c r="J47" i="10"/>
  <c r="L47" i="10"/>
  <c r="G48" i="10"/>
  <c r="I48" i="10"/>
  <c r="H48" i="10"/>
  <c r="J48" i="10"/>
  <c r="L48" i="10"/>
  <c r="G49" i="10"/>
  <c r="I49" i="10"/>
  <c r="H49" i="10"/>
  <c r="J49" i="10"/>
  <c r="L49" i="10"/>
  <c r="G50" i="10"/>
  <c r="I50" i="10"/>
  <c r="H50" i="10"/>
  <c r="J50" i="10"/>
  <c r="L50" i="10"/>
  <c r="G51" i="10"/>
  <c r="I51" i="10"/>
  <c r="H51" i="10"/>
  <c r="J51" i="10"/>
  <c r="L51" i="10"/>
  <c r="H52" i="10"/>
  <c r="G53" i="10"/>
  <c r="I53" i="10"/>
  <c r="H53" i="10"/>
  <c r="J53" i="10"/>
  <c r="L53" i="10"/>
  <c r="H54" i="10"/>
  <c r="H55" i="10"/>
  <c r="G56" i="10"/>
  <c r="I56" i="10"/>
  <c r="H56" i="10"/>
  <c r="J56" i="10"/>
  <c r="L56" i="10"/>
  <c r="G57" i="10"/>
  <c r="I57" i="10"/>
  <c r="H57" i="10"/>
  <c r="J57" i="10"/>
  <c r="L57" i="10"/>
  <c r="G58" i="10"/>
  <c r="I58" i="10"/>
  <c r="H58" i="10"/>
  <c r="J58" i="10"/>
  <c r="L58" i="10"/>
  <c r="G59" i="10"/>
  <c r="I59" i="10"/>
  <c r="H59" i="10"/>
  <c r="J59" i="10"/>
  <c r="L59" i="10"/>
  <c r="G60" i="10"/>
  <c r="I60" i="10"/>
  <c r="H60" i="10"/>
  <c r="J60" i="10"/>
  <c r="L60" i="10"/>
  <c r="H61" i="10"/>
  <c r="G62" i="10"/>
  <c r="I62" i="10"/>
  <c r="H62" i="10"/>
  <c r="J62" i="10"/>
  <c r="L62" i="10"/>
  <c r="G63" i="10"/>
  <c r="I63" i="10"/>
  <c r="H63" i="10"/>
  <c r="J63" i="10"/>
  <c r="L63" i="10"/>
  <c r="G64" i="10"/>
  <c r="I64" i="10"/>
  <c r="H64" i="10"/>
  <c r="J64" i="10"/>
  <c r="L64" i="10"/>
  <c r="G65" i="10"/>
  <c r="I65" i="10"/>
  <c r="H65" i="10"/>
  <c r="J65" i="10"/>
  <c r="L65" i="10"/>
  <c r="G66" i="10"/>
  <c r="I66" i="10"/>
  <c r="H66" i="10"/>
  <c r="J66" i="10"/>
  <c r="L66" i="10"/>
  <c r="H67" i="10"/>
  <c r="G68" i="10"/>
  <c r="I68" i="10"/>
  <c r="H68" i="10"/>
  <c r="J68" i="10"/>
  <c r="L68" i="10"/>
  <c r="H69" i="10"/>
  <c r="G70" i="10"/>
  <c r="I70" i="10"/>
  <c r="H70" i="10"/>
  <c r="J70" i="10"/>
  <c r="L70" i="10"/>
  <c r="H71" i="10"/>
  <c r="G72" i="10"/>
  <c r="I72" i="10"/>
  <c r="H72" i="10"/>
  <c r="J72" i="10"/>
  <c r="L72" i="10"/>
  <c r="H73" i="10"/>
  <c r="G74" i="10"/>
  <c r="I74" i="10"/>
  <c r="H74" i="10"/>
  <c r="J74" i="10"/>
  <c r="L74" i="10"/>
  <c r="H75" i="10"/>
  <c r="G76" i="10"/>
  <c r="I76" i="10"/>
  <c r="H76" i="10"/>
  <c r="J76" i="10"/>
  <c r="L76" i="10"/>
  <c r="H77" i="10"/>
  <c r="G78" i="10"/>
  <c r="I78" i="10"/>
  <c r="H78" i="10"/>
  <c r="J78" i="10"/>
  <c r="L78" i="10"/>
  <c r="G79" i="10"/>
  <c r="I79" i="10"/>
  <c r="H79" i="10"/>
  <c r="J79" i="10"/>
  <c r="L79" i="10"/>
  <c r="G80" i="10"/>
  <c r="I80" i="10"/>
  <c r="H80" i="10"/>
  <c r="J80" i="10"/>
  <c r="L80" i="10"/>
  <c r="G81" i="10"/>
  <c r="I81" i="10"/>
  <c r="H81" i="10"/>
  <c r="J81" i="10"/>
  <c r="L81" i="10"/>
  <c r="G82" i="10"/>
  <c r="I82" i="10"/>
  <c r="H82" i="10"/>
  <c r="J82" i="10"/>
  <c r="L82" i="10"/>
  <c r="H83" i="10"/>
  <c r="G84" i="10"/>
  <c r="I84" i="10"/>
  <c r="H84" i="10"/>
  <c r="J84" i="10"/>
  <c r="L84" i="10"/>
  <c r="H85" i="10"/>
  <c r="H86" i="10"/>
  <c r="G87" i="10"/>
  <c r="I87" i="10"/>
  <c r="H87" i="10"/>
  <c r="J87" i="10"/>
  <c r="L87" i="10"/>
  <c r="G88" i="10"/>
  <c r="I88" i="10"/>
  <c r="H88" i="10"/>
  <c r="J88" i="10"/>
  <c r="L88" i="10"/>
  <c r="G89" i="10"/>
  <c r="I89" i="10"/>
  <c r="H89" i="10"/>
  <c r="J89" i="10"/>
  <c r="L89" i="10"/>
  <c r="G90" i="10"/>
  <c r="I90" i="10"/>
  <c r="H90" i="10"/>
  <c r="J90" i="10"/>
  <c r="L90" i="10"/>
  <c r="G91" i="10"/>
  <c r="I91" i="10"/>
  <c r="H91" i="10"/>
  <c r="J91" i="10"/>
  <c r="L91" i="10"/>
  <c r="H101" i="10"/>
  <c r="G102" i="10"/>
  <c r="I102" i="10"/>
  <c r="H102" i="10"/>
  <c r="J102" i="10"/>
  <c r="L102" i="10"/>
  <c r="G103" i="10"/>
  <c r="I103" i="10"/>
  <c r="H103" i="10"/>
  <c r="J103" i="10"/>
  <c r="L103" i="10"/>
  <c r="G104" i="10"/>
  <c r="I104" i="10"/>
  <c r="H104" i="10"/>
  <c r="J104" i="10"/>
  <c r="L104" i="10"/>
  <c r="H105" i="10"/>
  <c r="G106" i="10"/>
  <c r="I106" i="10"/>
  <c r="H106" i="10"/>
  <c r="J106" i="10"/>
  <c r="L106" i="10"/>
  <c r="G107" i="10"/>
  <c r="I107" i="10"/>
  <c r="H107" i="10"/>
  <c r="J107" i="10"/>
  <c r="L107" i="10"/>
  <c r="G108" i="10"/>
  <c r="I108" i="10"/>
  <c r="H108" i="10"/>
  <c r="J108" i="10"/>
  <c r="L108" i="10"/>
  <c r="G109" i="10"/>
  <c r="I109" i="10"/>
  <c r="H109" i="10"/>
  <c r="J109" i="10"/>
  <c r="L109" i="10"/>
  <c r="H110" i="10"/>
  <c r="G111" i="10"/>
  <c r="I111" i="10"/>
  <c r="H111" i="10"/>
  <c r="J111" i="10"/>
  <c r="L111" i="10"/>
  <c r="H112" i="10"/>
  <c r="G113" i="10"/>
  <c r="I113" i="10"/>
  <c r="H113" i="10"/>
  <c r="J113" i="10"/>
  <c r="L113" i="10"/>
  <c r="H117" i="10"/>
  <c r="G118" i="10"/>
  <c r="I118" i="10"/>
  <c r="H118" i="10"/>
  <c r="J118" i="10"/>
  <c r="L118" i="10"/>
  <c r="G119" i="10"/>
  <c r="I119" i="10"/>
  <c r="H119" i="10"/>
  <c r="J119" i="10"/>
  <c r="L119" i="10"/>
  <c r="G120" i="10"/>
  <c r="I120" i="10"/>
  <c r="H120" i="10"/>
  <c r="J120" i="10"/>
  <c r="L120" i="10"/>
  <c r="H121" i="10"/>
  <c r="G122" i="10"/>
  <c r="I122" i="10"/>
  <c r="H122" i="10"/>
  <c r="J122" i="10"/>
  <c r="L122" i="10"/>
  <c r="G123" i="10"/>
  <c r="I123" i="10"/>
  <c r="H123" i="10"/>
  <c r="J123" i="10"/>
  <c r="L123" i="10"/>
  <c r="G124" i="10"/>
  <c r="I124" i="10"/>
  <c r="H124" i="10"/>
  <c r="J124" i="10"/>
  <c r="L124" i="10"/>
  <c r="H125" i="10"/>
  <c r="G126" i="10"/>
  <c r="I126" i="10"/>
  <c r="H126" i="10"/>
  <c r="J126" i="10"/>
  <c r="L126" i="10"/>
  <c r="H127" i="10"/>
  <c r="G128" i="10"/>
  <c r="I128" i="10"/>
  <c r="H128" i="10"/>
  <c r="J128" i="10"/>
  <c r="L128" i="10"/>
  <c r="H132" i="10"/>
  <c r="G133" i="10"/>
  <c r="I133" i="10"/>
  <c r="H133" i="10"/>
  <c r="J133" i="10"/>
  <c r="L133" i="10"/>
  <c r="G134" i="10"/>
  <c r="I134" i="10"/>
  <c r="H134" i="10"/>
  <c r="J134" i="10"/>
  <c r="L134" i="10"/>
  <c r="G135" i="10"/>
  <c r="I135" i="10"/>
  <c r="H135" i="10"/>
  <c r="J135" i="10"/>
  <c r="L135" i="10"/>
  <c r="G136" i="10"/>
  <c r="I136" i="10"/>
  <c r="H136" i="10"/>
  <c r="J136" i="10"/>
  <c r="L136" i="10"/>
  <c r="H137" i="10"/>
  <c r="G138" i="10"/>
  <c r="I138" i="10"/>
  <c r="H138" i="10"/>
  <c r="J138" i="10"/>
  <c r="L138" i="10"/>
  <c r="H139" i="10"/>
  <c r="G140" i="10"/>
  <c r="I140" i="10"/>
  <c r="H140" i="10"/>
  <c r="J140" i="10"/>
  <c r="L140" i="10"/>
  <c r="H144" i="10"/>
  <c r="G145" i="10"/>
  <c r="I145" i="10"/>
  <c r="H145" i="10"/>
  <c r="J145" i="10"/>
  <c r="L145" i="10"/>
  <c r="G146" i="10"/>
  <c r="I146" i="10"/>
  <c r="H146" i="10"/>
  <c r="J146" i="10"/>
  <c r="L146" i="10"/>
  <c r="G147" i="10"/>
  <c r="I147" i="10"/>
  <c r="H147" i="10"/>
  <c r="J147" i="10"/>
  <c r="L147" i="10"/>
  <c r="H148" i="10"/>
  <c r="G149" i="10"/>
  <c r="I149" i="10"/>
  <c r="H149" i="10"/>
  <c r="J149" i="10"/>
  <c r="L149" i="10"/>
  <c r="G150" i="10"/>
  <c r="I150" i="10"/>
  <c r="H150" i="10"/>
  <c r="J150" i="10"/>
  <c r="L150" i="10"/>
  <c r="G151" i="10"/>
  <c r="I151" i="10"/>
  <c r="H151" i="10"/>
  <c r="J151" i="10"/>
  <c r="L151" i="10"/>
  <c r="G152" i="10"/>
  <c r="I152" i="10"/>
  <c r="H152" i="10"/>
  <c r="J152" i="10"/>
  <c r="L152" i="10"/>
  <c r="H153" i="10"/>
  <c r="G154" i="10"/>
  <c r="I154" i="10"/>
  <c r="H154" i="10"/>
  <c r="J154" i="10"/>
  <c r="L154" i="10"/>
  <c r="H155" i="10"/>
  <c r="G156" i="10"/>
  <c r="I156" i="10"/>
  <c r="H156" i="10"/>
  <c r="J156" i="10"/>
  <c r="L156" i="10"/>
  <c r="H2" i="10"/>
  <c r="F2" i="8"/>
  <c r="H2" i="8"/>
  <c r="K3" i="10"/>
  <c r="K4" i="10"/>
  <c r="K5" i="10"/>
  <c r="K6" i="10"/>
  <c r="K7" i="10"/>
  <c r="F3" i="8"/>
  <c r="H3" i="8"/>
  <c r="K8" i="10"/>
  <c r="K9" i="10"/>
  <c r="K10" i="10"/>
  <c r="K12" i="10"/>
  <c r="K13" i="10"/>
  <c r="F5" i="8"/>
  <c r="H5" i="8"/>
  <c r="K14" i="10"/>
  <c r="K15" i="10"/>
  <c r="K16" i="10"/>
  <c r="K17" i="10"/>
  <c r="F6" i="8"/>
  <c r="H6" i="8"/>
  <c r="K18" i="10"/>
  <c r="K19" i="10"/>
  <c r="F7" i="8"/>
  <c r="H7" i="8"/>
  <c r="K20" i="10"/>
  <c r="K21" i="10"/>
  <c r="K24" i="10"/>
  <c r="K25" i="10"/>
  <c r="K27" i="10"/>
  <c r="F9" i="8"/>
  <c r="H9" i="8"/>
  <c r="K28" i="10"/>
  <c r="K29" i="10"/>
  <c r="K30" i="10"/>
  <c r="K31" i="10"/>
  <c r="F10" i="8"/>
  <c r="H10" i="8"/>
  <c r="K32" i="10"/>
  <c r="K33" i="10"/>
  <c r="K34" i="10"/>
  <c r="K35" i="10"/>
  <c r="K36" i="10"/>
  <c r="K37" i="10"/>
  <c r="F11" i="8"/>
  <c r="H11" i="8"/>
  <c r="K38" i="10"/>
  <c r="K39" i="10"/>
  <c r="K40" i="10"/>
  <c r="K41" i="10"/>
  <c r="K42" i="10"/>
  <c r="K43" i="10"/>
  <c r="F12" i="8"/>
  <c r="H12" i="8"/>
  <c r="K44" i="10"/>
  <c r="K45" i="10"/>
  <c r="F13" i="8"/>
  <c r="H13" i="8"/>
  <c r="K46" i="10"/>
  <c r="K47" i="10"/>
  <c r="K48" i="10"/>
  <c r="K49" i="10"/>
  <c r="K50" i="10"/>
  <c r="K51" i="10"/>
  <c r="F14" i="8"/>
  <c r="H14" i="8"/>
  <c r="K52" i="10"/>
  <c r="K53" i="10"/>
  <c r="F15" i="8"/>
  <c r="H15" i="8"/>
  <c r="K54" i="10"/>
  <c r="F16" i="8"/>
  <c r="H16" i="8"/>
  <c r="K55" i="10"/>
  <c r="K56" i="10"/>
  <c r="K57" i="10"/>
  <c r="K58" i="10"/>
  <c r="K59" i="10"/>
  <c r="K60" i="10"/>
  <c r="F17" i="8"/>
  <c r="H17" i="8"/>
  <c r="K61" i="10"/>
  <c r="K62" i="10"/>
  <c r="K63" i="10"/>
  <c r="K64" i="10"/>
  <c r="K65" i="10"/>
  <c r="K66" i="10"/>
  <c r="F18" i="8"/>
  <c r="H18" i="8"/>
  <c r="K67" i="10"/>
  <c r="K68" i="10"/>
  <c r="F19" i="8"/>
  <c r="H19" i="8"/>
  <c r="K69" i="10"/>
  <c r="K70" i="10"/>
  <c r="F20" i="8"/>
  <c r="H20" i="8"/>
  <c r="K71" i="10"/>
  <c r="K72" i="10"/>
  <c r="F21" i="8"/>
  <c r="H21" i="8"/>
  <c r="K73" i="10"/>
  <c r="K74" i="10"/>
  <c r="F22" i="8"/>
  <c r="H22" i="8"/>
  <c r="K75" i="10"/>
  <c r="K76" i="10"/>
  <c r="F23" i="8"/>
  <c r="H23" i="8"/>
  <c r="K77" i="10"/>
  <c r="K78" i="10"/>
  <c r="K79" i="10"/>
  <c r="K80" i="10"/>
  <c r="K81" i="10"/>
  <c r="K82" i="10"/>
  <c r="F24" i="8"/>
  <c r="H24" i="8"/>
  <c r="K83" i="10"/>
  <c r="K84" i="10"/>
  <c r="F25" i="8"/>
  <c r="H25" i="8"/>
  <c r="K85" i="10"/>
  <c r="F26" i="8"/>
  <c r="H26" i="8"/>
  <c r="K86" i="10"/>
  <c r="K87" i="10"/>
  <c r="K88" i="10"/>
  <c r="K89" i="10"/>
  <c r="K90" i="10"/>
  <c r="K91" i="10"/>
  <c r="F27" i="8"/>
  <c r="H27" i="8"/>
  <c r="K92" i="10"/>
  <c r="K93" i="10"/>
  <c r="K94" i="10"/>
  <c r="K95" i="10"/>
  <c r="K96" i="10"/>
  <c r="K97" i="10"/>
  <c r="K98" i="10"/>
  <c r="K99" i="10"/>
  <c r="K100" i="10"/>
  <c r="F28" i="8"/>
  <c r="H28" i="8"/>
  <c r="K101" i="10"/>
  <c r="K102" i="10"/>
  <c r="K103" i="10"/>
  <c r="K104" i="10"/>
  <c r="F29" i="8"/>
  <c r="H29" i="8"/>
  <c r="K105" i="10"/>
  <c r="K106" i="10"/>
  <c r="K107" i="10"/>
  <c r="K108" i="10"/>
  <c r="K109" i="10"/>
  <c r="F30" i="8"/>
  <c r="H30" i="8"/>
  <c r="K110" i="10"/>
  <c r="K111" i="10"/>
  <c r="F31" i="8"/>
  <c r="H31" i="8"/>
  <c r="K112" i="10"/>
  <c r="K113" i="10"/>
  <c r="F32" i="8"/>
  <c r="H32" i="8"/>
  <c r="K114" i="10"/>
  <c r="K115" i="10"/>
  <c r="K116" i="10"/>
  <c r="F33" i="8"/>
  <c r="H33" i="8"/>
  <c r="K117" i="10"/>
  <c r="K118" i="10"/>
  <c r="K119" i="10"/>
  <c r="K120" i="10"/>
  <c r="F34" i="8"/>
  <c r="H34" i="8"/>
  <c r="K121" i="10"/>
  <c r="K122" i="10"/>
  <c r="K123" i="10"/>
  <c r="K124" i="10"/>
  <c r="F35" i="8"/>
  <c r="H35" i="8"/>
  <c r="K125" i="10"/>
  <c r="K126" i="10"/>
  <c r="F36" i="8"/>
  <c r="H36" i="8"/>
  <c r="K127" i="10"/>
  <c r="K128" i="10"/>
  <c r="F37" i="8"/>
  <c r="H37" i="8"/>
  <c r="K129" i="10"/>
  <c r="K130" i="10"/>
  <c r="K131" i="10"/>
  <c r="F38" i="8"/>
  <c r="H38" i="8"/>
  <c r="K132" i="10"/>
  <c r="K133" i="10"/>
  <c r="K134" i="10"/>
  <c r="K135" i="10"/>
  <c r="K136" i="10"/>
  <c r="F39" i="8"/>
  <c r="H39" i="8"/>
  <c r="K137" i="10"/>
  <c r="K138" i="10"/>
  <c r="F40" i="8"/>
  <c r="H40" i="8"/>
  <c r="K139" i="10"/>
  <c r="K140" i="10"/>
  <c r="F41" i="8"/>
  <c r="H41" i="8"/>
  <c r="K141" i="10"/>
  <c r="K142" i="10"/>
  <c r="K143" i="10"/>
  <c r="F42" i="8"/>
  <c r="H42" i="8"/>
  <c r="K144" i="10"/>
  <c r="K145" i="10"/>
  <c r="K146" i="10"/>
  <c r="K147" i="10"/>
  <c r="F43" i="8"/>
  <c r="H43" i="8"/>
  <c r="K148" i="10"/>
  <c r="K149" i="10"/>
  <c r="K150" i="10"/>
  <c r="K151" i="10"/>
  <c r="K152" i="10"/>
  <c r="F44" i="8"/>
  <c r="H44" i="8"/>
  <c r="K153" i="10"/>
  <c r="K154" i="10"/>
  <c r="F45" i="8"/>
  <c r="H45" i="8"/>
  <c r="K155" i="10"/>
  <c r="K156" i="10"/>
  <c r="F46" i="8"/>
  <c r="H46" i="8"/>
  <c r="K157" i="10"/>
  <c r="K158" i="10"/>
  <c r="K159" i="10"/>
  <c r="K169" i="10"/>
  <c r="K170" i="10"/>
  <c r="K171" i="10"/>
  <c r="K173" i="10"/>
  <c r="K175" i="10"/>
  <c r="K178" i="10"/>
  <c r="F51" i="8"/>
  <c r="H51" i="8"/>
  <c r="K179" i="10"/>
  <c r="K181" i="10"/>
  <c r="K185" i="10"/>
  <c r="F54" i="8"/>
  <c r="H54" i="8"/>
  <c r="K186" i="10"/>
  <c r="K187" i="10"/>
  <c r="K188" i="10"/>
  <c r="K190" i="10"/>
  <c r="F55" i="8"/>
  <c r="H55" i="8"/>
  <c r="K191" i="10"/>
  <c r="F56" i="8"/>
  <c r="H56" i="8"/>
  <c r="K192" i="10"/>
  <c r="F57" i="8"/>
  <c r="H57" i="8"/>
  <c r="K193" i="10"/>
  <c r="F58" i="8"/>
  <c r="H58" i="8"/>
  <c r="K194" i="10"/>
  <c r="K2" i="10"/>
  <c r="C29" i="13"/>
  <c r="E29" i="13"/>
  <c r="G3" i="15"/>
  <c r="G4" i="15"/>
  <c r="G5" i="15"/>
  <c r="G6" i="15"/>
  <c r="G9" i="15"/>
  <c r="G10" i="15"/>
  <c r="G11" i="15"/>
  <c r="G12" i="15"/>
  <c r="G13" i="15"/>
  <c r="G14" i="15"/>
  <c r="G15" i="15"/>
  <c r="G16" i="15"/>
  <c r="G17" i="15"/>
  <c r="G18" i="15"/>
  <c r="G21" i="15"/>
  <c r="G22" i="15"/>
  <c r="G23" i="15"/>
  <c r="G24" i="15"/>
  <c r="G25" i="15"/>
  <c r="G26" i="15"/>
  <c r="G27" i="15"/>
  <c r="G28" i="15"/>
  <c r="G29" i="15"/>
  <c r="G30" i="15"/>
  <c r="G31" i="15"/>
  <c r="G34" i="15"/>
  <c r="G35" i="15"/>
  <c r="G36" i="15"/>
  <c r="G37" i="15"/>
  <c r="G38" i="15"/>
  <c r="G39" i="15"/>
  <c r="G40" i="15"/>
  <c r="G41" i="15"/>
  <c r="G42" i="15"/>
  <c r="G43" i="15"/>
  <c r="E32" i="15"/>
  <c r="E19" i="15"/>
  <c r="E7" i="15"/>
  <c r="E43" i="15"/>
  <c r="G8" i="15"/>
  <c r="G20" i="15"/>
  <c r="G33" i="15"/>
  <c r="E4" i="15"/>
  <c r="E5" i="15"/>
  <c r="E6" i="15"/>
  <c r="E8" i="15"/>
  <c r="E9" i="15"/>
  <c r="E10" i="15"/>
  <c r="E11" i="15"/>
  <c r="E12" i="15"/>
  <c r="E13" i="15"/>
  <c r="E14" i="15"/>
  <c r="E15" i="15"/>
  <c r="E16" i="15"/>
  <c r="E17" i="15"/>
  <c r="E18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3" i="15"/>
  <c r="E34" i="15"/>
  <c r="E35" i="15"/>
  <c r="E36" i="15"/>
  <c r="E37" i="15"/>
  <c r="E38" i="15"/>
  <c r="E39" i="15"/>
  <c r="E40" i="15"/>
  <c r="E41" i="15"/>
  <c r="E42" i="15"/>
  <c r="E3" i="15"/>
  <c r="E2" i="15"/>
</calcChain>
</file>

<file path=xl/sharedStrings.xml><?xml version="1.0" encoding="utf-8"?>
<sst xmlns="http://schemas.openxmlformats.org/spreadsheetml/2006/main" count="3952" uniqueCount="1116">
  <si>
    <t>Platform Reference ID</t>
  </si>
  <si>
    <t>Platform Configuration Type</t>
  </si>
  <si>
    <t>Platform Agent Type</t>
  </si>
  <si>
    <t>Deployment Lead</t>
  </si>
  <si>
    <t>CE01ISSM-LM001</t>
  </si>
  <si>
    <t>DCL-PCLP</t>
  </si>
  <si>
    <t>CPOP-CMDS</t>
  </si>
  <si>
    <t>EA</t>
  </si>
  <si>
    <t>CE01ISSP-CP001</t>
  </si>
  <si>
    <t>CPVN-PC</t>
  </si>
  <si>
    <t>CE02SHBP-BP001</t>
  </si>
  <si>
    <t>RSN-PC</t>
  </si>
  <si>
    <t>CPOP-ROMS</t>
  </si>
  <si>
    <t>CE02SHSM-SM001</t>
  </si>
  <si>
    <t>DCL-PCFP</t>
  </si>
  <si>
    <t>CICU-SMPC</t>
  </si>
  <si>
    <t>CE02SHSP-CP001</t>
  </si>
  <si>
    <t>CE04OSBP-BP001</t>
  </si>
  <si>
    <t>CE04OSSM-SM001</t>
  </si>
  <si>
    <t>CE06ISSM-LM001</t>
  </si>
  <si>
    <t>CE06ISSP-CP001</t>
  </si>
  <si>
    <t>CE07SHSM-HM001</t>
  </si>
  <si>
    <t>CE07SHSP-CP001</t>
  </si>
  <si>
    <t>CE09OSPM-WF001</t>
  </si>
  <si>
    <t>DCL-STC</t>
  </si>
  <si>
    <t>CE09OSSM-HM001</t>
  </si>
  <si>
    <t>CP01CNSM-HM001</t>
  </si>
  <si>
    <t>CG</t>
  </si>
  <si>
    <t>CP01CNSP-CP001</t>
  </si>
  <si>
    <t>CP02PMCI-WF001</t>
  </si>
  <si>
    <t>CP02PMCO-WF001</t>
  </si>
  <si>
    <t>CP02PMUI-WF001</t>
  </si>
  <si>
    <t>CP02PMUO-WF001</t>
  </si>
  <si>
    <t>CP03ISSM-HM001</t>
  </si>
  <si>
    <t>CP03ISSP-CP001</t>
  </si>
  <si>
    <t>CP04OSPM-WF001</t>
  </si>
  <si>
    <t>CP04OSSM-HM001</t>
  </si>
  <si>
    <t>GA01SUMO-SM001</t>
  </si>
  <si>
    <t>GA02HYPM-GP001</t>
  </si>
  <si>
    <t>SIO-PC</t>
  </si>
  <si>
    <t>CPOP-GMDS</t>
  </si>
  <si>
    <t>GA03FLMA-FM001</t>
  </si>
  <si>
    <t>GA03FLMB-FM001</t>
  </si>
  <si>
    <t>GI01SUMO-SM001</t>
  </si>
  <si>
    <t>GI02HYPM-GP001</t>
  </si>
  <si>
    <t>GI03FLMA-FM001</t>
  </si>
  <si>
    <t>GI03FLMB-FM001</t>
  </si>
  <si>
    <t>GP02HYPM-GP001</t>
  </si>
  <si>
    <t>GP03FLMA-FM001</t>
  </si>
  <si>
    <t>GP03FLMB-FM001</t>
  </si>
  <si>
    <t>GS01SUMO-SM001</t>
  </si>
  <si>
    <t>GS02HYPM-GP001</t>
  </si>
  <si>
    <t>GS03FLMA-FM001</t>
  </si>
  <si>
    <t>GS03FLMB-FM001</t>
  </si>
  <si>
    <t>CGVN-PC</t>
  </si>
  <si>
    <t>CPOP-CGDS</t>
  </si>
  <si>
    <t>CP05MOAS-AV001</t>
  </si>
  <si>
    <t>AVVN-PC</t>
  </si>
  <si>
    <t>CPOP-AVDS</t>
  </si>
  <si>
    <t>CP05MOAS-AV002</t>
  </si>
  <si>
    <t>CP05MOAS-AV003</t>
  </si>
  <si>
    <t>OGVN-PC</t>
  </si>
  <si>
    <t>CPOP-OGDS</t>
  </si>
  <si>
    <t>CE04OSHY-DP01B</t>
  </si>
  <si>
    <t>RSN-PCDP</t>
  </si>
  <si>
    <t>CE04OSHY-PC01B</t>
  </si>
  <si>
    <t>CE04OSHY-SF01B</t>
  </si>
  <si>
    <t>RSN-PCSF</t>
  </si>
  <si>
    <t>RS01SBVM-DP01A</t>
  </si>
  <si>
    <t>RS01SBVM-LJ01A</t>
  </si>
  <si>
    <t>RS01SBVM-PC01A</t>
  </si>
  <si>
    <t>RS01SBVM-SF01A</t>
  </si>
  <si>
    <t>RS01SLBS-MJ01A</t>
  </si>
  <si>
    <t>RS01SUM1-LJ01B</t>
  </si>
  <si>
    <t>RS01SUM2-MJ01B</t>
  </si>
  <si>
    <t>RS03ASHS-ID03A</t>
  </si>
  <si>
    <t>RSN-PCHD</t>
  </si>
  <si>
    <t>RS03ASHS-MJ03B</t>
  </si>
  <si>
    <t>RS03AXBS-MJ03A</t>
  </si>
  <si>
    <t>RS03AXVM-DP03A</t>
  </si>
  <si>
    <t>RS03AXVM-LJ03A</t>
  </si>
  <si>
    <t>RS03AXVM-PC03A</t>
  </si>
  <si>
    <t>RS03AXVM-SF03A</t>
  </si>
  <si>
    <t>RS03CCAL-MJ03F</t>
  </si>
  <si>
    <t>RS03ECAL-MJ03E</t>
  </si>
  <si>
    <t>RS03INT1-MJ03C</t>
  </si>
  <si>
    <t>RS03INT2-MJ03D</t>
  </si>
  <si>
    <t>WHOI DCL Low Power Platform Configuration</t>
  </si>
  <si>
    <t>Coastal Profiler Vendor Supplied Platform Configuration</t>
  </si>
  <si>
    <t>UW Junction Box Platform Configuration</t>
  </si>
  <si>
    <t>WHOI DCL Full Power Platform Configuration</t>
  </si>
  <si>
    <t>WHOI DCL STC Platform Configuration</t>
  </si>
  <si>
    <t>SIO Platform Configuration</t>
  </si>
  <si>
    <t>Coastal Glider Vendor Supplied Platform Configuration</t>
  </si>
  <si>
    <t>AUV Vendor Supplied Platform Configuration</t>
  </si>
  <si>
    <t>Open Ocean Glider Vendor Supplied Platform Configuration</t>
  </si>
  <si>
    <t>UW Deep Profiler Platform Configuration</t>
  </si>
  <si>
    <t>UW Shallow Profiler Platform Configuration</t>
  </si>
  <si>
    <t>UW HD Camera Platform Configuration</t>
  </si>
  <si>
    <t>Reference ID</t>
  </si>
  <si>
    <t>Name</t>
  </si>
  <si>
    <t>Site Reference ID</t>
  </si>
  <si>
    <t>Platform Type Code</t>
  </si>
  <si>
    <t>Array Name</t>
  </si>
  <si>
    <t>Site Name</t>
  </si>
  <si>
    <t>Platform Type Name</t>
  </si>
  <si>
    <t>Controller Type</t>
  </si>
  <si>
    <t>Power Configuration</t>
  </si>
  <si>
    <t>Terrestial Link</t>
  </si>
  <si>
    <t>Platform Agent Type Name</t>
  </si>
  <si>
    <t xml:space="preserve">Endurance OR Inshore Surface Mooring </t>
  </si>
  <si>
    <t>CE01ISSM</t>
  </si>
  <si>
    <t>LM</t>
  </si>
  <si>
    <t>Coastal Endurance</t>
  </si>
  <si>
    <t>Oregon Inshore</t>
  </si>
  <si>
    <t>Low Power Surface Moorings</t>
  </si>
  <si>
    <t>Battery</t>
  </si>
  <si>
    <t>MMWireless</t>
  </si>
  <si>
    <t>Shore CyberPoP - Coastal Mooring Dock Server</t>
  </si>
  <si>
    <t>Endurance OR Inshore Surface Piercing Profiler Mooring</t>
  </si>
  <si>
    <t>CE01ISSP</t>
  </si>
  <si>
    <t>CP</t>
  </si>
  <si>
    <t>Surface Piercing Profiler Moorings</t>
  </si>
  <si>
    <t>Endurance OR Shelf Benthic Pkg</t>
  </si>
  <si>
    <t>CE02SHBP</t>
  </si>
  <si>
    <t>BP</t>
  </si>
  <si>
    <t>Oregon Shelf</t>
  </si>
  <si>
    <t>Benthic Experiment Package</t>
  </si>
  <si>
    <t>Cable</t>
  </si>
  <si>
    <t>Shore CyberPoP - Regional Operations Management System</t>
  </si>
  <si>
    <t>Endurance OR Shelf Surface Mooring</t>
  </si>
  <si>
    <t>CE02SHSM</t>
  </si>
  <si>
    <t>SM</t>
  </si>
  <si>
    <t>Standard Power Surface Moorings</t>
  </si>
  <si>
    <t>Standard</t>
  </si>
  <si>
    <t>InSitu CyberPoP - Surface Mooring Platfrom Controller</t>
  </si>
  <si>
    <t>Endurance OR Shelf Surface Piercing Profiler Mooring</t>
  </si>
  <si>
    <t>CE02SHSP</t>
  </si>
  <si>
    <t>Endurance OR Offshore Benthic Pkg</t>
  </si>
  <si>
    <t>CE04OSBP</t>
  </si>
  <si>
    <t>Oregon Offshore</t>
  </si>
  <si>
    <t>Endurance OR Offshore Surface Mooring</t>
  </si>
  <si>
    <t>CE04OSSM</t>
  </si>
  <si>
    <t xml:space="preserve">Endurance WA Inshore Surface Mooring </t>
  </si>
  <si>
    <t>CE06ISSM</t>
  </si>
  <si>
    <t>Washington Inshore</t>
  </si>
  <si>
    <t>Endurance WA Inshore Surface Piercing Profiler Mooring</t>
  </si>
  <si>
    <t>CE06ISSP</t>
  </si>
  <si>
    <t>Endurance WA Shelf Surface Mooring</t>
  </si>
  <si>
    <t>CE07SHSM</t>
  </si>
  <si>
    <t>HM</t>
  </si>
  <si>
    <t>Washington Shelf</t>
  </si>
  <si>
    <t>High Power Surface Moorings</t>
  </si>
  <si>
    <t>High</t>
  </si>
  <si>
    <t>Endurance WA Shelf Surface Piercing Profiler Mooring</t>
  </si>
  <si>
    <t>CE07SHSP</t>
  </si>
  <si>
    <t>Endurance WA Offshore Profiler Mooring</t>
  </si>
  <si>
    <t>CE09OSPM</t>
  </si>
  <si>
    <t>WF</t>
  </si>
  <si>
    <t>Washington Offshore</t>
  </si>
  <si>
    <t>Wire Following Profiler Moorings</t>
  </si>
  <si>
    <t>Endurance WA Offshore Surface Mooring</t>
  </si>
  <si>
    <t>CE09OSSM</t>
  </si>
  <si>
    <t>Pioneer Central Surface Mooring</t>
  </si>
  <si>
    <t>CP01CNSM</t>
  </si>
  <si>
    <t>Coastal Pioneer</t>
  </si>
  <si>
    <t>Central</t>
  </si>
  <si>
    <t>Pioneer Central Surface-Piercing Profiler Mooring</t>
  </si>
  <si>
    <t>CP01CNSP</t>
  </si>
  <si>
    <t>Pioneer Central Inshore Profiler Mooring</t>
  </si>
  <si>
    <t>CP02PMCI</t>
  </si>
  <si>
    <t>Pioneer Central Offshore Profiler Mooring</t>
  </si>
  <si>
    <t>CP02PMCO</t>
  </si>
  <si>
    <t>Pioneer Upstream Inshore Profiler Mooring</t>
  </si>
  <si>
    <t>CP02PMUI</t>
  </si>
  <si>
    <t>Upstream Inshore</t>
  </si>
  <si>
    <t>Pioneer Upstream Offshore Profiler Mooring</t>
  </si>
  <si>
    <t>CP02PMUO</t>
  </si>
  <si>
    <t>Upstream Offshore</t>
  </si>
  <si>
    <t>Pioneer Inshore Surface Mooring</t>
  </si>
  <si>
    <t>CP03ISSM</t>
  </si>
  <si>
    <t>Inshore</t>
  </si>
  <si>
    <t>Pioneer Inshore Surface-Piercing Profiler Mooring</t>
  </si>
  <si>
    <t>CP03ISSP</t>
  </si>
  <si>
    <t>Pioneer Offshore Profiler Mooring</t>
  </si>
  <si>
    <t>CP04OSPM</t>
  </si>
  <si>
    <t>Offshore</t>
  </si>
  <si>
    <t>Pioneer Offshore Surface Mooring</t>
  </si>
  <si>
    <t>CP04OSSM</t>
  </si>
  <si>
    <t>Argentine Basin Surface Mooring</t>
  </si>
  <si>
    <t>GA01SUMO</t>
  </si>
  <si>
    <t>Global Argentine Basin</t>
  </si>
  <si>
    <t>Surface</t>
  </si>
  <si>
    <t>Argentine Basin Hybrid Profiler</t>
  </si>
  <si>
    <t>GA02HYPM</t>
  </si>
  <si>
    <t>GP</t>
  </si>
  <si>
    <t>Subsurface</t>
  </si>
  <si>
    <t>Hybrid Profiler Moorings</t>
  </si>
  <si>
    <t>GPVN-PC</t>
  </si>
  <si>
    <t>Shore CyberPoP - Global Mooring Dock Server</t>
  </si>
  <si>
    <t>Argentine Basin Mesoscale Flanking Mooring A</t>
  </si>
  <si>
    <t>GA03FLMA</t>
  </si>
  <si>
    <t>FM</t>
  </si>
  <si>
    <t>Low Power Sub-surface Moorings</t>
  </si>
  <si>
    <t>ACOMM</t>
  </si>
  <si>
    <t>Argentine Basin Mesoscale Flanking Mooring B</t>
  </si>
  <si>
    <t>GA03FLMB</t>
  </si>
  <si>
    <t>Irminger Sea Surface Mooring</t>
  </si>
  <si>
    <t>GI01SUMO</t>
  </si>
  <si>
    <t>Global Irminger Sea</t>
  </si>
  <si>
    <t>Irminger Sea Hybrid Profiler</t>
  </si>
  <si>
    <t>GI02HYPM</t>
  </si>
  <si>
    <t>Irminger Sea Mesoscale Flanking Mooring A</t>
  </si>
  <si>
    <t>GI03FLMA</t>
  </si>
  <si>
    <t>Irminger Sea Mesoscale Flanking Mooring B</t>
  </si>
  <si>
    <t>GI03FLMB</t>
  </si>
  <si>
    <t>Station Papa Hybrid Profiler</t>
  </si>
  <si>
    <t>GP02HYPM</t>
  </si>
  <si>
    <t>Global Station Papa</t>
  </si>
  <si>
    <t>Station Papa Mesoscale Flanking Mooring A</t>
  </si>
  <si>
    <t>GP03FLMA</t>
  </si>
  <si>
    <t>Station Papa Mesoscale Flanking Mooring B</t>
  </si>
  <si>
    <t>GP03FLMB</t>
  </si>
  <si>
    <t>Southern Ocean Surface Mooring</t>
  </si>
  <si>
    <t>GS01SUMO</t>
  </si>
  <si>
    <t>Global Southern Ocean</t>
  </si>
  <si>
    <t>Southern Ocean Hybrid Profiler</t>
  </si>
  <si>
    <t>GS02HYPM</t>
  </si>
  <si>
    <t>Southern Ocean Mesoscale Flanking Mooring A</t>
  </si>
  <si>
    <t>GS03FLMA</t>
  </si>
  <si>
    <t>Southern Ocean Mesoscale Flanking Mooring B</t>
  </si>
  <si>
    <t>GS03FLMB</t>
  </si>
  <si>
    <t>Endurance Mobile Assets</t>
  </si>
  <si>
    <t>CE05MOAS-GL001</t>
  </si>
  <si>
    <t>CE05MOAS</t>
  </si>
  <si>
    <t>Coastal Glider</t>
  </si>
  <si>
    <t>Shore CyberPoP - Coastal Glider Dock Server</t>
  </si>
  <si>
    <t>CE05MOAS-GL002</t>
  </si>
  <si>
    <t>CE05MOAS-GL003</t>
  </si>
  <si>
    <t>CE05MOAS-GL004</t>
  </si>
  <si>
    <t>CE05MOAS-GL005</t>
  </si>
  <si>
    <t>CE05MOAS-GL006</t>
  </si>
  <si>
    <t>Pioneer Mobile Assets</t>
  </si>
  <si>
    <t>CP05MOAS</t>
  </si>
  <si>
    <t>AV</t>
  </si>
  <si>
    <t>Automous Underwater Vehicle</t>
  </si>
  <si>
    <t>Shore CyberPoP - AUV Dock Server</t>
  </si>
  <si>
    <t>CP05MOAS-GL001</t>
  </si>
  <si>
    <t>CP05MOAS-GL002</t>
  </si>
  <si>
    <t>CP05MOAS-GL003</t>
  </si>
  <si>
    <t>CP05MOAS-GL004</t>
  </si>
  <si>
    <t>CP05MOAS-GL005</t>
  </si>
  <si>
    <t>CP05MOAS-GL006</t>
  </si>
  <si>
    <t>Argentine Basin Mobile Assets</t>
  </si>
  <si>
    <t>GA05MOAS-GL001</t>
  </si>
  <si>
    <t>GA05MOAS</t>
  </si>
  <si>
    <t>OG</t>
  </si>
  <si>
    <t>Open Ocean Glider</t>
  </si>
  <si>
    <t>Shore CyberPoP - Open Ocean Glider Dock Server</t>
  </si>
  <si>
    <t>GA05MOAS-GL002</t>
  </si>
  <si>
    <t>GA05MOAS-GL003</t>
  </si>
  <si>
    <t>Irminger Sea Mobile Assets</t>
  </si>
  <si>
    <t>GI05MOAS-GL001</t>
  </si>
  <si>
    <t>GI05MOAS</t>
  </si>
  <si>
    <t>GI05MOAS-GL002</t>
  </si>
  <si>
    <t>GI05MOAS-GL003</t>
  </si>
  <si>
    <t>Station Papa Mobile Assets</t>
  </si>
  <si>
    <t>GP05MOAS-GL001</t>
  </si>
  <si>
    <t>GP05MOAS</t>
  </si>
  <si>
    <t>GP05MOAS-GL002</t>
  </si>
  <si>
    <t>GP05MOAS-GL003</t>
  </si>
  <si>
    <t>Southern Ocean Mobile Assets</t>
  </si>
  <si>
    <t>GS05MOAS-GL001</t>
  </si>
  <si>
    <t>GS05MOAS</t>
  </si>
  <si>
    <t>GS05MOAS-GL002</t>
  </si>
  <si>
    <t>GS05MOAS-GL003</t>
  </si>
  <si>
    <t>Endurance OR Offshore Hybrid Profiler Mooring</t>
  </si>
  <si>
    <t>CE04OSHY</t>
  </si>
  <si>
    <t>DP</t>
  </si>
  <si>
    <t>Deep Profiler</t>
  </si>
  <si>
    <t>PC</t>
  </si>
  <si>
    <t>Platform Interface Controller</t>
  </si>
  <si>
    <t>SF</t>
  </si>
  <si>
    <t>Shallow Profiler Science Float</t>
  </si>
  <si>
    <t>Slope Base Vertical Mooring</t>
  </si>
  <si>
    <t>RS01SBVM</t>
  </si>
  <si>
    <t>Regional</t>
  </si>
  <si>
    <t>LJ</t>
  </si>
  <si>
    <t>LP Jbox</t>
  </si>
  <si>
    <t>Slope Base</t>
  </si>
  <si>
    <t>RS01SLBS</t>
  </si>
  <si>
    <t>MJ</t>
  </si>
  <si>
    <t>MP Jbox</t>
  </si>
  <si>
    <t>Southern Hydrate Summit 1</t>
  </si>
  <si>
    <t>RS01SUM1</t>
  </si>
  <si>
    <t>Southern Hydrate Summit 2</t>
  </si>
  <si>
    <t>RS01SUM2</t>
  </si>
  <si>
    <t>Ashes</t>
  </si>
  <si>
    <t>RS03ASHS</t>
  </si>
  <si>
    <t>ID</t>
  </si>
  <si>
    <t>IF box HD camera</t>
  </si>
  <si>
    <t>Axial Base</t>
  </si>
  <si>
    <t>RS03AXBS</t>
  </si>
  <si>
    <t>Axial Mooring</t>
  </si>
  <si>
    <t>RS03AXVM</t>
  </si>
  <si>
    <t>Central Caldera</t>
  </si>
  <si>
    <t>RS03CCAL</t>
  </si>
  <si>
    <t>Eastern Caldera</t>
  </si>
  <si>
    <t>RS03ECAL</t>
  </si>
  <si>
    <t>International District 1</t>
  </si>
  <si>
    <t>RS03INT1</t>
  </si>
  <si>
    <t>International District 2</t>
  </si>
  <si>
    <t>RS03INT2</t>
  </si>
  <si>
    <t>Code</t>
  </si>
  <si>
    <t>MF</t>
  </si>
  <si>
    <t>Multi-Function Node</t>
  </si>
  <si>
    <t>RI</t>
  </si>
  <si>
    <t>Mooring Riser</t>
  </si>
  <si>
    <t>SB</t>
  </si>
  <si>
    <t>Surface Buoy</t>
  </si>
  <si>
    <t>SP</t>
  </si>
  <si>
    <t>Surface-Piercing Profiler</t>
  </si>
  <si>
    <t>MP</t>
  </si>
  <si>
    <t>Mid-Water Platform</t>
  </si>
  <si>
    <t>Parent Reference ID</t>
  </si>
  <si>
    <t>Node Type Code</t>
  </si>
  <si>
    <t>Node Site Sequence</t>
  </si>
  <si>
    <t>Node Type Name</t>
  </si>
  <si>
    <t/>
  </si>
  <si>
    <t>CE01ISSM-MF004</t>
  </si>
  <si>
    <t>CE01ISSM-MF005</t>
  </si>
  <si>
    <t>CE01ISSM-RI002</t>
  </si>
  <si>
    <t>CE01ISSM-RI003</t>
  </si>
  <si>
    <t>CE01ISSM-SB001</t>
  </si>
  <si>
    <t>CE01ISSP-SP001</t>
  </si>
  <si>
    <t>CE02SHBP-LJ01D</t>
  </si>
  <si>
    <t>CE02SHBP-MJ01C</t>
  </si>
  <si>
    <t>CE02SHSM-RI002</t>
  </si>
  <si>
    <t>CE02SHSM-RI003</t>
  </si>
  <si>
    <t>CE02SHSM-SB001</t>
  </si>
  <si>
    <t>CE02SHSP-SP001</t>
  </si>
  <si>
    <t>CE04OSBP-LJ01C</t>
  </si>
  <si>
    <t>CE04OSSM-RI002</t>
  </si>
  <si>
    <t>CE04OSSM-RI003</t>
  </si>
  <si>
    <t>CE04OSSM-SB001</t>
  </si>
  <si>
    <t>CE06ISSM-MF004</t>
  </si>
  <si>
    <t>CE06ISSM-MF005</t>
  </si>
  <si>
    <t>CE06ISSM-RI002</t>
  </si>
  <si>
    <t>CE06ISSM-RI003</t>
  </si>
  <si>
    <t>CE06ISSM-SB001</t>
  </si>
  <si>
    <t>CE06ISSP-SP001</t>
  </si>
  <si>
    <t>CE07SHSM-MF004</t>
  </si>
  <si>
    <t>CE07SHSM-MF005</t>
  </si>
  <si>
    <t>CE07SHSM-RI002</t>
  </si>
  <si>
    <t>CE07SHSM-RI003</t>
  </si>
  <si>
    <t>CE07SHSM-SB001</t>
  </si>
  <si>
    <t>CE07SHSP-SP001</t>
  </si>
  <si>
    <t>CE09OSSM-MF004</t>
  </si>
  <si>
    <t>CE09OSSM-MF005</t>
  </si>
  <si>
    <t>CE09OSSM-RI002</t>
  </si>
  <si>
    <t>CE09OSSM-RI003</t>
  </si>
  <si>
    <t>CE09OSSM-SB001</t>
  </si>
  <si>
    <t>CP01CNSM-MF004</t>
  </si>
  <si>
    <t>CP01CNSM-MF005</t>
  </si>
  <si>
    <t>CP01CNSM-RI002</t>
  </si>
  <si>
    <t>CP01CNSM-RI003</t>
  </si>
  <si>
    <t>CP01CNSM-SB001</t>
  </si>
  <si>
    <t>CP01CNSP-SP001</t>
  </si>
  <si>
    <t>CP02PMCI-RI001</t>
  </si>
  <si>
    <t>CP02PMCO-RI001</t>
  </si>
  <si>
    <t>CP02PMUI-RI001</t>
  </si>
  <si>
    <t>CP02PMUO-RI001</t>
  </si>
  <si>
    <t>CP03ISSM-MF004</t>
  </si>
  <si>
    <t>CP03ISSM-MF005</t>
  </si>
  <si>
    <t>CP03ISSM-RI002</t>
  </si>
  <si>
    <t>CP03ISSM-RI003</t>
  </si>
  <si>
    <t>CP03ISSM-SB001</t>
  </si>
  <si>
    <t>CP03ISSP-SP001</t>
  </si>
  <si>
    <t>CP04OSSM-MF004</t>
  </si>
  <si>
    <t>CP04OSSM-MF005</t>
  </si>
  <si>
    <t>CP04OSSM-RI002</t>
  </si>
  <si>
    <t>CP04OSSM-RI003</t>
  </si>
  <si>
    <t>CP04OSSM-SB001</t>
  </si>
  <si>
    <t>GA01SUMO-RI002</t>
  </si>
  <si>
    <t>GA01SUMO-RI003</t>
  </si>
  <si>
    <t>GA01SUMO-SB001</t>
  </si>
  <si>
    <t>GA02HYPM-MP003</t>
  </si>
  <si>
    <t>GA02HYPM-SP001</t>
  </si>
  <si>
    <t>GA02HYPM-WF002</t>
  </si>
  <si>
    <t>GA02HYPM-WF004</t>
  </si>
  <si>
    <t>GA03FLMA-RI001</t>
  </si>
  <si>
    <t>GA03FLMB-RI001</t>
  </si>
  <si>
    <t>GI01SUMO-RI002</t>
  </si>
  <si>
    <t>GI01SUMO-RI003</t>
  </si>
  <si>
    <t>GI01SUMO-SB001</t>
  </si>
  <si>
    <t>GI02HYPM-MP003</t>
  </si>
  <si>
    <t>GI02HYPM-SP001</t>
  </si>
  <si>
    <t>GI02HYPM-WF002</t>
  </si>
  <si>
    <t>GI03FLMA-RI001</t>
  </si>
  <si>
    <t>GI03FLMB-RI001</t>
  </si>
  <si>
    <t>GP02HYPM-MP003</t>
  </si>
  <si>
    <t>GP02HYPM-SP001</t>
  </si>
  <si>
    <t>GP02HYPM-WF002</t>
  </si>
  <si>
    <t>GP02HYPM-WF004</t>
  </si>
  <si>
    <t>GP03FLMA-RI001</t>
  </si>
  <si>
    <t>GP03FLMB-RI001</t>
  </si>
  <si>
    <t>GS01SUMO-RI002</t>
  </si>
  <si>
    <t>GS01SUMO-RI003</t>
  </si>
  <si>
    <t>GS01SUMO-SB001</t>
  </si>
  <si>
    <t>GS02HYPM-MP003</t>
  </si>
  <si>
    <t>GS02HYPM-SP001</t>
  </si>
  <si>
    <t>GS02HYPM-WF002</t>
  </si>
  <si>
    <t>GS02HYPM-WF004</t>
  </si>
  <si>
    <t>GS03FLMA-RI001</t>
  </si>
  <si>
    <t>GS03FLMB-RI001</t>
  </si>
  <si>
    <t>RT Control Path</t>
  </si>
  <si>
    <t>RT Data Path</t>
  </si>
  <si>
    <t>RT Data Acquisition</t>
  </si>
  <si>
    <t>Full Data Acquisition</t>
  </si>
  <si>
    <t>Marine-CI Interface Location</t>
  </si>
  <si>
    <t>Direct</t>
  </si>
  <si>
    <t>Partial</t>
  </si>
  <si>
    <t>Post Deployment</t>
  </si>
  <si>
    <t>In situ</t>
  </si>
  <si>
    <t>Operator</t>
  </si>
  <si>
    <t>File Transfer</t>
  </si>
  <si>
    <t>On shore</t>
  </si>
  <si>
    <t>Complete</t>
  </si>
  <si>
    <t>Real Time</t>
  </si>
  <si>
    <t>Lead IO</t>
  </si>
  <si>
    <t>CE</t>
  </si>
  <si>
    <t>GA</t>
  </si>
  <si>
    <t>GI</t>
  </si>
  <si>
    <t>GS</t>
  </si>
  <si>
    <t>RS</t>
  </si>
  <si>
    <t>RSN</t>
  </si>
  <si>
    <t>Suffix</t>
  </si>
  <si>
    <t>Prefix</t>
  </si>
  <si>
    <t>ISSM</t>
  </si>
  <si>
    <t>01</t>
  </si>
  <si>
    <t>ISSP</t>
  </si>
  <si>
    <t>SHBP</t>
  </si>
  <si>
    <t>02</t>
  </si>
  <si>
    <t>SHSM</t>
  </si>
  <si>
    <t>SHSP</t>
  </si>
  <si>
    <t>OSBP</t>
  </si>
  <si>
    <t>04</t>
  </si>
  <si>
    <t>OSHY</t>
  </si>
  <si>
    <t>OSSM</t>
  </si>
  <si>
    <t>MOAS</t>
  </si>
  <si>
    <t>05</t>
  </si>
  <si>
    <t>06</t>
  </si>
  <si>
    <t>07</t>
  </si>
  <si>
    <t>OSPM</t>
  </si>
  <si>
    <t>09</t>
  </si>
  <si>
    <t>CNSM</t>
  </si>
  <si>
    <t>CNSP</t>
  </si>
  <si>
    <t>PMCI</t>
  </si>
  <si>
    <t>PMCO</t>
  </si>
  <si>
    <t>PMUI</t>
  </si>
  <si>
    <t>PMUO</t>
  </si>
  <si>
    <t>03</t>
  </si>
  <si>
    <t>SUMO</t>
  </si>
  <si>
    <t>HYPM</t>
  </si>
  <si>
    <t>FLMA</t>
  </si>
  <si>
    <t>FLMB</t>
  </si>
  <si>
    <t>SBVM</t>
  </si>
  <si>
    <t>SLBS</t>
  </si>
  <si>
    <t>SUM1</t>
  </si>
  <si>
    <t>SUM2</t>
  </si>
  <si>
    <t>ASHS</t>
  </si>
  <si>
    <t>AXBS</t>
  </si>
  <si>
    <t>AXVM</t>
  </si>
  <si>
    <t>CCAL</t>
  </si>
  <si>
    <t>ECAL</t>
  </si>
  <si>
    <t>INT1</t>
  </si>
  <si>
    <t>INT2</t>
  </si>
  <si>
    <t>Site</t>
  </si>
  <si>
    <t>Mooring Name</t>
  </si>
  <si>
    <t>Telemetry</t>
  </si>
  <si>
    <t>Upper Termination</t>
  </si>
  <si>
    <t>Platform Controller</t>
  </si>
  <si>
    <t>Engineering Sensors</t>
  </si>
  <si>
    <t>Pioneer  Central</t>
  </si>
  <si>
    <t>133 m</t>
  </si>
  <si>
    <t>Coastal EM Surface Mooring</t>
  </si>
  <si>
    <t>FBB250 (2)
Iridium 9522(2)
Iridium SBD (2)
Freewave  (2)
Wi-Fi (1)</t>
  </si>
  <si>
    <t>Coastal High Power Surface Buoy</t>
  </si>
  <si>
    <t>Full-Function
w/ GPS (2)</t>
  </si>
  <si>
    <t>Motion Pack</t>
  </si>
  <si>
    <t>Pioneer Inshore</t>
  </si>
  <si>
    <t>91.5 m</t>
  </si>
  <si>
    <t>Pioneer Offshore</t>
  </si>
  <si>
    <t>450 m</t>
  </si>
  <si>
    <t>Endurance Washington Shelf</t>
  </si>
  <si>
    <t>87 m</t>
  </si>
  <si>
    <t>Endurance Washington Offshore</t>
  </si>
  <si>
    <t>542 m</t>
  </si>
  <si>
    <t>Endurance Oregon Shelf</t>
  </si>
  <si>
    <t>80 m</t>
  </si>
  <si>
    <t>Coastal Surface Mooring</t>
  </si>
  <si>
    <t>Coastal Standard Power Surface Buoy</t>
  </si>
  <si>
    <t>Endurance Oregon Offshore</t>
  </si>
  <si>
    <t>588 m</t>
  </si>
  <si>
    <t xml:space="preserve">Global Argentine Basin </t>
  </si>
  <si>
    <t>5200 m</t>
  </si>
  <si>
    <t>Global Surface Mooring</t>
  </si>
  <si>
    <t>Global Standard Power Surface Buoy</t>
  </si>
  <si>
    <t>2800 m</t>
  </si>
  <si>
    <t>4800 m</t>
  </si>
  <si>
    <t>Endurance Oregon Inshore</t>
  </si>
  <si>
    <t>24.3 m</t>
  </si>
  <si>
    <t>Iridium 9522 (1)
Iridium SBD (1)
Freewave  (1) 
Wi-Fi (1)</t>
  </si>
  <si>
    <t>Submersible Surface Buoy</t>
  </si>
  <si>
    <t>CPMs, DCLs
w GPS (1)</t>
  </si>
  <si>
    <t>Endurance Washington Inshore</t>
  </si>
  <si>
    <t>29 m</t>
  </si>
  <si>
    <t>Global Subsurface Flanking Moorings</t>
  </si>
  <si>
    <t>(ACOMM via Glider)</t>
  </si>
  <si>
    <t>Subsurface Float @ 40 m</t>
  </si>
  <si>
    <t>SIO Controller</t>
  </si>
  <si>
    <t>--</t>
  </si>
  <si>
    <t>4250 m</t>
  </si>
  <si>
    <t>Coastal Profiler Mooring</t>
  </si>
  <si>
    <t>Iridium 9522 (1)
Iridium SBD (1)
Freewave  (1)
Wi-Fi (1)</t>
  </si>
  <si>
    <t>STC
w GPS (1)</t>
  </si>
  <si>
    <t>Pioneer Central Inshore</t>
  </si>
  <si>
    <t>125 m</t>
  </si>
  <si>
    <t>Pioneer Central Offshore</t>
  </si>
  <si>
    <t>150 m</t>
  </si>
  <si>
    <t>Pioneer Upstream Inshore</t>
  </si>
  <si>
    <t>Pioneer Upstream Offshore</t>
  </si>
  <si>
    <t>Coastal Surface Piercing Profiler Mooring</t>
  </si>
  <si>
    <t>––</t>
  </si>
  <si>
    <t>RSN-Cable</t>
  </si>
  <si>
    <t>RSN Jbox</t>
  </si>
  <si>
    <t>Pioneer Central</t>
  </si>
  <si>
    <t>Global Hybrid Profiler Mooring</t>
  </si>
  <si>
    <t>Subsurface Float @ 230 m</t>
  </si>
  <si>
    <t>Cabled Hybrid Profiler Mooring</t>
  </si>
  <si>
    <t>(RSN provided, inside JBox)</t>
  </si>
  <si>
    <t>HY</t>
  </si>
  <si>
    <t>80  m</t>
  </si>
  <si>
    <t>588  m</t>
  </si>
  <si>
    <t>CE05MOAS-GL</t>
  </si>
  <si>
    <t>Endurance Mobile Arena</t>
  </si>
  <si>
    <t>CP05MOAS-AV</t>
  </si>
  <si>
    <t>Pioneer Mobile Arena</t>
  </si>
  <si>
    <t>CP05MOAS-GL</t>
  </si>
  <si>
    <t>GA05MOAS-GL</t>
  </si>
  <si>
    <t>Argentine Mobile Arena</t>
  </si>
  <si>
    <t>GI05MOAS-GL</t>
  </si>
  <si>
    <t>Irminger Mobile Arena</t>
  </si>
  <si>
    <t>GP05MOAS-GL</t>
  </si>
  <si>
    <t>Papa Mobile Arena</t>
  </si>
  <si>
    <t>GS05MOAS-GL</t>
  </si>
  <si>
    <t>Souther Mobile Arena</t>
  </si>
  <si>
    <t>Depth</t>
  </si>
  <si>
    <t>Endurance Array</t>
  </si>
  <si>
    <t>Pioneer Array</t>
  </si>
  <si>
    <t>GL</t>
  </si>
  <si>
    <t>Platform</t>
  </si>
  <si>
    <t>Low Power Surface Mooring</t>
  </si>
  <si>
    <t>Surface Piercing Profiler Mooring</t>
  </si>
  <si>
    <t>Standard Power Surface Mooring</t>
  </si>
  <si>
    <t>High Power Surface Mooring</t>
  </si>
  <si>
    <t>Wire Following Profiler Mooring</t>
  </si>
  <si>
    <t>Hybrid Profiler Mooring</t>
  </si>
  <si>
    <t>Low Power Sub-surface Mooring</t>
  </si>
  <si>
    <t>P</t>
  </si>
  <si>
    <t>Ocean Glider</t>
  </si>
  <si>
    <t>Mobile</t>
  </si>
  <si>
    <t>M</t>
  </si>
  <si>
    <t>Child Node</t>
  </si>
  <si>
    <t>CE01</t>
  </si>
  <si>
    <t>Oregon (OR) Inshore</t>
  </si>
  <si>
    <t>CE02</t>
  </si>
  <si>
    <t>Oregon (OR) Shelf</t>
  </si>
  <si>
    <t>CE04</t>
  </si>
  <si>
    <t>Oregon (OR) Offshore</t>
  </si>
  <si>
    <t>CE05</t>
  </si>
  <si>
    <t>Endurance Mobile Asset</t>
  </si>
  <si>
    <t>CE06</t>
  </si>
  <si>
    <t>Washington (WA) Inshore</t>
  </si>
  <si>
    <t>CE07</t>
  </si>
  <si>
    <t>Washington (WA) Shelf</t>
  </si>
  <si>
    <t>CE09</t>
  </si>
  <si>
    <t>Washington (WA) Offshore</t>
  </si>
  <si>
    <t>CP01</t>
  </si>
  <si>
    <t>CP02</t>
  </si>
  <si>
    <t>Pioneer Profilers Moorings Only</t>
  </si>
  <si>
    <t>CP03</t>
  </si>
  <si>
    <t>CP04</t>
  </si>
  <si>
    <t>CP05</t>
  </si>
  <si>
    <t>Pioneer Mobile Asset</t>
  </si>
  <si>
    <t>GA01</t>
  </si>
  <si>
    <t>Argentine Surface Mooring</t>
  </si>
  <si>
    <t>GA02</t>
  </si>
  <si>
    <t>Argentine Hybrid Profiler Mooring</t>
  </si>
  <si>
    <t>GA03</t>
  </si>
  <si>
    <t>Argentine Flanking Mooring</t>
  </si>
  <si>
    <t>GA05</t>
  </si>
  <si>
    <t>Argentine Mobile Asset</t>
  </si>
  <si>
    <t>GI01</t>
  </si>
  <si>
    <t>Irminger Surface Mooring</t>
  </si>
  <si>
    <t>GI02</t>
  </si>
  <si>
    <t>Irminger Hybrid Profiler Mooring</t>
  </si>
  <si>
    <t>GI03</t>
  </si>
  <si>
    <t>Irminger Flanking Mooring</t>
  </si>
  <si>
    <t>GI05</t>
  </si>
  <si>
    <t>Irminger Mobile Asset</t>
  </si>
  <si>
    <t>GP02</t>
  </si>
  <si>
    <t>Papa Hybrid Profiler Mooring</t>
  </si>
  <si>
    <t>GP03</t>
  </si>
  <si>
    <t>Papa Flanking Mooring</t>
  </si>
  <si>
    <t>GP05</t>
  </si>
  <si>
    <t>Papa Mobile Asset</t>
  </si>
  <si>
    <t>GS01</t>
  </si>
  <si>
    <t>55S (Southern) Surface Mooring</t>
  </si>
  <si>
    <t>GS02</t>
  </si>
  <si>
    <t>55S (Southern) Hybrid Profiler Mooring</t>
  </si>
  <si>
    <t>GS03</t>
  </si>
  <si>
    <t>55S (Southern) Flanking Mooring</t>
  </si>
  <si>
    <t>GS05</t>
  </si>
  <si>
    <t>55S (Southern) Mobile Asset</t>
  </si>
  <si>
    <t>RS01</t>
  </si>
  <si>
    <t>Hydrate Ridge</t>
  </si>
  <si>
    <t>RS03</t>
  </si>
  <si>
    <t>Axial</t>
  </si>
  <si>
    <t>Name Extension</t>
  </si>
  <si>
    <t>SAF Name</t>
  </si>
  <si>
    <t>Mobile Assets</t>
  </si>
  <si>
    <t>Profiler Moorings</t>
  </si>
  <si>
    <t>Full Name</t>
  </si>
  <si>
    <t>PM</t>
  </si>
  <si>
    <t>Issue</t>
  </si>
  <si>
    <t>New</t>
  </si>
  <si>
    <t>Yes</t>
  </si>
  <si>
    <t>Comments</t>
  </si>
  <si>
    <t>Mostly a platform except one on EA</t>
  </si>
  <si>
    <t>Mostly a platform except some on EA</t>
  </si>
  <si>
    <t>C</t>
  </si>
  <si>
    <t>Uniquifier</t>
  </si>
  <si>
    <t>Change node type to PM in SAF</t>
  </si>
  <si>
    <t>Parent RD may change</t>
  </si>
  <si>
    <t>Description</t>
  </si>
  <si>
    <t>Regional_Scale_Nodes</t>
  </si>
  <si>
    <t>Marine Infrastructure managed by RSN Marine IO</t>
  </si>
  <si>
    <t>Univ. of Washington</t>
  </si>
  <si>
    <t>Coastal_Global_Arrays</t>
  </si>
  <si>
    <t>Marine Infrastructure managed by CGSN Marine IO</t>
  </si>
  <si>
    <t>Woods Hole Oceanographic Institution</t>
  </si>
  <si>
    <t>Endurance_Array</t>
  </si>
  <si>
    <t>Marine Infrastructure managed by EA Marine IO</t>
  </si>
  <si>
    <t>Oregon State University Institution</t>
  </si>
  <si>
    <t>Institution</t>
  </si>
  <si>
    <t>Type</t>
  </si>
  <si>
    <t>Primary</t>
  </si>
  <si>
    <t>Class</t>
  </si>
  <si>
    <t>PN</t>
  </si>
  <si>
    <t>Long Code</t>
  </si>
  <si>
    <t>1A</t>
  </si>
  <si>
    <t>LV</t>
  </si>
  <si>
    <t>01A</t>
  </si>
  <si>
    <t>PN1A</t>
  </si>
  <si>
    <t>SC</t>
  </si>
  <si>
    <t>LV01A</t>
  </si>
  <si>
    <t>PC01A</t>
  </si>
  <si>
    <t>SC01A</t>
  </si>
  <si>
    <t>Secondary</t>
  </si>
  <si>
    <t>1B</t>
  </si>
  <si>
    <t>01B</t>
  </si>
  <si>
    <t>PN1B</t>
  </si>
  <si>
    <t>LV01B</t>
  </si>
  <si>
    <t>Uplink</t>
  </si>
  <si>
    <t>Shore</t>
  </si>
  <si>
    <t>SS</t>
  </si>
  <si>
    <t>1C</t>
  </si>
  <si>
    <t>01C</t>
  </si>
  <si>
    <t>PN1C</t>
  </si>
  <si>
    <t>LV01C</t>
  </si>
  <si>
    <t>PC01B</t>
  </si>
  <si>
    <t>SC01B</t>
  </si>
  <si>
    <t>1D</t>
  </si>
  <si>
    <t>01D</t>
  </si>
  <si>
    <t>MJ01C</t>
  </si>
  <si>
    <t>PN1D</t>
  </si>
  <si>
    <t>5A</t>
  </si>
  <si>
    <t>3A</t>
  </si>
  <si>
    <t>PN5A</t>
  </si>
  <si>
    <t>03A</t>
  </si>
  <si>
    <t>PN3A</t>
  </si>
  <si>
    <t>LV03A</t>
  </si>
  <si>
    <t>PC03A</t>
  </si>
  <si>
    <t>SC03A</t>
  </si>
  <si>
    <t>3B</t>
  </si>
  <si>
    <t>03B</t>
  </si>
  <si>
    <t>PN3B</t>
  </si>
  <si>
    <t>03C</t>
  </si>
  <si>
    <t>03D</t>
  </si>
  <si>
    <t>03E</t>
  </si>
  <si>
    <t>03F</t>
  </si>
  <si>
    <t>RD Prefix</t>
  </si>
  <si>
    <t>RS05</t>
  </si>
  <si>
    <t>RD</t>
  </si>
  <si>
    <t>Question</t>
  </si>
  <si>
    <t>Is this a trackable component? Not in SAF</t>
  </si>
  <si>
    <t>Add node to SAF? Which subsite?</t>
  </si>
  <si>
    <t>SAF Subsite</t>
  </si>
  <si>
    <t>Time server</t>
  </si>
  <si>
    <t>PFE</t>
  </si>
  <si>
    <t>L3-UPS1</t>
  </si>
  <si>
    <t>L3-UPS2</t>
  </si>
  <si>
    <t>RSN-UPS1</t>
  </si>
  <si>
    <t>Backhaul</t>
  </si>
  <si>
    <t>SLTE</t>
  </si>
  <si>
    <t>Change</t>
  </si>
  <si>
    <t>Mid Plate</t>
  </si>
  <si>
    <t>NEW</t>
  </si>
  <si>
    <t>RS05MID1</t>
  </si>
  <si>
    <t>MID1</t>
  </si>
  <si>
    <t>Uplink Port</t>
  </si>
  <si>
    <t>RS00</t>
  </si>
  <si>
    <t>Shore Infrastructure</t>
  </si>
  <si>
    <t>End Deployment Cruise</t>
  </si>
  <si>
    <t>8/30/20123</t>
  </si>
  <si>
    <t>Tier I</t>
  </si>
  <si>
    <t>ADCPA</t>
  </si>
  <si>
    <t>Velocity profile Mobile Asset</t>
  </si>
  <si>
    <t>ADCPS</t>
  </si>
  <si>
    <t>Velocity profile Long Range</t>
  </si>
  <si>
    <t>ADCPT</t>
  </si>
  <si>
    <t>Velocity profile Short Range</t>
  </si>
  <si>
    <t>BOTPT</t>
  </si>
  <si>
    <t>Pressure bottom tilt</t>
  </si>
  <si>
    <t>CAMDS</t>
  </si>
  <si>
    <t>Camera digital still strobe</t>
  </si>
  <si>
    <t>CAMHD</t>
  </si>
  <si>
    <t>Camera digital video HD</t>
  </si>
  <si>
    <t>CTDAV</t>
  </si>
  <si>
    <t>CTD AUV</t>
  </si>
  <si>
    <t>CTDBP</t>
  </si>
  <si>
    <t>CTD Bottom Pumped</t>
  </si>
  <si>
    <t>CTDGV</t>
  </si>
  <si>
    <t>CTD Glider</t>
  </si>
  <si>
    <t>CTDMO</t>
  </si>
  <si>
    <t>CTD Mooring</t>
  </si>
  <si>
    <t>CTDPF</t>
  </si>
  <si>
    <t>CTD Profiler</t>
  </si>
  <si>
    <t>DOFST</t>
  </si>
  <si>
    <t>Oxygen dissolved fastresp</t>
  </si>
  <si>
    <t>DOSTA</t>
  </si>
  <si>
    <t>Oxygen dissolved stable</t>
  </si>
  <si>
    <t>FDCHP</t>
  </si>
  <si>
    <t>Flux direct covariance</t>
  </si>
  <si>
    <t>FDCLP</t>
  </si>
  <si>
    <t>Flux direct cov LP - DEPRECATED</t>
  </si>
  <si>
    <t>FLOBN</t>
  </si>
  <si>
    <t>Benthic Flow</t>
  </si>
  <si>
    <t>FLORD</t>
  </si>
  <si>
    <t>Fluorometer two wavelength</t>
  </si>
  <si>
    <t>FLORT</t>
  </si>
  <si>
    <t>Fluorometer three wavelength</t>
  </si>
  <si>
    <t>HPIES</t>
  </si>
  <si>
    <t>IES pressure velocity</t>
  </si>
  <si>
    <t>HYDBB</t>
  </si>
  <si>
    <t>Hydrophone BB passive</t>
  </si>
  <si>
    <t>HYDLF</t>
  </si>
  <si>
    <t>Hydrophone LF passive</t>
  </si>
  <si>
    <t>MASSP</t>
  </si>
  <si>
    <t>Mass Spectrometer</t>
  </si>
  <si>
    <t>METBK</t>
  </si>
  <si>
    <t>Meteorology bulk</t>
  </si>
  <si>
    <t>NUTNR</t>
  </si>
  <si>
    <t>Nutrient nitrate</t>
  </si>
  <si>
    <t>NUTR4</t>
  </si>
  <si>
    <t>Nutrient four channel</t>
  </si>
  <si>
    <t>OBSBB</t>
  </si>
  <si>
    <t>Seismometer BB triaxial accel</t>
  </si>
  <si>
    <t>OBSBK</t>
  </si>
  <si>
    <t>Seismometer BB triaxial keck</t>
  </si>
  <si>
    <t>OBSSK</t>
  </si>
  <si>
    <t>Seismometer shortperiod keck</t>
  </si>
  <si>
    <t>OBSSP</t>
  </si>
  <si>
    <t>Seismometer shortperiod</t>
  </si>
  <si>
    <t>OPTAA</t>
  </si>
  <si>
    <t>Attenuation absorption optical</t>
  </si>
  <si>
    <t>OSMOI</t>
  </si>
  <si>
    <t>Watersample chem trace</t>
  </si>
  <si>
    <t>PARAD</t>
  </si>
  <si>
    <t>PAR</t>
  </si>
  <si>
    <t>PCO2A</t>
  </si>
  <si>
    <t>pCO2 air-sea</t>
  </si>
  <si>
    <t>PCO2W</t>
  </si>
  <si>
    <t>pCO2 water</t>
  </si>
  <si>
    <t>PHSEN</t>
  </si>
  <si>
    <t>pH stable</t>
  </si>
  <si>
    <t>PPSDN</t>
  </si>
  <si>
    <t>DNA particulate</t>
  </si>
  <si>
    <t>PRESF</t>
  </si>
  <si>
    <t>Pressure SF</t>
  </si>
  <si>
    <t>PREST</t>
  </si>
  <si>
    <t>Pressure SF tidal</t>
  </si>
  <si>
    <t>RASFL</t>
  </si>
  <si>
    <t>Watersample chem trace H2S pH</t>
  </si>
  <si>
    <t>SPKIR</t>
  </si>
  <si>
    <t>spectral irradiance</t>
  </si>
  <si>
    <t>THSPH</t>
  </si>
  <si>
    <t>Temp H2 H2S pH</t>
  </si>
  <si>
    <t>TMPSF</t>
  </si>
  <si>
    <t>Temperature seafloor</t>
  </si>
  <si>
    <t>TRHPH</t>
  </si>
  <si>
    <t>Temp resist</t>
  </si>
  <si>
    <t>VADCP</t>
  </si>
  <si>
    <t>Velocity profile 50m turb</t>
  </si>
  <si>
    <t>VEL3D</t>
  </si>
  <si>
    <t>Velocity point 3D turb</t>
  </si>
  <si>
    <t>VELPT</t>
  </si>
  <si>
    <t>Velocity point</t>
  </si>
  <si>
    <t>WAVSS</t>
  </si>
  <si>
    <t>Wave spectra surface</t>
  </si>
  <si>
    <t>ZPLSC</t>
  </si>
  <si>
    <t>Plankton ZP sonar coastal</t>
  </si>
  <si>
    <t>ZPLSG</t>
  </si>
  <si>
    <t>Plankton ZP sonar global</t>
  </si>
  <si>
    <t>Driver</t>
  </si>
  <si>
    <t>Handler</t>
  </si>
  <si>
    <t>No</t>
  </si>
  <si>
    <t>Agent Type</t>
  </si>
  <si>
    <t>PlatformAgent</t>
  </si>
  <si>
    <t>DataAgent</t>
  </si>
  <si>
    <t>Surface Mooring Platform Agent</t>
  </si>
  <si>
    <t>RSN Node Platform Agent</t>
  </si>
  <si>
    <t>Node Types</t>
  </si>
  <si>
    <t>LM,HM,SM</t>
  </si>
  <si>
    <t>BP,ID,LJ,LM,MJ,MF,PC</t>
  </si>
  <si>
    <t>CP,DP,FM,GP,LM,HM,MP,SM,PM,RI</t>
  </si>
  <si>
    <t>Start Deployment Cruise</t>
  </si>
  <si>
    <t>Composite Name</t>
  </si>
  <si>
    <t>Mesoscale</t>
  </si>
  <si>
    <t>There is an Instrument on this Node; it should be in SAF</t>
  </si>
  <si>
    <t>HD Camera interface - does not need to be tracked as a separate node.</t>
  </si>
  <si>
    <t>Self Port</t>
  </si>
  <si>
    <t>NA</t>
  </si>
  <si>
    <t>PD</t>
  </si>
  <si>
    <t>Docking Station?</t>
  </si>
  <si>
    <t>input</t>
  </si>
  <si>
    <t>X1</t>
  </si>
  <si>
    <t>added subsite</t>
  </si>
  <si>
    <t>Pull Mode?</t>
  </si>
  <si>
    <t>Size Per Sample</t>
  </si>
  <si>
    <t>Date Status</t>
  </si>
  <si>
    <t>candidate</t>
  </si>
  <si>
    <t>Agents</t>
  </si>
  <si>
    <t>ADCPA Series M</t>
  </si>
  <si>
    <t>Velocity Profiler (short range) for mobile assets</t>
  </si>
  <si>
    <t>N</t>
  </si>
  <si>
    <t>ADCPA Series N</t>
  </si>
  <si>
    <t>A</t>
  </si>
  <si>
    <t>ADCPS Series A</t>
  </si>
  <si>
    <t>Velocity Profiler (long range)</t>
  </si>
  <si>
    <t>I</t>
  </si>
  <si>
    <t>ADCPS Series I</t>
  </si>
  <si>
    <t>J</t>
  </si>
  <si>
    <t>ADCPS Series J</t>
  </si>
  <si>
    <t>K</t>
  </si>
  <si>
    <t>ADCPS Series K</t>
  </si>
  <si>
    <t>L</t>
  </si>
  <si>
    <t>ADCPS Series L</t>
  </si>
  <si>
    <t>ADCPS Series N</t>
  </si>
  <si>
    <t>ADCPT Series A</t>
  </si>
  <si>
    <t>Velocity Profiler (short range)</t>
  </si>
  <si>
    <t>B</t>
  </si>
  <si>
    <t>ADCPT Series B</t>
  </si>
  <si>
    <t>ADCPT Series C</t>
  </si>
  <si>
    <t>D</t>
  </si>
  <si>
    <t>ADCPT Series D</t>
  </si>
  <si>
    <t>E</t>
  </si>
  <si>
    <t>ADCPT Series E</t>
  </si>
  <si>
    <t>F</t>
  </si>
  <si>
    <t>ADCPT Series F</t>
  </si>
  <si>
    <t>G</t>
  </si>
  <si>
    <t>ADCPT Series G</t>
  </si>
  <si>
    <t>ADCPT Series M</t>
  </si>
  <si>
    <t>BOTPT Series A</t>
  </si>
  <si>
    <t>Bottom Pressure and Tilt</t>
  </si>
  <si>
    <t>CAMDS Series A</t>
  </si>
  <si>
    <t>Digital Still Camera with Strobes</t>
  </si>
  <si>
    <t>CAMDS Series B</t>
  </si>
  <si>
    <t>CAMDS Series C</t>
  </si>
  <si>
    <t>CAMHD Series A</t>
  </si>
  <si>
    <t>1</t>
  </si>
  <si>
    <t>HD Digital Video Camera with Strobes</t>
  </si>
  <si>
    <t>CTDAV Series N</t>
  </si>
  <si>
    <t>CTDBP Series C</t>
  </si>
  <si>
    <t>CTD Pumped</t>
  </si>
  <si>
    <t>CTDBP Series D</t>
  </si>
  <si>
    <t>CTDBP Series E</t>
  </si>
  <si>
    <t>CTDBP Series F</t>
  </si>
  <si>
    <t>CTDBP Series N</t>
  </si>
  <si>
    <t>O</t>
  </si>
  <si>
    <t>CTDBP Series O</t>
  </si>
  <si>
    <t>CTDGV Series M</t>
  </si>
  <si>
    <t>CTDMO Series G</t>
  </si>
  <si>
    <t>CTD Mooring (Inductive)</t>
  </si>
  <si>
    <t>H</t>
  </si>
  <si>
    <t>CTDMO Series H</t>
  </si>
  <si>
    <t>Q</t>
  </si>
  <si>
    <t>CTDMO Series Q</t>
  </si>
  <si>
    <t>R</t>
  </si>
  <si>
    <t>CTDMO Series R</t>
  </si>
  <si>
    <t>0</t>
  </si>
  <si>
    <t>CTDPF Series 0</t>
  </si>
  <si>
    <t>CTDPF Series A</t>
  </si>
  <si>
    <t>CTDPF Series B</t>
  </si>
  <si>
    <t>CTDPF Series C</t>
  </si>
  <si>
    <t>CTDPF Series K</t>
  </si>
  <si>
    <t>CTDPF Series L</t>
  </si>
  <si>
    <t>CTDPF Series R</t>
  </si>
  <si>
    <t>DOFST Series 0</t>
  </si>
  <si>
    <t>Dissolved Oxygen Fast Response</t>
  </si>
  <si>
    <t>DOFST Series A</t>
  </si>
  <si>
    <t>DOFST Series K</t>
  </si>
  <si>
    <t>DOSTA Series 0</t>
  </si>
  <si>
    <t>Dissolved Oxygen Stable Response</t>
  </si>
  <si>
    <t>DOSTA Series A</t>
  </si>
  <si>
    <t>DOSTA Series B</t>
  </si>
  <si>
    <t>DOSTA Series C</t>
  </si>
  <si>
    <t>DOSTA Series D</t>
  </si>
  <si>
    <t>DOSTA Series K</t>
  </si>
  <si>
    <t>DOSTA Series L</t>
  </si>
  <si>
    <t>DOSTA Series M</t>
  </si>
  <si>
    <t>DOSTA Series N</t>
  </si>
  <si>
    <t>FDCHP Series 0</t>
  </si>
  <si>
    <t>Direct Covariance Flux</t>
  </si>
  <si>
    <t>FDCHP Series A</t>
  </si>
  <si>
    <t>FDCLP Series 0</t>
  </si>
  <si>
    <t>Direct Covariance Flux (Low Power) - DEPRECATED</t>
  </si>
  <si>
    <t>FDCLP Series A</t>
  </si>
  <si>
    <t>FLOBN Series A</t>
  </si>
  <si>
    <t>Benthic Fluid Flow</t>
  </si>
  <si>
    <t>FLORD Series 0</t>
  </si>
  <si>
    <t>2-Wavelength Fluorometer</t>
  </si>
  <si>
    <t>FLORD Series A</t>
  </si>
  <si>
    <t>FLORD Series D</t>
  </si>
  <si>
    <t>FLORD Series E</t>
  </si>
  <si>
    <t>FLORD Series L</t>
  </si>
  <si>
    <t>FLORD Series M</t>
  </si>
  <si>
    <t>FLORT Series 0</t>
  </si>
  <si>
    <t>3-Wavelength Fluorometer</t>
  </si>
  <si>
    <t>FLORT Series A</t>
  </si>
  <si>
    <t>FLORT Series B</t>
  </si>
  <si>
    <t>FLORT Series D</t>
  </si>
  <si>
    <t>FLORT Series K</t>
  </si>
  <si>
    <t>FLORT Series M</t>
  </si>
  <si>
    <t>FLORT Series N</t>
  </si>
  <si>
    <t>HPIES Series A</t>
  </si>
  <si>
    <t>Horizontal Electric Field, Pressure and Inverted Echo Sounder</t>
  </si>
  <si>
    <t>HYDBB Series A</t>
  </si>
  <si>
    <t>Broadband Acoustic Receiver (Hydrophone)</t>
  </si>
  <si>
    <t>HYDLF Series A</t>
  </si>
  <si>
    <t>Low Frequency Broadband Acoustic Receiver (Hydrophone) on Seafloor</t>
  </si>
  <si>
    <t>MASSP Series A</t>
  </si>
  <si>
    <t>METBK Series A</t>
  </si>
  <si>
    <t>Bulk Meteorology Instrument Package</t>
  </si>
  <si>
    <t>NUTNR Series 0</t>
  </si>
  <si>
    <t>Nitrate</t>
  </si>
  <si>
    <t>NUTNR Series A</t>
  </si>
  <si>
    <t>NUTNR Series B</t>
  </si>
  <si>
    <t>NUTNR Series N</t>
  </si>
  <si>
    <t>OBSBB Series A</t>
  </si>
  <si>
    <t>Broadband Ocean Bottom Seismometer</t>
  </si>
  <si>
    <t>OBSBK Series A</t>
  </si>
  <si>
    <t>OBSSK Series A</t>
  </si>
  <si>
    <t>Short-Period Ocean Bottom Seismometer</t>
  </si>
  <si>
    <t>OBSSP Series A</t>
  </si>
  <si>
    <t>OPTAA Series 0</t>
  </si>
  <si>
    <t>Absorption Spectrophotometer</t>
  </si>
  <si>
    <t>OPTAA Series A</t>
  </si>
  <si>
    <t>OPTAA Series B</t>
  </si>
  <si>
    <t>OPTAA Series C</t>
  </si>
  <si>
    <t>OPTAA Series D</t>
  </si>
  <si>
    <t>OSMOI Series A</t>
  </si>
  <si>
    <t>Osmosis-Based Water Sampler</t>
  </si>
  <si>
    <t>PARAD Series 0</t>
  </si>
  <si>
    <t>Photosynthetically Available Radiation</t>
  </si>
  <si>
    <t>PARAD Series TBD</t>
  </si>
  <si>
    <t>PARAD Series A</t>
  </si>
  <si>
    <t>PARAD Series K</t>
  </si>
  <si>
    <t>PARAD Series M</t>
  </si>
  <si>
    <t>PARAD Series N</t>
  </si>
  <si>
    <t>PCO2A Series A</t>
  </si>
  <si>
    <t>pCO2 Air-Sea</t>
  </si>
  <si>
    <t>PCO2W Series 0</t>
  </si>
  <si>
    <t>pCO2 Water</t>
  </si>
  <si>
    <t>PCO2W Series A</t>
  </si>
  <si>
    <t>PCO2W Series B</t>
  </si>
  <si>
    <t>PHSEN Series A</t>
  </si>
  <si>
    <t>Seawater pH</t>
  </si>
  <si>
    <t>PHSEN Series B</t>
  </si>
  <si>
    <t>PHSEN Series C</t>
  </si>
  <si>
    <t>PHSEN Series D</t>
  </si>
  <si>
    <t>PHSEN Series E</t>
  </si>
  <si>
    <t>PHSEN Series F</t>
  </si>
  <si>
    <t>PHSEN Series G</t>
  </si>
  <si>
    <t>PPSDN Series A</t>
  </si>
  <si>
    <t>Particulate DNA Sampler</t>
  </si>
  <si>
    <t>PRESF Series A</t>
  </si>
  <si>
    <t>Seafloor Pressure</t>
  </si>
  <si>
    <t>PRESF Series B</t>
  </si>
  <si>
    <t>PRESF Series C</t>
  </si>
  <si>
    <t>PREST Series A</t>
  </si>
  <si>
    <t>Tidal Seafloor Pressure</t>
  </si>
  <si>
    <t>PREST Series B</t>
  </si>
  <si>
    <t>RASFL Series A</t>
  </si>
  <si>
    <t>Hydrothermal Vent Fluid Interactive Sampler</t>
  </si>
  <si>
    <t>SPKIR Series 0</t>
  </si>
  <si>
    <t>Spectral Irradiance</t>
  </si>
  <si>
    <t>SPKIR Series A</t>
  </si>
  <si>
    <t>SPKIR Series B</t>
  </si>
  <si>
    <t>THSPH Series A</t>
  </si>
  <si>
    <t>Hydrothermal Vent Fluid In-situ Chemistry</t>
  </si>
  <si>
    <t>TMPSF Series A</t>
  </si>
  <si>
    <t>Diffuse Vent Fluid 3-D Temperature Array</t>
  </si>
  <si>
    <t>TRHPH Series A</t>
  </si>
  <si>
    <t>Hydrothermal Vent Fluid Temperature and Resistivity</t>
  </si>
  <si>
    <t>VADCP Series A</t>
  </si>
  <si>
    <t>5-Beam, 600 kHz Acoustic Doppler Current Profiler (= 50 m range)</t>
  </si>
  <si>
    <t>VEL3D Series 0</t>
  </si>
  <si>
    <t>3-D Single Point Velocity Meter</t>
  </si>
  <si>
    <t>VEL3D Series A</t>
  </si>
  <si>
    <t>VEL3D Series B</t>
  </si>
  <si>
    <t>VEL3D Series C</t>
  </si>
  <si>
    <t>VEL3D Series D</t>
  </si>
  <si>
    <t>VEL3D Series K</t>
  </si>
  <si>
    <t>VEL3D Series L</t>
  </si>
  <si>
    <t>VELPT Series A</t>
  </si>
  <si>
    <t>Single Point Velocity Meter</t>
  </si>
  <si>
    <t>VELPT Series B</t>
  </si>
  <si>
    <t>VELPT Series D</t>
  </si>
  <si>
    <t>WAVSS Series A</t>
  </si>
  <si>
    <t>Surface Wave Spectra</t>
  </si>
  <si>
    <t>ZPLSC Series A</t>
  </si>
  <si>
    <t>Bio-acoustic Sonar (Coastal)</t>
  </si>
  <si>
    <t>ZPLSC Series B</t>
  </si>
  <si>
    <t>ZPLSC Series C</t>
  </si>
  <si>
    <t>ZPLSG Series A</t>
  </si>
  <si>
    <t>Bio-acoustic Sonar (Global)</t>
  </si>
  <si>
    <t>Class Code</t>
  </si>
  <si>
    <t>Series</t>
  </si>
  <si>
    <t>SAF Alternative Name</t>
  </si>
  <si>
    <t>Agent Name</t>
  </si>
  <si>
    <t>Endurance</t>
  </si>
  <si>
    <t>Pioneer</t>
  </si>
  <si>
    <t>Argentine Basin</t>
  </si>
  <si>
    <t>Irminger Sea</t>
  </si>
  <si>
    <t>Station Papa</t>
  </si>
  <si>
    <t>Southern Ocean</t>
  </si>
  <si>
    <t>Mobile Zone</t>
  </si>
  <si>
    <t>Central Inshore</t>
  </si>
  <si>
    <t>Central Offshore</t>
  </si>
  <si>
    <t>Subsite Name</t>
  </si>
  <si>
    <t>FJ</t>
  </si>
  <si>
    <t>200 m Platform</t>
  </si>
  <si>
    <t>Low Voltage Node</t>
  </si>
  <si>
    <t>Deep Profiler Docking Station</t>
  </si>
  <si>
    <t>PL</t>
  </si>
  <si>
    <t>Primary Node</t>
  </si>
  <si>
    <t>Shallow Profiler Controller</t>
  </si>
  <si>
    <t>Wire-Following Profiler</t>
  </si>
  <si>
    <r>
      <rPr>
        <sz val="12"/>
        <color theme="1"/>
        <rFont val="Calibri"/>
        <family val="2"/>
        <scheme val="minor"/>
      </rPr>
      <t>Slope Base</t>
    </r>
  </si>
  <si>
    <t>SAF</t>
  </si>
  <si>
    <t>Geo Name</t>
  </si>
  <si>
    <t>UNUSED</t>
  </si>
  <si>
    <t>Mid-Atlantic Bight</t>
  </si>
  <si>
    <r>
      <t>Axial</t>
    </r>
    <r>
      <rPr>
        <sz val="12"/>
        <color theme="1"/>
        <rFont val="Calibri"/>
        <family val="2"/>
        <scheme val="minor"/>
      </rPr>
      <t xml:space="preserve"> Seamount</t>
    </r>
  </si>
  <si>
    <t>Juan de Fuca Mid Plate</t>
  </si>
  <si>
    <t>Pacific City</t>
  </si>
  <si>
    <t>RS01SBVM-LV01A</t>
  </si>
  <si>
    <t>RS01SBVM-SC01A</t>
  </si>
  <si>
    <t>RS01SUM1-LV01B</t>
  </si>
  <si>
    <t>CE04OSHY-LV01C</t>
  </si>
  <si>
    <t>RS03AXVM-LV03A</t>
  </si>
  <si>
    <t>RS03AXVM-SC03A</t>
  </si>
  <si>
    <t>CE04OSHY-PN01C</t>
  </si>
  <si>
    <t>RS01SUM1-PN01B</t>
  </si>
  <si>
    <t>RS01SLBS-PN01A</t>
  </si>
  <si>
    <t>CE02SHBP-PN01D</t>
  </si>
  <si>
    <t>RS03AXBS-PN03A</t>
  </si>
  <si>
    <t>RS03ASHS-PN03B</t>
  </si>
  <si>
    <t>Cabled</t>
  </si>
  <si>
    <t>Is this a child node or platform?</t>
  </si>
  <si>
    <t>RS05MID1-PN05A</t>
  </si>
  <si>
    <t>RS00PCSS</t>
  </si>
  <si>
    <t>PCSS</t>
  </si>
  <si>
    <t>00</t>
  </si>
  <si>
    <t>RS00PCSS-SS001</t>
  </si>
  <si>
    <t>Shore Station</t>
  </si>
  <si>
    <t>SI</t>
  </si>
  <si>
    <t>Added to represent RSN shore equipment</t>
  </si>
  <si>
    <t>RS00PCSS-SI001</t>
  </si>
  <si>
    <t>RS00PCSS-SI002</t>
  </si>
  <si>
    <t>RS00PCSS-SI003</t>
  </si>
  <si>
    <t>RS00PCSS-SI004</t>
  </si>
  <si>
    <t>RS00PCSS-SI005</t>
  </si>
  <si>
    <t>RS00PCSS-SI006</t>
  </si>
  <si>
    <t>RS00PCSS-SI007</t>
  </si>
  <si>
    <t>Uplink Node</t>
  </si>
  <si>
    <t>AUV</t>
  </si>
  <si>
    <t>Benthic Package</t>
  </si>
  <si>
    <t>Gliders</t>
  </si>
  <si>
    <t>Medium Power JBox</t>
  </si>
  <si>
    <t>Low Power JBox</t>
  </si>
  <si>
    <t>Shallow Profiler</t>
  </si>
  <si>
    <t>CE04OSHY-SC01B</t>
  </si>
  <si>
    <t>Via Docking Station 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</si>
</sst>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name val="Verdana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52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6" fillId="0" borderId="0" xfId="0" applyFont="1"/>
    <xf numFmtId="49" fontId="0" fillId="0" borderId="0" xfId="0" applyNumberFormat="1"/>
    <xf numFmtId="49" fontId="2" fillId="0" borderId="0" xfId="0" applyNumberFormat="1" applyFont="1"/>
    <xf numFmtId="0" fontId="1" fillId="3" borderId="0" xfId="25"/>
    <xf numFmtId="0" fontId="2" fillId="3" borderId="0" xfId="25" applyFont="1"/>
    <xf numFmtId="0" fontId="1" fillId="2" borderId="0" xfId="24"/>
    <xf numFmtId="0" fontId="2" fillId="2" borderId="0" xfId="24" applyFont="1"/>
    <xf numFmtId="0" fontId="3" fillId="0" borderId="0" xfId="1"/>
    <xf numFmtId="0" fontId="7" fillId="0" borderId="0" xfId="1" applyFont="1"/>
    <xf numFmtId="0" fontId="2" fillId="3" borderId="0" xfId="25" applyFont="1" applyAlignment="1">
      <alignment horizontal="left"/>
    </xf>
    <xf numFmtId="0" fontId="1" fillId="3" borderId="0" xfId="25" applyAlignment="1">
      <alignment horizontal="left"/>
    </xf>
    <xf numFmtId="0" fontId="0" fillId="0" borderId="0" xfId="0" applyAlignment="1">
      <alignment horizontal="left"/>
    </xf>
    <xf numFmtId="0" fontId="0" fillId="3" borderId="0" xfId="25" applyFont="1" applyAlignment="1">
      <alignment horizontal="left"/>
    </xf>
    <xf numFmtId="0" fontId="0" fillId="3" borderId="0" xfId="25" applyFont="1"/>
    <xf numFmtId="0" fontId="2" fillId="4" borderId="0" xfId="0" applyFont="1" applyFill="1"/>
    <xf numFmtId="49" fontId="0" fillId="5" borderId="0" xfId="0" applyNumberFormat="1" applyFill="1"/>
    <xf numFmtId="164" fontId="2" fillId="6" borderId="0" xfId="0" applyNumberFormat="1" applyFont="1" applyFill="1" applyBorder="1" applyAlignment="1">
      <alignment horizontal="right"/>
    </xf>
    <xf numFmtId="164" fontId="0" fillId="6" borderId="0" xfId="0" applyNumberFormat="1" applyFill="1" applyAlignment="1">
      <alignment horizontal="right"/>
    </xf>
    <xf numFmtId="164" fontId="0" fillId="6" borderId="0" xfId="0" applyNumberFormat="1" applyFont="1" applyFill="1" applyBorder="1" applyAlignment="1">
      <alignment horizontal="right"/>
    </xf>
    <xf numFmtId="164" fontId="0" fillId="6" borderId="0" xfId="0" applyNumberFormat="1" applyFont="1" applyFill="1" applyAlignment="1">
      <alignment horizontal="right"/>
    </xf>
    <xf numFmtId="14" fontId="0" fillId="6" borderId="0" xfId="0" applyNumberFormat="1" applyFont="1" applyFill="1"/>
    <xf numFmtId="164" fontId="0" fillId="6" borderId="0" xfId="0" applyNumberFormat="1" applyFill="1" applyBorder="1" applyAlignment="1">
      <alignment horizontal="right"/>
    </xf>
    <xf numFmtId="0" fontId="0" fillId="7" borderId="0" xfId="0" applyFill="1"/>
    <xf numFmtId="0" fontId="0" fillId="0" borderId="0" xfId="0" applyFill="1"/>
    <xf numFmtId="49" fontId="2" fillId="4" borderId="0" xfId="0" applyNumberFormat="1" applyFont="1" applyFill="1"/>
    <xf numFmtId="0" fontId="0" fillId="5" borderId="0" xfId="0" applyFill="1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49" fontId="6" fillId="0" borderId="0" xfId="0" applyNumberFormat="1" applyFont="1"/>
    <xf numFmtId="0" fontId="0" fillId="2" borderId="0" xfId="24" applyFont="1"/>
  </cellXfs>
  <cellStyles count="852">
    <cellStyle name="20% - Accent3" xfId="25" builtinId="38"/>
    <cellStyle name="40% - Accent2" xfId="24" builtinId="35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baseColWidth="10" defaultRowHeight="15" x14ac:dyDescent="0"/>
  <cols>
    <col min="2" max="2" width="21" customWidth="1"/>
    <col min="3" max="3" width="45.1640625" customWidth="1"/>
    <col min="4" max="4" width="32.6640625" bestFit="1" customWidth="1"/>
  </cols>
  <sheetData>
    <row r="1" spans="1:4">
      <c r="A1" s="1" t="s">
        <v>313</v>
      </c>
      <c r="B1" s="1" t="s">
        <v>100</v>
      </c>
      <c r="C1" s="1" t="s">
        <v>645</v>
      </c>
      <c r="D1" s="1" t="s">
        <v>655</v>
      </c>
    </row>
    <row r="2" spans="1:4">
      <c r="A2" t="s">
        <v>27</v>
      </c>
      <c r="B2" t="s">
        <v>649</v>
      </c>
      <c r="C2" t="s">
        <v>650</v>
      </c>
      <c r="D2" t="s">
        <v>651</v>
      </c>
    </row>
    <row r="3" spans="1:4">
      <c r="A3" t="s">
        <v>7</v>
      </c>
      <c r="B3" t="s">
        <v>652</v>
      </c>
      <c r="C3" t="s">
        <v>653</v>
      </c>
      <c r="D3" t="s">
        <v>654</v>
      </c>
    </row>
    <row r="4" spans="1:4">
      <c r="A4" t="s">
        <v>435</v>
      </c>
      <c r="B4" t="s">
        <v>646</v>
      </c>
      <c r="C4" t="s">
        <v>647</v>
      </c>
      <c r="D4" t="s">
        <v>648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12" sqref="A12"/>
    </sheetView>
  </sheetViews>
  <sheetFormatPr baseColWidth="10" defaultRowHeight="15" x14ac:dyDescent="0"/>
  <cols>
    <col min="1" max="1" width="9.6640625" bestFit="1" customWidth="1"/>
    <col min="2" max="2" width="49.6640625" bestFit="1" customWidth="1"/>
    <col min="3" max="3" width="18.33203125" bestFit="1" customWidth="1"/>
    <col min="4" max="4" width="50" bestFit="1" customWidth="1"/>
  </cols>
  <sheetData>
    <row r="1" spans="1:4" s="1" customFormat="1">
      <c r="A1" s="1" t="s">
        <v>313</v>
      </c>
      <c r="B1" s="1" t="s">
        <v>100</v>
      </c>
      <c r="C1" s="1" t="s">
        <v>2</v>
      </c>
      <c r="D1" s="1" t="s">
        <v>109</v>
      </c>
    </row>
    <row r="2" spans="1:4">
      <c r="A2" t="s">
        <v>57</v>
      </c>
      <c r="B2" t="s">
        <v>94</v>
      </c>
      <c r="C2" t="s">
        <v>58</v>
      </c>
      <c r="D2" t="s">
        <v>246</v>
      </c>
    </row>
    <row r="3" spans="1:4">
      <c r="A3" t="s">
        <v>54</v>
      </c>
      <c r="B3" t="s">
        <v>93</v>
      </c>
      <c r="C3" t="s">
        <v>55</v>
      </c>
      <c r="D3" t="s">
        <v>236</v>
      </c>
    </row>
    <row r="4" spans="1:4">
      <c r="A4" t="s">
        <v>9</v>
      </c>
      <c r="B4" t="s">
        <v>88</v>
      </c>
      <c r="C4" t="s">
        <v>6</v>
      </c>
      <c r="D4" t="s">
        <v>118</v>
      </c>
    </row>
    <row r="5" spans="1:4">
      <c r="A5" t="s">
        <v>14</v>
      </c>
      <c r="B5" t="s">
        <v>90</v>
      </c>
      <c r="C5" t="s">
        <v>15</v>
      </c>
      <c r="D5" t="s">
        <v>135</v>
      </c>
    </row>
    <row r="6" spans="1:4">
      <c r="A6" t="s">
        <v>5</v>
      </c>
      <c r="B6" t="s">
        <v>87</v>
      </c>
      <c r="C6" t="s">
        <v>6</v>
      </c>
      <c r="D6" t="s">
        <v>118</v>
      </c>
    </row>
    <row r="7" spans="1:4">
      <c r="A7" t="s">
        <v>24</v>
      </c>
      <c r="B7" t="s">
        <v>91</v>
      </c>
      <c r="C7" t="s">
        <v>6</v>
      </c>
      <c r="D7" t="s">
        <v>118</v>
      </c>
    </row>
    <row r="8" spans="1:4">
      <c r="A8" t="s">
        <v>61</v>
      </c>
      <c r="B8" t="s">
        <v>95</v>
      </c>
      <c r="C8" t="s">
        <v>62</v>
      </c>
      <c r="D8" t="s">
        <v>258</v>
      </c>
    </row>
    <row r="9" spans="1:4">
      <c r="A9" t="s">
        <v>11</v>
      </c>
      <c r="B9" t="s">
        <v>89</v>
      </c>
      <c r="C9" t="s">
        <v>12</v>
      </c>
      <c r="D9" t="s">
        <v>129</v>
      </c>
    </row>
    <row r="10" spans="1:4">
      <c r="A10" t="s">
        <v>64</v>
      </c>
      <c r="B10" t="s">
        <v>96</v>
      </c>
      <c r="C10" t="s">
        <v>12</v>
      </c>
      <c r="D10" t="s">
        <v>129</v>
      </c>
    </row>
    <row r="11" spans="1:4">
      <c r="A11" t="s">
        <v>76</v>
      </c>
      <c r="B11" t="s">
        <v>98</v>
      </c>
      <c r="C11" t="s">
        <v>12</v>
      </c>
      <c r="D11" t="s">
        <v>129</v>
      </c>
    </row>
    <row r="12" spans="1:4">
      <c r="A12" t="s">
        <v>67</v>
      </c>
      <c r="B12" t="s">
        <v>97</v>
      </c>
      <c r="C12" t="s">
        <v>12</v>
      </c>
      <c r="D12" t="s">
        <v>129</v>
      </c>
    </row>
    <row r="13" spans="1:4">
      <c r="A13" t="s">
        <v>39</v>
      </c>
      <c r="B13" t="s">
        <v>92</v>
      </c>
      <c r="C13" t="s">
        <v>40</v>
      </c>
      <c r="D13" t="s">
        <v>199</v>
      </c>
    </row>
  </sheetData>
  <sortState ref="A2:D13">
    <sortCondition ref="A2:A13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A3" sqref="A3"/>
    </sheetView>
  </sheetViews>
  <sheetFormatPr baseColWidth="10" defaultRowHeight="15" x14ac:dyDescent="0"/>
  <cols>
    <col min="1" max="1" width="13.5" bestFit="1" customWidth="1"/>
    <col min="2" max="2" width="27.83203125" bestFit="1" customWidth="1"/>
    <col min="3" max="3" width="11.33203125" customWidth="1"/>
    <col min="4" max="4" width="34.5" bestFit="1" customWidth="1"/>
    <col min="5" max="5" width="54.5" bestFit="1" customWidth="1"/>
    <col min="6" max="6" width="31.83203125" bestFit="1" customWidth="1"/>
    <col min="7" max="7" width="20.83203125" bestFit="1" customWidth="1"/>
    <col min="8" max="8" width="23.33203125" bestFit="1" customWidth="1"/>
    <col min="9" max="9" width="29" bestFit="1" customWidth="1"/>
    <col min="10" max="10" width="17.33203125" bestFit="1" customWidth="1"/>
    <col min="11" max="11" width="18" bestFit="1" customWidth="1"/>
    <col min="12" max="12" width="13.83203125" bestFit="1" customWidth="1"/>
    <col min="13" max="13" width="12.6640625" bestFit="1" customWidth="1"/>
  </cols>
  <sheetData>
    <row r="1" spans="1:13" s="1" customFormat="1">
      <c r="A1" s="1" t="s">
        <v>99</v>
      </c>
      <c r="B1" s="1" t="s">
        <v>477</v>
      </c>
      <c r="C1" s="1" t="s">
        <v>557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105</v>
      </c>
      <c r="J1" s="1" t="s">
        <v>102</v>
      </c>
      <c r="K1" s="1" t="s">
        <v>107</v>
      </c>
      <c r="L1" s="1" t="s">
        <v>106</v>
      </c>
      <c r="M1" s="1" t="s">
        <v>108</v>
      </c>
    </row>
    <row r="2" spans="1:13">
      <c r="A2" t="s">
        <v>111</v>
      </c>
      <c r="B2" t="s">
        <v>510</v>
      </c>
      <c r="C2" t="s">
        <v>511</v>
      </c>
      <c r="D2" t="s">
        <v>485</v>
      </c>
      <c r="E2" t="s">
        <v>512</v>
      </c>
      <c r="F2" t="s">
        <v>513</v>
      </c>
      <c r="G2" t="s">
        <v>514</v>
      </c>
      <c r="H2" t="s">
        <v>489</v>
      </c>
      <c r="I2" t="s">
        <v>115</v>
      </c>
      <c r="J2" t="s">
        <v>112</v>
      </c>
      <c r="K2" t="s">
        <v>116</v>
      </c>
      <c r="L2" t="s">
        <v>5</v>
      </c>
      <c r="M2" t="s">
        <v>117</v>
      </c>
    </row>
    <row r="3" spans="1:13">
      <c r="A3" t="s">
        <v>120</v>
      </c>
      <c r="B3" t="s">
        <v>510</v>
      </c>
      <c r="C3" t="s">
        <v>511</v>
      </c>
      <c r="D3" t="s">
        <v>532</v>
      </c>
      <c r="E3" t="s">
        <v>9</v>
      </c>
      <c r="F3" t="s">
        <v>521</v>
      </c>
      <c r="G3" t="s">
        <v>9</v>
      </c>
      <c r="H3" t="s">
        <v>533</v>
      </c>
      <c r="I3" t="s">
        <v>122</v>
      </c>
      <c r="J3" t="s">
        <v>121</v>
      </c>
      <c r="K3" t="s">
        <v>116</v>
      </c>
      <c r="L3" t="s">
        <v>9</v>
      </c>
      <c r="M3" t="s">
        <v>9</v>
      </c>
    </row>
    <row r="4" spans="1:13">
      <c r="A4" t="s">
        <v>124</v>
      </c>
      <c r="B4" t="s">
        <v>498</v>
      </c>
      <c r="C4" t="s">
        <v>542</v>
      </c>
      <c r="D4" t="s">
        <v>127</v>
      </c>
      <c r="E4" t="s">
        <v>534</v>
      </c>
      <c r="F4" t="s">
        <v>521</v>
      </c>
      <c r="G4" t="s">
        <v>535</v>
      </c>
      <c r="H4" t="s">
        <v>540</v>
      </c>
      <c r="I4" t="s">
        <v>127</v>
      </c>
      <c r="J4" t="s">
        <v>125</v>
      </c>
      <c r="K4" t="s">
        <v>128</v>
      </c>
      <c r="L4" t="s">
        <v>11</v>
      </c>
      <c r="M4" t="s">
        <v>128</v>
      </c>
    </row>
    <row r="5" spans="1:13">
      <c r="A5" t="s">
        <v>131</v>
      </c>
      <c r="B5" t="s">
        <v>498</v>
      </c>
      <c r="C5" t="s">
        <v>499</v>
      </c>
      <c r="D5" t="s">
        <v>500</v>
      </c>
      <c r="E5" t="s">
        <v>486</v>
      </c>
      <c r="F5" t="s">
        <v>501</v>
      </c>
      <c r="G5" t="s">
        <v>488</v>
      </c>
      <c r="H5" t="s">
        <v>489</v>
      </c>
      <c r="I5" t="s">
        <v>133</v>
      </c>
      <c r="J5" t="s">
        <v>132</v>
      </c>
      <c r="K5" t="s">
        <v>134</v>
      </c>
      <c r="L5" t="s">
        <v>14</v>
      </c>
      <c r="M5" t="s">
        <v>117</v>
      </c>
    </row>
    <row r="6" spans="1:13">
      <c r="A6" t="s">
        <v>137</v>
      </c>
      <c r="B6" t="s">
        <v>498</v>
      </c>
      <c r="C6" t="s">
        <v>499</v>
      </c>
      <c r="D6" t="s">
        <v>532</v>
      </c>
      <c r="E6" t="s">
        <v>534</v>
      </c>
      <c r="F6" t="s">
        <v>521</v>
      </c>
      <c r="G6" t="s">
        <v>535</v>
      </c>
      <c r="H6" t="s">
        <v>533</v>
      </c>
      <c r="I6" t="s">
        <v>122</v>
      </c>
      <c r="J6" t="s">
        <v>121</v>
      </c>
      <c r="K6" t="s">
        <v>128</v>
      </c>
      <c r="L6" t="s">
        <v>11</v>
      </c>
      <c r="M6" t="s">
        <v>128</v>
      </c>
    </row>
    <row r="7" spans="1:13">
      <c r="A7" t="s">
        <v>139</v>
      </c>
      <c r="B7" t="s">
        <v>502</v>
      </c>
      <c r="C7" t="s">
        <v>543</v>
      </c>
      <c r="D7" t="s">
        <v>127</v>
      </c>
      <c r="E7" t="s">
        <v>534</v>
      </c>
      <c r="F7" t="s">
        <v>521</v>
      </c>
      <c r="G7" t="s">
        <v>535</v>
      </c>
      <c r="H7" t="s">
        <v>540</v>
      </c>
      <c r="I7" t="s">
        <v>127</v>
      </c>
      <c r="J7" t="s">
        <v>125</v>
      </c>
      <c r="K7" t="s">
        <v>128</v>
      </c>
      <c r="L7" t="s">
        <v>11</v>
      </c>
      <c r="M7" t="s">
        <v>128</v>
      </c>
    </row>
    <row r="8" spans="1:13">
      <c r="A8" t="s">
        <v>277</v>
      </c>
      <c r="B8" t="s">
        <v>502</v>
      </c>
      <c r="C8" t="s">
        <v>503</v>
      </c>
      <c r="D8" t="s">
        <v>539</v>
      </c>
      <c r="E8" t="s">
        <v>534</v>
      </c>
      <c r="F8" t="s">
        <v>521</v>
      </c>
      <c r="G8" t="s">
        <v>535</v>
      </c>
      <c r="H8" t="s">
        <v>540</v>
      </c>
      <c r="I8" t="s">
        <v>539</v>
      </c>
      <c r="J8" t="s">
        <v>541</v>
      </c>
      <c r="K8" t="s">
        <v>128</v>
      </c>
      <c r="L8" t="s">
        <v>11</v>
      </c>
      <c r="M8" t="s">
        <v>128</v>
      </c>
    </row>
    <row r="9" spans="1:13">
      <c r="A9" t="s">
        <v>142</v>
      </c>
      <c r="B9" t="s">
        <v>502</v>
      </c>
      <c r="C9" t="s">
        <v>503</v>
      </c>
      <c r="D9" t="s">
        <v>500</v>
      </c>
      <c r="E9" t="s">
        <v>486</v>
      </c>
      <c r="F9" t="s">
        <v>501</v>
      </c>
      <c r="G9" t="s">
        <v>488</v>
      </c>
      <c r="H9" t="s">
        <v>489</v>
      </c>
      <c r="I9" t="s">
        <v>133</v>
      </c>
      <c r="J9" t="s">
        <v>132</v>
      </c>
      <c r="K9" t="s">
        <v>134</v>
      </c>
      <c r="L9" t="s">
        <v>14</v>
      </c>
      <c r="M9" t="s">
        <v>117</v>
      </c>
    </row>
    <row r="10" spans="1:13">
      <c r="A10" t="s">
        <v>544</v>
      </c>
      <c r="B10" t="s">
        <v>545</v>
      </c>
      <c r="D10" t="s">
        <v>235</v>
      </c>
      <c r="E10" t="s">
        <v>54</v>
      </c>
      <c r="F10" t="s">
        <v>521</v>
      </c>
      <c r="G10" t="s">
        <v>54</v>
      </c>
      <c r="H10" t="s">
        <v>521</v>
      </c>
      <c r="I10" t="s">
        <v>235</v>
      </c>
      <c r="J10" t="s">
        <v>27</v>
      </c>
      <c r="K10" t="s">
        <v>116</v>
      </c>
      <c r="L10" t="s">
        <v>54</v>
      </c>
      <c r="M10" t="s">
        <v>54</v>
      </c>
    </row>
    <row r="11" spans="1:13">
      <c r="A11" t="s">
        <v>144</v>
      </c>
      <c r="B11" t="s">
        <v>515</v>
      </c>
      <c r="C11" t="s">
        <v>516</v>
      </c>
      <c r="D11" t="s">
        <v>485</v>
      </c>
      <c r="E11" t="s">
        <v>512</v>
      </c>
      <c r="F11" t="s">
        <v>513</v>
      </c>
      <c r="G11" t="s">
        <v>514</v>
      </c>
      <c r="H11" t="s">
        <v>489</v>
      </c>
      <c r="I11" t="s">
        <v>115</v>
      </c>
      <c r="J11" t="s">
        <v>112</v>
      </c>
      <c r="K11" t="s">
        <v>116</v>
      </c>
      <c r="L11" t="s">
        <v>5</v>
      </c>
      <c r="M11" t="s">
        <v>117</v>
      </c>
    </row>
    <row r="12" spans="1:13">
      <c r="A12" t="s">
        <v>147</v>
      </c>
      <c r="B12" t="s">
        <v>515</v>
      </c>
      <c r="C12" t="s">
        <v>516</v>
      </c>
      <c r="D12" t="s">
        <v>532</v>
      </c>
      <c r="E12" t="s">
        <v>9</v>
      </c>
      <c r="F12" t="s">
        <v>521</v>
      </c>
      <c r="G12" t="s">
        <v>9</v>
      </c>
      <c r="H12" t="s">
        <v>533</v>
      </c>
      <c r="I12" t="s">
        <v>122</v>
      </c>
      <c r="J12" t="s">
        <v>121</v>
      </c>
      <c r="K12" t="s">
        <v>116</v>
      </c>
      <c r="L12" t="s">
        <v>9</v>
      </c>
      <c r="M12" t="s">
        <v>9</v>
      </c>
    </row>
    <row r="13" spans="1:13">
      <c r="A13" t="s">
        <v>149</v>
      </c>
      <c r="B13" t="s">
        <v>494</v>
      </c>
      <c r="C13" t="s">
        <v>495</v>
      </c>
      <c r="D13" t="s">
        <v>485</v>
      </c>
      <c r="E13" t="s">
        <v>486</v>
      </c>
      <c r="F13" t="s">
        <v>487</v>
      </c>
      <c r="G13" t="s">
        <v>488</v>
      </c>
      <c r="H13" t="s">
        <v>489</v>
      </c>
      <c r="I13" t="s">
        <v>152</v>
      </c>
      <c r="J13" t="s">
        <v>150</v>
      </c>
      <c r="K13" t="s">
        <v>153</v>
      </c>
      <c r="L13" t="s">
        <v>14</v>
      </c>
      <c r="M13" t="s">
        <v>117</v>
      </c>
    </row>
    <row r="14" spans="1:13">
      <c r="A14" t="s">
        <v>155</v>
      </c>
      <c r="B14" t="s">
        <v>494</v>
      </c>
      <c r="C14" t="s">
        <v>495</v>
      </c>
      <c r="D14" t="s">
        <v>532</v>
      </c>
      <c r="E14" t="s">
        <v>9</v>
      </c>
      <c r="F14" t="s">
        <v>521</v>
      </c>
      <c r="G14" t="s">
        <v>9</v>
      </c>
      <c r="H14" t="s">
        <v>533</v>
      </c>
      <c r="I14" t="s">
        <v>122</v>
      </c>
      <c r="J14" t="s">
        <v>121</v>
      </c>
      <c r="K14" t="s">
        <v>116</v>
      </c>
      <c r="L14" t="s">
        <v>9</v>
      </c>
      <c r="M14" t="s">
        <v>9</v>
      </c>
    </row>
    <row r="15" spans="1:13">
      <c r="A15" t="s">
        <v>157</v>
      </c>
      <c r="B15" t="s">
        <v>496</v>
      </c>
      <c r="C15" t="s">
        <v>497</v>
      </c>
      <c r="D15" t="s">
        <v>523</v>
      </c>
      <c r="E15" t="s">
        <v>524</v>
      </c>
      <c r="F15" t="s">
        <v>513</v>
      </c>
      <c r="G15" t="s">
        <v>525</v>
      </c>
      <c r="H15" t="s">
        <v>489</v>
      </c>
      <c r="I15" t="s">
        <v>160</v>
      </c>
      <c r="J15" t="s">
        <v>158</v>
      </c>
      <c r="K15" t="s">
        <v>116</v>
      </c>
      <c r="L15" t="s">
        <v>24</v>
      </c>
      <c r="M15" t="s">
        <v>117</v>
      </c>
    </row>
    <row r="16" spans="1:13">
      <c r="A16" t="s">
        <v>162</v>
      </c>
      <c r="B16" t="s">
        <v>496</v>
      </c>
      <c r="C16" t="s">
        <v>497</v>
      </c>
      <c r="D16" t="s">
        <v>485</v>
      </c>
      <c r="E16" t="s">
        <v>486</v>
      </c>
      <c r="F16" t="s">
        <v>487</v>
      </c>
      <c r="G16" t="s">
        <v>488</v>
      </c>
      <c r="H16" t="s">
        <v>489</v>
      </c>
      <c r="I16" t="s">
        <v>152</v>
      </c>
      <c r="J16" t="s">
        <v>150</v>
      </c>
      <c r="K16" t="s">
        <v>153</v>
      </c>
      <c r="L16" t="s">
        <v>14</v>
      </c>
      <c r="M16" t="s">
        <v>117</v>
      </c>
    </row>
    <row r="17" spans="1:13">
      <c r="A17" t="s">
        <v>164</v>
      </c>
      <c r="B17" t="s">
        <v>483</v>
      </c>
      <c r="C17" t="s">
        <v>484</v>
      </c>
      <c r="D17" t="s">
        <v>485</v>
      </c>
      <c r="E17" t="s">
        <v>486</v>
      </c>
      <c r="F17" t="s">
        <v>487</v>
      </c>
      <c r="G17" t="s">
        <v>488</v>
      </c>
      <c r="H17" t="s">
        <v>489</v>
      </c>
      <c r="I17" t="s">
        <v>152</v>
      </c>
      <c r="J17" t="s">
        <v>150</v>
      </c>
      <c r="K17" t="s">
        <v>153</v>
      </c>
      <c r="L17" t="s">
        <v>14</v>
      </c>
      <c r="M17" t="s">
        <v>117</v>
      </c>
    </row>
    <row r="18" spans="1:13">
      <c r="A18" t="s">
        <v>168</v>
      </c>
      <c r="B18" t="s">
        <v>536</v>
      </c>
      <c r="C18" t="s">
        <v>484</v>
      </c>
      <c r="D18" t="s">
        <v>532</v>
      </c>
      <c r="E18" t="s">
        <v>9</v>
      </c>
      <c r="F18" t="s">
        <v>521</v>
      </c>
      <c r="G18" t="s">
        <v>9</v>
      </c>
      <c r="H18" t="s">
        <v>533</v>
      </c>
      <c r="I18" t="s">
        <v>122</v>
      </c>
      <c r="J18" t="s">
        <v>121</v>
      </c>
      <c r="K18" t="s">
        <v>116</v>
      </c>
      <c r="L18" t="s">
        <v>9</v>
      </c>
      <c r="M18" t="s">
        <v>9</v>
      </c>
    </row>
    <row r="19" spans="1:13">
      <c r="A19" t="s">
        <v>170</v>
      </c>
      <c r="B19" t="s">
        <v>526</v>
      </c>
      <c r="C19" t="s">
        <v>527</v>
      </c>
      <c r="D19" t="s">
        <v>523</v>
      </c>
      <c r="E19" t="s">
        <v>524</v>
      </c>
      <c r="F19" t="s">
        <v>513</v>
      </c>
      <c r="G19" t="s">
        <v>525</v>
      </c>
      <c r="H19" t="s">
        <v>489</v>
      </c>
      <c r="I19" t="s">
        <v>160</v>
      </c>
      <c r="J19" t="s">
        <v>158</v>
      </c>
      <c r="K19" t="s">
        <v>116</v>
      </c>
      <c r="L19" t="s">
        <v>24</v>
      </c>
      <c r="M19" t="s">
        <v>117</v>
      </c>
    </row>
    <row r="20" spans="1:13">
      <c r="A20" t="s">
        <v>172</v>
      </c>
      <c r="B20" t="s">
        <v>528</v>
      </c>
      <c r="C20" t="s">
        <v>529</v>
      </c>
      <c r="D20" t="s">
        <v>523</v>
      </c>
      <c r="E20" t="s">
        <v>524</v>
      </c>
      <c r="F20" t="s">
        <v>513</v>
      </c>
      <c r="G20" t="s">
        <v>525</v>
      </c>
      <c r="H20" t="s">
        <v>489</v>
      </c>
      <c r="I20" t="s">
        <v>160</v>
      </c>
      <c r="J20" t="s">
        <v>158</v>
      </c>
      <c r="K20" t="s">
        <v>116</v>
      </c>
      <c r="L20" t="s">
        <v>24</v>
      </c>
      <c r="M20" t="s">
        <v>117</v>
      </c>
    </row>
    <row r="21" spans="1:13">
      <c r="A21" t="s">
        <v>174</v>
      </c>
      <c r="B21" t="s">
        <v>530</v>
      </c>
      <c r="C21" t="s">
        <v>491</v>
      </c>
      <c r="D21" t="s">
        <v>523</v>
      </c>
      <c r="E21" t="s">
        <v>524</v>
      </c>
      <c r="F21" t="s">
        <v>513</v>
      </c>
      <c r="G21" t="s">
        <v>525</v>
      </c>
      <c r="H21" t="s">
        <v>489</v>
      </c>
      <c r="I21" t="s">
        <v>160</v>
      </c>
      <c r="J21" t="s">
        <v>158</v>
      </c>
      <c r="K21" t="s">
        <v>116</v>
      </c>
      <c r="L21" t="s">
        <v>24</v>
      </c>
      <c r="M21" t="s">
        <v>117</v>
      </c>
    </row>
    <row r="22" spans="1:13">
      <c r="A22" t="s">
        <v>177</v>
      </c>
      <c r="B22" t="s">
        <v>531</v>
      </c>
      <c r="C22" t="s">
        <v>493</v>
      </c>
      <c r="D22" t="s">
        <v>523</v>
      </c>
      <c r="E22" t="s">
        <v>524</v>
      </c>
      <c r="F22" t="s">
        <v>513</v>
      </c>
      <c r="G22" t="s">
        <v>525</v>
      </c>
      <c r="H22" t="s">
        <v>489</v>
      </c>
      <c r="I22" t="s">
        <v>160</v>
      </c>
      <c r="J22" t="s">
        <v>158</v>
      </c>
      <c r="K22" t="s">
        <v>116</v>
      </c>
      <c r="L22" t="s">
        <v>24</v>
      </c>
      <c r="M22" t="s">
        <v>117</v>
      </c>
    </row>
    <row r="23" spans="1:13">
      <c r="A23" t="s">
        <v>180</v>
      </c>
      <c r="B23" t="s">
        <v>490</v>
      </c>
      <c r="C23" t="s">
        <v>491</v>
      </c>
      <c r="D23" t="s">
        <v>485</v>
      </c>
      <c r="E23" t="s">
        <v>486</v>
      </c>
      <c r="F23" t="s">
        <v>487</v>
      </c>
      <c r="G23" t="s">
        <v>488</v>
      </c>
      <c r="H23" t="s">
        <v>489</v>
      </c>
      <c r="I23" t="s">
        <v>152</v>
      </c>
      <c r="J23" t="s">
        <v>150</v>
      </c>
      <c r="K23" t="s">
        <v>153</v>
      </c>
      <c r="L23" t="s">
        <v>14</v>
      </c>
      <c r="M23" t="s">
        <v>117</v>
      </c>
    </row>
    <row r="24" spans="1:13">
      <c r="A24" t="s">
        <v>183</v>
      </c>
      <c r="B24" t="s">
        <v>490</v>
      </c>
      <c r="C24" t="s">
        <v>491</v>
      </c>
      <c r="D24" t="s">
        <v>532</v>
      </c>
      <c r="E24" t="s">
        <v>9</v>
      </c>
      <c r="F24" t="s">
        <v>521</v>
      </c>
      <c r="G24" t="s">
        <v>9</v>
      </c>
      <c r="H24" t="s">
        <v>533</v>
      </c>
      <c r="I24" t="s">
        <v>122</v>
      </c>
      <c r="J24" t="s">
        <v>121</v>
      </c>
      <c r="K24" t="s">
        <v>116</v>
      </c>
      <c r="L24" t="s">
        <v>9</v>
      </c>
      <c r="M24" t="s">
        <v>9</v>
      </c>
    </row>
    <row r="25" spans="1:13">
      <c r="A25" t="s">
        <v>185</v>
      </c>
      <c r="B25" t="s">
        <v>492</v>
      </c>
      <c r="C25" t="s">
        <v>493</v>
      </c>
      <c r="D25" t="s">
        <v>523</v>
      </c>
      <c r="E25" t="s">
        <v>524</v>
      </c>
      <c r="F25" t="s">
        <v>513</v>
      </c>
      <c r="G25" t="s">
        <v>525</v>
      </c>
      <c r="H25" t="s">
        <v>489</v>
      </c>
      <c r="I25" t="s">
        <v>160</v>
      </c>
      <c r="J25" t="s">
        <v>158</v>
      </c>
      <c r="K25" t="s">
        <v>116</v>
      </c>
      <c r="L25" t="s">
        <v>24</v>
      </c>
      <c r="M25" t="s">
        <v>117</v>
      </c>
    </row>
    <row r="26" spans="1:13">
      <c r="A26" t="s">
        <v>188</v>
      </c>
      <c r="B26" t="s">
        <v>492</v>
      </c>
      <c r="C26" t="s">
        <v>493</v>
      </c>
      <c r="D26" t="s">
        <v>485</v>
      </c>
      <c r="E26" t="s">
        <v>486</v>
      </c>
      <c r="F26" t="s">
        <v>487</v>
      </c>
      <c r="G26" t="s">
        <v>488</v>
      </c>
      <c r="H26" t="s">
        <v>489</v>
      </c>
      <c r="I26" t="s">
        <v>152</v>
      </c>
      <c r="J26" t="s">
        <v>150</v>
      </c>
      <c r="K26" t="s">
        <v>153</v>
      </c>
      <c r="L26" t="s">
        <v>14</v>
      </c>
      <c r="M26" t="s">
        <v>117</v>
      </c>
    </row>
    <row r="27" spans="1:13">
      <c r="A27" t="s">
        <v>546</v>
      </c>
      <c r="B27" t="s">
        <v>547</v>
      </c>
      <c r="D27" t="s">
        <v>245</v>
      </c>
      <c r="E27" t="s">
        <v>57</v>
      </c>
      <c r="F27" t="s">
        <v>521</v>
      </c>
      <c r="G27" t="s">
        <v>57</v>
      </c>
      <c r="H27" t="s">
        <v>521</v>
      </c>
      <c r="I27" t="s">
        <v>245</v>
      </c>
      <c r="J27" t="s">
        <v>244</v>
      </c>
      <c r="K27" t="s">
        <v>116</v>
      </c>
      <c r="L27" t="s">
        <v>57</v>
      </c>
      <c r="M27" t="s">
        <v>57</v>
      </c>
    </row>
    <row r="28" spans="1:13">
      <c r="A28" t="s">
        <v>548</v>
      </c>
      <c r="B28" t="s">
        <v>547</v>
      </c>
      <c r="D28" t="s">
        <v>235</v>
      </c>
      <c r="E28" t="s">
        <v>54</v>
      </c>
      <c r="F28" t="s">
        <v>521</v>
      </c>
      <c r="G28" t="s">
        <v>54</v>
      </c>
      <c r="H28" t="s">
        <v>521</v>
      </c>
      <c r="I28" t="s">
        <v>235</v>
      </c>
      <c r="J28" t="s">
        <v>27</v>
      </c>
      <c r="K28" t="s">
        <v>116</v>
      </c>
      <c r="L28" t="s">
        <v>54</v>
      </c>
      <c r="M28" t="s">
        <v>54</v>
      </c>
    </row>
    <row r="29" spans="1:13">
      <c r="A29" t="s">
        <v>190</v>
      </c>
      <c r="B29" t="s">
        <v>504</v>
      </c>
      <c r="C29" t="s">
        <v>505</v>
      </c>
      <c r="D29" t="s">
        <v>506</v>
      </c>
      <c r="E29" t="s">
        <v>486</v>
      </c>
      <c r="F29" t="s">
        <v>507</v>
      </c>
      <c r="G29" t="s">
        <v>488</v>
      </c>
      <c r="H29" t="s">
        <v>489</v>
      </c>
      <c r="I29" t="s">
        <v>133</v>
      </c>
      <c r="J29" t="s">
        <v>132</v>
      </c>
      <c r="K29" t="s">
        <v>134</v>
      </c>
      <c r="L29" t="s">
        <v>14</v>
      </c>
      <c r="M29" t="s">
        <v>117</v>
      </c>
    </row>
    <row r="30" spans="1:13">
      <c r="A30" t="s">
        <v>194</v>
      </c>
      <c r="B30" t="s">
        <v>504</v>
      </c>
      <c r="C30" t="s">
        <v>505</v>
      </c>
      <c r="D30" t="s">
        <v>537</v>
      </c>
      <c r="E30" t="s">
        <v>198</v>
      </c>
      <c r="F30" t="s">
        <v>521</v>
      </c>
      <c r="G30" t="s">
        <v>520</v>
      </c>
      <c r="H30" t="s">
        <v>521</v>
      </c>
      <c r="I30" t="s">
        <v>197</v>
      </c>
      <c r="J30" t="s">
        <v>195</v>
      </c>
      <c r="K30" t="s">
        <v>116</v>
      </c>
      <c r="L30" t="s">
        <v>39</v>
      </c>
      <c r="M30" t="s">
        <v>198</v>
      </c>
    </row>
    <row r="31" spans="1:13">
      <c r="A31" t="s">
        <v>201</v>
      </c>
      <c r="B31" t="s">
        <v>504</v>
      </c>
      <c r="C31" t="s">
        <v>505</v>
      </c>
      <c r="D31" t="s">
        <v>517</v>
      </c>
      <c r="E31" t="s">
        <v>518</v>
      </c>
      <c r="F31" t="s">
        <v>519</v>
      </c>
      <c r="G31" t="s">
        <v>520</v>
      </c>
      <c r="H31" t="s">
        <v>521</v>
      </c>
      <c r="I31" t="s">
        <v>203</v>
      </c>
      <c r="J31" t="s">
        <v>202</v>
      </c>
      <c r="K31" t="s">
        <v>116</v>
      </c>
      <c r="L31" t="s">
        <v>39</v>
      </c>
      <c r="M31" t="s">
        <v>204</v>
      </c>
    </row>
    <row r="32" spans="1:13">
      <c r="A32" t="s">
        <v>206</v>
      </c>
      <c r="B32" t="s">
        <v>504</v>
      </c>
      <c r="C32" t="s">
        <v>505</v>
      </c>
      <c r="D32" t="s">
        <v>517</v>
      </c>
      <c r="E32" t="s">
        <v>518</v>
      </c>
      <c r="F32" t="s">
        <v>519</v>
      </c>
      <c r="G32" t="s">
        <v>520</v>
      </c>
      <c r="H32" t="s">
        <v>521</v>
      </c>
      <c r="I32" t="s">
        <v>203</v>
      </c>
      <c r="J32" t="s">
        <v>202</v>
      </c>
      <c r="K32" t="s">
        <v>116</v>
      </c>
      <c r="L32" t="s">
        <v>39</v>
      </c>
      <c r="M32" t="s">
        <v>204</v>
      </c>
    </row>
    <row r="33" spans="1:13">
      <c r="A33" t="s">
        <v>549</v>
      </c>
      <c r="B33" t="s">
        <v>550</v>
      </c>
      <c r="D33" t="s">
        <v>257</v>
      </c>
      <c r="E33" t="s">
        <v>61</v>
      </c>
      <c r="F33" t="s">
        <v>521</v>
      </c>
      <c r="G33" t="s">
        <v>61</v>
      </c>
      <c r="H33" t="s">
        <v>521</v>
      </c>
      <c r="I33" t="s">
        <v>257</v>
      </c>
      <c r="J33" t="s">
        <v>256</v>
      </c>
      <c r="K33" t="s">
        <v>116</v>
      </c>
      <c r="L33" t="s">
        <v>61</v>
      </c>
      <c r="M33" t="s">
        <v>61</v>
      </c>
    </row>
    <row r="34" spans="1:13">
      <c r="A34" t="s">
        <v>208</v>
      </c>
      <c r="B34" t="s">
        <v>209</v>
      </c>
      <c r="C34" t="s">
        <v>508</v>
      </c>
      <c r="D34" t="s">
        <v>506</v>
      </c>
      <c r="E34" t="s">
        <v>486</v>
      </c>
      <c r="F34" t="s">
        <v>507</v>
      </c>
      <c r="G34" t="s">
        <v>488</v>
      </c>
      <c r="H34" t="s">
        <v>489</v>
      </c>
      <c r="I34" t="s">
        <v>133</v>
      </c>
      <c r="J34" t="s">
        <v>132</v>
      </c>
      <c r="K34" t="s">
        <v>134</v>
      </c>
      <c r="L34" t="s">
        <v>14</v>
      </c>
      <c r="M34" t="s">
        <v>117</v>
      </c>
    </row>
    <row r="35" spans="1:13">
      <c r="A35" t="s">
        <v>211</v>
      </c>
      <c r="B35" t="s">
        <v>209</v>
      </c>
      <c r="C35" t="s">
        <v>508</v>
      </c>
      <c r="D35" t="s">
        <v>537</v>
      </c>
      <c r="E35" t="s">
        <v>198</v>
      </c>
      <c r="F35" t="s">
        <v>521</v>
      </c>
      <c r="G35" t="s">
        <v>520</v>
      </c>
      <c r="H35" t="s">
        <v>521</v>
      </c>
      <c r="I35" t="s">
        <v>197</v>
      </c>
      <c r="J35" t="s">
        <v>195</v>
      </c>
      <c r="K35" t="s">
        <v>116</v>
      </c>
      <c r="L35" t="s">
        <v>39</v>
      </c>
      <c r="M35" t="s">
        <v>198</v>
      </c>
    </row>
    <row r="36" spans="1:13">
      <c r="A36" t="s">
        <v>213</v>
      </c>
      <c r="B36" t="s">
        <v>209</v>
      </c>
      <c r="C36" t="s">
        <v>508</v>
      </c>
      <c r="D36" t="s">
        <v>517</v>
      </c>
      <c r="E36" t="s">
        <v>518</v>
      </c>
      <c r="F36" t="s">
        <v>519</v>
      </c>
      <c r="G36" t="s">
        <v>520</v>
      </c>
      <c r="H36" t="s">
        <v>521</v>
      </c>
      <c r="I36" t="s">
        <v>203</v>
      </c>
      <c r="J36" t="s">
        <v>202</v>
      </c>
      <c r="K36" t="s">
        <v>116</v>
      </c>
      <c r="L36" t="s">
        <v>39</v>
      </c>
      <c r="M36" t="s">
        <v>204</v>
      </c>
    </row>
    <row r="37" spans="1:13">
      <c r="A37" t="s">
        <v>215</v>
      </c>
      <c r="B37" t="s">
        <v>209</v>
      </c>
      <c r="C37" t="s">
        <v>508</v>
      </c>
      <c r="D37" t="s">
        <v>517</v>
      </c>
      <c r="E37" t="s">
        <v>518</v>
      </c>
      <c r="F37" t="s">
        <v>519</v>
      </c>
      <c r="G37" t="s">
        <v>520</v>
      </c>
      <c r="H37" t="s">
        <v>521</v>
      </c>
      <c r="I37" t="s">
        <v>203</v>
      </c>
      <c r="J37" t="s">
        <v>202</v>
      </c>
      <c r="K37" t="s">
        <v>116</v>
      </c>
      <c r="L37" t="s">
        <v>39</v>
      </c>
      <c r="M37" t="s">
        <v>204</v>
      </c>
    </row>
    <row r="38" spans="1:13">
      <c r="A38" t="s">
        <v>551</v>
      </c>
      <c r="B38" t="s">
        <v>552</v>
      </c>
      <c r="D38" t="s">
        <v>257</v>
      </c>
      <c r="E38" t="s">
        <v>61</v>
      </c>
      <c r="F38" t="s">
        <v>521</v>
      </c>
      <c r="G38" t="s">
        <v>61</v>
      </c>
      <c r="H38" t="s">
        <v>521</v>
      </c>
      <c r="I38" t="s">
        <v>257</v>
      </c>
      <c r="J38" t="s">
        <v>256</v>
      </c>
      <c r="K38" t="s">
        <v>116</v>
      </c>
      <c r="L38" t="s">
        <v>61</v>
      </c>
      <c r="M38" t="s">
        <v>61</v>
      </c>
    </row>
    <row r="39" spans="1:13">
      <c r="A39" t="s">
        <v>217</v>
      </c>
      <c r="B39" t="s">
        <v>218</v>
      </c>
      <c r="C39" t="s">
        <v>522</v>
      </c>
      <c r="D39" t="s">
        <v>537</v>
      </c>
      <c r="E39" t="s">
        <v>198</v>
      </c>
      <c r="F39" t="s">
        <v>521</v>
      </c>
      <c r="G39" t="s">
        <v>520</v>
      </c>
      <c r="H39" t="s">
        <v>521</v>
      </c>
      <c r="I39" t="s">
        <v>197</v>
      </c>
      <c r="J39" t="s">
        <v>195</v>
      </c>
      <c r="K39" t="s">
        <v>116</v>
      </c>
      <c r="L39" t="s">
        <v>39</v>
      </c>
      <c r="M39" t="s">
        <v>198</v>
      </c>
    </row>
    <row r="40" spans="1:13">
      <c r="A40" t="s">
        <v>220</v>
      </c>
      <c r="B40" t="s">
        <v>218</v>
      </c>
      <c r="C40" t="s">
        <v>522</v>
      </c>
      <c r="D40" t="s">
        <v>517</v>
      </c>
      <c r="E40" t="s">
        <v>518</v>
      </c>
      <c r="F40" t="s">
        <v>519</v>
      </c>
      <c r="G40" t="s">
        <v>520</v>
      </c>
      <c r="H40" t="s">
        <v>521</v>
      </c>
      <c r="I40" t="s">
        <v>203</v>
      </c>
      <c r="J40" t="s">
        <v>202</v>
      </c>
      <c r="K40" t="s">
        <v>116</v>
      </c>
      <c r="L40" t="s">
        <v>39</v>
      </c>
      <c r="M40" t="s">
        <v>204</v>
      </c>
    </row>
    <row r="41" spans="1:13">
      <c r="A41" t="s">
        <v>222</v>
      </c>
      <c r="B41" t="s">
        <v>218</v>
      </c>
      <c r="C41" t="s">
        <v>522</v>
      </c>
      <c r="D41" t="s">
        <v>517</v>
      </c>
      <c r="E41" t="s">
        <v>518</v>
      </c>
      <c r="F41" t="s">
        <v>519</v>
      </c>
      <c r="G41" t="s">
        <v>520</v>
      </c>
      <c r="H41" t="s">
        <v>521</v>
      </c>
      <c r="I41" t="s">
        <v>203</v>
      </c>
      <c r="J41" t="s">
        <v>202</v>
      </c>
      <c r="K41" t="s">
        <v>116</v>
      </c>
      <c r="L41" t="s">
        <v>39</v>
      </c>
      <c r="M41" t="s">
        <v>204</v>
      </c>
    </row>
    <row r="42" spans="1:13">
      <c r="A42" t="s">
        <v>553</v>
      </c>
      <c r="B42" t="s">
        <v>554</v>
      </c>
      <c r="D42" t="s">
        <v>257</v>
      </c>
      <c r="E42" t="s">
        <v>61</v>
      </c>
      <c r="F42" t="s">
        <v>521</v>
      </c>
      <c r="G42" t="s">
        <v>61</v>
      </c>
      <c r="H42" t="s">
        <v>521</v>
      </c>
      <c r="I42" t="s">
        <v>257</v>
      </c>
      <c r="J42" t="s">
        <v>256</v>
      </c>
      <c r="K42" t="s">
        <v>116</v>
      </c>
      <c r="L42" t="s">
        <v>61</v>
      </c>
      <c r="M42" t="s">
        <v>61</v>
      </c>
    </row>
    <row r="43" spans="1:13">
      <c r="A43" t="s">
        <v>224</v>
      </c>
      <c r="B43" t="s">
        <v>225</v>
      </c>
      <c r="C43" t="s">
        <v>509</v>
      </c>
      <c r="D43" t="s">
        <v>506</v>
      </c>
      <c r="E43" t="s">
        <v>486</v>
      </c>
      <c r="F43" t="s">
        <v>507</v>
      </c>
      <c r="G43" t="s">
        <v>488</v>
      </c>
      <c r="H43" t="s">
        <v>489</v>
      </c>
      <c r="I43" t="s">
        <v>133</v>
      </c>
      <c r="J43" t="s">
        <v>132</v>
      </c>
      <c r="K43" t="s">
        <v>134</v>
      </c>
      <c r="L43" t="s">
        <v>14</v>
      </c>
      <c r="M43" t="s">
        <v>117</v>
      </c>
    </row>
    <row r="44" spans="1:13">
      <c r="A44" t="s">
        <v>227</v>
      </c>
      <c r="B44" t="s">
        <v>225</v>
      </c>
      <c r="C44" t="s">
        <v>509</v>
      </c>
      <c r="D44" t="s">
        <v>537</v>
      </c>
      <c r="E44" t="s">
        <v>198</v>
      </c>
      <c r="F44" t="s">
        <v>538</v>
      </c>
      <c r="G44" t="s">
        <v>520</v>
      </c>
      <c r="H44" t="s">
        <v>521</v>
      </c>
      <c r="I44" t="s">
        <v>197</v>
      </c>
      <c r="J44" t="s">
        <v>195</v>
      </c>
      <c r="K44" t="s">
        <v>116</v>
      </c>
      <c r="L44" t="s">
        <v>39</v>
      </c>
      <c r="M44" t="s">
        <v>198</v>
      </c>
    </row>
    <row r="45" spans="1:13">
      <c r="A45" t="s">
        <v>229</v>
      </c>
      <c r="B45" t="s">
        <v>225</v>
      </c>
      <c r="C45" t="s">
        <v>509</v>
      </c>
      <c r="D45" t="s">
        <v>517</v>
      </c>
      <c r="E45" t="s">
        <v>518</v>
      </c>
      <c r="F45" t="s">
        <v>519</v>
      </c>
      <c r="G45" t="s">
        <v>520</v>
      </c>
      <c r="H45" t="s">
        <v>521</v>
      </c>
      <c r="I45" t="s">
        <v>203</v>
      </c>
      <c r="J45" t="s">
        <v>202</v>
      </c>
      <c r="K45" t="s">
        <v>116</v>
      </c>
      <c r="L45" t="s">
        <v>39</v>
      </c>
      <c r="M45" t="s">
        <v>204</v>
      </c>
    </row>
    <row r="46" spans="1:13">
      <c r="A46" t="s">
        <v>231</v>
      </c>
      <c r="B46" t="s">
        <v>225</v>
      </c>
      <c r="C46" t="s">
        <v>509</v>
      </c>
      <c r="D46" t="s">
        <v>517</v>
      </c>
      <c r="E46" t="s">
        <v>518</v>
      </c>
      <c r="F46" t="s">
        <v>519</v>
      </c>
      <c r="G46" t="s">
        <v>520</v>
      </c>
      <c r="H46" t="s">
        <v>521</v>
      </c>
      <c r="I46" t="s">
        <v>203</v>
      </c>
      <c r="J46" t="s">
        <v>202</v>
      </c>
      <c r="K46" t="s">
        <v>116</v>
      </c>
      <c r="L46" t="s">
        <v>39</v>
      </c>
      <c r="M46" t="s">
        <v>204</v>
      </c>
    </row>
    <row r="47" spans="1:13">
      <c r="A47" t="s">
        <v>555</v>
      </c>
      <c r="B47" t="s">
        <v>556</v>
      </c>
      <c r="D47" t="s">
        <v>257</v>
      </c>
      <c r="E47" t="s">
        <v>61</v>
      </c>
      <c r="F47" t="s">
        <v>521</v>
      </c>
      <c r="G47" t="s">
        <v>61</v>
      </c>
      <c r="H47" t="s">
        <v>521</v>
      </c>
      <c r="I47" t="s">
        <v>257</v>
      </c>
      <c r="J47" t="s">
        <v>256</v>
      </c>
      <c r="K47" t="s">
        <v>116</v>
      </c>
      <c r="L47" t="s">
        <v>61</v>
      </c>
      <c r="M47" t="s">
        <v>61</v>
      </c>
    </row>
  </sheetData>
  <sortState ref="A2:M47">
    <sortCondition ref="A2:A47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O30" sqref="O30:O36"/>
    </sheetView>
  </sheetViews>
  <sheetFormatPr baseColWidth="10" defaultRowHeight="15" x14ac:dyDescent="0"/>
  <cols>
    <col min="1" max="1" width="12.5" customWidth="1"/>
    <col min="5" max="5" width="14.1640625" customWidth="1"/>
    <col min="6" max="6" width="11.6640625" customWidth="1"/>
    <col min="7" max="7" width="19" customWidth="1"/>
    <col min="8" max="8" width="10.83203125" style="3"/>
    <col min="10" max="11" width="10.83203125" style="3"/>
    <col min="12" max="12" width="45" customWidth="1"/>
    <col min="13" max="13" width="20" customWidth="1"/>
    <col min="14" max="14" width="17.1640625" customWidth="1"/>
  </cols>
  <sheetData>
    <row r="1" spans="1:13" s="16" customFormat="1">
      <c r="A1" s="16" t="s">
        <v>658</v>
      </c>
      <c r="B1" s="16" t="s">
        <v>702</v>
      </c>
      <c r="C1" s="16" t="s">
        <v>656</v>
      </c>
      <c r="D1" s="16" t="s">
        <v>436</v>
      </c>
      <c r="E1" s="16" t="s">
        <v>660</v>
      </c>
      <c r="F1" s="16" t="s">
        <v>708</v>
      </c>
      <c r="G1" s="16" t="s">
        <v>704</v>
      </c>
      <c r="H1" s="26" t="s">
        <v>842</v>
      </c>
      <c r="I1" s="16" t="s">
        <v>674</v>
      </c>
      <c r="J1" s="26" t="s">
        <v>721</v>
      </c>
      <c r="K1" s="26" t="s">
        <v>1071</v>
      </c>
      <c r="L1" s="16" t="s">
        <v>705</v>
      </c>
      <c r="M1" s="16" t="s">
        <v>716</v>
      </c>
    </row>
    <row r="2" spans="1:13">
      <c r="A2" t="s">
        <v>675</v>
      </c>
      <c r="C2" t="s">
        <v>676</v>
      </c>
      <c r="E2" t="str">
        <f>C2&amp;D2</f>
        <v>SS</v>
      </c>
    </row>
    <row r="3" spans="1:13">
      <c r="A3" t="s">
        <v>657</v>
      </c>
      <c r="B3" t="s">
        <v>625</v>
      </c>
      <c r="C3" t="s">
        <v>659</v>
      </c>
      <c r="D3" t="s">
        <v>661</v>
      </c>
      <c r="E3" t="str">
        <f>B3&amp;C3&amp;D3</f>
        <v>RS01PN1A</v>
      </c>
      <c r="G3" t="str">
        <f>IF(ISBLANK(F3),"N/A",F3&amp;"-"&amp;C3&amp;D3)</f>
        <v>N/A</v>
      </c>
      <c r="H3" s="3" t="s">
        <v>846</v>
      </c>
      <c r="I3" t="s">
        <v>676</v>
      </c>
      <c r="J3" s="3" t="s">
        <v>843</v>
      </c>
    </row>
    <row r="4" spans="1:13">
      <c r="A4" t="s">
        <v>669</v>
      </c>
      <c r="B4" t="s">
        <v>625</v>
      </c>
      <c r="C4" t="s">
        <v>291</v>
      </c>
      <c r="D4" t="s">
        <v>663</v>
      </c>
      <c r="E4" t="str">
        <f t="shared" ref="E4:E42" si="0">B4&amp;C4&amp;D4</f>
        <v>RS01MJ01A</v>
      </c>
      <c r="F4" t="s">
        <v>290</v>
      </c>
      <c r="G4" t="str">
        <f>IF(ISBLANK(F4),"N/A",F4&amp;"-"&amp;C4&amp;D4)</f>
        <v>RS01SLBS-MJ01A</v>
      </c>
      <c r="H4" s="3" t="s">
        <v>439</v>
      </c>
      <c r="I4" t="s">
        <v>664</v>
      </c>
      <c r="J4" s="3" t="s">
        <v>461</v>
      </c>
      <c r="K4" s="3" t="s">
        <v>637</v>
      </c>
    </row>
    <row r="5" spans="1:13">
      <c r="A5" t="s">
        <v>669</v>
      </c>
      <c r="B5" t="s">
        <v>625</v>
      </c>
      <c r="C5" t="s">
        <v>662</v>
      </c>
      <c r="D5" t="s">
        <v>663</v>
      </c>
      <c r="E5" t="str">
        <f t="shared" si="0"/>
        <v>RS01LV01A</v>
      </c>
      <c r="F5" s="24" t="s">
        <v>285</v>
      </c>
      <c r="G5" t="str">
        <f>IF(ISBLANK(F5),"N/A",F5&amp;"-"&amp;C5&amp;D5)</f>
        <v>RS01SBVM-LV01A</v>
      </c>
      <c r="H5" s="3" t="s">
        <v>439</v>
      </c>
      <c r="I5" t="s">
        <v>664</v>
      </c>
      <c r="J5" s="3" t="s">
        <v>442</v>
      </c>
      <c r="L5" t="s">
        <v>707</v>
      </c>
      <c r="M5" t="s">
        <v>848</v>
      </c>
    </row>
    <row r="6" spans="1:13">
      <c r="A6" t="s">
        <v>669</v>
      </c>
      <c r="B6" t="s">
        <v>625</v>
      </c>
      <c r="C6" t="s">
        <v>287</v>
      </c>
      <c r="D6" t="s">
        <v>663</v>
      </c>
      <c r="E6" t="str">
        <f t="shared" si="0"/>
        <v>RS01LJ01A</v>
      </c>
      <c r="F6" t="s">
        <v>285</v>
      </c>
      <c r="G6" t="str">
        <f>IF(ISBLANK(F6),"N/A",F6&amp;"-"&amp;C6&amp;D6)</f>
        <v>RS01SBVM-LJ01A</v>
      </c>
      <c r="H6" s="3" t="s">
        <v>439</v>
      </c>
      <c r="I6" t="s">
        <v>666</v>
      </c>
      <c r="J6" s="3" t="s">
        <v>450</v>
      </c>
      <c r="K6" s="3" t="s">
        <v>637</v>
      </c>
    </row>
    <row r="7" spans="1:13">
      <c r="A7" t="s">
        <v>561</v>
      </c>
      <c r="B7" t="s">
        <v>625</v>
      </c>
      <c r="C7" t="s">
        <v>844</v>
      </c>
      <c r="D7" t="s">
        <v>663</v>
      </c>
      <c r="E7" t="str">
        <f>B7&amp;C7&amp;D7</f>
        <v>RS01PD01A</v>
      </c>
      <c r="I7" t="s">
        <v>666</v>
      </c>
      <c r="J7" s="3" t="s">
        <v>461</v>
      </c>
      <c r="L7" t="s">
        <v>845</v>
      </c>
      <c r="M7" t="s">
        <v>718</v>
      </c>
    </row>
    <row r="8" spans="1:13">
      <c r="A8" t="s">
        <v>561</v>
      </c>
      <c r="B8" t="s">
        <v>625</v>
      </c>
      <c r="C8" t="s">
        <v>278</v>
      </c>
      <c r="D8" t="s">
        <v>663</v>
      </c>
      <c r="E8" t="str">
        <f t="shared" si="0"/>
        <v>RS01DP01A</v>
      </c>
      <c r="F8" t="s">
        <v>285</v>
      </c>
      <c r="G8" t="str">
        <f t="shared" ref="G8:G18" si="1">IF(ISBLANK(F8),"N/A",F8&amp;"-"&amp;C8&amp;D8)</f>
        <v>RS01SBVM-DP01A</v>
      </c>
      <c r="I8" s="27" t="s">
        <v>666</v>
      </c>
      <c r="K8" s="3" t="s">
        <v>637</v>
      </c>
    </row>
    <row r="9" spans="1:13">
      <c r="A9" t="s">
        <v>561</v>
      </c>
      <c r="B9" t="s">
        <v>625</v>
      </c>
      <c r="C9" t="s">
        <v>280</v>
      </c>
      <c r="D9" t="s">
        <v>663</v>
      </c>
      <c r="E9" t="str">
        <f t="shared" si="0"/>
        <v>RS01PC01A</v>
      </c>
      <c r="F9" t="s">
        <v>285</v>
      </c>
      <c r="G9" t="str">
        <f t="shared" si="1"/>
        <v>RS01SBVM-PC01A</v>
      </c>
      <c r="H9" s="3" t="s">
        <v>439</v>
      </c>
      <c r="I9" t="s">
        <v>666</v>
      </c>
      <c r="J9" s="3" t="s">
        <v>442</v>
      </c>
      <c r="K9" s="3" t="s">
        <v>637</v>
      </c>
    </row>
    <row r="10" spans="1:13">
      <c r="A10" t="s">
        <v>561</v>
      </c>
      <c r="B10" t="s">
        <v>625</v>
      </c>
      <c r="C10" t="s">
        <v>665</v>
      </c>
      <c r="D10" t="s">
        <v>663</v>
      </c>
      <c r="E10" t="str">
        <f t="shared" si="0"/>
        <v>RS01SC01A</v>
      </c>
      <c r="F10" s="24" t="s">
        <v>285</v>
      </c>
      <c r="G10" t="str">
        <f t="shared" si="1"/>
        <v>RS01SBVM-SC01A</v>
      </c>
      <c r="H10" s="3" t="s">
        <v>439</v>
      </c>
      <c r="I10" t="s">
        <v>667</v>
      </c>
      <c r="J10" s="3" t="s">
        <v>442</v>
      </c>
      <c r="L10" t="s">
        <v>706</v>
      </c>
      <c r="M10" t="s">
        <v>848</v>
      </c>
    </row>
    <row r="11" spans="1:13">
      <c r="A11" t="s">
        <v>561</v>
      </c>
      <c r="B11" t="s">
        <v>625</v>
      </c>
      <c r="C11" t="s">
        <v>282</v>
      </c>
      <c r="D11" t="s">
        <v>663</v>
      </c>
      <c r="E11" t="str">
        <f t="shared" si="0"/>
        <v>RS01SF01A</v>
      </c>
      <c r="F11" t="s">
        <v>285</v>
      </c>
      <c r="G11" t="str">
        <f t="shared" si="1"/>
        <v>RS01SBVM-SF01A</v>
      </c>
      <c r="H11" s="3" t="s">
        <v>439</v>
      </c>
      <c r="I11" t="s">
        <v>668</v>
      </c>
      <c r="J11" s="3" t="s">
        <v>446</v>
      </c>
      <c r="K11" s="3" t="s">
        <v>637</v>
      </c>
    </row>
    <row r="12" spans="1:13">
      <c r="A12" t="s">
        <v>657</v>
      </c>
      <c r="B12" t="s">
        <v>625</v>
      </c>
      <c r="C12" t="s">
        <v>659</v>
      </c>
      <c r="D12" t="s">
        <v>670</v>
      </c>
      <c r="E12" t="str">
        <f t="shared" si="0"/>
        <v>RS01PN1B</v>
      </c>
      <c r="G12" t="str">
        <f t="shared" si="1"/>
        <v>N/A</v>
      </c>
      <c r="H12" s="3" t="s">
        <v>846</v>
      </c>
      <c r="I12" t="s">
        <v>664</v>
      </c>
      <c r="J12" s="3" t="s">
        <v>847</v>
      </c>
    </row>
    <row r="13" spans="1:13">
      <c r="A13" t="s">
        <v>669</v>
      </c>
      <c r="B13" t="s">
        <v>625</v>
      </c>
      <c r="C13" t="s">
        <v>662</v>
      </c>
      <c r="D13" t="s">
        <v>671</v>
      </c>
      <c r="E13" t="str">
        <f t="shared" si="0"/>
        <v>RS01LV01B</v>
      </c>
      <c r="F13" s="24" t="s">
        <v>294</v>
      </c>
      <c r="G13" t="str">
        <f t="shared" si="1"/>
        <v>RS01SUM1-LV01B</v>
      </c>
      <c r="H13" s="3" t="s">
        <v>439</v>
      </c>
      <c r="I13" t="s">
        <v>672</v>
      </c>
      <c r="J13" s="3" t="s">
        <v>442</v>
      </c>
      <c r="L13" t="s">
        <v>707</v>
      </c>
      <c r="M13" t="s">
        <v>848</v>
      </c>
    </row>
    <row r="14" spans="1:13">
      <c r="A14" t="s">
        <v>669</v>
      </c>
      <c r="B14" t="s">
        <v>625</v>
      </c>
      <c r="C14" t="s">
        <v>291</v>
      </c>
      <c r="D14" t="s">
        <v>671</v>
      </c>
      <c r="E14" t="str">
        <f t="shared" si="0"/>
        <v>RS01MJ01B</v>
      </c>
      <c r="F14" t="s">
        <v>296</v>
      </c>
      <c r="G14" t="str">
        <f t="shared" si="1"/>
        <v>RS01SUM2-MJ01B</v>
      </c>
      <c r="H14" s="3" t="s">
        <v>439</v>
      </c>
      <c r="I14" t="s">
        <v>673</v>
      </c>
      <c r="J14" s="3" t="s">
        <v>442</v>
      </c>
      <c r="K14" s="3" t="s">
        <v>637</v>
      </c>
    </row>
    <row r="15" spans="1:13">
      <c r="A15" t="s">
        <v>669</v>
      </c>
      <c r="B15" t="s">
        <v>625</v>
      </c>
      <c r="C15" t="s">
        <v>287</v>
      </c>
      <c r="D15" t="s">
        <v>671</v>
      </c>
      <c r="E15" t="str">
        <f t="shared" si="0"/>
        <v>RS01LJ01B</v>
      </c>
      <c r="F15" t="s">
        <v>294</v>
      </c>
      <c r="G15" t="str">
        <f t="shared" si="1"/>
        <v>RS01SUM1-LJ01B</v>
      </c>
      <c r="H15" s="3" t="s">
        <v>439</v>
      </c>
      <c r="I15" t="s">
        <v>673</v>
      </c>
      <c r="J15" s="3" t="s">
        <v>450</v>
      </c>
      <c r="K15" s="3" t="s">
        <v>637</v>
      </c>
    </row>
    <row r="16" spans="1:13">
      <c r="A16" t="s">
        <v>657</v>
      </c>
      <c r="B16" t="s">
        <v>578</v>
      </c>
      <c r="C16" t="s">
        <v>659</v>
      </c>
      <c r="D16" t="s">
        <v>677</v>
      </c>
      <c r="E16" t="str">
        <f t="shared" si="0"/>
        <v>CE04PN1C</v>
      </c>
      <c r="G16" t="str">
        <f t="shared" si="1"/>
        <v>N/A</v>
      </c>
      <c r="H16" s="3" t="s">
        <v>846</v>
      </c>
      <c r="I16" t="s">
        <v>672</v>
      </c>
      <c r="J16" s="3" t="s">
        <v>847</v>
      </c>
    </row>
    <row r="17" spans="1:15">
      <c r="A17" t="s">
        <v>669</v>
      </c>
      <c r="B17" t="s">
        <v>578</v>
      </c>
      <c r="C17" t="s">
        <v>662</v>
      </c>
      <c r="D17" t="s">
        <v>678</v>
      </c>
      <c r="E17" t="str">
        <f t="shared" si="0"/>
        <v>CE04LV01C</v>
      </c>
      <c r="F17" s="24" t="s">
        <v>277</v>
      </c>
      <c r="G17" t="str">
        <f t="shared" si="1"/>
        <v>CE04OSHY-LV01C</v>
      </c>
      <c r="H17" s="3" t="s">
        <v>439</v>
      </c>
      <c r="I17" t="s">
        <v>679</v>
      </c>
      <c r="J17" s="3" t="s">
        <v>442</v>
      </c>
      <c r="L17" s="24" t="s">
        <v>840</v>
      </c>
      <c r="M17" t="s">
        <v>848</v>
      </c>
    </row>
    <row r="18" spans="1:15">
      <c r="A18" t="s">
        <v>669</v>
      </c>
      <c r="B18" t="s">
        <v>578</v>
      </c>
      <c r="C18" t="s">
        <v>287</v>
      </c>
      <c r="D18" t="s">
        <v>678</v>
      </c>
      <c r="E18" t="str">
        <f t="shared" si="0"/>
        <v>CE04LJ01C</v>
      </c>
      <c r="F18" t="s">
        <v>139</v>
      </c>
      <c r="G18" t="str">
        <f t="shared" si="1"/>
        <v>CE04OSBP-LJ01C</v>
      </c>
      <c r="H18" s="3" t="s">
        <v>439</v>
      </c>
      <c r="I18" t="s">
        <v>680</v>
      </c>
      <c r="J18" s="3" t="s">
        <v>450</v>
      </c>
      <c r="K18" s="3" t="s">
        <v>637</v>
      </c>
    </row>
    <row r="19" spans="1:15">
      <c r="A19" t="s">
        <v>561</v>
      </c>
      <c r="B19" t="s">
        <v>578</v>
      </c>
      <c r="C19" t="s">
        <v>844</v>
      </c>
      <c r="D19" t="s">
        <v>671</v>
      </c>
      <c r="E19" t="str">
        <f t="shared" si="0"/>
        <v>CE04PD01B</v>
      </c>
      <c r="I19" t="s">
        <v>680</v>
      </c>
      <c r="J19" s="3" t="s">
        <v>461</v>
      </c>
    </row>
    <row r="20" spans="1:15">
      <c r="A20" t="s">
        <v>561</v>
      </c>
      <c r="B20" t="s">
        <v>578</v>
      </c>
      <c r="C20" t="s">
        <v>278</v>
      </c>
      <c r="D20" t="s">
        <v>671</v>
      </c>
      <c r="E20" t="str">
        <f t="shared" si="0"/>
        <v>CE04DP01B</v>
      </c>
      <c r="F20" t="s">
        <v>277</v>
      </c>
      <c r="G20" t="str">
        <f t="shared" ref="G20:G31" si="2">IF(ISBLANK(F20),"N/A",F20&amp;"-"&amp;C20&amp;D20)</f>
        <v>CE04OSHY-DP01B</v>
      </c>
      <c r="I20" s="27" t="s">
        <v>680</v>
      </c>
      <c r="K20" s="3" t="s">
        <v>637</v>
      </c>
    </row>
    <row r="21" spans="1:15">
      <c r="A21" t="s">
        <v>561</v>
      </c>
      <c r="B21" t="s">
        <v>578</v>
      </c>
      <c r="C21" t="s">
        <v>280</v>
      </c>
      <c r="D21" t="s">
        <v>671</v>
      </c>
      <c r="E21" t="str">
        <f t="shared" si="0"/>
        <v>CE04PC01B</v>
      </c>
      <c r="F21" t="s">
        <v>277</v>
      </c>
      <c r="G21" t="str">
        <f t="shared" si="2"/>
        <v>CE04OSHY-PC01B</v>
      </c>
      <c r="H21" s="3" t="s">
        <v>439</v>
      </c>
      <c r="I21" t="s">
        <v>680</v>
      </c>
      <c r="J21" s="3" t="s">
        <v>442</v>
      </c>
      <c r="K21" s="3" t="s">
        <v>637</v>
      </c>
    </row>
    <row r="22" spans="1:15">
      <c r="A22" t="s">
        <v>561</v>
      </c>
      <c r="B22" t="s">
        <v>578</v>
      </c>
      <c r="C22" t="s">
        <v>665</v>
      </c>
      <c r="D22" t="s">
        <v>671</v>
      </c>
      <c r="E22" t="str">
        <f t="shared" si="0"/>
        <v>CE04SC01B</v>
      </c>
      <c r="G22" t="str">
        <f t="shared" si="2"/>
        <v>N/A</v>
      </c>
      <c r="H22" s="3" t="s">
        <v>439</v>
      </c>
      <c r="I22" t="s">
        <v>681</v>
      </c>
      <c r="J22" s="3" t="s">
        <v>442</v>
      </c>
      <c r="L22" t="s">
        <v>706</v>
      </c>
    </row>
    <row r="23" spans="1:15">
      <c r="A23" t="s">
        <v>561</v>
      </c>
      <c r="B23" t="s">
        <v>578</v>
      </c>
      <c r="C23" t="s">
        <v>282</v>
      </c>
      <c r="D23" t="s">
        <v>671</v>
      </c>
      <c r="E23" t="str">
        <f t="shared" si="0"/>
        <v>CE04SF01B</v>
      </c>
      <c r="F23" t="s">
        <v>277</v>
      </c>
      <c r="G23" t="str">
        <f t="shared" si="2"/>
        <v>CE04OSHY-SF01B</v>
      </c>
      <c r="H23" s="3" t="s">
        <v>439</v>
      </c>
      <c r="I23" t="s">
        <v>682</v>
      </c>
      <c r="J23" s="3" t="s">
        <v>446</v>
      </c>
      <c r="K23" s="30" t="s">
        <v>637</v>
      </c>
    </row>
    <row r="24" spans="1:15">
      <c r="A24" t="s">
        <v>657</v>
      </c>
      <c r="B24" t="s">
        <v>576</v>
      </c>
      <c r="C24" t="s">
        <v>659</v>
      </c>
      <c r="D24" t="s">
        <v>683</v>
      </c>
      <c r="E24" t="str">
        <f t="shared" si="0"/>
        <v>CE02PN1D</v>
      </c>
      <c r="G24" t="str">
        <f t="shared" si="2"/>
        <v>N/A</v>
      </c>
      <c r="H24" s="3" t="s">
        <v>846</v>
      </c>
      <c r="I24" t="s">
        <v>679</v>
      </c>
      <c r="J24" s="3" t="s">
        <v>847</v>
      </c>
    </row>
    <row r="25" spans="1:15">
      <c r="A25" t="s">
        <v>669</v>
      </c>
      <c r="B25" t="s">
        <v>576</v>
      </c>
      <c r="C25" t="s">
        <v>291</v>
      </c>
      <c r="D25" t="s">
        <v>678</v>
      </c>
      <c r="E25" t="str">
        <f t="shared" si="0"/>
        <v>CE02MJ01C</v>
      </c>
      <c r="F25" t="s">
        <v>124</v>
      </c>
      <c r="G25" t="str">
        <f t="shared" si="2"/>
        <v>CE02SHBP-MJ01C</v>
      </c>
      <c r="H25" s="3" t="s">
        <v>439</v>
      </c>
      <c r="I25" t="s">
        <v>686</v>
      </c>
      <c r="J25" s="3" t="s">
        <v>442</v>
      </c>
      <c r="K25" s="3" t="s">
        <v>637</v>
      </c>
      <c r="L25" s="25"/>
    </row>
    <row r="26" spans="1:15">
      <c r="A26" t="s">
        <v>669</v>
      </c>
      <c r="B26" t="s">
        <v>576</v>
      </c>
      <c r="C26" t="s">
        <v>287</v>
      </c>
      <c r="D26" t="s">
        <v>684</v>
      </c>
      <c r="E26" t="str">
        <f t="shared" si="0"/>
        <v>CE02LJ01D</v>
      </c>
      <c r="F26" t="s">
        <v>124</v>
      </c>
      <c r="G26" t="str">
        <f t="shared" si="2"/>
        <v>CE02SHBP-LJ01D</v>
      </c>
      <c r="H26" s="3" t="s">
        <v>439</v>
      </c>
      <c r="I26" t="s">
        <v>685</v>
      </c>
      <c r="J26" s="3" t="s">
        <v>450</v>
      </c>
      <c r="K26" s="3" t="s">
        <v>637</v>
      </c>
      <c r="L26" s="25"/>
    </row>
    <row r="27" spans="1:15">
      <c r="A27" t="s">
        <v>657</v>
      </c>
      <c r="B27" t="s">
        <v>703</v>
      </c>
      <c r="C27" t="s">
        <v>659</v>
      </c>
      <c r="D27" t="s">
        <v>687</v>
      </c>
      <c r="E27" t="str">
        <f t="shared" si="0"/>
        <v>RS05PN5A</v>
      </c>
      <c r="G27" t="str">
        <f t="shared" si="2"/>
        <v>N/A</v>
      </c>
      <c r="H27" s="3" t="s">
        <v>846</v>
      </c>
      <c r="I27" t="s">
        <v>676</v>
      </c>
      <c r="J27" s="3" t="s">
        <v>843</v>
      </c>
    </row>
    <row r="28" spans="1:15">
      <c r="A28" t="s">
        <v>657</v>
      </c>
      <c r="B28" t="s">
        <v>627</v>
      </c>
      <c r="C28" t="s">
        <v>659</v>
      </c>
      <c r="D28" t="s">
        <v>688</v>
      </c>
      <c r="E28" t="str">
        <f t="shared" si="0"/>
        <v>RS03PN3A</v>
      </c>
      <c r="G28" t="str">
        <f t="shared" si="2"/>
        <v>N/A</v>
      </c>
      <c r="H28" s="3" t="s">
        <v>846</v>
      </c>
      <c r="I28" t="s">
        <v>689</v>
      </c>
      <c r="J28" s="3" t="s">
        <v>847</v>
      </c>
    </row>
    <row r="29" spans="1:15">
      <c r="A29" t="s">
        <v>669</v>
      </c>
      <c r="B29" t="s">
        <v>627</v>
      </c>
      <c r="C29" t="s">
        <v>291</v>
      </c>
      <c r="D29" t="s">
        <v>690</v>
      </c>
      <c r="E29" t="str">
        <f t="shared" si="0"/>
        <v>RS03MJ03A</v>
      </c>
      <c r="F29" t="s">
        <v>302</v>
      </c>
      <c r="G29" t="str">
        <f t="shared" si="2"/>
        <v>RS03AXBS-MJ03A</v>
      </c>
      <c r="H29" s="3" t="s">
        <v>439</v>
      </c>
      <c r="I29" t="s">
        <v>691</v>
      </c>
      <c r="J29" s="3" t="s">
        <v>461</v>
      </c>
      <c r="K29" s="3" t="s">
        <v>637</v>
      </c>
    </row>
    <row r="30" spans="1:15">
      <c r="A30" t="s">
        <v>669</v>
      </c>
      <c r="B30" t="s">
        <v>627</v>
      </c>
      <c r="C30" t="s">
        <v>662</v>
      </c>
      <c r="D30" t="s">
        <v>690</v>
      </c>
      <c r="E30" t="str">
        <f t="shared" si="0"/>
        <v>RS03LV03A</v>
      </c>
      <c r="F30" s="24" t="s">
        <v>304</v>
      </c>
      <c r="G30" t="str">
        <f t="shared" si="2"/>
        <v>RS03AXVM-LV03A</v>
      </c>
      <c r="H30" s="3" t="s">
        <v>439</v>
      </c>
      <c r="I30" t="s">
        <v>691</v>
      </c>
      <c r="J30" s="3" t="s">
        <v>442</v>
      </c>
      <c r="L30" t="s">
        <v>707</v>
      </c>
      <c r="M30" t="s">
        <v>848</v>
      </c>
      <c r="O30" t="s">
        <v>709</v>
      </c>
    </row>
    <row r="31" spans="1:15">
      <c r="A31" t="s">
        <v>669</v>
      </c>
      <c r="B31" t="s">
        <v>627</v>
      </c>
      <c r="C31" t="s">
        <v>287</v>
      </c>
      <c r="D31" t="s">
        <v>690</v>
      </c>
      <c r="E31" t="str">
        <f t="shared" si="0"/>
        <v>RS03LJ03A</v>
      </c>
      <c r="F31" t="s">
        <v>304</v>
      </c>
      <c r="G31" t="str">
        <f t="shared" si="2"/>
        <v>RS03AXVM-LJ03A</v>
      </c>
      <c r="H31" s="3" t="s">
        <v>439</v>
      </c>
      <c r="I31" t="s">
        <v>692</v>
      </c>
      <c r="J31" s="3" t="s">
        <v>450</v>
      </c>
      <c r="K31" s="3" t="s">
        <v>637</v>
      </c>
      <c r="O31" t="s">
        <v>710</v>
      </c>
    </row>
    <row r="32" spans="1:15">
      <c r="A32" t="s">
        <v>561</v>
      </c>
      <c r="B32" t="s">
        <v>627</v>
      </c>
      <c r="C32" t="s">
        <v>844</v>
      </c>
      <c r="D32" t="s">
        <v>690</v>
      </c>
      <c r="E32" t="str">
        <f t="shared" si="0"/>
        <v>RS03PD03A</v>
      </c>
      <c r="I32" t="s">
        <v>692</v>
      </c>
      <c r="J32" s="3" t="s">
        <v>461</v>
      </c>
      <c r="O32" t="s">
        <v>711</v>
      </c>
    </row>
    <row r="33" spans="1:15">
      <c r="A33" t="s">
        <v>561</v>
      </c>
      <c r="B33" t="s">
        <v>627</v>
      </c>
      <c r="C33" t="s">
        <v>278</v>
      </c>
      <c r="D33" t="s">
        <v>690</v>
      </c>
      <c r="E33" t="str">
        <f t="shared" si="0"/>
        <v>RS03DP03A</v>
      </c>
      <c r="F33" t="s">
        <v>304</v>
      </c>
      <c r="G33" t="str">
        <f t="shared" ref="G33:G43" si="3">IF(ISBLANK(F33),"N/A",F33&amp;"-"&amp;C33&amp;D33)</f>
        <v>RS03AXVM-DP03A</v>
      </c>
      <c r="I33" s="27" t="s">
        <v>692</v>
      </c>
      <c r="K33" s="3" t="s">
        <v>637</v>
      </c>
      <c r="O33" t="s">
        <v>712</v>
      </c>
    </row>
    <row r="34" spans="1:15">
      <c r="A34" t="s">
        <v>561</v>
      </c>
      <c r="B34" t="s">
        <v>627</v>
      </c>
      <c r="C34" t="s">
        <v>280</v>
      </c>
      <c r="D34" t="s">
        <v>690</v>
      </c>
      <c r="E34" t="str">
        <f t="shared" si="0"/>
        <v>RS03PC03A</v>
      </c>
      <c r="F34" t="s">
        <v>304</v>
      </c>
      <c r="G34" t="str">
        <f t="shared" si="3"/>
        <v>RS03AXVM-PC03A</v>
      </c>
      <c r="H34" s="3" t="s">
        <v>439</v>
      </c>
      <c r="I34" t="s">
        <v>692</v>
      </c>
      <c r="J34" s="3" t="s">
        <v>442</v>
      </c>
      <c r="K34" s="3" t="s">
        <v>637</v>
      </c>
      <c r="O34" t="s">
        <v>713</v>
      </c>
    </row>
    <row r="35" spans="1:15">
      <c r="A35" t="s">
        <v>561</v>
      </c>
      <c r="B35" t="s">
        <v>627</v>
      </c>
      <c r="C35" t="s">
        <v>665</v>
      </c>
      <c r="D35" t="s">
        <v>690</v>
      </c>
      <c r="E35" t="str">
        <f t="shared" si="0"/>
        <v>RS03SC03A</v>
      </c>
      <c r="F35" s="24" t="s">
        <v>304</v>
      </c>
      <c r="G35" t="str">
        <f t="shared" si="3"/>
        <v>RS03AXVM-SC03A</v>
      </c>
      <c r="H35" s="3" t="s">
        <v>439</v>
      </c>
      <c r="I35" t="s">
        <v>693</v>
      </c>
      <c r="J35" s="3" t="s">
        <v>442</v>
      </c>
      <c r="L35" t="s">
        <v>706</v>
      </c>
      <c r="M35" t="s">
        <v>848</v>
      </c>
      <c r="O35" t="s">
        <v>714</v>
      </c>
    </row>
    <row r="36" spans="1:15">
      <c r="A36" t="s">
        <v>561</v>
      </c>
      <c r="B36" t="s">
        <v>627</v>
      </c>
      <c r="C36" t="s">
        <v>282</v>
      </c>
      <c r="D36" t="s">
        <v>690</v>
      </c>
      <c r="E36" t="str">
        <f t="shared" si="0"/>
        <v>RS03SF03A</v>
      </c>
      <c r="F36" t="s">
        <v>304</v>
      </c>
      <c r="G36" t="str">
        <f t="shared" si="3"/>
        <v>RS03AXVM-SF03A</v>
      </c>
      <c r="H36" s="3" t="s">
        <v>439</v>
      </c>
      <c r="I36" t="s">
        <v>694</v>
      </c>
      <c r="J36" s="3" t="s">
        <v>446</v>
      </c>
      <c r="K36" s="3" t="s">
        <v>637</v>
      </c>
      <c r="O36" t="s">
        <v>715</v>
      </c>
    </row>
    <row r="37" spans="1:15">
      <c r="A37" t="s">
        <v>657</v>
      </c>
      <c r="B37" t="s">
        <v>627</v>
      </c>
      <c r="C37" t="s">
        <v>659</v>
      </c>
      <c r="D37" t="s">
        <v>695</v>
      </c>
      <c r="E37" t="str">
        <f t="shared" si="0"/>
        <v>RS03PN3B</v>
      </c>
      <c r="G37" t="str">
        <f t="shared" si="3"/>
        <v>N/A</v>
      </c>
      <c r="H37" s="3" t="s">
        <v>846</v>
      </c>
      <c r="I37" t="s">
        <v>691</v>
      </c>
      <c r="J37" s="3" t="s">
        <v>847</v>
      </c>
    </row>
    <row r="38" spans="1:15">
      <c r="A38" t="s">
        <v>669</v>
      </c>
      <c r="B38" t="s">
        <v>627</v>
      </c>
      <c r="C38" t="s">
        <v>291</v>
      </c>
      <c r="D38" t="s">
        <v>696</v>
      </c>
      <c r="E38" t="str">
        <f t="shared" si="0"/>
        <v>RS03MJ03B</v>
      </c>
      <c r="F38" t="s">
        <v>298</v>
      </c>
      <c r="G38" t="str">
        <f t="shared" si="3"/>
        <v>RS03ASHS-MJ03B</v>
      </c>
      <c r="H38" s="3" t="s">
        <v>439</v>
      </c>
      <c r="I38" t="s">
        <v>697</v>
      </c>
      <c r="J38" s="3" t="s">
        <v>442</v>
      </c>
      <c r="K38" s="3" t="s">
        <v>637</v>
      </c>
    </row>
    <row r="39" spans="1:15">
      <c r="A39" t="s">
        <v>669</v>
      </c>
      <c r="B39" t="s">
        <v>627</v>
      </c>
      <c r="C39" t="s">
        <v>291</v>
      </c>
      <c r="D39" t="s">
        <v>698</v>
      </c>
      <c r="E39" t="str">
        <f t="shared" si="0"/>
        <v>RS03MJ03C</v>
      </c>
      <c r="F39" t="s">
        <v>310</v>
      </c>
      <c r="G39" t="str">
        <f t="shared" si="3"/>
        <v>RS03INT1-MJ03C</v>
      </c>
      <c r="H39" s="3" t="s">
        <v>439</v>
      </c>
      <c r="I39" t="s">
        <v>697</v>
      </c>
      <c r="J39" s="3" t="s">
        <v>461</v>
      </c>
      <c r="K39" s="3" t="s">
        <v>637</v>
      </c>
    </row>
    <row r="40" spans="1:15">
      <c r="A40" t="s">
        <v>669</v>
      </c>
      <c r="B40" t="s">
        <v>627</v>
      </c>
      <c r="C40" t="s">
        <v>291</v>
      </c>
      <c r="D40" t="s">
        <v>699</v>
      </c>
      <c r="E40" t="str">
        <f t="shared" si="0"/>
        <v>RS03MJ03D</v>
      </c>
      <c r="F40" t="s">
        <v>312</v>
      </c>
      <c r="G40" t="str">
        <f t="shared" si="3"/>
        <v>RS03INT2-MJ03D</v>
      </c>
      <c r="H40" s="3" t="s">
        <v>439</v>
      </c>
      <c r="I40" t="s">
        <v>697</v>
      </c>
      <c r="J40" s="3" t="s">
        <v>446</v>
      </c>
      <c r="K40" s="3" t="s">
        <v>637</v>
      </c>
    </row>
    <row r="41" spans="1:15">
      <c r="A41" t="s">
        <v>669</v>
      </c>
      <c r="B41" t="s">
        <v>627</v>
      </c>
      <c r="C41" t="s">
        <v>291</v>
      </c>
      <c r="D41" t="s">
        <v>700</v>
      </c>
      <c r="E41" t="str">
        <f t="shared" si="0"/>
        <v>RS03MJ03E</v>
      </c>
      <c r="F41" t="s">
        <v>308</v>
      </c>
      <c r="G41" t="str">
        <f t="shared" si="3"/>
        <v>RS03ECAL-MJ03E</v>
      </c>
      <c r="H41" s="3" t="s">
        <v>439</v>
      </c>
      <c r="I41" t="s">
        <v>697</v>
      </c>
      <c r="J41" s="3" t="s">
        <v>450</v>
      </c>
      <c r="K41" s="3" t="s">
        <v>637</v>
      </c>
    </row>
    <row r="42" spans="1:15">
      <c r="A42" t="s">
        <v>669</v>
      </c>
      <c r="B42" t="s">
        <v>627</v>
      </c>
      <c r="C42" t="s">
        <v>291</v>
      </c>
      <c r="D42" t="s">
        <v>701</v>
      </c>
      <c r="E42" t="str">
        <f t="shared" si="0"/>
        <v>RS03MJ03F</v>
      </c>
      <c r="F42" t="s">
        <v>306</v>
      </c>
      <c r="G42" t="str">
        <f t="shared" si="3"/>
        <v>RS03CCAL-MJ03F</v>
      </c>
      <c r="H42" s="3" t="s">
        <v>439</v>
      </c>
      <c r="I42" t="s">
        <v>697</v>
      </c>
      <c r="J42" s="3" t="s">
        <v>439</v>
      </c>
      <c r="K42" s="3" t="s">
        <v>637</v>
      </c>
    </row>
    <row r="43" spans="1:15">
      <c r="A43" t="s">
        <v>561</v>
      </c>
      <c r="B43" t="s">
        <v>627</v>
      </c>
      <c r="C43" t="s">
        <v>299</v>
      </c>
      <c r="D43" t="s">
        <v>690</v>
      </c>
      <c r="E43" t="str">
        <f>B43&amp;C43&amp;D43</f>
        <v>RS03ID03A</v>
      </c>
      <c r="F43" t="s">
        <v>298</v>
      </c>
      <c r="G43" t="str">
        <f t="shared" si="3"/>
        <v>RS03ASHS-ID03A</v>
      </c>
      <c r="I43" t="s">
        <v>697</v>
      </c>
      <c r="J43" s="3" t="s">
        <v>451</v>
      </c>
      <c r="K43" s="3" t="s">
        <v>637</v>
      </c>
      <c r="L43" s="24" t="s">
        <v>841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14" sqref="E14"/>
    </sheetView>
  </sheetViews>
  <sheetFormatPr baseColWidth="10" defaultRowHeight="15" x14ac:dyDescent="0"/>
  <cols>
    <col min="1" max="1" width="12" customWidth="1"/>
    <col min="2" max="2" width="20.5" customWidth="1"/>
    <col min="3" max="4" width="25.6640625" customWidth="1"/>
    <col min="5" max="5" width="22.5" customWidth="1"/>
    <col min="6" max="6" width="11.1640625" customWidth="1"/>
  </cols>
  <sheetData>
    <row r="1" spans="1:7" s="1" customFormat="1">
      <c r="A1" s="1" t="s">
        <v>99</v>
      </c>
      <c r="B1" s="1" t="s">
        <v>630</v>
      </c>
      <c r="C1" s="6" t="s">
        <v>100</v>
      </c>
      <c r="D1" s="6" t="s">
        <v>838</v>
      </c>
      <c r="E1" s="6" t="s">
        <v>1072</v>
      </c>
      <c r="F1" s="1" t="s">
        <v>429</v>
      </c>
      <c r="G1" s="1" t="s">
        <v>716</v>
      </c>
    </row>
    <row r="2" spans="1:7">
      <c r="A2" t="s">
        <v>430</v>
      </c>
      <c r="B2" t="s">
        <v>558</v>
      </c>
      <c r="C2" s="15" t="s">
        <v>113</v>
      </c>
      <c r="D2" s="15" t="s">
        <v>1052</v>
      </c>
      <c r="E2" s="15" t="s">
        <v>113</v>
      </c>
      <c r="F2" t="s">
        <v>7</v>
      </c>
    </row>
    <row r="3" spans="1:7">
      <c r="A3" t="s">
        <v>121</v>
      </c>
      <c r="B3" t="s">
        <v>559</v>
      </c>
      <c r="C3" s="15" t="s">
        <v>165</v>
      </c>
      <c r="D3" s="15" t="s">
        <v>1053</v>
      </c>
      <c r="E3" s="15" t="s">
        <v>1074</v>
      </c>
      <c r="F3" t="s">
        <v>27</v>
      </c>
    </row>
    <row r="4" spans="1:7">
      <c r="A4" t="s">
        <v>431</v>
      </c>
      <c r="B4" t="s">
        <v>191</v>
      </c>
      <c r="C4" s="5" t="s">
        <v>191</v>
      </c>
      <c r="D4" s="15" t="s">
        <v>1054</v>
      </c>
      <c r="E4" s="15" t="s">
        <v>1054</v>
      </c>
      <c r="F4" t="s">
        <v>27</v>
      </c>
    </row>
    <row r="5" spans="1:7">
      <c r="A5" t="s">
        <v>432</v>
      </c>
      <c r="B5" t="s">
        <v>209</v>
      </c>
      <c r="C5" s="5" t="s">
        <v>209</v>
      </c>
      <c r="D5" s="15" t="s">
        <v>1055</v>
      </c>
      <c r="E5" s="15" t="s">
        <v>1055</v>
      </c>
      <c r="F5" t="s">
        <v>27</v>
      </c>
    </row>
    <row r="6" spans="1:7">
      <c r="A6" t="s">
        <v>195</v>
      </c>
      <c r="B6" t="s">
        <v>218</v>
      </c>
      <c r="C6" s="5" t="s">
        <v>218</v>
      </c>
      <c r="D6" s="15" t="s">
        <v>1056</v>
      </c>
      <c r="E6" s="15" t="s">
        <v>1056</v>
      </c>
      <c r="F6" t="s">
        <v>27</v>
      </c>
    </row>
    <row r="7" spans="1:7">
      <c r="A7" t="s">
        <v>433</v>
      </c>
      <c r="B7" t="s">
        <v>225</v>
      </c>
      <c r="C7" s="5" t="s">
        <v>225</v>
      </c>
      <c r="D7" s="15" t="s">
        <v>1057</v>
      </c>
      <c r="E7" s="15" t="s">
        <v>1057</v>
      </c>
      <c r="F7" t="s">
        <v>27</v>
      </c>
    </row>
    <row r="8" spans="1:7">
      <c r="A8" t="s">
        <v>434</v>
      </c>
      <c r="B8" t="s">
        <v>286</v>
      </c>
      <c r="C8" s="5" t="s">
        <v>286</v>
      </c>
      <c r="D8" s="5" t="s">
        <v>286</v>
      </c>
      <c r="E8" s="15" t="s">
        <v>1073</v>
      </c>
      <c r="F8" t="s">
        <v>435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D29" sqref="D29"/>
    </sheetView>
  </sheetViews>
  <sheetFormatPr baseColWidth="10" defaultRowHeight="15" x14ac:dyDescent="0"/>
  <cols>
    <col min="1" max="1" width="12" bestFit="1" customWidth="1"/>
    <col min="2" max="2" width="33.1640625" bestFit="1" customWidth="1"/>
    <col min="3" max="3" width="23.33203125" customWidth="1"/>
    <col min="4" max="4" width="21.83203125" customWidth="1"/>
    <col min="5" max="5" width="37.83203125" customWidth="1"/>
    <col min="6" max="6" width="25.33203125" customWidth="1"/>
    <col min="7" max="7" width="11.5" customWidth="1"/>
    <col min="10" max="10" width="24.1640625" bestFit="1" customWidth="1"/>
  </cols>
  <sheetData>
    <row r="1" spans="1:7" s="1" customFormat="1">
      <c r="A1" s="1" t="s">
        <v>99</v>
      </c>
      <c r="B1" s="1" t="s">
        <v>630</v>
      </c>
      <c r="C1" s="1" t="s">
        <v>103</v>
      </c>
      <c r="D1" s="6" t="s">
        <v>629</v>
      </c>
      <c r="E1" s="1" t="s">
        <v>633</v>
      </c>
      <c r="F1" s="6" t="s">
        <v>1072</v>
      </c>
      <c r="G1" s="1" t="s">
        <v>716</v>
      </c>
    </row>
    <row r="2" spans="1:7">
      <c r="A2" t="s">
        <v>574</v>
      </c>
      <c r="B2" t="s">
        <v>575</v>
      </c>
      <c r="C2" t="str">
        <f>VLOOKUP(LEFT(A2,2),Arrays!$A$2:$D$8,3,FALSE)</f>
        <v>Coastal Endurance</v>
      </c>
      <c r="D2" s="5" t="s">
        <v>114</v>
      </c>
      <c r="E2" t="str">
        <f t="shared" ref="E2:E32" si="0">C2 &amp; " " &amp; D2</f>
        <v>Coastal Endurance Oregon Inshore</v>
      </c>
      <c r="F2" s="15" t="s">
        <v>1073</v>
      </c>
    </row>
    <row r="3" spans="1:7">
      <c r="A3" t="s">
        <v>576</v>
      </c>
      <c r="B3" t="s">
        <v>577</v>
      </c>
      <c r="C3" t="str">
        <f>VLOOKUP(LEFT(A3,2),Arrays!$A$2:$D$8,3,FALSE)</f>
        <v>Coastal Endurance</v>
      </c>
      <c r="D3" s="5" t="s">
        <v>126</v>
      </c>
      <c r="E3" t="str">
        <f t="shared" si="0"/>
        <v>Coastal Endurance Oregon Shelf</v>
      </c>
      <c r="F3" s="15" t="s">
        <v>1073</v>
      </c>
    </row>
    <row r="4" spans="1:7">
      <c r="A4" t="s">
        <v>578</v>
      </c>
      <c r="B4" t="s">
        <v>579</v>
      </c>
      <c r="C4" t="str">
        <f>VLOOKUP(LEFT(A4,2),Arrays!$A$2:$D$8,3,FALSE)</f>
        <v>Coastal Endurance</v>
      </c>
      <c r="D4" s="5" t="s">
        <v>140</v>
      </c>
      <c r="E4" t="str">
        <f t="shared" si="0"/>
        <v>Coastal Endurance Oregon Offshore</v>
      </c>
      <c r="F4" s="15" t="s">
        <v>1073</v>
      </c>
    </row>
    <row r="5" spans="1:7">
      <c r="A5" t="s">
        <v>580</v>
      </c>
      <c r="B5" t="s">
        <v>581</v>
      </c>
      <c r="C5" t="str">
        <f>VLOOKUP(LEFT(A5,2),Arrays!$A$2:$D$8,3,FALSE)</f>
        <v>Coastal Endurance</v>
      </c>
      <c r="D5" s="5" t="s">
        <v>631</v>
      </c>
      <c r="E5" t="str">
        <f t="shared" si="0"/>
        <v>Coastal Endurance Mobile Assets</v>
      </c>
      <c r="F5" s="15" t="s">
        <v>1073</v>
      </c>
    </row>
    <row r="6" spans="1:7">
      <c r="A6" t="s">
        <v>582</v>
      </c>
      <c r="B6" t="s">
        <v>583</v>
      </c>
      <c r="C6" t="str">
        <f>VLOOKUP(LEFT(A6,2),Arrays!$A$2:$D$8,3,FALSE)</f>
        <v>Coastal Endurance</v>
      </c>
      <c r="D6" s="5" t="s">
        <v>145</v>
      </c>
      <c r="E6" t="str">
        <f t="shared" si="0"/>
        <v>Coastal Endurance Washington Inshore</v>
      </c>
      <c r="F6" s="15" t="s">
        <v>1073</v>
      </c>
    </row>
    <row r="7" spans="1:7">
      <c r="A7" t="s">
        <v>584</v>
      </c>
      <c r="B7" t="s">
        <v>585</v>
      </c>
      <c r="C7" t="str">
        <f>VLOOKUP(LEFT(A7,2),Arrays!$A$2:$D$8,3,FALSE)</f>
        <v>Coastal Endurance</v>
      </c>
      <c r="D7" s="5" t="s">
        <v>151</v>
      </c>
      <c r="E7" t="str">
        <f t="shared" si="0"/>
        <v>Coastal Endurance Washington Shelf</v>
      </c>
      <c r="F7" s="15" t="s">
        <v>1073</v>
      </c>
    </row>
    <row r="8" spans="1:7">
      <c r="A8" t="s">
        <v>586</v>
      </c>
      <c r="B8" t="s">
        <v>587</v>
      </c>
      <c r="C8" t="str">
        <f>VLOOKUP(LEFT(A8,2),Arrays!$A$2:$D$8,3,FALSE)</f>
        <v>Coastal Endurance</v>
      </c>
      <c r="D8" s="5" t="s">
        <v>159</v>
      </c>
      <c r="E8" t="str">
        <f t="shared" si="0"/>
        <v>Coastal Endurance Washington Offshore</v>
      </c>
      <c r="F8" s="15" t="s">
        <v>1073</v>
      </c>
    </row>
    <row r="9" spans="1:7">
      <c r="A9" t="s">
        <v>588</v>
      </c>
      <c r="B9" t="s">
        <v>536</v>
      </c>
      <c r="C9" t="str">
        <f>VLOOKUP(LEFT(A9,2),Arrays!$A$2:$D$8,3,FALSE)</f>
        <v>Coastal Pioneer</v>
      </c>
      <c r="D9" s="5" t="s">
        <v>166</v>
      </c>
      <c r="E9" t="str">
        <f t="shared" si="0"/>
        <v>Coastal Pioneer Central</v>
      </c>
      <c r="F9" s="15" t="s">
        <v>1073</v>
      </c>
    </row>
    <row r="10" spans="1:7">
      <c r="A10" t="s">
        <v>589</v>
      </c>
      <c r="B10" t="s">
        <v>590</v>
      </c>
      <c r="C10" t="str">
        <f>VLOOKUP(LEFT(A10,2),Arrays!$A$2:$D$8,3,FALSE)</f>
        <v>Coastal Pioneer</v>
      </c>
      <c r="D10" s="15" t="s">
        <v>632</v>
      </c>
      <c r="E10" t="str">
        <f t="shared" si="0"/>
        <v>Coastal Pioneer Profiler Moorings</v>
      </c>
      <c r="F10" s="15" t="s">
        <v>1073</v>
      </c>
    </row>
    <row r="11" spans="1:7">
      <c r="A11" t="s">
        <v>591</v>
      </c>
      <c r="B11" t="s">
        <v>490</v>
      </c>
      <c r="C11" t="str">
        <f>VLOOKUP(LEFT(A11,2),Arrays!$A$2:$D$8,3,FALSE)</f>
        <v>Coastal Pioneer</v>
      </c>
      <c r="D11" s="5" t="s">
        <v>181</v>
      </c>
      <c r="E11" t="str">
        <f t="shared" si="0"/>
        <v>Coastal Pioneer Inshore</v>
      </c>
      <c r="F11" s="15" t="s">
        <v>1073</v>
      </c>
    </row>
    <row r="12" spans="1:7">
      <c r="A12" t="s">
        <v>592</v>
      </c>
      <c r="B12" t="s">
        <v>492</v>
      </c>
      <c r="C12" t="str">
        <f>VLOOKUP(LEFT(A12,2),Arrays!$A$2:$D$8,3,FALSE)</f>
        <v>Coastal Pioneer</v>
      </c>
      <c r="D12" s="5" t="s">
        <v>186</v>
      </c>
      <c r="E12" t="str">
        <f t="shared" si="0"/>
        <v>Coastal Pioneer Offshore</v>
      </c>
      <c r="F12" s="15" t="s">
        <v>1073</v>
      </c>
    </row>
    <row r="13" spans="1:7">
      <c r="A13" t="s">
        <v>593</v>
      </c>
      <c r="B13" t="s">
        <v>594</v>
      </c>
      <c r="C13" t="str">
        <f>VLOOKUP(LEFT(A13,2),Arrays!$A$2:$D$8,3,FALSE)</f>
        <v>Coastal Pioneer</v>
      </c>
      <c r="D13" s="5" t="s">
        <v>631</v>
      </c>
      <c r="E13" t="str">
        <f t="shared" si="0"/>
        <v>Coastal Pioneer Mobile Assets</v>
      </c>
      <c r="F13" s="15" t="s">
        <v>1073</v>
      </c>
    </row>
    <row r="14" spans="1:7">
      <c r="A14" t="s">
        <v>595</v>
      </c>
      <c r="B14" t="s">
        <v>596</v>
      </c>
      <c r="C14" t="str">
        <f>VLOOKUP(LEFT(A14,2),Arrays!$A$2:$D$8,3,FALSE)</f>
        <v>Global Argentine Basin</v>
      </c>
      <c r="D14" s="5" t="s">
        <v>192</v>
      </c>
      <c r="E14" t="str">
        <f t="shared" si="0"/>
        <v>Global Argentine Basin Surface</v>
      </c>
      <c r="F14" s="15" t="s">
        <v>1073</v>
      </c>
    </row>
    <row r="15" spans="1:7">
      <c r="A15" t="s">
        <v>597</v>
      </c>
      <c r="B15" t="s">
        <v>598</v>
      </c>
      <c r="C15" t="str">
        <f>VLOOKUP(LEFT(A15,2),Arrays!$A$2:$D$8,3,FALSE)</f>
        <v>Global Argentine Basin</v>
      </c>
      <c r="D15" s="5" t="s">
        <v>196</v>
      </c>
      <c r="E15" t="str">
        <f t="shared" si="0"/>
        <v>Global Argentine Basin Subsurface</v>
      </c>
      <c r="F15" s="15" t="s">
        <v>1073</v>
      </c>
    </row>
    <row r="16" spans="1:7">
      <c r="A16" t="s">
        <v>599</v>
      </c>
      <c r="B16" t="s">
        <v>600</v>
      </c>
      <c r="C16" t="str">
        <f>VLOOKUP(LEFT(A16,2),Arrays!$A$2:$D$8,3,FALSE)</f>
        <v>Global Argentine Basin</v>
      </c>
      <c r="D16" s="15" t="s">
        <v>839</v>
      </c>
      <c r="E16" t="str">
        <f t="shared" si="0"/>
        <v>Global Argentine Basin Mesoscale</v>
      </c>
      <c r="F16" s="15" t="s">
        <v>1073</v>
      </c>
    </row>
    <row r="17" spans="1:7">
      <c r="A17" t="s">
        <v>601</v>
      </c>
      <c r="B17" t="s">
        <v>602</v>
      </c>
      <c r="C17" t="str">
        <f>VLOOKUP(LEFT(A17,2),Arrays!$A$2:$D$8,3,FALSE)</f>
        <v>Global Argentine Basin</v>
      </c>
      <c r="D17" s="5" t="s">
        <v>631</v>
      </c>
      <c r="E17" t="str">
        <f t="shared" si="0"/>
        <v>Global Argentine Basin Mobile Assets</v>
      </c>
      <c r="F17" s="15" t="s">
        <v>1073</v>
      </c>
    </row>
    <row r="18" spans="1:7">
      <c r="A18" t="s">
        <v>603</v>
      </c>
      <c r="B18" t="s">
        <v>604</v>
      </c>
      <c r="C18" t="str">
        <f>VLOOKUP(LEFT(A18,2),Arrays!$A$2:$D$8,3,FALSE)</f>
        <v>Global Irminger Sea</v>
      </c>
      <c r="D18" s="5" t="s">
        <v>192</v>
      </c>
      <c r="E18" t="str">
        <f t="shared" si="0"/>
        <v>Global Irminger Sea Surface</v>
      </c>
      <c r="F18" s="15" t="s">
        <v>1073</v>
      </c>
    </row>
    <row r="19" spans="1:7">
      <c r="A19" t="s">
        <v>605</v>
      </c>
      <c r="B19" t="s">
        <v>606</v>
      </c>
      <c r="C19" t="str">
        <f>VLOOKUP(LEFT(A19,2),Arrays!$A$2:$D$8,3,FALSE)</f>
        <v>Global Irminger Sea</v>
      </c>
      <c r="D19" s="5" t="s">
        <v>196</v>
      </c>
      <c r="E19" t="str">
        <f t="shared" si="0"/>
        <v>Global Irminger Sea Subsurface</v>
      </c>
      <c r="F19" s="15" t="s">
        <v>1073</v>
      </c>
    </row>
    <row r="20" spans="1:7">
      <c r="A20" t="s">
        <v>607</v>
      </c>
      <c r="B20" t="s">
        <v>608</v>
      </c>
      <c r="C20" t="str">
        <f>VLOOKUP(LEFT(A20,2),Arrays!$A$2:$D$8,3,FALSE)</f>
        <v>Global Irminger Sea</v>
      </c>
      <c r="D20" s="15" t="s">
        <v>839</v>
      </c>
      <c r="E20" t="str">
        <f t="shared" si="0"/>
        <v>Global Irminger Sea Mesoscale</v>
      </c>
      <c r="F20" s="15" t="s">
        <v>1073</v>
      </c>
    </row>
    <row r="21" spans="1:7">
      <c r="A21" t="s">
        <v>609</v>
      </c>
      <c r="B21" t="s">
        <v>610</v>
      </c>
      <c r="C21" t="str">
        <f>VLOOKUP(LEFT(A21,2),Arrays!$A$2:$D$8,3,FALSE)</f>
        <v>Global Irminger Sea</v>
      </c>
      <c r="D21" s="5" t="s">
        <v>631</v>
      </c>
      <c r="E21" t="str">
        <f t="shared" si="0"/>
        <v>Global Irminger Sea Mobile Assets</v>
      </c>
      <c r="F21" s="15" t="s">
        <v>1073</v>
      </c>
    </row>
    <row r="22" spans="1:7">
      <c r="A22" t="s">
        <v>611</v>
      </c>
      <c r="B22" t="s">
        <v>612</v>
      </c>
      <c r="C22" t="str">
        <f>VLOOKUP(LEFT(A22,2),Arrays!$A$2:$D$8,3,FALSE)</f>
        <v>Global Station Papa</v>
      </c>
      <c r="D22" s="5" t="s">
        <v>196</v>
      </c>
      <c r="E22" t="str">
        <f t="shared" si="0"/>
        <v>Global Station Papa Subsurface</v>
      </c>
      <c r="F22" s="15" t="s">
        <v>1073</v>
      </c>
    </row>
    <row r="23" spans="1:7">
      <c r="A23" t="s">
        <v>613</v>
      </c>
      <c r="B23" t="s">
        <v>614</v>
      </c>
      <c r="C23" t="str">
        <f>VLOOKUP(LEFT(A23,2),Arrays!$A$2:$D$8,3,FALSE)</f>
        <v>Global Station Papa</v>
      </c>
      <c r="D23" s="15" t="s">
        <v>839</v>
      </c>
      <c r="E23" t="str">
        <f t="shared" si="0"/>
        <v>Global Station Papa Mesoscale</v>
      </c>
      <c r="F23" s="15" t="s">
        <v>1073</v>
      </c>
    </row>
    <row r="24" spans="1:7">
      <c r="A24" t="s">
        <v>615</v>
      </c>
      <c r="B24" t="s">
        <v>616</v>
      </c>
      <c r="C24" t="str">
        <f>VLOOKUP(LEFT(A24,2),Arrays!$A$2:$D$8,3,FALSE)</f>
        <v>Global Station Papa</v>
      </c>
      <c r="D24" s="5" t="s">
        <v>631</v>
      </c>
      <c r="E24" t="str">
        <f t="shared" si="0"/>
        <v>Global Station Papa Mobile Assets</v>
      </c>
      <c r="F24" s="15" t="s">
        <v>1073</v>
      </c>
    </row>
    <row r="25" spans="1:7">
      <c r="A25" t="s">
        <v>617</v>
      </c>
      <c r="B25" t="s">
        <v>618</v>
      </c>
      <c r="C25" t="str">
        <f>VLOOKUP(LEFT(A25,2),Arrays!$A$2:$D$8,3,FALSE)</f>
        <v>Global Southern Ocean</v>
      </c>
      <c r="D25" s="5" t="s">
        <v>192</v>
      </c>
      <c r="E25" t="str">
        <f t="shared" si="0"/>
        <v>Global Southern Ocean Surface</v>
      </c>
      <c r="F25" s="15" t="s">
        <v>1073</v>
      </c>
    </row>
    <row r="26" spans="1:7">
      <c r="A26" t="s">
        <v>619</v>
      </c>
      <c r="B26" t="s">
        <v>620</v>
      </c>
      <c r="C26" t="str">
        <f>VLOOKUP(LEFT(A26,2),Arrays!$A$2:$D$8,3,FALSE)</f>
        <v>Global Southern Ocean</v>
      </c>
      <c r="D26" s="5" t="s">
        <v>196</v>
      </c>
      <c r="E26" t="str">
        <f t="shared" si="0"/>
        <v>Global Southern Ocean Subsurface</v>
      </c>
      <c r="F26" s="15" t="s">
        <v>1073</v>
      </c>
    </row>
    <row r="27" spans="1:7">
      <c r="A27" t="s">
        <v>621</v>
      </c>
      <c r="B27" t="s">
        <v>622</v>
      </c>
      <c r="C27" t="str">
        <f>VLOOKUP(LEFT(A27,2),Arrays!$A$2:$D$8,3,FALSE)</f>
        <v>Global Southern Ocean</v>
      </c>
      <c r="D27" s="15" t="s">
        <v>839</v>
      </c>
      <c r="E27" t="str">
        <f t="shared" si="0"/>
        <v>Global Southern Ocean Mesoscale</v>
      </c>
      <c r="F27" s="15" t="s">
        <v>1073</v>
      </c>
    </row>
    <row r="28" spans="1:7">
      <c r="A28" t="s">
        <v>623</v>
      </c>
      <c r="B28" t="s">
        <v>624</v>
      </c>
      <c r="C28" t="str">
        <f>VLOOKUP(LEFT(A28,2),Arrays!$A$2:$D$8,3,FALSE)</f>
        <v>Global Southern Ocean</v>
      </c>
      <c r="D28" s="5" t="s">
        <v>631</v>
      </c>
      <c r="E28" t="str">
        <f t="shared" si="0"/>
        <v>Global Southern Ocean Mobile Assets</v>
      </c>
      <c r="F28" s="15" t="s">
        <v>1073</v>
      </c>
    </row>
    <row r="29" spans="1:7">
      <c r="A29" t="s">
        <v>722</v>
      </c>
      <c r="C29" t="str">
        <f>VLOOKUP(LEFT(A29,2),Arrays!$A$2:$D$8,3,FALSE)</f>
        <v>Regional</v>
      </c>
      <c r="D29" s="15" t="s">
        <v>723</v>
      </c>
      <c r="E29" t="str">
        <f t="shared" si="0"/>
        <v>Regional Shore Infrastructure</v>
      </c>
      <c r="F29" s="15" t="s">
        <v>1077</v>
      </c>
      <c r="G29" t="s">
        <v>718</v>
      </c>
    </row>
    <row r="30" spans="1:7">
      <c r="A30" t="s">
        <v>625</v>
      </c>
      <c r="B30" t="s">
        <v>626</v>
      </c>
      <c r="C30" t="str">
        <f>VLOOKUP(LEFT(A30,2),Arrays!$A$2:$D$8,3,FALSE)</f>
        <v>Regional</v>
      </c>
      <c r="D30" s="5" t="s">
        <v>626</v>
      </c>
      <c r="E30" t="str">
        <f t="shared" si="0"/>
        <v>Regional Hydrate Ridge</v>
      </c>
      <c r="F30" s="5" t="s">
        <v>626</v>
      </c>
    </row>
    <row r="31" spans="1:7">
      <c r="A31" t="s">
        <v>627</v>
      </c>
      <c r="B31" t="s">
        <v>628</v>
      </c>
      <c r="C31" t="str">
        <f>VLOOKUP(LEFT(A31,2),Arrays!$A$2:$D$8,3,FALSE)</f>
        <v>Regional</v>
      </c>
      <c r="D31" s="5" t="s">
        <v>628</v>
      </c>
      <c r="E31" t="str">
        <f t="shared" si="0"/>
        <v>Regional Axial</v>
      </c>
      <c r="F31" s="15" t="s">
        <v>1075</v>
      </c>
    </row>
    <row r="32" spans="1:7">
      <c r="A32" t="s">
        <v>703</v>
      </c>
      <c r="C32" t="str">
        <f>VLOOKUP(LEFT(A32,2),Arrays!$A$2:$D$8,3,FALSE)</f>
        <v>Regional</v>
      </c>
      <c r="D32" s="15" t="s">
        <v>717</v>
      </c>
      <c r="E32" t="str">
        <f t="shared" si="0"/>
        <v>Regional Mid Plate</v>
      </c>
      <c r="F32" s="15" t="s">
        <v>1076</v>
      </c>
      <c r="G32" t="s">
        <v>718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activeCell="B47" sqref="B47"/>
    </sheetView>
  </sheetViews>
  <sheetFormatPr baseColWidth="10" defaultRowHeight="15" x14ac:dyDescent="0"/>
  <cols>
    <col min="1" max="1" width="11.6640625" bestFit="1" customWidth="1"/>
    <col min="3" max="3" width="6.83203125" customWidth="1"/>
    <col min="4" max="4" width="47.1640625" bestFit="1" customWidth="1"/>
    <col min="5" max="5" width="37.5" style="9" bestFit="1" customWidth="1"/>
    <col min="6" max="6" width="20.5" style="9" customWidth="1"/>
    <col min="7" max="7" width="28.33203125" style="13" bestFit="1" customWidth="1"/>
    <col min="8" max="8" width="40.83203125" style="9" customWidth="1"/>
  </cols>
  <sheetData>
    <row r="1" spans="1:9" s="1" customFormat="1">
      <c r="A1" s="1" t="s">
        <v>99</v>
      </c>
      <c r="B1" s="1" t="s">
        <v>436</v>
      </c>
      <c r="C1" s="1" t="s">
        <v>437</v>
      </c>
      <c r="D1" s="1" t="s">
        <v>630</v>
      </c>
      <c r="E1" s="10" t="s">
        <v>104</v>
      </c>
      <c r="F1" s="10" t="s">
        <v>103</v>
      </c>
      <c r="G1" s="11" t="s">
        <v>629</v>
      </c>
      <c r="H1" s="10" t="s">
        <v>633</v>
      </c>
      <c r="I1" s="1" t="s">
        <v>716</v>
      </c>
    </row>
    <row r="2" spans="1:9">
      <c r="A2" t="s">
        <v>111</v>
      </c>
      <c r="B2" t="s">
        <v>438</v>
      </c>
      <c r="C2" t="s">
        <v>439</v>
      </c>
      <c r="D2" t="s">
        <v>110</v>
      </c>
      <c r="E2" s="9" t="str">
        <f>VLOOKUP(LEFT(A2,4),Sites!$A$2:$E$32,5,FALSE)</f>
        <v>Coastal Endurance Oregon Inshore</v>
      </c>
      <c r="F2" s="9" t="str">
        <f>VLOOKUP(LEFT(A2,2),Arrays!$A$2:$D$8,3,FALSE)</f>
        <v>Coastal Endurance</v>
      </c>
      <c r="G2" s="14" t="s">
        <v>114</v>
      </c>
      <c r="H2" s="9" t="str">
        <f>F2 &amp; IF(ISBLANK(G2),""," " &amp; G2)</f>
        <v>Coastal Endurance Oregon Inshore</v>
      </c>
    </row>
    <row r="3" spans="1:9">
      <c r="A3" t="s">
        <v>120</v>
      </c>
      <c r="B3" t="s">
        <v>440</v>
      </c>
      <c r="C3" t="s">
        <v>439</v>
      </c>
      <c r="D3" t="s">
        <v>119</v>
      </c>
      <c r="E3" s="9" t="str">
        <f>VLOOKUP(LEFT(A3,4),Sites!$A$2:$E$32,5,FALSE)</f>
        <v>Coastal Endurance Oregon Inshore</v>
      </c>
      <c r="F3" s="9" t="str">
        <f>VLOOKUP(LEFT(A3,2),Arrays!$A$2:$D$8,3,FALSE)</f>
        <v>Coastal Endurance</v>
      </c>
      <c r="G3" s="14" t="s">
        <v>114</v>
      </c>
      <c r="H3" s="9" t="str">
        <f t="shared" ref="H3:H59" si="0">F3 &amp; IF(ISBLANK(G3),""," " &amp; G3)</f>
        <v>Coastal Endurance Oregon Inshore</v>
      </c>
    </row>
    <row r="4" spans="1:9">
      <c r="A4" t="s">
        <v>124</v>
      </c>
      <c r="B4" t="s">
        <v>441</v>
      </c>
      <c r="C4" t="s">
        <v>442</v>
      </c>
      <c r="D4" t="s">
        <v>123</v>
      </c>
      <c r="E4" s="9" t="str">
        <f>VLOOKUP(LEFT(A4,4),Sites!$A$2:$E$32,5,FALSE)</f>
        <v>Coastal Endurance Oregon Shelf</v>
      </c>
      <c r="F4" s="9" t="str">
        <f>VLOOKUP(LEFT(A4,2),Arrays!$A$2:$D$8,3,FALSE)</f>
        <v>Coastal Endurance</v>
      </c>
      <c r="G4" s="14" t="s">
        <v>126</v>
      </c>
      <c r="H4" s="9" t="str">
        <f t="shared" si="0"/>
        <v>Coastal Endurance Oregon Shelf</v>
      </c>
    </row>
    <row r="5" spans="1:9">
      <c r="A5" t="s">
        <v>131</v>
      </c>
      <c r="B5" t="s">
        <v>443</v>
      </c>
      <c r="C5" t="s">
        <v>442</v>
      </c>
      <c r="D5" t="s">
        <v>130</v>
      </c>
      <c r="E5" s="9" t="str">
        <f>VLOOKUP(LEFT(A5,4),Sites!$A$2:$E$32,5,FALSE)</f>
        <v>Coastal Endurance Oregon Shelf</v>
      </c>
      <c r="F5" s="9" t="str">
        <f>VLOOKUP(LEFT(A5,2),Arrays!$A$2:$D$8,3,FALSE)</f>
        <v>Coastal Endurance</v>
      </c>
      <c r="G5" s="14" t="s">
        <v>126</v>
      </c>
      <c r="H5" s="9" t="str">
        <f t="shared" si="0"/>
        <v>Coastal Endurance Oregon Shelf</v>
      </c>
    </row>
    <row r="6" spans="1:9">
      <c r="A6" t="s">
        <v>137</v>
      </c>
      <c r="B6" t="s">
        <v>444</v>
      </c>
      <c r="C6" t="s">
        <v>442</v>
      </c>
      <c r="D6" t="s">
        <v>136</v>
      </c>
      <c r="E6" s="9" t="str">
        <f>VLOOKUP(LEFT(A6,4),Sites!$A$2:$E$32,5,FALSE)</f>
        <v>Coastal Endurance Oregon Shelf</v>
      </c>
      <c r="F6" s="9" t="str">
        <f>VLOOKUP(LEFT(A6,2),Arrays!$A$2:$D$8,3,FALSE)</f>
        <v>Coastal Endurance</v>
      </c>
      <c r="G6" s="14" t="s">
        <v>126</v>
      </c>
      <c r="H6" s="9" t="str">
        <f t="shared" si="0"/>
        <v>Coastal Endurance Oregon Shelf</v>
      </c>
    </row>
    <row r="7" spans="1:9">
      <c r="A7" t="s">
        <v>139</v>
      </c>
      <c r="B7" t="s">
        <v>445</v>
      </c>
      <c r="C7" t="s">
        <v>446</v>
      </c>
      <c r="D7" t="s">
        <v>138</v>
      </c>
      <c r="E7" s="9" t="str">
        <f>VLOOKUP(LEFT(A7,4),Sites!$A$2:$E$32,5,FALSE)</f>
        <v>Coastal Endurance Oregon Offshore</v>
      </c>
      <c r="F7" s="9" t="str">
        <f>VLOOKUP(LEFT(A7,2),Arrays!$A$2:$D$8,3,FALSE)</f>
        <v>Coastal Endurance</v>
      </c>
      <c r="G7" s="14" t="s">
        <v>140</v>
      </c>
      <c r="H7" s="9" t="str">
        <f t="shared" si="0"/>
        <v>Coastal Endurance Oregon Offshore</v>
      </c>
    </row>
    <row r="8" spans="1:9">
      <c r="A8" t="s">
        <v>277</v>
      </c>
      <c r="B8" t="s">
        <v>447</v>
      </c>
      <c r="C8" t="s">
        <v>446</v>
      </c>
      <c r="D8" t="s">
        <v>276</v>
      </c>
      <c r="E8" s="9" t="str">
        <f>VLOOKUP(LEFT(A8,4),Sites!$A$2:$E$32,5,FALSE)</f>
        <v>Coastal Endurance Oregon Offshore</v>
      </c>
      <c r="F8" s="9" t="str">
        <f>VLOOKUP(LEFT(A8,2),Arrays!$A$2:$D$8,3,FALSE)</f>
        <v>Coastal Endurance</v>
      </c>
      <c r="G8" s="14" t="s">
        <v>140</v>
      </c>
      <c r="H8" s="9" t="str">
        <f t="shared" si="0"/>
        <v>Coastal Endurance Oregon Offshore</v>
      </c>
    </row>
    <row r="9" spans="1:9">
      <c r="A9" t="s">
        <v>142</v>
      </c>
      <c r="B9" t="s">
        <v>448</v>
      </c>
      <c r="C9" t="s">
        <v>446</v>
      </c>
      <c r="D9" t="s">
        <v>141</v>
      </c>
      <c r="E9" s="9" t="str">
        <f>VLOOKUP(LEFT(A9,4),Sites!$A$2:$E$32,5,FALSE)</f>
        <v>Coastal Endurance Oregon Offshore</v>
      </c>
      <c r="F9" s="9" t="str">
        <f>VLOOKUP(LEFT(A9,2),Arrays!$A$2:$D$8,3,FALSE)</f>
        <v>Coastal Endurance</v>
      </c>
      <c r="G9" s="14" t="s">
        <v>140</v>
      </c>
      <c r="H9" s="9" t="str">
        <f t="shared" si="0"/>
        <v>Coastal Endurance Oregon Offshore</v>
      </c>
    </row>
    <row r="10" spans="1:9">
      <c r="A10" t="s">
        <v>234</v>
      </c>
      <c r="B10" t="s">
        <v>449</v>
      </c>
      <c r="C10" t="s">
        <v>450</v>
      </c>
      <c r="D10" t="s">
        <v>232</v>
      </c>
      <c r="E10" s="9" t="str">
        <f>VLOOKUP(LEFT(A10,4),Sites!$A$2:$E$32,5,FALSE)</f>
        <v>Coastal Endurance Mobile Assets</v>
      </c>
      <c r="F10" s="9" t="str">
        <f>VLOOKUP(LEFT(A10,2),Arrays!$A$2:$D$8,3,FALSE)</f>
        <v>Coastal Endurance</v>
      </c>
      <c r="G10" s="14" t="s">
        <v>1058</v>
      </c>
      <c r="H10" s="9" t="str">
        <f t="shared" si="0"/>
        <v>Coastal Endurance Mobile Zone</v>
      </c>
    </row>
    <row r="11" spans="1:9">
      <c r="A11" t="s">
        <v>144</v>
      </c>
      <c r="B11" t="s">
        <v>438</v>
      </c>
      <c r="C11" t="s">
        <v>451</v>
      </c>
      <c r="D11" t="s">
        <v>143</v>
      </c>
      <c r="E11" s="9" t="str">
        <f>VLOOKUP(LEFT(A11,4),Sites!$A$2:$E$32,5,FALSE)</f>
        <v>Coastal Endurance Washington Inshore</v>
      </c>
      <c r="F11" s="9" t="str">
        <f>VLOOKUP(LEFT(A11,2),Arrays!$A$2:$D$8,3,FALSE)</f>
        <v>Coastal Endurance</v>
      </c>
      <c r="G11" s="14" t="s">
        <v>145</v>
      </c>
      <c r="H11" s="9" t="str">
        <f t="shared" si="0"/>
        <v>Coastal Endurance Washington Inshore</v>
      </c>
    </row>
    <row r="12" spans="1:9">
      <c r="A12" t="s">
        <v>147</v>
      </c>
      <c r="B12" t="s">
        <v>440</v>
      </c>
      <c r="C12" t="s">
        <v>451</v>
      </c>
      <c r="D12" t="s">
        <v>146</v>
      </c>
      <c r="E12" s="9" t="str">
        <f>VLOOKUP(LEFT(A12,4),Sites!$A$2:$E$32,5,FALSE)</f>
        <v>Coastal Endurance Washington Inshore</v>
      </c>
      <c r="F12" s="9" t="str">
        <f>VLOOKUP(LEFT(A12,2),Arrays!$A$2:$D$8,3,FALSE)</f>
        <v>Coastal Endurance</v>
      </c>
      <c r="G12" s="14" t="s">
        <v>145</v>
      </c>
      <c r="H12" s="9" t="str">
        <f t="shared" si="0"/>
        <v>Coastal Endurance Washington Inshore</v>
      </c>
    </row>
    <row r="13" spans="1:9">
      <c r="A13" t="s">
        <v>149</v>
      </c>
      <c r="B13" t="s">
        <v>443</v>
      </c>
      <c r="C13" t="s">
        <v>452</v>
      </c>
      <c r="D13" t="s">
        <v>148</v>
      </c>
      <c r="E13" s="9" t="str">
        <f>VLOOKUP(LEFT(A13,4),Sites!$A$2:$E$32,5,FALSE)</f>
        <v>Coastal Endurance Washington Shelf</v>
      </c>
      <c r="F13" s="9" t="str">
        <f>VLOOKUP(LEFT(A13,2),Arrays!$A$2:$D$8,3,FALSE)</f>
        <v>Coastal Endurance</v>
      </c>
      <c r="G13" s="14" t="s">
        <v>151</v>
      </c>
      <c r="H13" s="9" t="str">
        <f t="shared" si="0"/>
        <v>Coastal Endurance Washington Shelf</v>
      </c>
    </row>
    <row r="14" spans="1:9">
      <c r="A14" t="s">
        <v>155</v>
      </c>
      <c r="B14" t="s">
        <v>444</v>
      </c>
      <c r="C14" t="s">
        <v>452</v>
      </c>
      <c r="D14" t="s">
        <v>154</v>
      </c>
      <c r="E14" s="9" t="str">
        <f>VLOOKUP(LEFT(A14,4),Sites!$A$2:$E$32,5,FALSE)</f>
        <v>Coastal Endurance Washington Shelf</v>
      </c>
      <c r="F14" s="9" t="str">
        <f>VLOOKUP(LEFT(A14,2),Arrays!$A$2:$D$8,3,FALSE)</f>
        <v>Coastal Endurance</v>
      </c>
      <c r="G14" s="14" t="s">
        <v>151</v>
      </c>
      <c r="H14" s="9" t="str">
        <f t="shared" si="0"/>
        <v>Coastal Endurance Washington Shelf</v>
      </c>
    </row>
    <row r="15" spans="1:9">
      <c r="A15" t="s">
        <v>157</v>
      </c>
      <c r="B15" t="s">
        <v>453</v>
      </c>
      <c r="C15" t="s">
        <v>454</v>
      </c>
      <c r="D15" t="s">
        <v>156</v>
      </c>
      <c r="E15" s="9" t="str">
        <f>VLOOKUP(LEFT(A15,4),Sites!$A$2:$E$32,5,FALSE)</f>
        <v>Coastal Endurance Washington Offshore</v>
      </c>
      <c r="F15" s="9" t="str">
        <f>VLOOKUP(LEFT(A15,2),Arrays!$A$2:$D$8,3,FALSE)</f>
        <v>Coastal Endurance</v>
      </c>
      <c r="G15" s="14" t="s">
        <v>159</v>
      </c>
      <c r="H15" s="9" t="str">
        <f t="shared" si="0"/>
        <v>Coastal Endurance Washington Offshore</v>
      </c>
    </row>
    <row r="16" spans="1:9">
      <c r="A16" t="s">
        <v>162</v>
      </c>
      <c r="B16" t="s">
        <v>448</v>
      </c>
      <c r="C16" t="s">
        <v>454</v>
      </c>
      <c r="D16" t="s">
        <v>161</v>
      </c>
      <c r="E16" s="9" t="str">
        <f>VLOOKUP(LEFT(A16,4),Sites!$A$2:$E$32,5,FALSE)</f>
        <v>Coastal Endurance Washington Offshore</v>
      </c>
      <c r="F16" s="9" t="str">
        <f>VLOOKUP(LEFT(A16,2),Arrays!$A$2:$D$8,3,FALSE)</f>
        <v>Coastal Endurance</v>
      </c>
      <c r="G16" s="14" t="s">
        <v>159</v>
      </c>
      <c r="H16" s="9" t="str">
        <f t="shared" si="0"/>
        <v>Coastal Endurance Washington Offshore</v>
      </c>
    </row>
    <row r="17" spans="1:8">
      <c r="A17" t="s">
        <v>164</v>
      </c>
      <c r="B17" t="s">
        <v>455</v>
      </c>
      <c r="C17" t="s">
        <v>439</v>
      </c>
      <c r="D17" t="s">
        <v>163</v>
      </c>
      <c r="E17" s="9" t="str">
        <f>VLOOKUP(LEFT(A17,4),Sites!$A$2:$E$32,5,FALSE)</f>
        <v>Coastal Pioneer Central</v>
      </c>
      <c r="F17" s="9" t="str">
        <f>VLOOKUP(LEFT(A17,2),Arrays!$A$2:$D$8,3,FALSE)</f>
        <v>Coastal Pioneer</v>
      </c>
      <c r="G17" s="14" t="s">
        <v>166</v>
      </c>
      <c r="H17" s="9" t="str">
        <f t="shared" si="0"/>
        <v>Coastal Pioneer Central</v>
      </c>
    </row>
    <row r="18" spans="1:8">
      <c r="A18" t="s">
        <v>168</v>
      </c>
      <c r="B18" t="s">
        <v>456</v>
      </c>
      <c r="C18" t="s">
        <v>439</v>
      </c>
      <c r="D18" t="s">
        <v>167</v>
      </c>
      <c r="E18" s="9" t="str">
        <f>VLOOKUP(LEFT(A18,4),Sites!$A$2:$E$32,5,FALSE)</f>
        <v>Coastal Pioneer Central</v>
      </c>
      <c r="F18" s="9" t="str">
        <f>VLOOKUP(LEFT(A18,2),Arrays!$A$2:$D$8,3,FALSE)</f>
        <v>Coastal Pioneer</v>
      </c>
      <c r="G18" s="14" t="s">
        <v>166</v>
      </c>
      <c r="H18" s="9" t="str">
        <f t="shared" si="0"/>
        <v>Coastal Pioneer Central</v>
      </c>
    </row>
    <row r="19" spans="1:8">
      <c r="A19" t="s">
        <v>170</v>
      </c>
      <c r="B19" t="s">
        <v>457</v>
      </c>
      <c r="C19" t="s">
        <v>442</v>
      </c>
      <c r="D19" t="s">
        <v>169</v>
      </c>
      <c r="E19" s="9" t="str">
        <f>VLOOKUP(LEFT(A19,4),Sites!$A$2:$E$32,5,FALSE)</f>
        <v>Coastal Pioneer Profiler Moorings</v>
      </c>
      <c r="F19" s="9" t="str">
        <f>VLOOKUP(LEFT(A19,2),Arrays!$A$2:$D$8,3,FALSE)</f>
        <v>Coastal Pioneer</v>
      </c>
      <c r="G19" s="14" t="s">
        <v>1059</v>
      </c>
      <c r="H19" s="9" t="str">
        <f t="shared" si="0"/>
        <v>Coastal Pioneer Central Inshore</v>
      </c>
    </row>
    <row r="20" spans="1:8">
      <c r="A20" t="s">
        <v>172</v>
      </c>
      <c r="B20" t="s">
        <v>458</v>
      </c>
      <c r="C20" t="s">
        <v>442</v>
      </c>
      <c r="D20" t="s">
        <v>171</v>
      </c>
      <c r="E20" s="9" t="str">
        <f>VLOOKUP(LEFT(A20,4),Sites!$A$2:$E$32,5,FALSE)</f>
        <v>Coastal Pioneer Profiler Moorings</v>
      </c>
      <c r="F20" s="9" t="str">
        <f>VLOOKUP(LEFT(A20,2),Arrays!$A$2:$D$8,3,FALSE)</f>
        <v>Coastal Pioneer</v>
      </c>
      <c r="G20" s="14" t="s">
        <v>1060</v>
      </c>
      <c r="H20" s="9" t="str">
        <f t="shared" si="0"/>
        <v>Coastal Pioneer Central Offshore</v>
      </c>
    </row>
    <row r="21" spans="1:8">
      <c r="A21" t="s">
        <v>174</v>
      </c>
      <c r="B21" t="s">
        <v>459</v>
      </c>
      <c r="C21" t="s">
        <v>442</v>
      </c>
      <c r="D21" t="s">
        <v>173</v>
      </c>
      <c r="E21" s="9" t="str">
        <f>VLOOKUP(LEFT(A21,4),Sites!$A$2:$E$32,5,FALSE)</f>
        <v>Coastal Pioneer Profiler Moorings</v>
      </c>
      <c r="F21" s="9" t="str">
        <f>VLOOKUP(LEFT(A21,2),Arrays!$A$2:$D$8,3,FALSE)</f>
        <v>Coastal Pioneer</v>
      </c>
      <c r="G21" s="14" t="s">
        <v>175</v>
      </c>
      <c r="H21" s="9" t="str">
        <f t="shared" si="0"/>
        <v>Coastal Pioneer Upstream Inshore</v>
      </c>
    </row>
    <row r="22" spans="1:8">
      <c r="A22" t="s">
        <v>177</v>
      </c>
      <c r="B22" t="s">
        <v>460</v>
      </c>
      <c r="C22" t="s">
        <v>442</v>
      </c>
      <c r="D22" t="s">
        <v>176</v>
      </c>
      <c r="E22" s="9" t="str">
        <f>VLOOKUP(LEFT(A22,4),Sites!$A$2:$E$32,5,FALSE)</f>
        <v>Coastal Pioneer Profiler Moorings</v>
      </c>
      <c r="F22" s="9" t="str">
        <f>VLOOKUP(LEFT(A22,2),Arrays!$A$2:$D$8,3,FALSE)</f>
        <v>Coastal Pioneer</v>
      </c>
      <c r="G22" s="14" t="s">
        <v>178</v>
      </c>
      <c r="H22" s="9" t="str">
        <f t="shared" si="0"/>
        <v>Coastal Pioneer Upstream Offshore</v>
      </c>
    </row>
    <row r="23" spans="1:8">
      <c r="A23" t="s">
        <v>180</v>
      </c>
      <c r="B23" t="s">
        <v>438</v>
      </c>
      <c r="C23" t="s">
        <v>461</v>
      </c>
      <c r="D23" t="s">
        <v>179</v>
      </c>
      <c r="E23" s="9" t="str">
        <f>VLOOKUP(LEFT(A23,4),Sites!$A$2:$E$32,5,FALSE)</f>
        <v>Coastal Pioneer Inshore</v>
      </c>
      <c r="F23" s="9" t="str">
        <f>VLOOKUP(LEFT(A23,2),Arrays!$A$2:$D$8,3,FALSE)</f>
        <v>Coastal Pioneer</v>
      </c>
      <c r="G23" s="14" t="s">
        <v>181</v>
      </c>
      <c r="H23" s="9" t="str">
        <f t="shared" si="0"/>
        <v>Coastal Pioneer Inshore</v>
      </c>
    </row>
    <row r="24" spans="1:8">
      <c r="A24" t="s">
        <v>183</v>
      </c>
      <c r="B24" t="s">
        <v>440</v>
      </c>
      <c r="C24" t="s">
        <v>461</v>
      </c>
      <c r="D24" t="s">
        <v>182</v>
      </c>
      <c r="E24" s="9" t="str">
        <f>VLOOKUP(LEFT(A24,4),Sites!$A$2:$E$32,5,FALSE)</f>
        <v>Coastal Pioneer Inshore</v>
      </c>
      <c r="F24" s="9" t="str">
        <f>VLOOKUP(LEFT(A24,2),Arrays!$A$2:$D$8,3,FALSE)</f>
        <v>Coastal Pioneer</v>
      </c>
      <c r="G24" s="14" t="s">
        <v>181</v>
      </c>
      <c r="H24" s="9" t="str">
        <f t="shared" si="0"/>
        <v>Coastal Pioneer Inshore</v>
      </c>
    </row>
    <row r="25" spans="1:8">
      <c r="A25" t="s">
        <v>185</v>
      </c>
      <c r="B25" t="s">
        <v>453</v>
      </c>
      <c r="C25" t="s">
        <v>446</v>
      </c>
      <c r="D25" t="s">
        <v>184</v>
      </c>
      <c r="E25" s="9" t="str">
        <f>VLOOKUP(LEFT(A25,4),Sites!$A$2:$E$32,5,FALSE)</f>
        <v>Coastal Pioneer Offshore</v>
      </c>
      <c r="F25" s="9" t="str">
        <f>VLOOKUP(LEFT(A25,2),Arrays!$A$2:$D$8,3,FALSE)</f>
        <v>Coastal Pioneer</v>
      </c>
      <c r="G25" s="14" t="s">
        <v>186</v>
      </c>
      <c r="H25" s="9" t="str">
        <f t="shared" si="0"/>
        <v>Coastal Pioneer Offshore</v>
      </c>
    </row>
    <row r="26" spans="1:8">
      <c r="A26" t="s">
        <v>188</v>
      </c>
      <c r="B26" t="s">
        <v>448</v>
      </c>
      <c r="C26" t="s">
        <v>446</v>
      </c>
      <c r="D26" t="s">
        <v>187</v>
      </c>
      <c r="E26" s="9" t="str">
        <f>VLOOKUP(LEFT(A26,4),Sites!$A$2:$E$32,5,FALSE)</f>
        <v>Coastal Pioneer Offshore</v>
      </c>
      <c r="F26" s="9" t="str">
        <f>VLOOKUP(LEFT(A26,2),Arrays!$A$2:$D$8,3,FALSE)</f>
        <v>Coastal Pioneer</v>
      </c>
      <c r="G26" s="14" t="s">
        <v>186</v>
      </c>
      <c r="H26" s="9" t="str">
        <f t="shared" si="0"/>
        <v>Coastal Pioneer Offshore</v>
      </c>
    </row>
    <row r="27" spans="1:8">
      <c r="A27" t="s">
        <v>243</v>
      </c>
      <c r="B27" t="s">
        <v>449</v>
      </c>
      <c r="C27" t="s">
        <v>450</v>
      </c>
      <c r="D27" t="s">
        <v>242</v>
      </c>
      <c r="E27" s="9" t="str">
        <f>VLOOKUP(LEFT(A27,4),Sites!$A$2:$E$32,5,FALSE)</f>
        <v>Coastal Pioneer Mobile Assets</v>
      </c>
      <c r="F27" s="9" t="str">
        <f>VLOOKUP(LEFT(A27,2),Arrays!$A$2:$D$8,3,FALSE)</f>
        <v>Coastal Pioneer</v>
      </c>
      <c r="G27" s="14" t="s">
        <v>1058</v>
      </c>
      <c r="H27" s="9" t="str">
        <f t="shared" si="0"/>
        <v>Coastal Pioneer Mobile Zone</v>
      </c>
    </row>
    <row r="28" spans="1:8">
      <c r="A28" t="s">
        <v>190</v>
      </c>
      <c r="B28" t="s">
        <v>462</v>
      </c>
      <c r="C28" t="s">
        <v>439</v>
      </c>
      <c r="D28" t="s">
        <v>189</v>
      </c>
      <c r="E28" s="9" t="str">
        <f>VLOOKUP(LEFT(A28,4),Sites!$A$2:$E$32,5,FALSE)</f>
        <v>Global Argentine Basin Surface</v>
      </c>
      <c r="F28" s="9" t="str">
        <f>VLOOKUP(LEFT(A28,2),Arrays!$A$2:$D$8,3,FALSE)</f>
        <v>Global Argentine Basin</v>
      </c>
      <c r="G28" s="14"/>
      <c r="H28" s="9" t="str">
        <f t="shared" si="0"/>
        <v>Global Argentine Basin</v>
      </c>
    </row>
    <row r="29" spans="1:8">
      <c r="A29" t="s">
        <v>194</v>
      </c>
      <c r="B29" t="s">
        <v>463</v>
      </c>
      <c r="C29" t="s">
        <v>442</v>
      </c>
      <c r="D29" t="s">
        <v>193</v>
      </c>
      <c r="E29" s="9" t="str">
        <f>VLOOKUP(LEFT(A29,4),Sites!$A$2:$E$32,5,FALSE)</f>
        <v>Global Argentine Basin Subsurface</v>
      </c>
      <c r="F29" s="9" t="str">
        <f>VLOOKUP(LEFT(A29,2),Arrays!$A$2:$D$8,3,FALSE)</f>
        <v>Global Argentine Basin</v>
      </c>
      <c r="G29" s="14"/>
      <c r="H29" s="9" t="str">
        <f t="shared" si="0"/>
        <v>Global Argentine Basin</v>
      </c>
    </row>
    <row r="30" spans="1:8">
      <c r="A30" t="s">
        <v>201</v>
      </c>
      <c r="B30" t="s">
        <v>464</v>
      </c>
      <c r="C30" t="s">
        <v>461</v>
      </c>
      <c r="D30" t="s">
        <v>200</v>
      </c>
      <c r="E30" s="9" t="str">
        <f>VLOOKUP(LEFT(A30,4),Sites!$A$2:$E$32,5,FALSE)</f>
        <v>Global Argentine Basin Mesoscale</v>
      </c>
      <c r="F30" s="9" t="str">
        <f>VLOOKUP(LEFT(A30,2),Arrays!$A$2:$D$8,3,FALSE)</f>
        <v>Global Argentine Basin</v>
      </c>
      <c r="G30" s="14"/>
      <c r="H30" s="9" t="str">
        <f t="shared" si="0"/>
        <v>Global Argentine Basin</v>
      </c>
    </row>
    <row r="31" spans="1:8">
      <c r="A31" t="s">
        <v>206</v>
      </c>
      <c r="B31" t="s">
        <v>465</v>
      </c>
      <c r="C31" t="s">
        <v>461</v>
      </c>
      <c r="D31" t="s">
        <v>205</v>
      </c>
      <c r="E31" s="9" t="str">
        <f>VLOOKUP(LEFT(A31,4),Sites!$A$2:$E$32,5,FALSE)</f>
        <v>Global Argentine Basin Mesoscale</v>
      </c>
      <c r="F31" s="9" t="str">
        <f>VLOOKUP(LEFT(A31,2),Arrays!$A$2:$D$8,3,FALSE)</f>
        <v>Global Argentine Basin</v>
      </c>
      <c r="G31" s="14"/>
      <c r="H31" s="9" t="str">
        <f t="shared" si="0"/>
        <v>Global Argentine Basin</v>
      </c>
    </row>
    <row r="32" spans="1:8">
      <c r="A32" t="s">
        <v>255</v>
      </c>
      <c r="B32" t="s">
        <v>449</v>
      </c>
      <c r="C32" t="s">
        <v>450</v>
      </c>
      <c r="D32" t="s">
        <v>253</v>
      </c>
      <c r="E32" s="9" t="str">
        <f>VLOOKUP(LEFT(A32,4),Sites!$A$2:$E$32,5,FALSE)</f>
        <v>Global Argentine Basin Mobile Assets</v>
      </c>
      <c r="F32" s="9" t="str">
        <f>VLOOKUP(LEFT(A32,2),Arrays!$A$2:$D$8,3,FALSE)</f>
        <v>Global Argentine Basin</v>
      </c>
      <c r="G32" s="14" t="s">
        <v>1058</v>
      </c>
      <c r="H32" s="9" t="str">
        <f t="shared" si="0"/>
        <v>Global Argentine Basin Mobile Zone</v>
      </c>
    </row>
    <row r="33" spans="1:9">
      <c r="A33" t="s">
        <v>208</v>
      </c>
      <c r="B33" t="s">
        <v>462</v>
      </c>
      <c r="C33" t="s">
        <v>439</v>
      </c>
      <c r="D33" t="s">
        <v>207</v>
      </c>
      <c r="E33" s="9" t="str">
        <f>VLOOKUP(LEFT(A33,4),Sites!$A$2:$E$32,5,FALSE)</f>
        <v>Global Irminger Sea Surface</v>
      </c>
      <c r="F33" s="9" t="str">
        <f>VLOOKUP(LEFT(A33,2),Arrays!$A$2:$D$8,3,FALSE)</f>
        <v>Global Irminger Sea</v>
      </c>
      <c r="G33" s="14"/>
      <c r="H33" s="9" t="str">
        <f t="shared" si="0"/>
        <v>Global Irminger Sea</v>
      </c>
    </row>
    <row r="34" spans="1:9">
      <c r="A34" t="s">
        <v>211</v>
      </c>
      <c r="B34" t="s">
        <v>463</v>
      </c>
      <c r="C34" t="s">
        <v>442</v>
      </c>
      <c r="D34" t="s">
        <v>210</v>
      </c>
      <c r="E34" s="9" t="str">
        <f>VLOOKUP(LEFT(A34,4),Sites!$A$2:$E$32,5,FALSE)</f>
        <v>Global Irminger Sea Subsurface</v>
      </c>
      <c r="F34" s="9" t="str">
        <f>VLOOKUP(LEFT(A34,2),Arrays!$A$2:$D$8,3,FALSE)</f>
        <v>Global Irminger Sea</v>
      </c>
      <c r="G34" s="14"/>
      <c r="H34" s="9" t="str">
        <f t="shared" si="0"/>
        <v>Global Irminger Sea</v>
      </c>
    </row>
    <row r="35" spans="1:9">
      <c r="A35" t="s">
        <v>213</v>
      </c>
      <c r="B35" t="s">
        <v>464</v>
      </c>
      <c r="C35" t="s">
        <v>461</v>
      </c>
      <c r="D35" t="s">
        <v>212</v>
      </c>
      <c r="E35" s="9" t="str">
        <f>VLOOKUP(LEFT(A35,4),Sites!$A$2:$E$32,5,FALSE)</f>
        <v>Global Irminger Sea Mesoscale</v>
      </c>
      <c r="F35" s="9" t="str">
        <f>VLOOKUP(LEFT(A35,2),Arrays!$A$2:$D$8,3,FALSE)</f>
        <v>Global Irminger Sea</v>
      </c>
      <c r="G35" s="14"/>
      <c r="H35" s="9" t="str">
        <f t="shared" si="0"/>
        <v>Global Irminger Sea</v>
      </c>
    </row>
    <row r="36" spans="1:9">
      <c r="A36" t="s">
        <v>215</v>
      </c>
      <c r="B36" t="s">
        <v>465</v>
      </c>
      <c r="C36" t="s">
        <v>461</v>
      </c>
      <c r="D36" t="s">
        <v>214</v>
      </c>
      <c r="E36" s="9" t="str">
        <f>VLOOKUP(LEFT(A36,4),Sites!$A$2:$E$32,5,FALSE)</f>
        <v>Global Irminger Sea Mesoscale</v>
      </c>
      <c r="F36" s="9" t="str">
        <f>VLOOKUP(LEFT(A36,2),Arrays!$A$2:$D$8,3,FALSE)</f>
        <v>Global Irminger Sea</v>
      </c>
      <c r="G36" s="14"/>
      <c r="H36" s="9" t="str">
        <f t="shared" si="0"/>
        <v>Global Irminger Sea</v>
      </c>
    </row>
    <row r="37" spans="1:9">
      <c r="A37" t="s">
        <v>263</v>
      </c>
      <c r="B37" t="s">
        <v>449</v>
      </c>
      <c r="C37" t="s">
        <v>450</v>
      </c>
      <c r="D37" t="s">
        <v>261</v>
      </c>
      <c r="E37" s="9" t="str">
        <f>VLOOKUP(LEFT(A37,4),Sites!$A$2:$E$32,5,FALSE)</f>
        <v>Global Irminger Sea Mobile Assets</v>
      </c>
      <c r="F37" s="9" t="str">
        <f>VLOOKUP(LEFT(A37,2),Arrays!$A$2:$D$8,3,FALSE)</f>
        <v>Global Irminger Sea</v>
      </c>
      <c r="G37" s="14" t="s">
        <v>1058</v>
      </c>
      <c r="H37" s="9" t="str">
        <f t="shared" si="0"/>
        <v>Global Irminger Sea Mobile Zone</v>
      </c>
    </row>
    <row r="38" spans="1:9">
      <c r="A38" t="s">
        <v>217</v>
      </c>
      <c r="B38" t="s">
        <v>463</v>
      </c>
      <c r="C38" t="s">
        <v>442</v>
      </c>
      <c r="D38" t="s">
        <v>216</v>
      </c>
      <c r="E38" s="9" t="str">
        <f>VLOOKUP(LEFT(A38,4),Sites!$A$2:$E$32,5,FALSE)</f>
        <v>Global Station Papa Subsurface</v>
      </c>
      <c r="F38" s="9" t="str">
        <f>VLOOKUP(LEFT(A38,2),Arrays!$A$2:$D$8,3,FALSE)</f>
        <v>Global Station Papa</v>
      </c>
      <c r="G38" s="14"/>
      <c r="H38" s="9" t="str">
        <f t="shared" si="0"/>
        <v>Global Station Papa</v>
      </c>
    </row>
    <row r="39" spans="1:9">
      <c r="A39" t="s">
        <v>220</v>
      </c>
      <c r="B39" t="s">
        <v>464</v>
      </c>
      <c r="C39" t="s">
        <v>461</v>
      </c>
      <c r="D39" t="s">
        <v>219</v>
      </c>
      <c r="E39" s="9" t="str">
        <f>VLOOKUP(LEFT(A39,4),Sites!$A$2:$E$32,5,FALSE)</f>
        <v>Global Station Papa Mesoscale</v>
      </c>
      <c r="F39" s="9" t="str">
        <f>VLOOKUP(LEFT(A39,2),Arrays!$A$2:$D$8,3,FALSE)</f>
        <v>Global Station Papa</v>
      </c>
      <c r="G39" s="14"/>
      <c r="H39" s="9" t="str">
        <f t="shared" si="0"/>
        <v>Global Station Papa</v>
      </c>
    </row>
    <row r="40" spans="1:9">
      <c r="A40" t="s">
        <v>222</v>
      </c>
      <c r="B40" t="s">
        <v>465</v>
      </c>
      <c r="C40" t="s">
        <v>461</v>
      </c>
      <c r="D40" t="s">
        <v>221</v>
      </c>
      <c r="E40" s="9" t="str">
        <f>VLOOKUP(LEFT(A40,4),Sites!$A$2:$E$32,5,FALSE)</f>
        <v>Global Station Papa Mesoscale</v>
      </c>
      <c r="F40" s="9" t="str">
        <f>VLOOKUP(LEFT(A40,2),Arrays!$A$2:$D$8,3,FALSE)</f>
        <v>Global Station Papa</v>
      </c>
      <c r="G40" s="14"/>
      <c r="H40" s="9" t="str">
        <f t="shared" si="0"/>
        <v>Global Station Papa</v>
      </c>
    </row>
    <row r="41" spans="1:9">
      <c r="A41" t="s">
        <v>268</v>
      </c>
      <c r="B41" t="s">
        <v>449</v>
      </c>
      <c r="C41" t="s">
        <v>450</v>
      </c>
      <c r="D41" t="s">
        <v>266</v>
      </c>
      <c r="E41" s="9" t="str">
        <f>VLOOKUP(LEFT(A41,4),Sites!$A$2:$E$32,5,FALSE)</f>
        <v>Global Station Papa Mobile Assets</v>
      </c>
      <c r="F41" s="9" t="str">
        <f>VLOOKUP(LEFT(A41,2),Arrays!$A$2:$D$8,3,FALSE)</f>
        <v>Global Station Papa</v>
      </c>
      <c r="G41" s="14" t="s">
        <v>1058</v>
      </c>
      <c r="H41" s="9" t="str">
        <f t="shared" si="0"/>
        <v>Global Station Papa Mobile Zone</v>
      </c>
    </row>
    <row r="42" spans="1:9">
      <c r="A42" t="s">
        <v>224</v>
      </c>
      <c r="B42" t="s">
        <v>462</v>
      </c>
      <c r="C42" t="s">
        <v>439</v>
      </c>
      <c r="D42" t="s">
        <v>223</v>
      </c>
      <c r="E42" s="9" t="str">
        <f>VLOOKUP(LEFT(A42,4),Sites!$A$2:$E$32,5,FALSE)</f>
        <v>Global Southern Ocean Surface</v>
      </c>
      <c r="F42" s="9" t="str">
        <f>VLOOKUP(LEFT(A42,2),Arrays!$A$2:$D$8,3,FALSE)</f>
        <v>Global Southern Ocean</v>
      </c>
      <c r="G42" s="14"/>
      <c r="H42" s="9" t="str">
        <f t="shared" si="0"/>
        <v>Global Southern Ocean</v>
      </c>
    </row>
    <row r="43" spans="1:9">
      <c r="A43" t="s">
        <v>227</v>
      </c>
      <c r="B43" t="s">
        <v>463</v>
      </c>
      <c r="C43" t="s">
        <v>442</v>
      </c>
      <c r="D43" t="s">
        <v>226</v>
      </c>
      <c r="E43" s="9" t="str">
        <f>VLOOKUP(LEFT(A43,4),Sites!$A$2:$E$32,5,FALSE)</f>
        <v>Global Southern Ocean Subsurface</v>
      </c>
      <c r="F43" s="9" t="str">
        <f>VLOOKUP(LEFT(A43,2),Arrays!$A$2:$D$8,3,FALSE)</f>
        <v>Global Southern Ocean</v>
      </c>
      <c r="G43" s="14"/>
      <c r="H43" s="9" t="str">
        <f t="shared" si="0"/>
        <v>Global Southern Ocean</v>
      </c>
    </row>
    <row r="44" spans="1:9">
      <c r="A44" t="s">
        <v>229</v>
      </c>
      <c r="B44" t="s">
        <v>464</v>
      </c>
      <c r="C44" t="s">
        <v>461</v>
      </c>
      <c r="D44" t="s">
        <v>228</v>
      </c>
      <c r="E44" s="9" t="str">
        <f>VLOOKUP(LEFT(A44,4),Sites!$A$2:$E$32,5,FALSE)</f>
        <v>Global Southern Ocean Mesoscale</v>
      </c>
      <c r="F44" s="9" t="str">
        <f>VLOOKUP(LEFT(A44,2),Arrays!$A$2:$D$8,3,FALSE)</f>
        <v>Global Southern Ocean</v>
      </c>
      <c r="G44" s="14"/>
      <c r="H44" s="9" t="str">
        <f t="shared" si="0"/>
        <v>Global Southern Ocean</v>
      </c>
    </row>
    <row r="45" spans="1:9">
      <c r="A45" t="s">
        <v>231</v>
      </c>
      <c r="B45" t="s">
        <v>465</v>
      </c>
      <c r="C45" t="s">
        <v>461</v>
      </c>
      <c r="D45" t="s">
        <v>230</v>
      </c>
      <c r="E45" s="9" t="str">
        <f>VLOOKUP(LEFT(A45,4),Sites!$A$2:$E$32,5,FALSE)</f>
        <v>Global Southern Ocean Mesoscale</v>
      </c>
      <c r="F45" s="9" t="str">
        <f>VLOOKUP(LEFT(A45,2),Arrays!$A$2:$D$8,3,FALSE)</f>
        <v>Global Southern Ocean</v>
      </c>
      <c r="G45" s="14"/>
      <c r="H45" s="9" t="str">
        <f t="shared" si="0"/>
        <v>Global Southern Ocean</v>
      </c>
    </row>
    <row r="46" spans="1:9">
      <c r="A46" t="s">
        <v>273</v>
      </c>
      <c r="B46" t="s">
        <v>449</v>
      </c>
      <c r="C46" t="s">
        <v>450</v>
      </c>
      <c r="D46" t="s">
        <v>271</v>
      </c>
      <c r="E46" s="9" t="str">
        <f>VLOOKUP(LEFT(A46,4),Sites!$A$2:$E$32,5,FALSE)</f>
        <v>Global Southern Ocean Mobile Assets</v>
      </c>
      <c r="F46" s="9" t="str">
        <f>VLOOKUP(LEFT(A46,2),Arrays!$A$2:$D$8,3,FALSE)</f>
        <v>Global Southern Ocean</v>
      </c>
      <c r="G46" s="14" t="s">
        <v>1058</v>
      </c>
      <c r="H46" s="9" t="str">
        <f t="shared" si="0"/>
        <v>Global Southern Ocean Mobile Zone</v>
      </c>
    </row>
    <row r="47" spans="1:9">
      <c r="A47" t="s">
        <v>1093</v>
      </c>
      <c r="B47" t="s">
        <v>1094</v>
      </c>
      <c r="C47" s="3" t="s">
        <v>1095</v>
      </c>
      <c r="E47" s="9" t="str">
        <f>VLOOKUP(LEFT(A47,4),Sites!$A$2:$E$32,5,FALSE)</f>
        <v>Regional Shore Infrastructure</v>
      </c>
      <c r="F47" s="9" t="str">
        <f>VLOOKUP(LEFT(A47,2),Arrays!$A$2:$D$8,3,FALSE)</f>
        <v>Regional</v>
      </c>
      <c r="G47" s="14" t="s">
        <v>1077</v>
      </c>
      <c r="H47" s="9" t="str">
        <f t="shared" si="0"/>
        <v>Regional Pacific City</v>
      </c>
      <c r="I47" t="s">
        <v>718</v>
      </c>
    </row>
    <row r="48" spans="1:9">
      <c r="A48" t="s">
        <v>285</v>
      </c>
      <c r="B48" t="s">
        <v>466</v>
      </c>
      <c r="C48" t="s">
        <v>439</v>
      </c>
      <c r="D48" t="s">
        <v>284</v>
      </c>
      <c r="E48" s="9" t="str">
        <f>VLOOKUP(LEFT(A48,4),Sites!$A$2:$E$32,5,FALSE)</f>
        <v>Regional Hydrate Ridge</v>
      </c>
      <c r="F48" s="9" t="str">
        <f>VLOOKUP(LEFT(A48,2),Arrays!$A$2:$D$8,3,FALSE)</f>
        <v>Regional</v>
      </c>
      <c r="G48" s="14" t="s">
        <v>289</v>
      </c>
      <c r="H48" s="9" t="str">
        <f t="shared" si="0"/>
        <v>Regional Slope Base</v>
      </c>
    </row>
    <row r="49" spans="1:9">
      <c r="A49" t="s">
        <v>290</v>
      </c>
      <c r="B49" t="s">
        <v>467</v>
      </c>
      <c r="C49" t="s">
        <v>439</v>
      </c>
      <c r="D49" t="s">
        <v>289</v>
      </c>
      <c r="E49" s="9" t="str">
        <f>VLOOKUP(LEFT(A49,4),Sites!$A$2:$E$32,5,FALSE)</f>
        <v>Regional Hydrate Ridge</v>
      </c>
      <c r="F49" s="9" t="str">
        <f>VLOOKUP(LEFT(A49,2),Arrays!$A$2:$D$8,3,FALSE)</f>
        <v>Regional</v>
      </c>
      <c r="G49" s="14" t="s">
        <v>1070</v>
      </c>
      <c r="H49" s="9" t="str">
        <f t="shared" si="0"/>
        <v>Regional Slope Base</v>
      </c>
    </row>
    <row r="50" spans="1:9">
      <c r="A50" t="s">
        <v>294</v>
      </c>
      <c r="B50" t="s">
        <v>468</v>
      </c>
      <c r="C50" t="s">
        <v>439</v>
      </c>
      <c r="D50" t="s">
        <v>293</v>
      </c>
      <c r="E50" s="9" t="str">
        <f>VLOOKUP(LEFT(A50,4),Sites!$A$2:$E$32,5,FALSE)</f>
        <v>Regional Hydrate Ridge</v>
      </c>
      <c r="F50" s="9" t="str">
        <f>VLOOKUP(LEFT(A50,2),Arrays!$A$2:$D$8,3,FALSE)</f>
        <v>Regional</v>
      </c>
      <c r="G50" s="12" t="s">
        <v>293</v>
      </c>
      <c r="H50" s="9" t="str">
        <f t="shared" si="0"/>
        <v>Regional Southern Hydrate Summit 1</v>
      </c>
    </row>
    <row r="51" spans="1:9">
      <c r="A51" t="s">
        <v>296</v>
      </c>
      <c r="B51" t="s">
        <v>469</v>
      </c>
      <c r="C51" t="s">
        <v>439</v>
      </c>
      <c r="D51" t="s">
        <v>295</v>
      </c>
      <c r="E51" s="9" t="str">
        <f>VLOOKUP(LEFT(A51,4),Sites!$A$2:$E$32,5,FALSE)</f>
        <v>Regional Hydrate Ridge</v>
      </c>
      <c r="F51" s="9" t="str">
        <f>VLOOKUP(LEFT(A51,2),Arrays!$A$2:$D$8,3,FALSE)</f>
        <v>Regional</v>
      </c>
      <c r="G51" s="12" t="s">
        <v>295</v>
      </c>
      <c r="H51" s="9" t="str">
        <f t="shared" si="0"/>
        <v>Regional Southern Hydrate Summit 2</v>
      </c>
    </row>
    <row r="52" spans="1:9">
      <c r="A52" t="s">
        <v>298</v>
      </c>
      <c r="B52" t="s">
        <v>470</v>
      </c>
      <c r="C52" t="s">
        <v>461</v>
      </c>
      <c r="D52" t="s">
        <v>297</v>
      </c>
      <c r="E52" s="9" t="str">
        <f>VLOOKUP(LEFT(A52,4),Sites!$A$2:$E$32,5,FALSE)</f>
        <v>Regional Axial</v>
      </c>
      <c r="F52" s="9" t="str">
        <f>VLOOKUP(LEFT(A52,2),Arrays!$A$2:$D$8,3,FALSE)</f>
        <v>Regional</v>
      </c>
      <c r="G52" s="14" t="s">
        <v>297</v>
      </c>
      <c r="H52" s="9" t="str">
        <f t="shared" si="0"/>
        <v>Regional Ashes</v>
      </c>
    </row>
    <row r="53" spans="1:9">
      <c r="A53" t="s">
        <v>302</v>
      </c>
      <c r="B53" t="s">
        <v>471</v>
      </c>
      <c r="C53" t="s">
        <v>461</v>
      </c>
      <c r="D53" t="s">
        <v>301</v>
      </c>
      <c r="E53" s="9" t="str">
        <f>VLOOKUP(LEFT(A53,4),Sites!$A$2:$E$32,5,FALSE)</f>
        <v>Regional Axial</v>
      </c>
      <c r="F53" s="9" t="str">
        <f>VLOOKUP(LEFT(A53,2),Arrays!$A$2:$D$8,3,FALSE)</f>
        <v>Regional</v>
      </c>
      <c r="G53" s="14" t="s">
        <v>301</v>
      </c>
      <c r="H53" s="9" t="str">
        <f t="shared" si="0"/>
        <v>Regional Axial Base</v>
      </c>
    </row>
    <row r="54" spans="1:9">
      <c r="A54" t="s">
        <v>304</v>
      </c>
      <c r="B54" t="s">
        <v>472</v>
      </c>
      <c r="C54" t="s">
        <v>461</v>
      </c>
      <c r="D54" t="s">
        <v>303</v>
      </c>
      <c r="E54" s="9" t="str">
        <f>VLOOKUP(LEFT(A54,4),Sites!$A$2:$E$32,5,FALSE)</f>
        <v>Regional Axial</v>
      </c>
      <c r="F54" s="9" t="str">
        <f>VLOOKUP(LEFT(A54,2),Arrays!$A$2:$D$8,3,FALSE)</f>
        <v>Regional</v>
      </c>
      <c r="G54" s="14" t="s">
        <v>303</v>
      </c>
      <c r="H54" s="9" t="str">
        <f t="shared" si="0"/>
        <v>Regional Axial Mooring</v>
      </c>
    </row>
    <row r="55" spans="1:9">
      <c r="A55" t="s">
        <v>306</v>
      </c>
      <c r="B55" t="s">
        <v>473</v>
      </c>
      <c r="C55" t="s">
        <v>461</v>
      </c>
      <c r="D55" t="s">
        <v>305</v>
      </c>
      <c r="E55" s="9" t="str">
        <f>VLOOKUP(LEFT(A55,4),Sites!$A$2:$E$32,5,FALSE)</f>
        <v>Regional Axial</v>
      </c>
      <c r="F55" s="9" t="str">
        <f>VLOOKUP(LEFT(A55,2),Arrays!$A$2:$D$8,3,FALSE)</f>
        <v>Regional</v>
      </c>
      <c r="G55" s="14" t="s">
        <v>305</v>
      </c>
      <c r="H55" s="9" t="str">
        <f t="shared" si="0"/>
        <v>Regional Central Caldera</v>
      </c>
    </row>
    <row r="56" spans="1:9">
      <c r="A56" t="s">
        <v>308</v>
      </c>
      <c r="B56" t="s">
        <v>474</v>
      </c>
      <c r="C56" t="s">
        <v>461</v>
      </c>
      <c r="D56" t="s">
        <v>307</v>
      </c>
      <c r="E56" s="9" t="str">
        <f>VLOOKUP(LEFT(A56,4),Sites!$A$2:$E$32,5,FALSE)</f>
        <v>Regional Axial</v>
      </c>
      <c r="F56" s="9" t="str">
        <f>VLOOKUP(LEFT(A56,2),Arrays!$A$2:$D$8,3,FALSE)</f>
        <v>Regional</v>
      </c>
      <c r="G56" s="14" t="s">
        <v>307</v>
      </c>
      <c r="H56" s="9" t="str">
        <f t="shared" si="0"/>
        <v>Regional Eastern Caldera</v>
      </c>
    </row>
    <row r="57" spans="1:9">
      <c r="A57" t="s">
        <v>310</v>
      </c>
      <c r="B57" t="s">
        <v>475</v>
      </c>
      <c r="C57" t="s">
        <v>461</v>
      </c>
      <c r="D57" t="s">
        <v>309</v>
      </c>
      <c r="E57" s="9" t="str">
        <f>VLOOKUP(LEFT(A57,4),Sites!$A$2:$E$32,5,FALSE)</f>
        <v>Regional Axial</v>
      </c>
      <c r="F57" s="9" t="str">
        <f>VLOOKUP(LEFT(A57,2),Arrays!$A$2:$D$8,3,FALSE)</f>
        <v>Regional</v>
      </c>
      <c r="G57" s="14" t="s">
        <v>309</v>
      </c>
      <c r="H57" s="9" t="str">
        <f t="shared" si="0"/>
        <v>Regional International District 1</v>
      </c>
    </row>
    <row r="58" spans="1:9">
      <c r="A58" t="s">
        <v>312</v>
      </c>
      <c r="B58" t="s">
        <v>476</v>
      </c>
      <c r="C58" t="s">
        <v>461</v>
      </c>
      <c r="D58" t="s">
        <v>311</v>
      </c>
      <c r="E58" s="9" t="str">
        <f>VLOOKUP(LEFT(A58,4),Sites!$A$2:$E$32,5,FALSE)</f>
        <v>Regional Axial</v>
      </c>
      <c r="F58" s="9" t="str">
        <f>VLOOKUP(LEFT(A58,2),Arrays!$A$2:$D$8,3,FALSE)</f>
        <v>Regional</v>
      </c>
      <c r="G58" s="14" t="s">
        <v>311</v>
      </c>
      <c r="H58" s="9" t="str">
        <f t="shared" si="0"/>
        <v>Regional International District 2</v>
      </c>
    </row>
    <row r="59" spans="1:9">
      <c r="A59" t="s">
        <v>719</v>
      </c>
      <c r="B59" t="s">
        <v>720</v>
      </c>
      <c r="C59" s="3" t="s">
        <v>450</v>
      </c>
      <c r="E59" s="9" t="str">
        <f>VLOOKUP(LEFT(A59,4),Sites!$A$2:$E$32,5,FALSE)</f>
        <v>Regional Mid Plate</v>
      </c>
      <c r="F59" s="9" t="str">
        <f>VLOOKUP(LEFT(A59,2),Arrays!$A$2:$D$8,3,FALSE)</f>
        <v>Regional</v>
      </c>
      <c r="G59" s="14" t="s">
        <v>717</v>
      </c>
      <c r="H59" s="9" t="str">
        <f t="shared" si="0"/>
        <v>Regional Mid Plate</v>
      </c>
      <c r="I59" t="s">
        <v>718</v>
      </c>
    </row>
  </sheetData>
  <sortState ref="A2:H57">
    <sortCondition ref="A2:A5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5"/>
  <sheetViews>
    <sheetView tabSelected="1" topLeftCell="A130" workbookViewId="0">
      <selection activeCell="P163" sqref="P163"/>
    </sheetView>
  </sheetViews>
  <sheetFormatPr baseColWidth="10" defaultRowHeight="15" x14ac:dyDescent="0"/>
  <cols>
    <col min="1" max="1" width="11.1640625" customWidth="1"/>
    <col min="2" max="2" width="5.5" customWidth="1"/>
    <col min="3" max="3" width="5.6640625" style="29" customWidth="1"/>
    <col min="4" max="4" width="17.33203125" customWidth="1"/>
    <col min="5" max="5" width="18" bestFit="1" customWidth="1"/>
    <col min="6" max="6" width="18.1640625" customWidth="1"/>
    <col min="7" max="7" width="19" style="3" customWidth="1"/>
    <col min="8" max="8" width="6.5" customWidth="1"/>
    <col min="9" max="9" width="29" customWidth="1"/>
    <col min="10" max="10" width="11.1640625" style="5" customWidth="1"/>
    <col min="11" max="11" width="34.5" customWidth="1"/>
    <col min="12" max="12" width="32" customWidth="1"/>
    <col min="13" max="13" width="14.5" customWidth="1"/>
    <col min="14" max="14" width="14.6640625" customWidth="1"/>
    <col min="15" max="15" width="6.83203125" customWidth="1"/>
    <col min="16" max="16" width="6.5" customWidth="1"/>
    <col min="17" max="17" width="28.83203125" style="7" customWidth="1"/>
    <col min="18" max="18" width="11.33203125" style="23" customWidth="1"/>
    <col min="19" max="19" width="10.83203125" style="23" customWidth="1"/>
    <col min="20" max="20" width="15.83203125" customWidth="1"/>
    <col min="22" max="22" width="17.33203125" customWidth="1"/>
  </cols>
  <sheetData>
    <row r="1" spans="1:23">
      <c r="A1" s="1" t="s">
        <v>101</v>
      </c>
      <c r="B1" s="1" t="s">
        <v>1071</v>
      </c>
      <c r="C1" s="28" t="s">
        <v>561</v>
      </c>
      <c r="D1" s="1" t="s">
        <v>99</v>
      </c>
      <c r="E1" s="1" t="s">
        <v>324</v>
      </c>
      <c r="F1" s="1" t="s">
        <v>0</v>
      </c>
      <c r="G1" s="4" t="s">
        <v>325</v>
      </c>
      <c r="H1" s="1" t="s">
        <v>326</v>
      </c>
      <c r="I1" s="1" t="s">
        <v>327</v>
      </c>
      <c r="J1" s="6" t="s">
        <v>642</v>
      </c>
      <c r="K1" s="1" t="s">
        <v>1061</v>
      </c>
      <c r="L1" s="1" t="s">
        <v>633</v>
      </c>
      <c r="M1" s="1" t="s">
        <v>1</v>
      </c>
      <c r="N1" s="1" t="s">
        <v>2</v>
      </c>
      <c r="O1" s="1" t="s">
        <v>3</v>
      </c>
      <c r="P1" s="1" t="s">
        <v>1090</v>
      </c>
      <c r="Q1" s="8" t="s">
        <v>635</v>
      </c>
      <c r="R1" s="18" t="s">
        <v>837</v>
      </c>
      <c r="S1" s="18" t="s">
        <v>724</v>
      </c>
      <c r="T1" s="1" t="s">
        <v>851</v>
      </c>
      <c r="U1" s="26" t="s">
        <v>842</v>
      </c>
      <c r="V1" s="16" t="s">
        <v>1107</v>
      </c>
      <c r="W1" s="26" t="s">
        <v>721</v>
      </c>
    </row>
    <row r="2" spans="1:23">
      <c r="A2" t="s">
        <v>111</v>
      </c>
      <c r="B2" t="s">
        <v>827</v>
      </c>
      <c r="C2" s="29">
        <v>1</v>
      </c>
      <c r="D2" t="s">
        <v>4</v>
      </c>
      <c r="F2" t="s">
        <v>4</v>
      </c>
      <c r="G2" s="3" t="str">
        <f t="shared" ref="G2:G37" si="0">MID(D2,10,2)</f>
        <v>LM</v>
      </c>
      <c r="H2" t="str">
        <f t="shared" ref="H2:H37" si="1">MID(D2,12,3)</f>
        <v>001</v>
      </c>
      <c r="I2" t="str">
        <f>VLOOKUP(G2,NTypes!A$2:B$31,2,FALSE)</f>
        <v>Low Power Surface Mooring</v>
      </c>
      <c r="K2" t="str">
        <f>VLOOKUP(A2,Subsites!A$2:H$59,8,FALSE)</f>
        <v>Coastal Endurance Oregon Inshore</v>
      </c>
      <c r="L2" t="str">
        <f>I2 &amp; IF(ISBLANK(J2),""," " &amp; J2)</f>
        <v>Low Power Surface Mooring</v>
      </c>
      <c r="M2" t="s">
        <v>5</v>
      </c>
      <c r="N2" t="s">
        <v>6</v>
      </c>
      <c r="O2" t="s">
        <v>7</v>
      </c>
      <c r="R2" s="19">
        <v>41572</v>
      </c>
      <c r="S2" s="19">
        <v>41575</v>
      </c>
      <c r="T2" t="s">
        <v>852</v>
      </c>
    </row>
    <row r="3" spans="1:23">
      <c r="A3" t="s">
        <v>111</v>
      </c>
      <c r="D3" t="s">
        <v>329</v>
      </c>
      <c r="E3" t="s">
        <v>4</v>
      </c>
      <c r="F3" t="s">
        <v>4</v>
      </c>
      <c r="G3" s="3" t="str">
        <f t="shared" si="0"/>
        <v>MF</v>
      </c>
      <c r="H3" t="str">
        <f t="shared" si="1"/>
        <v>004</v>
      </c>
      <c r="I3" t="str">
        <f>VLOOKUP(G3,NTypes!A$2:B$31,2,FALSE)</f>
        <v>Multi-Function Node</v>
      </c>
      <c r="J3" s="5" t="str">
        <f t="shared" ref="J3:J37" si="2">H3</f>
        <v>004</v>
      </c>
      <c r="K3" t="str">
        <f>VLOOKUP(A3,Subsites!A$2:H$59,8,FALSE)</f>
        <v>Coastal Endurance Oregon Inshore</v>
      </c>
      <c r="L3" t="str">
        <f t="shared" ref="L3:L70" si="3">I3 &amp; " " &amp; J3</f>
        <v>Multi-Function Node 004</v>
      </c>
      <c r="M3" t="s">
        <v>5</v>
      </c>
      <c r="N3" t="s">
        <v>6</v>
      </c>
      <c r="O3" t="s">
        <v>7</v>
      </c>
      <c r="R3" s="19">
        <v>41572</v>
      </c>
      <c r="S3" s="19">
        <v>41575</v>
      </c>
      <c r="T3" t="s">
        <v>852</v>
      </c>
    </row>
    <row r="4" spans="1:23">
      <c r="A4" t="s">
        <v>111</v>
      </c>
      <c r="D4" t="s">
        <v>330</v>
      </c>
      <c r="E4" t="s">
        <v>4</v>
      </c>
      <c r="F4" t="s">
        <v>4</v>
      </c>
      <c r="G4" s="3" t="str">
        <f t="shared" si="0"/>
        <v>MF</v>
      </c>
      <c r="H4" t="str">
        <f t="shared" si="1"/>
        <v>005</v>
      </c>
      <c r="I4" t="str">
        <f>VLOOKUP(G4,NTypes!A$2:B$31,2,FALSE)</f>
        <v>Multi-Function Node</v>
      </c>
      <c r="J4" s="5" t="str">
        <f t="shared" si="2"/>
        <v>005</v>
      </c>
      <c r="K4" t="str">
        <f>VLOOKUP(A4,Subsites!A$2:H$59,8,FALSE)</f>
        <v>Coastal Endurance Oregon Inshore</v>
      </c>
      <c r="L4" t="str">
        <f t="shared" si="3"/>
        <v>Multi-Function Node 005</v>
      </c>
      <c r="M4" t="s">
        <v>5</v>
      </c>
      <c r="N4" t="s">
        <v>6</v>
      </c>
      <c r="O4" t="s">
        <v>7</v>
      </c>
      <c r="R4" s="19">
        <v>41572</v>
      </c>
      <c r="S4" s="19">
        <v>41575</v>
      </c>
      <c r="T4" t="s">
        <v>852</v>
      </c>
    </row>
    <row r="5" spans="1:23">
      <c r="A5" t="s">
        <v>111</v>
      </c>
      <c r="D5" t="s">
        <v>331</v>
      </c>
      <c r="E5" t="s">
        <v>4</v>
      </c>
      <c r="F5" t="s">
        <v>4</v>
      </c>
      <c r="G5" s="3" t="str">
        <f t="shared" si="0"/>
        <v>RI</v>
      </c>
      <c r="H5" t="str">
        <f t="shared" si="1"/>
        <v>002</v>
      </c>
      <c r="I5" t="str">
        <f>VLOOKUP(G5,NTypes!A$2:B$31,2,FALSE)</f>
        <v>Mooring Riser</v>
      </c>
      <c r="J5" s="5" t="str">
        <f t="shared" si="2"/>
        <v>002</v>
      </c>
      <c r="K5" t="str">
        <f>VLOOKUP(A5,Subsites!A$2:H$59,8,FALSE)</f>
        <v>Coastal Endurance Oregon Inshore</v>
      </c>
      <c r="L5" t="str">
        <f t="shared" si="3"/>
        <v>Mooring Riser 002</v>
      </c>
      <c r="M5" t="s">
        <v>5</v>
      </c>
      <c r="N5" t="s">
        <v>6</v>
      </c>
      <c r="O5" t="s">
        <v>7</v>
      </c>
      <c r="R5" s="19">
        <v>41572</v>
      </c>
      <c r="S5" s="19">
        <v>41575</v>
      </c>
      <c r="T5" t="s">
        <v>852</v>
      </c>
    </row>
    <row r="6" spans="1:23">
      <c r="A6" t="s">
        <v>111</v>
      </c>
      <c r="D6" t="s">
        <v>332</v>
      </c>
      <c r="E6" t="s">
        <v>4</v>
      </c>
      <c r="F6" t="s">
        <v>4</v>
      </c>
      <c r="G6" s="3" t="str">
        <f t="shared" si="0"/>
        <v>RI</v>
      </c>
      <c r="H6" t="str">
        <f t="shared" si="1"/>
        <v>003</v>
      </c>
      <c r="I6" t="str">
        <f>VLOOKUP(G6,NTypes!A$2:B$31,2,FALSE)</f>
        <v>Mooring Riser</v>
      </c>
      <c r="J6" s="5" t="str">
        <f t="shared" si="2"/>
        <v>003</v>
      </c>
      <c r="K6" t="str">
        <f>VLOOKUP(A6,Subsites!A$2:H$59,8,FALSE)</f>
        <v>Coastal Endurance Oregon Inshore</v>
      </c>
      <c r="L6" t="str">
        <f t="shared" si="3"/>
        <v>Mooring Riser 003</v>
      </c>
      <c r="M6" t="s">
        <v>5</v>
      </c>
      <c r="N6" t="s">
        <v>6</v>
      </c>
      <c r="O6" t="s">
        <v>7</v>
      </c>
      <c r="R6" s="19">
        <v>41572</v>
      </c>
      <c r="S6" s="19">
        <v>41575</v>
      </c>
      <c r="T6" t="s">
        <v>852</v>
      </c>
    </row>
    <row r="7" spans="1:23">
      <c r="A7" t="s">
        <v>111</v>
      </c>
      <c r="D7" t="s">
        <v>333</v>
      </c>
      <c r="E7" t="s">
        <v>4</v>
      </c>
      <c r="F7" t="s">
        <v>4</v>
      </c>
      <c r="G7" s="3" t="str">
        <f t="shared" si="0"/>
        <v>SB</v>
      </c>
      <c r="H7" t="str">
        <f t="shared" si="1"/>
        <v>001</v>
      </c>
      <c r="I7" t="str">
        <f>VLOOKUP(G7,NTypes!A$2:B$31,2,FALSE)</f>
        <v>Surface Buoy</v>
      </c>
      <c r="J7" s="5" t="str">
        <f t="shared" si="2"/>
        <v>001</v>
      </c>
      <c r="K7" t="str">
        <f>VLOOKUP(A7,Subsites!A$2:H$59,8,FALSE)</f>
        <v>Coastal Endurance Oregon Inshore</v>
      </c>
      <c r="L7" t="str">
        <f t="shared" si="3"/>
        <v>Surface Buoy 001</v>
      </c>
      <c r="M7" t="s">
        <v>5</v>
      </c>
      <c r="N7" t="s">
        <v>6</v>
      </c>
      <c r="O7" t="s">
        <v>7</v>
      </c>
      <c r="R7" s="19">
        <v>41572</v>
      </c>
      <c r="S7" s="19">
        <v>41575</v>
      </c>
      <c r="T7" t="s">
        <v>852</v>
      </c>
    </row>
    <row r="8" spans="1:23">
      <c r="A8" t="s">
        <v>120</v>
      </c>
      <c r="B8" t="s">
        <v>827</v>
      </c>
      <c r="C8" s="29">
        <v>1</v>
      </c>
      <c r="D8" t="s">
        <v>8</v>
      </c>
      <c r="F8" t="s">
        <v>8</v>
      </c>
      <c r="G8" s="3" t="str">
        <f t="shared" si="0"/>
        <v>CP</v>
      </c>
      <c r="H8" t="str">
        <f t="shared" si="1"/>
        <v>001</v>
      </c>
      <c r="I8" t="str">
        <f>VLOOKUP(G8,NTypes!A$2:B$31,2,FALSE)</f>
        <v>Surface Piercing Profiler Mooring</v>
      </c>
      <c r="K8" t="str">
        <f>VLOOKUP(A8,Subsites!A$2:H$59,8,FALSE)</f>
        <v>Coastal Endurance Oregon Inshore</v>
      </c>
      <c r="L8" t="str">
        <f>I8 &amp; IF(ISBLANK(J8),""," " &amp; J8)</f>
        <v>Surface Piercing Profiler Mooring</v>
      </c>
      <c r="M8" t="s">
        <v>9</v>
      </c>
      <c r="N8" t="s">
        <v>6</v>
      </c>
      <c r="O8" t="s">
        <v>7</v>
      </c>
      <c r="R8" s="19"/>
      <c r="S8" s="19"/>
    </row>
    <row r="9" spans="1:23">
      <c r="A9" t="s">
        <v>120</v>
      </c>
      <c r="D9" t="s">
        <v>334</v>
      </c>
      <c r="E9" t="s">
        <v>8</v>
      </c>
      <c r="F9" t="s">
        <v>8</v>
      </c>
      <c r="G9" s="3" t="str">
        <f t="shared" si="0"/>
        <v>SP</v>
      </c>
      <c r="H9" t="str">
        <f t="shared" si="1"/>
        <v>001</v>
      </c>
      <c r="I9" t="str">
        <f>VLOOKUP(G9,NTypes!A$2:B$31,2,FALSE)</f>
        <v>Surface-Piercing Profiler</v>
      </c>
      <c r="J9" s="5" t="str">
        <f t="shared" si="2"/>
        <v>001</v>
      </c>
      <c r="K9" t="str">
        <f>VLOOKUP(A9,Subsites!A$2:H$59,8,FALSE)</f>
        <v>Coastal Endurance Oregon Inshore</v>
      </c>
      <c r="L9" t="str">
        <f t="shared" si="3"/>
        <v>Surface-Piercing Profiler 001</v>
      </c>
      <c r="M9" t="s">
        <v>9</v>
      </c>
      <c r="N9" t="s">
        <v>6</v>
      </c>
      <c r="O9" t="s">
        <v>7</v>
      </c>
      <c r="R9" s="19"/>
      <c r="S9" s="19"/>
    </row>
    <row r="10" spans="1:23">
      <c r="A10" t="s">
        <v>124</v>
      </c>
      <c r="B10" t="s">
        <v>827</v>
      </c>
      <c r="C10" s="29">
        <v>1</v>
      </c>
      <c r="D10" t="s">
        <v>10</v>
      </c>
      <c r="E10" t="s">
        <v>328</v>
      </c>
      <c r="F10" t="s">
        <v>10</v>
      </c>
      <c r="G10" s="3" t="str">
        <f t="shared" si="0"/>
        <v>BP</v>
      </c>
      <c r="H10" t="str">
        <f t="shared" si="1"/>
        <v>001</v>
      </c>
      <c r="I10" t="str">
        <f>VLOOKUP(G10,NTypes!A$2:B$31,2,FALSE)</f>
        <v>Benthic Experiment Package</v>
      </c>
      <c r="K10" t="str">
        <f>VLOOKUP(A10,Subsites!A$2:H$59,8,FALSE)</f>
        <v>Coastal Endurance Oregon Shelf</v>
      </c>
      <c r="L10" t="str">
        <f>I10 &amp; IF(ISBLANK(J10),""," " &amp; J10)</f>
        <v>Benthic Experiment Package</v>
      </c>
      <c r="M10" t="s">
        <v>11</v>
      </c>
      <c r="N10" t="s">
        <v>12</v>
      </c>
      <c r="O10" t="s">
        <v>7</v>
      </c>
      <c r="R10" s="20">
        <v>41487</v>
      </c>
      <c r="S10" s="20">
        <v>41151</v>
      </c>
      <c r="T10" t="s">
        <v>852</v>
      </c>
    </row>
    <row r="11" spans="1:23">
      <c r="A11" t="s">
        <v>124</v>
      </c>
      <c r="B11" t="s">
        <v>827</v>
      </c>
      <c r="C11" s="29">
        <v>1</v>
      </c>
      <c r="D11" t="s">
        <v>1087</v>
      </c>
      <c r="F11" t="s">
        <v>1087</v>
      </c>
      <c r="G11" s="17" t="str">
        <f t="shared" si="0"/>
        <v>PN</v>
      </c>
      <c r="H11" t="str">
        <f t="shared" si="1"/>
        <v>01D</v>
      </c>
      <c r="I11" t="str">
        <f>VLOOKUP(G11,NTypes!A$2:B$31,2,FALSE)</f>
        <v>Primary Node</v>
      </c>
      <c r="J11" s="5" t="str">
        <f t="shared" si="2"/>
        <v>01D</v>
      </c>
      <c r="K11" t="str">
        <f>VLOOKUP(A11,Subsites!A$2:H$59,8,FALSE)</f>
        <v>Coastal Endurance Oregon Shelf</v>
      </c>
      <c r="L11" t="str">
        <f>I11 &amp; IF(ISBLANK(J11),""," " &amp; J11)</f>
        <v>Primary Node 01D</v>
      </c>
      <c r="M11" t="s">
        <v>11</v>
      </c>
      <c r="N11" t="s">
        <v>12</v>
      </c>
      <c r="O11" t="s">
        <v>7</v>
      </c>
      <c r="P11" t="s">
        <v>637</v>
      </c>
      <c r="R11" s="20"/>
      <c r="S11" s="20"/>
      <c r="U11" s="3" t="s">
        <v>846</v>
      </c>
      <c r="V11" t="s">
        <v>1084</v>
      </c>
      <c r="W11" s="3" t="s">
        <v>847</v>
      </c>
    </row>
    <row r="12" spans="1:23">
      <c r="A12" t="s">
        <v>124</v>
      </c>
      <c r="D12" t="s">
        <v>335</v>
      </c>
      <c r="F12" t="s">
        <v>10</v>
      </c>
      <c r="G12" s="17" t="str">
        <f t="shared" si="0"/>
        <v>LJ</v>
      </c>
      <c r="H12" t="str">
        <f t="shared" si="1"/>
        <v>01D</v>
      </c>
      <c r="I12" t="str">
        <f>VLOOKUP(G12,NTypes!A$2:B$31,2,FALSE)</f>
        <v>Low Power JBox</v>
      </c>
      <c r="J12" s="5" t="str">
        <f t="shared" si="2"/>
        <v>01D</v>
      </c>
      <c r="K12" t="str">
        <f>VLOOKUP(A12,Subsites!A$2:H$59,8,FALSE)</f>
        <v>Coastal Endurance Oregon Shelf</v>
      </c>
      <c r="L12" t="str">
        <f t="shared" si="3"/>
        <v>Low Power JBox 01D</v>
      </c>
      <c r="M12" t="s">
        <v>11</v>
      </c>
      <c r="N12" t="s">
        <v>12</v>
      </c>
      <c r="O12" t="s">
        <v>7</v>
      </c>
      <c r="P12" t="s">
        <v>637</v>
      </c>
      <c r="Q12" s="31"/>
      <c r="R12" s="20">
        <v>41487</v>
      </c>
      <c r="S12" s="20">
        <v>41151</v>
      </c>
      <c r="T12" t="s">
        <v>852</v>
      </c>
      <c r="U12" s="3" t="s">
        <v>439</v>
      </c>
      <c r="V12" t="s">
        <v>336</v>
      </c>
      <c r="W12" s="3" t="s">
        <v>450</v>
      </c>
    </row>
    <row r="13" spans="1:23">
      <c r="A13" t="s">
        <v>124</v>
      </c>
      <c r="D13" t="s">
        <v>336</v>
      </c>
      <c r="F13" t="s">
        <v>10</v>
      </c>
      <c r="G13" s="17" t="str">
        <f t="shared" si="0"/>
        <v>MJ</v>
      </c>
      <c r="H13" t="str">
        <f t="shared" si="1"/>
        <v>01C</v>
      </c>
      <c r="I13" t="str">
        <f>VLOOKUP(G13,NTypes!A$2:B$31,2,FALSE)</f>
        <v>Medium Power JBox</v>
      </c>
      <c r="J13" s="5" t="str">
        <f t="shared" si="2"/>
        <v>01C</v>
      </c>
      <c r="K13" t="str">
        <f>VLOOKUP(A13,Subsites!A$2:H$59,8,FALSE)</f>
        <v>Coastal Endurance Oregon Shelf</v>
      </c>
      <c r="L13" t="str">
        <f t="shared" si="3"/>
        <v>Medium Power JBox 01C</v>
      </c>
      <c r="M13" t="s">
        <v>11</v>
      </c>
      <c r="N13" t="s">
        <v>12</v>
      </c>
      <c r="O13" t="s">
        <v>7</v>
      </c>
      <c r="P13" t="s">
        <v>637</v>
      </c>
      <c r="R13" s="20">
        <v>41487</v>
      </c>
      <c r="S13" s="20">
        <v>41151</v>
      </c>
      <c r="T13" t="s">
        <v>852</v>
      </c>
      <c r="U13" s="3" t="s">
        <v>439</v>
      </c>
      <c r="V13" t="s">
        <v>1087</v>
      </c>
      <c r="W13" s="3" t="s">
        <v>442</v>
      </c>
    </row>
    <row r="14" spans="1:23">
      <c r="A14" t="s">
        <v>131</v>
      </c>
      <c r="B14" t="s">
        <v>827</v>
      </c>
      <c r="C14" s="29">
        <v>1</v>
      </c>
      <c r="D14" t="s">
        <v>13</v>
      </c>
      <c r="E14" t="s">
        <v>328</v>
      </c>
      <c r="F14" t="s">
        <v>13</v>
      </c>
      <c r="G14" s="3" t="str">
        <f t="shared" si="0"/>
        <v>SM</v>
      </c>
      <c r="H14" t="str">
        <f t="shared" si="1"/>
        <v>001</v>
      </c>
      <c r="I14" t="str">
        <f>VLOOKUP(G14,NTypes!A$2:B$31,2,FALSE)</f>
        <v>Standard Power Surface Mooring</v>
      </c>
      <c r="K14" t="str">
        <f>VLOOKUP(A14,Subsites!A$2:H$59,8,FALSE)</f>
        <v>Coastal Endurance Oregon Shelf</v>
      </c>
      <c r="L14" t="str">
        <f>I14 &amp; IF(ISBLANK(J14),""," " &amp; J14)</f>
        <v>Standard Power Surface Mooring</v>
      </c>
      <c r="M14" t="s">
        <v>14</v>
      </c>
      <c r="N14" t="s">
        <v>15</v>
      </c>
      <c r="O14" t="s">
        <v>7</v>
      </c>
      <c r="R14" s="19"/>
      <c r="S14" s="19"/>
    </row>
    <row r="15" spans="1:23">
      <c r="A15" t="s">
        <v>131</v>
      </c>
      <c r="D15" t="s">
        <v>337</v>
      </c>
      <c r="E15" t="s">
        <v>13</v>
      </c>
      <c r="F15" t="s">
        <v>13</v>
      </c>
      <c r="G15" s="3" t="str">
        <f t="shared" si="0"/>
        <v>RI</v>
      </c>
      <c r="H15" t="str">
        <f t="shared" si="1"/>
        <v>002</v>
      </c>
      <c r="I15" t="str">
        <f>VLOOKUP(G15,NTypes!A$2:B$31,2,FALSE)</f>
        <v>Mooring Riser</v>
      </c>
      <c r="J15" s="5" t="str">
        <f t="shared" si="2"/>
        <v>002</v>
      </c>
      <c r="K15" t="str">
        <f>VLOOKUP(A15,Subsites!A$2:H$59,8,FALSE)</f>
        <v>Coastal Endurance Oregon Shelf</v>
      </c>
      <c r="L15" t="str">
        <f t="shared" si="3"/>
        <v>Mooring Riser 002</v>
      </c>
      <c r="M15" t="s">
        <v>14</v>
      </c>
      <c r="N15" t="s">
        <v>15</v>
      </c>
      <c r="O15" t="s">
        <v>7</v>
      </c>
      <c r="R15" s="19"/>
      <c r="S15" s="19"/>
    </row>
    <row r="16" spans="1:23">
      <c r="A16" t="s">
        <v>131</v>
      </c>
      <c r="D16" t="s">
        <v>338</v>
      </c>
      <c r="E16" t="s">
        <v>13</v>
      </c>
      <c r="F16" t="s">
        <v>13</v>
      </c>
      <c r="G16" s="3" t="str">
        <f t="shared" si="0"/>
        <v>RI</v>
      </c>
      <c r="H16" t="str">
        <f t="shared" si="1"/>
        <v>003</v>
      </c>
      <c r="I16" t="str">
        <f>VLOOKUP(G16,NTypes!A$2:B$31,2,FALSE)</f>
        <v>Mooring Riser</v>
      </c>
      <c r="J16" s="5" t="str">
        <f t="shared" si="2"/>
        <v>003</v>
      </c>
      <c r="K16" t="str">
        <f>VLOOKUP(A16,Subsites!A$2:H$59,8,FALSE)</f>
        <v>Coastal Endurance Oregon Shelf</v>
      </c>
      <c r="L16" t="str">
        <f t="shared" si="3"/>
        <v>Mooring Riser 003</v>
      </c>
      <c r="M16" t="s">
        <v>14</v>
      </c>
      <c r="N16" t="s">
        <v>15</v>
      </c>
      <c r="O16" t="s">
        <v>7</v>
      </c>
      <c r="R16" s="19"/>
      <c r="S16" s="19"/>
    </row>
    <row r="17" spans="1:23">
      <c r="A17" t="s">
        <v>131</v>
      </c>
      <c r="D17" t="s">
        <v>339</v>
      </c>
      <c r="E17" t="s">
        <v>13</v>
      </c>
      <c r="F17" t="s">
        <v>13</v>
      </c>
      <c r="G17" s="3" t="str">
        <f t="shared" si="0"/>
        <v>SB</v>
      </c>
      <c r="H17" t="str">
        <f t="shared" si="1"/>
        <v>001</v>
      </c>
      <c r="I17" t="str">
        <f>VLOOKUP(G17,NTypes!A$2:B$31,2,FALSE)</f>
        <v>Surface Buoy</v>
      </c>
      <c r="J17" s="5" t="str">
        <f t="shared" si="2"/>
        <v>001</v>
      </c>
      <c r="K17" t="str">
        <f>VLOOKUP(A17,Subsites!A$2:H$59,8,FALSE)</f>
        <v>Coastal Endurance Oregon Shelf</v>
      </c>
      <c r="L17" t="str">
        <f t="shared" si="3"/>
        <v>Surface Buoy 001</v>
      </c>
      <c r="M17" t="s">
        <v>14</v>
      </c>
      <c r="N17" t="s">
        <v>15</v>
      </c>
      <c r="O17" t="s">
        <v>7</v>
      </c>
      <c r="R17" s="19"/>
      <c r="S17" s="19"/>
    </row>
    <row r="18" spans="1:23">
      <c r="A18" t="s">
        <v>137</v>
      </c>
      <c r="B18" t="s">
        <v>827</v>
      </c>
      <c r="C18" s="29">
        <v>1</v>
      </c>
      <c r="D18" t="s">
        <v>16</v>
      </c>
      <c r="E18" t="s">
        <v>328</v>
      </c>
      <c r="F18" t="s">
        <v>16</v>
      </c>
      <c r="G18" s="3" t="str">
        <f t="shared" si="0"/>
        <v>CP</v>
      </c>
      <c r="H18" t="str">
        <f t="shared" si="1"/>
        <v>001</v>
      </c>
      <c r="I18" t="str">
        <f>VLOOKUP(G18,NTypes!A$2:B$31,2,FALSE)</f>
        <v>Surface Piercing Profiler Mooring</v>
      </c>
      <c r="K18" t="str">
        <f>VLOOKUP(A18,Subsites!A$2:H$59,8,FALSE)</f>
        <v>Coastal Endurance Oregon Shelf</v>
      </c>
      <c r="L18" t="str">
        <f>I18 &amp; IF(ISBLANK(J18),""," " &amp; J18)</f>
        <v>Surface Piercing Profiler Mooring</v>
      </c>
      <c r="M18" t="s">
        <v>11</v>
      </c>
      <c r="N18" t="s">
        <v>6</v>
      </c>
      <c r="O18" t="s">
        <v>7</v>
      </c>
      <c r="R18" s="19"/>
      <c r="S18" s="19"/>
    </row>
    <row r="19" spans="1:23">
      <c r="A19" t="s">
        <v>137</v>
      </c>
      <c r="D19" t="s">
        <v>340</v>
      </c>
      <c r="E19" t="s">
        <v>16</v>
      </c>
      <c r="F19" t="s">
        <v>16</v>
      </c>
      <c r="G19" s="3" t="str">
        <f t="shared" si="0"/>
        <v>SP</v>
      </c>
      <c r="H19" t="str">
        <f t="shared" si="1"/>
        <v>001</v>
      </c>
      <c r="I19" t="str">
        <f>VLOOKUP(G19,NTypes!A$2:B$31,2,FALSE)</f>
        <v>Surface-Piercing Profiler</v>
      </c>
      <c r="J19" s="5" t="str">
        <f t="shared" si="2"/>
        <v>001</v>
      </c>
      <c r="K19" t="str">
        <f>VLOOKUP(A19,Subsites!A$2:H$59,8,FALSE)</f>
        <v>Coastal Endurance Oregon Shelf</v>
      </c>
      <c r="L19" t="str">
        <f t="shared" si="3"/>
        <v>Surface-Piercing Profiler 001</v>
      </c>
      <c r="M19" t="s">
        <v>11</v>
      </c>
      <c r="N19" t="s">
        <v>6</v>
      </c>
      <c r="O19" t="s">
        <v>7</v>
      </c>
      <c r="R19" s="19"/>
      <c r="S19" s="19"/>
    </row>
    <row r="20" spans="1:23">
      <c r="A20" t="s">
        <v>139</v>
      </c>
      <c r="B20" t="s">
        <v>827</v>
      </c>
      <c r="C20" s="29">
        <v>1</v>
      </c>
      <c r="D20" t="s">
        <v>17</v>
      </c>
      <c r="E20" t="s">
        <v>328</v>
      </c>
      <c r="F20" t="s">
        <v>17</v>
      </c>
      <c r="G20" s="3" t="str">
        <f t="shared" si="0"/>
        <v>BP</v>
      </c>
      <c r="H20" t="str">
        <f t="shared" si="1"/>
        <v>001</v>
      </c>
      <c r="I20" t="str">
        <f>VLOOKUP(G20,NTypes!A$2:B$31,2,FALSE)</f>
        <v>Benthic Experiment Package</v>
      </c>
      <c r="K20" t="str">
        <f>VLOOKUP(A20,Subsites!A$2:H$59,8,FALSE)</f>
        <v>Coastal Endurance Oregon Offshore</v>
      </c>
      <c r="L20" t="str">
        <f>I20 &amp; IF(ISBLANK(J20),""," " &amp; J20)</f>
        <v>Benthic Experiment Package</v>
      </c>
      <c r="M20" t="s">
        <v>11</v>
      </c>
      <c r="N20" t="s">
        <v>12</v>
      </c>
      <c r="O20" t="s">
        <v>7</v>
      </c>
      <c r="R20" s="20">
        <v>41487</v>
      </c>
      <c r="S20" s="20">
        <v>41151</v>
      </c>
      <c r="T20" t="s">
        <v>852</v>
      </c>
    </row>
    <row r="21" spans="1:23">
      <c r="A21" t="s">
        <v>139</v>
      </c>
      <c r="D21" t="s">
        <v>341</v>
      </c>
      <c r="E21" t="s">
        <v>17</v>
      </c>
      <c r="F21" t="s">
        <v>17</v>
      </c>
      <c r="G21" s="17" t="str">
        <f t="shared" si="0"/>
        <v>LJ</v>
      </c>
      <c r="H21" t="str">
        <f t="shared" si="1"/>
        <v>01C</v>
      </c>
      <c r="I21" t="str">
        <f>VLOOKUP(G21,NTypes!A$2:B$31,2,FALSE)</f>
        <v>Low Power JBox</v>
      </c>
      <c r="J21" s="5" t="str">
        <f t="shared" si="2"/>
        <v>01C</v>
      </c>
      <c r="K21" t="str">
        <f>VLOOKUP(A21,Subsites!A$2:H$59,8,FALSE)</f>
        <v>Coastal Endurance Oregon Offshore</v>
      </c>
      <c r="L21" t="str">
        <f t="shared" si="3"/>
        <v>Low Power JBox 01C</v>
      </c>
      <c r="M21" t="s">
        <v>11</v>
      </c>
      <c r="N21" t="s">
        <v>12</v>
      </c>
      <c r="O21" t="s">
        <v>7</v>
      </c>
      <c r="P21" t="s">
        <v>637</v>
      </c>
      <c r="Q21" s="31" t="s">
        <v>1091</v>
      </c>
      <c r="R21" s="20">
        <v>41487</v>
      </c>
      <c r="S21" s="20">
        <v>41151</v>
      </c>
      <c r="T21" t="s">
        <v>852</v>
      </c>
      <c r="U21" s="3" t="s">
        <v>439</v>
      </c>
      <c r="V21" t="s">
        <v>1081</v>
      </c>
      <c r="W21" s="3" t="s">
        <v>450</v>
      </c>
    </row>
    <row r="22" spans="1:23">
      <c r="A22" t="s">
        <v>277</v>
      </c>
      <c r="B22" t="s">
        <v>827</v>
      </c>
      <c r="C22" s="29">
        <v>1</v>
      </c>
      <c r="D22" t="s">
        <v>1084</v>
      </c>
      <c r="F22" t="s">
        <v>1084</v>
      </c>
      <c r="G22" s="17" t="str">
        <f t="shared" ref="G22:G23" si="4">MID(D22,10,2)</f>
        <v>PN</v>
      </c>
      <c r="H22" t="str">
        <f t="shared" ref="H22:H23" si="5">MID(D22,12,3)</f>
        <v>01C</v>
      </c>
      <c r="I22" t="str">
        <f>VLOOKUP(G22,NTypes!A$2:B$31,2,FALSE)</f>
        <v>Primary Node</v>
      </c>
      <c r="J22" s="5" t="str">
        <f t="shared" ref="J22:J23" si="6">H22</f>
        <v>01C</v>
      </c>
      <c r="K22" t="str">
        <f>VLOOKUP(A22,Subsites!A$2:H$59,8,FALSE)</f>
        <v>Coastal Endurance Oregon Offshore</v>
      </c>
      <c r="L22" t="str">
        <f t="shared" ref="L22:L23" si="7">I22 &amp; " " &amp; J22</f>
        <v>Primary Node 01C</v>
      </c>
      <c r="M22" t="s">
        <v>11</v>
      </c>
      <c r="N22" t="s">
        <v>12</v>
      </c>
      <c r="O22" t="s">
        <v>7</v>
      </c>
      <c r="P22" t="s">
        <v>637</v>
      </c>
      <c r="R22" s="20"/>
      <c r="S22" s="20"/>
      <c r="U22" s="3" t="s">
        <v>846</v>
      </c>
      <c r="V22" t="s">
        <v>1085</v>
      </c>
      <c r="W22" s="3" t="s">
        <v>847</v>
      </c>
    </row>
    <row r="23" spans="1:23">
      <c r="A23" t="s">
        <v>277</v>
      </c>
      <c r="B23" t="s">
        <v>827</v>
      </c>
      <c r="C23" s="29">
        <v>1</v>
      </c>
      <c r="D23" t="s">
        <v>1081</v>
      </c>
      <c r="F23" t="s">
        <v>1081</v>
      </c>
      <c r="G23" s="17" t="str">
        <f t="shared" si="4"/>
        <v>LV</v>
      </c>
      <c r="H23" t="str">
        <f t="shared" si="5"/>
        <v>01C</v>
      </c>
      <c r="I23" t="str">
        <f>VLOOKUP(G23,NTypes!A$2:B$31,2,FALSE)</f>
        <v>Low Voltage Node</v>
      </c>
      <c r="J23" s="5" t="str">
        <f t="shared" si="6"/>
        <v>01C</v>
      </c>
      <c r="K23" t="str">
        <f>VLOOKUP(A23,Subsites!A$2:H$59,8,FALSE)</f>
        <v>Coastal Endurance Oregon Offshore</v>
      </c>
      <c r="L23" t="str">
        <f t="shared" si="7"/>
        <v>Low Voltage Node 01C</v>
      </c>
      <c r="M23" t="s">
        <v>11</v>
      </c>
      <c r="N23" t="s">
        <v>12</v>
      </c>
      <c r="O23" t="s">
        <v>7</v>
      </c>
      <c r="P23" t="s">
        <v>637</v>
      </c>
      <c r="R23" s="20"/>
      <c r="S23" s="20"/>
      <c r="U23" s="3" t="s">
        <v>439</v>
      </c>
      <c r="V23" t="s">
        <v>1084</v>
      </c>
      <c r="W23" s="3" t="s">
        <v>442</v>
      </c>
    </row>
    <row r="24" spans="1:23">
      <c r="A24" t="s">
        <v>277</v>
      </c>
      <c r="C24" s="29">
        <v>1</v>
      </c>
      <c r="D24" t="s">
        <v>63</v>
      </c>
      <c r="E24" t="s">
        <v>328</v>
      </c>
      <c r="F24" t="s">
        <v>63</v>
      </c>
      <c r="G24" s="17" t="str">
        <f t="shared" si="0"/>
        <v>DP</v>
      </c>
      <c r="H24" t="str">
        <f t="shared" si="1"/>
        <v>01B</v>
      </c>
      <c r="I24" t="str">
        <f>VLOOKUP(G24,NTypes!A$2:B$31,2,FALSE)</f>
        <v>Deep Profiler</v>
      </c>
      <c r="J24" s="5" t="str">
        <f t="shared" si="2"/>
        <v>01B</v>
      </c>
      <c r="K24" t="str">
        <f>VLOOKUP(A24,Subsites!A$2:H$59,8,FALSE)</f>
        <v>Coastal Endurance Oregon Offshore</v>
      </c>
      <c r="L24" t="str">
        <f t="shared" ref="L24:L28" si="8">I24 &amp; IF(ISBLANK(J24),""," " &amp; J24)</f>
        <v>Deep Profiler 01B</v>
      </c>
      <c r="M24" t="s">
        <v>64</v>
      </c>
      <c r="N24" t="s">
        <v>12</v>
      </c>
      <c r="O24" t="s">
        <v>7</v>
      </c>
      <c r="P24" t="s">
        <v>637</v>
      </c>
      <c r="Q24" s="31" t="s">
        <v>1115</v>
      </c>
      <c r="R24" s="19"/>
      <c r="S24" s="19"/>
      <c r="U24" s="3"/>
      <c r="V24" t="s">
        <v>1081</v>
      </c>
      <c r="W24" s="3"/>
    </row>
    <row r="25" spans="1:23">
      <c r="A25" t="s">
        <v>277</v>
      </c>
      <c r="C25" s="29">
        <v>1</v>
      </c>
      <c r="D25" t="s">
        <v>65</v>
      </c>
      <c r="E25" t="s">
        <v>328</v>
      </c>
      <c r="F25" t="s">
        <v>65</v>
      </c>
      <c r="G25" s="17" t="str">
        <f t="shared" si="0"/>
        <v>PC</v>
      </c>
      <c r="H25" t="str">
        <f t="shared" si="1"/>
        <v>01B</v>
      </c>
      <c r="I25" t="str">
        <f>VLOOKUP(G25,NTypes!A$2:B$31,2,FALSE)</f>
        <v>200 m Platform</v>
      </c>
      <c r="J25" s="5" t="str">
        <f t="shared" si="2"/>
        <v>01B</v>
      </c>
      <c r="K25" t="str">
        <f>VLOOKUP(A25,Subsites!A$2:H$59,8,FALSE)</f>
        <v>Coastal Endurance Oregon Offshore</v>
      </c>
      <c r="L25" t="str">
        <f t="shared" si="8"/>
        <v>200 m Platform 01B</v>
      </c>
      <c r="M25" t="s">
        <v>11</v>
      </c>
      <c r="N25" t="s">
        <v>12</v>
      </c>
      <c r="O25" t="s">
        <v>7</v>
      </c>
      <c r="P25" t="s">
        <v>637</v>
      </c>
      <c r="R25" s="19"/>
      <c r="S25" s="19"/>
      <c r="U25" s="3" t="s">
        <v>439</v>
      </c>
      <c r="V25" t="s">
        <v>1081</v>
      </c>
      <c r="W25" s="3" t="s">
        <v>442</v>
      </c>
    </row>
    <row r="26" spans="1:23">
      <c r="A26" t="s">
        <v>277</v>
      </c>
      <c r="B26" t="s">
        <v>827</v>
      </c>
      <c r="D26" t="s">
        <v>1114</v>
      </c>
      <c r="E26" t="s">
        <v>65</v>
      </c>
      <c r="F26" t="s">
        <v>65</v>
      </c>
      <c r="G26" s="17" t="str">
        <f t="shared" ref="G26" si="9">MID(D26,10,2)</f>
        <v>SC</v>
      </c>
      <c r="H26" t="str">
        <f t="shared" ref="H26" si="10">MID(D26,12,3)</f>
        <v>01B</v>
      </c>
      <c r="I26" t="str">
        <f>VLOOKUP(G26,NTypes!A$2:B$31,2,FALSE)</f>
        <v>Shallow Profiler</v>
      </c>
      <c r="J26" s="5" t="str">
        <f t="shared" si="2"/>
        <v>01B</v>
      </c>
      <c r="K26" t="str">
        <f>VLOOKUP(A26,Subsites!A$2:H$59,8,FALSE)</f>
        <v>Coastal Endurance Oregon Offshore</v>
      </c>
      <c r="L26" t="str">
        <f t="shared" ref="L26" si="11">I26 &amp; IF(ISBLANK(J26),""," " &amp; J26)</f>
        <v>Shallow Profiler 01B</v>
      </c>
      <c r="M26" t="s">
        <v>67</v>
      </c>
      <c r="N26" t="s">
        <v>12</v>
      </c>
      <c r="O26" t="s">
        <v>7</v>
      </c>
      <c r="P26" t="s">
        <v>637</v>
      </c>
      <c r="R26" s="19"/>
      <c r="S26" s="19"/>
      <c r="U26" s="3" t="s">
        <v>439</v>
      </c>
      <c r="V26" t="s">
        <v>65</v>
      </c>
      <c r="W26" s="3" t="s">
        <v>442</v>
      </c>
    </row>
    <row r="27" spans="1:23">
      <c r="A27" t="s">
        <v>277</v>
      </c>
      <c r="D27" t="s">
        <v>66</v>
      </c>
      <c r="E27" t="s">
        <v>65</v>
      </c>
      <c r="F27" t="s">
        <v>65</v>
      </c>
      <c r="G27" s="17" t="str">
        <f t="shared" si="0"/>
        <v>SF</v>
      </c>
      <c r="H27" t="str">
        <f t="shared" si="1"/>
        <v>01B</v>
      </c>
      <c r="I27" t="str">
        <f>VLOOKUP(G27,NTypes!A$2:B$31,2,FALSE)</f>
        <v>Shallow Profiler Science Float</v>
      </c>
      <c r="J27" s="5" t="str">
        <f t="shared" si="2"/>
        <v>01B</v>
      </c>
      <c r="K27" t="str">
        <f>VLOOKUP(A27,Subsites!A$2:H$59,8,FALSE)</f>
        <v>Coastal Endurance Oregon Offshore</v>
      </c>
      <c r="L27" t="str">
        <f t="shared" si="8"/>
        <v>Shallow Profiler Science Float 01B</v>
      </c>
      <c r="M27" t="s">
        <v>67</v>
      </c>
      <c r="N27" t="s">
        <v>12</v>
      </c>
      <c r="O27" t="s">
        <v>7</v>
      </c>
      <c r="P27" t="s">
        <v>637</v>
      </c>
      <c r="Q27" s="31"/>
      <c r="R27" s="19"/>
      <c r="S27" s="19"/>
      <c r="U27" s="3" t="s">
        <v>439</v>
      </c>
      <c r="V27" t="s">
        <v>1114</v>
      </c>
      <c r="W27" s="3" t="s">
        <v>446</v>
      </c>
    </row>
    <row r="28" spans="1:23">
      <c r="A28" t="s">
        <v>142</v>
      </c>
      <c r="B28" t="s">
        <v>827</v>
      </c>
      <c r="C28" s="29">
        <v>1</v>
      </c>
      <c r="D28" t="s">
        <v>18</v>
      </c>
      <c r="E28" t="s">
        <v>328</v>
      </c>
      <c r="F28" t="s">
        <v>18</v>
      </c>
      <c r="G28" s="3" t="str">
        <f t="shared" si="0"/>
        <v>SM</v>
      </c>
      <c r="H28" t="str">
        <f t="shared" si="1"/>
        <v>001</v>
      </c>
      <c r="I28" t="str">
        <f>VLOOKUP(G28,NTypes!A$2:B$31,2,FALSE)</f>
        <v>Standard Power Surface Mooring</v>
      </c>
      <c r="K28" t="str">
        <f>VLOOKUP(A28,Subsites!A$2:H$59,8,FALSE)</f>
        <v>Coastal Endurance Oregon Offshore</v>
      </c>
      <c r="L28" t="str">
        <f t="shared" si="8"/>
        <v>Standard Power Surface Mooring</v>
      </c>
      <c r="M28" t="s">
        <v>14</v>
      </c>
      <c r="N28" t="s">
        <v>15</v>
      </c>
      <c r="O28" t="s">
        <v>7</v>
      </c>
      <c r="R28" s="19"/>
      <c r="S28" s="19"/>
    </row>
    <row r="29" spans="1:23">
      <c r="A29" t="s">
        <v>142</v>
      </c>
      <c r="D29" t="s">
        <v>342</v>
      </c>
      <c r="E29" t="s">
        <v>18</v>
      </c>
      <c r="F29" t="s">
        <v>18</v>
      </c>
      <c r="G29" s="3" t="str">
        <f t="shared" si="0"/>
        <v>RI</v>
      </c>
      <c r="H29" t="str">
        <f t="shared" si="1"/>
        <v>002</v>
      </c>
      <c r="I29" t="str">
        <f>VLOOKUP(G29,NTypes!A$2:B$31,2,FALSE)</f>
        <v>Mooring Riser</v>
      </c>
      <c r="J29" s="5" t="str">
        <f t="shared" si="2"/>
        <v>002</v>
      </c>
      <c r="K29" t="str">
        <f>VLOOKUP(A29,Subsites!A$2:H$59,8,FALSE)</f>
        <v>Coastal Endurance Oregon Offshore</v>
      </c>
      <c r="L29" t="str">
        <f t="shared" si="3"/>
        <v>Mooring Riser 002</v>
      </c>
      <c r="M29" t="s">
        <v>14</v>
      </c>
      <c r="N29" t="s">
        <v>15</v>
      </c>
      <c r="O29" t="s">
        <v>7</v>
      </c>
      <c r="R29" s="19"/>
      <c r="S29" s="19"/>
    </row>
    <row r="30" spans="1:23">
      <c r="A30" t="s">
        <v>142</v>
      </c>
      <c r="D30" t="s">
        <v>343</v>
      </c>
      <c r="E30" t="s">
        <v>18</v>
      </c>
      <c r="F30" t="s">
        <v>18</v>
      </c>
      <c r="G30" s="3" t="str">
        <f t="shared" si="0"/>
        <v>RI</v>
      </c>
      <c r="H30" t="str">
        <f t="shared" si="1"/>
        <v>003</v>
      </c>
      <c r="I30" t="str">
        <f>VLOOKUP(G30,NTypes!A$2:B$31,2,FALSE)</f>
        <v>Mooring Riser</v>
      </c>
      <c r="J30" s="5" t="str">
        <f t="shared" si="2"/>
        <v>003</v>
      </c>
      <c r="K30" t="str">
        <f>VLOOKUP(A30,Subsites!A$2:H$59,8,FALSE)</f>
        <v>Coastal Endurance Oregon Offshore</v>
      </c>
      <c r="L30" t="str">
        <f t="shared" si="3"/>
        <v>Mooring Riser 003</v>
      </c>
      <c r="M30" t="s">
        <v>14</v>
      </c>
      <c r="N30" t="s">
        <v>15</v>
      </c>
      <c r="O30" t="s">
        <v>7</v>
      </c>
      <c r="R30" s="19"/>
      <c r="S30" s="19"/>
    </row>
    <row r="31" spans="1:23">
      <c r="A31" t="s">
        <v>142</v>
      </c>
      <c r="D31" t="s">
        <v>344</v>
      </c>
      <c r="E31" t="s">
        <v>18</v>
      </c>
      <c r="F31" t="s">
        <v>18</v>
      </c>
      <c r="G31" s="3" t="str">
        <f t="shared" si="0"/>
        <v>SB</v>
      </c>
      <c r="H31" t="str">
        <f t="shared" si="1"/>
        <v>001</v>
      </c>
      <c r="I31" t="str">
        <f>VLOOKUP(G31,NTypes!A$2:B$31,2,FALSE)</f>
        <v>Surface Buoy</v>
      </c>
      <c r="J31" s="5" t="str">
        <f t="shared" si="2"/>
        <v>001</v>
      </c>
      <c r="K31" t="str">
        <f>VLOOKUP(A31,Subsites!A$2:H$59,8,FALSE)</f>
        <v>Coastal Endurance Oregon Offshore</v>
      </c>
      <c r="L31" t="str">
        <f t="shared" si="3"/>
        <v>Surface Buoy 001</v>
      </c>
      <c r="M31" t="s">
        <v>14</v>
      </c>
      <c r="N31" t="s">
        <v>15</v>
      </c>
      <c r="O31" t="s">
        <v>7</v>
      </c>
      <c r="R31" s="19"/>
      <c r="S31" s="19"/>
    </row>
    <row r="32" spans="1:23">
      <c r="A32" t="s">
        <v>234</v>
      </c>
      <c r="B32" s="2"/>
      <c r="C32" s="29">
        <v>1</v>
      </c>
      <c r="D32" t="s">
        <v>233</v>
      </c>
      <c r="F32" t="s">
        <v>233</v>
      </c>
      <c r="G32" s="3" t="str">
        <f t="shared" si="0"/>
        <v>GL</v>
      </c>
      <c r="H32" t="str">
        <f t="shared" si="1"/>
        <v>001</v>
      </c>
      <c r="I32" t="str">
        <f>VLOOKUP(G32,NTypes!A$2:B$31,2,FALSE)</f>
        <v>Ocean Glider</v>
      </c>
      <c r="J32" s="5" t="str">
        <f t="shared" si="2"/>
        <v>001</v>
      </c>
      <c r="K32" t="str">
        <f>VLOOKUP(A32,Subsites!A$2:H$59,8,FALSE)</f>
        <v>Coastal Endurance Mobile Zone</v>
      </c>
      <c r="L32" t="str">
        <f t="shared" ref="L32:L38" si="12">I32 &amp; IF(ISBLANK(J32),""," " &amp; J32)</f>
        <v>Ocean Glider 001</v>
      </c>
      <c r="M32" t="s">
        <v>54</v>
      </c>
      <c r="N32" t="s">
        <v>55</v>
      </c>
      <c r="O32" t="s">
        <v>7</v>
      </c>
      <c r="R32" s="19"/>
      <c r="S32" s="19"/>
    </row>
    <row r="33" spans="1:19">
      <c r="A33" t="s">
        <v>234</v>
      </c>
      <c r="B33" s="2"/>
      <c r="C33" s="29">
        <v>1</v>
      </c>
      <c r="D33" t="s">
        <v>237</v>
      </c>
      <c r="F33" t="s">
        <v>237</v>
      </c>
      <c r="G33" s="3" t="str">
        <f t="shared" si="0"/>
        <v>GL</v>
      </c>
      <c r="H33" t="str">
        <f t="shared" si="1"/>
        <v>002</v>
      </c>
      <c r="I33" t="str">
        <f>VLOOKUP(G33,NTypes!A$2:B$31,2,FALSE)</f>
        <v>Ocean Glider</v>
      </c>
      <c r="J33" s="5" t="str">
        <f t="shared" si="2"/>
        <v>002</v>
      </c>
      <c r="K33" t="str">
        <f>VLOOKUP(A33,Subsites!A$2:H$59,8,FALSE)</f>
        <v>Coastal Endurance Mobile Zone</v>
      </c>
      <c r="L33" t="str">
        <f t="shared" si="12"/>
        <v>Ocean Glider 002</v>
      </c>
      <c r="M33" t="s">
        <v>54</v>
      </c>
      <c r="N33" t="s">
        <v>55</v>
      </c>
      <c r="O33" t="s">
        <v>7</v>
      </c>
      <c r="R33" s="19"/>
      <c r="S33" s="19"/>
    </row>
    <row r="34" spans="1:19">
      <c r="A34" t="s">
        <v>234</v>
      </c>
      <c r="B34" s="2"/>
      <c r="C34" s="29">
        <v>1</v>
      </c>
      <c r="D34" t="s">
        <v>238</v>
      </c>
      <c r="F34" t="s">
        <v>238</v>
      </c>
      <c r="G34" s="3" t="str">
        <f t="shared" si="0"/>
        <v>GL</v>
      </c>
      <c r="H34" t="str">
        <f t="shared" si="1"/>
        <v>003</v>
      </c>
      <c r="I34" t="str">
        <f>VLOOKUP(G34,NTypes!A$2:B$31,2,FALSE)</f>
        <v>Ocean Glider</v>
      </c>
      <c r="J34" s="5" t="str">
        <f t="shared" si="2"/>
        <v>003</v>
      </c>
      <c r="K34" t="str">
        <f>VLOOKUP(A34,Subsites!A$2:H$59,8,FALSE)</f>
        <v>Coastal Endurance Mobile Zone</v>
      </c>
      <c r="L34" t="str">
        <f t="shared" si="12"/>
        <v>Ocean Glider 003</v>
      </c>
      <c r="M34" t="s">
        <v>54</v>
      </c>
      <c r="N34" t="s">
        <v>55</v>
      </c>
      <c r="O34" t="s">
        <v>7</v>
      </c>
      <c r="R34" s="19"/>
      <c r="S34" s="19"/>
    </row>
    <row r="35" spans="1:19">
      <c r="A35" t="s">
        <v>234</v>
      </c>
      <c r="B35" s="2"/>
      <c r="C35" s="29">
        <v>1</v>
      </c>
      <c r="D35" t="s">
        <v>239</v>
      </c>
      <c r="F35" t="s">
        <v>239</v>
      </c>
      <c r="G35" s="3" t="str">
        <f t="shared" si="0"/>
        <v>GL</v>
      </c>
      <c r="H35" t="str">
        <f t="shared" si="1"/>
        <v>004</v>
      </c>
      <c r="I35" t="str">
        <f>VLOOKUP(G35,NTypes!A$2:B$31,2,FALSE)</f>
        <v>Ocean Glider</v>
      </c>
      <c r="J35" s="5" t="str">
        <f t="shared" si="2"/>
        <v>004</v>
      </c>
      <c r="K35" t="str">
        <f>VLOOKUP(A35,Subsites!A$2:H$59,8,FALSE)</f>
        <v>Coastal Endurance Mobile Zone</v>
      </c>
      <c r="L35" t="str">
        <f t="shared" si="12"/>
        <v>Ocean Glider 004</v>
      </c>
      <c r="M35" t="s">
        <v>54</v>
      </c>
      <c r="N35" t="s">
        <v>55</v>
      </c>
      <c r="O35" t="s">
        <v>7</v>
      </c>
      <c r="R35" s="19"/>
      <c r="S35" s="19"/>
    </row>
    <row r="36" spans="1:19">
      <c r="A36" t="s">
        <v>234</v>
      </c>
      <c r="B36" s="2"/>
      <c r="C36" s="29">
        <v>1</v>
      </c>
      <c r="D36" t="s">
        <v>240</v>
      </c>
      <c r="F36" t="s">
        <v>240</v>
      </c>
      <c r="G36" s="3" t="str">
        <f t="shared" si="0"/>
        <v>GL</v>
      </c>
      <c r="H36" t="str">
        <f t="shared" si="1"/>
        <v>005</v>
      </c>
      <c r="I36" t="str">
        <f>VLOOKUP(G36,NTypes!A$2:B$31,2,FALSE)</f>
        <v>Ocean Glider</v>
      </c>
      <c r="J36" s="5" t="str">
        <f t="shared" si="2"/>
        <v>005</v>
      </c>
      <c r="K36" t="str">
        <f>VLOOKUP(A36,Subsites!A$2:H$59,8,FALSE)</f>
        <v>Coastal Endurance Mobile Zone</v>
      </c>
      <c r="L36" t="str">
        <f t="shared" si="12"/>
        <v>Ocean Glider 005</v>
      </c>
      <c r="M36" t="s">
        <v>54</v>
      </c>
      <c r="N36" t="s">
        <v>55</v>
      </c>
      <c r="O36" t="s">
        <v>7</v>
      </c>
      <c r="R36" s="19"/>
      <c r="S36" s="19"/>
    </row>
    <row r="37" spans="1:19">
      <c r="A37" t="s">
        <v>234</v>
      </c>
      <c r="B37" s="2"/>
      <c r="C37" s="29">
        <v>1</v>
      </c>
      <c r="D37" t="s">
        <v>241</v>
      </c>
      <c r="F37" t="s">
        <v>241</v>
      </c>
      <c r="G37" s="3" t="str">
        <f t="shared" si="0"/>
        <v>GL</v>
      </c>
      <c r="H37" t="str">
        <f t="shared" si="1"/>
        <v>006</v>
      </c>
      <c r="I37" t="str">
        <f>VLOOKUP(G37,NTypes!A$2:B$31,2,FALSE)</f>
        <v>Ocean Glider</v>
      </c>
      <c r="J37" s="5" t="str">
        <f t="shared" si="2"/>
        <v>006</v>
      </c>
      <c r="K37" t="str">
        <f>VLOOKUP(A37,Subsites!A$2:H$59,8,FALSE)</f>
        <v>Coastal Endurance Mobile Zone</v>
      </c>
      <c r="L37" t="str">
        <f t="shared" si="12"/>
        <v>Ocean Glider 006</v>
      </c>
      <c r="M37" t="s">
        <v>54</v>
      </c>
      <c r="N37" t="s">
        <v>55</v>
      </c>
      <c r="O37" t="s">
        <v>7</v>
      </c>
      <c r="R37" s="19"/>
      <c r="S37" s="19"/>
    </row>
    <row r="38" spans="1:19">
      <c r="A38" t="s">
        <v>144</v>
      </c>
      <c r="B38" t="s">
        <v>827</v>
      </c>
      <c r="C38" s="29">
        <v>1</v>
      </c>
      <c r="D38" t="s">
        <v>19</v>
      </c>
      <c r="E38" t="s">
        <v>328</v>
      </c>
      <c r="F38" t="s">
        <v>19</v>
      </c>
      <c r="G38" s="3" t="str">
        <f t="shared" ref="G38:G69" si="13">MID(D38,10,2)</f>
        <v>LM</v>
      </c>
      <c r="H38" t="str">
        <f t="shared" ref="H38:H69" si="14">MID(D38,12,3)</f>
        <v>001</v>
      </c>
      <c r="I38" t="str">
        <f>VLOOKUP(G38,NTypes!A$2:B$31,2,FALSE)</f>
        <v>Low Power Surface Mooring</v>
      </c>
      <c r="K38" t="str">
        <f>VLOOKUP(A38,Subsites!A$2:H$59,8,FALSE)</f>
        <v>Coastal Endurance Washington Inshore</v>
      </c>
      <c r="L38" t="str">
        <f t="shared" si="12"/>
        <v>Low Power Surface Mooring</v>
      </c>
      <c r="M38" t="s">
        <v>5</v>
      </c>
      <c r="N38" t="s">
        <v>6</v>
      </c>
      <c r="O38" t="s">
        <v>7</v>
      </c>
      <c r="R38" s="19"/>
      <c r="S38" s="19"/>
    </row>
    <row r="39" spans="1:19">
      <c r="A39" t="s">
        <v>144</v>
      </c>
      <c r="D39" t="s">
        <v>345</v>
      </c>
      <c r="E39" t="s">
        <v>19</v>
      </c>
      <c r="F39" t="s">
        <v>19</v>
      </c>
      <c r="G39" s="3" t="str">
        <f t="shared" si="13"/>
        <v>MF</v>
      </c>
      <c r="H39" t="str">
        <f t="shared" si="14"/>
        <v>004</v>
      </c>
      <c r="I39" t="str">
        <f>VLOOKUP(G39,NTypes!A$2:B$31,2,FALSE)</f>
        <v>Multi-Function Node</v>
      </c>
      <c r="J39" s="5" t="str">
        <f t="shared" ref="J39:J68" si="15">H39</f>
        <v>004</v>
      </c>
      <c r="K39" t="str">
        <f>VLOOKUP(A39,Subsites!A$2:H$59,8,FALSE)</f>
        <v>Coastal Endurance Washington Inshore</v>
      </c>
      <c r="L39" t="str">
        <f t="shared" si="3"/>
        <v>Multi-Function Node 004</v>
      </c>
      <c r="M39" t="s">
        <v>5</v>
      </c>
      <c r="N39" t="s">
        <v>6</v>
      </c>
      <c r="O39" t="s">
        <v>7</v>
      </c>
      <c r="R39" s="19"/>
      <c r="S39" s="19"/>
    </row>
    <row r="40" spans="1:19">
      <c r="A40" t="s">
        <v>144</v>
      </c>
      <c r="D40" t="s">
        <v>346</v>
      </c>
      <c r="E40" t="s">
        <v>19</v>
      </c>
      <c r="F40" t="s">
        <v>19</v>
      </c>
      <c r="G40" s="3" t="str">
        <f t="shared" si="13"/>
        <v>MF</v>
      </c>
      <c r="H40" t="str">
        <f t="shared" si="14"/>
        <v>005</v>
      </c>
      <c r="I40" t="str">
        <f>VLOOKUP(G40,NTypes!A$2:B$31,2,FALSE)</f>
        <v>Multi-Function Node</v>
      </c>
      <c r="J40" s="5" t="str">
        <f t="shared" si="15"/>
        <v>005</v>
      </c>
      <c r="K40" t="str">
        <f>VLOOKUP(A40,Subsites!A$2:H$59,8,FALSE)</f>
        <v>Coastal Endurance Washington Inshore</v>
      </c>
      <c r="L40" t="str">
        <f t="shared" si="3"/>
        <v>Multi-Function Node 005</v>
      </c>
      <c r="M40" t="s">
        <v>5</v>
      </c>
      <c r="N40" t="s">
        <v>6</v>
      </c>
      <c r="O40" t="s">
        <v>7</v>
      </c>
      <c r="R40" s="19"/>
      <c r="S40" s="19"/>
    </row>
    <row r="41" spans="1:19">
      <c r="A41" t="s">
        <v>144</v>
      </c>
      <c r="D41" t="s">
        <v>347</v>
      </c>
      <c r="E41" t="s">
        <v>19</v>
      </c>
      <c r="F41" t="s">
        <v>19</v>
      </c>
      <c r="G41" s="3" t="str">
        <f t="shared" si="13"/>
        <v>RI</v>
      </c>
      <c r="H41" t="str">
        <f t="shared" si="14"/>
        <v>002</v>
      </c>
      <c r="I41" t="str">
        <f>VLOOKUP(G41,NTypes!A$2:B$31,2,FALSE)</f>
        <v>Mooring Riser</v>
      </c>
      <c r="J41" s="5" t="str">
        <f t="shared" si="15"/>
        <v>002</v>
      </c>
      <c r="K41" t="str">
        <f>VLOOKUP(A41,Subsites!A$2:H$59,8,FALSE)</f>
        <v>Coastal Endurance Washington Inshore</v>
      </c>
      <c r="L41" t="str">
        <f t="shared" si="3"/>
        <v>Mooring Riser 002</v>
      </c>
      <c r="M41" t="s">
        <v>5</v>
      </c>
      <c r="N41" t="s">
        <v>6</v>
      </c>
      <c r="O41" t="s">
        <v>7</v>
      </c>
      <c r="R41" s="19"/>
      <c r="S41" s="19"/>
    </row>
    <row r="42" spans="1:19">
      <c r="A42" t="s">
        <v>144</v>
      </c>
      <c r="D42" t="s">
        <v>348</v>
      </c>
      <c r="E42" t="s">
        <v>19</v>
      </c>
      <c r="F42" t="s">
        <v>19</v>
      </c>
      <c r="G42" s="3" t="str">
        <f t="shared" si="13"/>
        <v>RI</v>
      </c>
      <c r="H42" t="str">
        <f t="shared" si="14"/>
        <v>003</v>
      </c>
      <c r="I42" t="str">
        <f>VLOOKUP(G42,NTypes!A$2:B$31,2,FALSE)</f>
        <v>Mooring Riser</v>
      </c>
      <c r="J42" s="5" t="str">
        <f t="shared" si="15"/>
        <v>003</v>
      </c>
      <c r="K42" t="str">
        <f>VLOOKUP(A42,Subsites!A$2:H$59,8,FALSE)</f>
        <v>Coastal Endurance Washington Inshore</v>
      </c>
      <c r="L42" t="str">
        <f t="shared" si="3"/>
        <v>Mooring Riser 003</v>
      </c>
      <c r="M42" t="s">
        <v>5</v>
      </c>
      <c r="N42" t="s">
        <v>6</v>
      </c>
      <c r="O42" t="s">
        <v>7</v>
      </c>
      <c r="R42" s="19"/>
      <c r="S42" s="19"/>
    </row>
    <row r="43" spans="1:19">
      <c r="A43" t="s">
        <v>144</v>
      </c>
      <c r="D43" t="s">
        <v>349</v>
      </c>
      <c r="E43" t="s">
        <v>19</v>
      </c>
      <c r="F43" t="s">
        <v>19</v>
      </c>
      <c r="G43" s="3" t="str">
        <f t="shared" si="13"/>
        <v>SB</v>
      </c>
      <c r="H43" t="str">
        <f t="shared" si="14"/>
        <v>001</v>
      </c>
      <c r="I43" t="str">
        <f>VLOOKUP(G43,NTypes!A$2:B$31,2,FALSE)</f>
        <v>Surface Buoy</v>
      </c>
      <c r="J43" s="5" t="str">
        <f t="shared" si="15"/>
        <v>001</v>
      </c>
      <c r="K43" t="str">
        <f>VLOOKUP(A43,Subsites!A$2:H$59,8,FALSE)</f>
        <v>Coastal Endurance Washington Inshore</v>
      </c>
      <c r="L43" t="str">
        <f t="shared" si="3"/>
        <v>Surface Buoy 001</v>
      </c>
      <c r="M43" t="s">
        <v>5</v>
      </c>
      <c r="N43" t="s">
        <v>6</v>
      </c>
      <c r="O43" t="s">
        <v>7</v>
      </c>
      <c r="R43" s="19"/>
      <c r="S43" s="19"/>
    </row>
    <row r="44" spans="1:19">
      <c r="A44" t="s">
        <v>147</v>
      </c>
      <c r="B44" t="s">
        <v>827</v>
      </c>
      <c r="C44" s="29">
        <v>1</v>
      </c>
      <c r="D44" t="s">
        <v>20</v>
      </c>
      <c r="E44" t="s">
        <v>328</v>
      </c>
      <c r="F44" t="s">
        <v>20</v>
      </c>
      <c r="G44" s="3" t="str">
        <f t="shared" si="13"/>
        <v>CP</v>
      </c>
      <c r="H44" t="str">
        <f t="shared" si="14"/>
        <v>001</v>
      </c>
      <c r="I44" t="str">
        <f>VLOOKUP(G44,NTypes!A$2:B$31,2,FALSE)</f>
        <v>Surface Piercing Profiler Mooring</v>
      </c>
      <c r="K44" t="str">
        <f>VLOOKUP(A44,Subsites!A$2:H$59,8,FALSE)</f>
        <v>Coastal Endurance Washington Inshore</v>
      </c>
      <c r="L44" t="str">
        <f>I44 &amp; IF(ISBLANK(J44),""," " &amp; J44)</f>
        <v>Surface Piercing Profiler Mooring</v>
      </c>
      <c r="M44" t="s">
        <v>9</v>
      </c>
      <c r="N44" t="s">
        <v>6</v>
      </c>
      <c r="O44" t="s">
        <v>7</v>
      </c>
      <c r="R44" s="19"/>
      <c r="S44" s="19"/>
    </row>
    <row r="45" spans="1:19">
      <c r="A45" t="s">
        <v>147</v>
      </c>
      <c r="D45" t="s">
        <v>350</v>
      </c>
      <c r="E45" t="s">
        <v>20</v>
      </c>
      <c r="F45" t="s">
        <v>20</v>
      </c>
      <c r="G45" s="3" t="str">
        <f t="shared" si="13"/>
        <v>SP</v>
      </c>
      <c r="H45" t="str">
        <f t="shared" si="14"/>
        <v>001</v>
      </c>
      <c r="I45" t="str">
        <f>VLOOKUP(G45,NTypes!A$2:B$31,2,FALSE)</f>
        <v>Surface-Piercing Profiler</v>
      </c>
      <c r="J45" s="5" t="str">
        <f t="shared" si="15"/>
        <v>001</v>
      </c>
      <c r="K45" t="str">
        <f>VLOOKUP(A45,Subsites!A$2:H$59,8,FALSE)</f>
        <v>Coastal Endurance Washington Inshore</v>
      </c>
      <c r="L45" t="str">
        <f t="shared" si="3"/>
        <v>Surface-Piercing Profiler 001</v>
      </c>
      <c r="M45" t="s">
        <v>9</v>
      </c>
      <c r="N45" t="s">
        <v>6</v>
      </c>
      <c r="O45" t="s">
        <v>7</v>
      </c>
      <c r="R45" s="19"/>
      <c r="S45" s="19"/>
    </row>
    <row r="46" spans="1:19">
      <c r="A46" t="s">
        <v>149</v>
      </c>
      <c r="B46" t="s">
        <v>827</v>
      </c>
      <c r="C46" s="29">
        <v>1</v>
      </c>
      <c r="D46" t="s">
        <v>21</v>
      </c>
      <c r="E46" t="s">
        <v>328</v>
      </c>
      <c r="F46" t="s">
        <v>21</v>
      </c>
      <c r="G46" s="3" t="str">
        <f t="shared" si="13"/>
        <v>HM</v>
      </c>
      <c r="H46" t="str">
        <f t="shared" si="14"/>
        <v>001</v>
      </c>
      <c r="I46" t="str">
        <f>VLOOKUP(G46,NTypes!A$2:B$31,2,FALSE)</f>
        <v>High Power Surface Mooring</v>
      </c>
      <c r="K46" t="str">
        <f>VLOOKUP(A46,Subsites!A$2:H$59,8,FALSE)</f>
        <v>Coastal Endurance Washington Shelf</v>
      </c>
      <c r="L46" t="str">
        <f>I46 &amp; IF(ISBLANK(J46),""," " &amp; J46)</f>
        <v>High Power Surface Mooring</v>
      </c>
      <c r="M46" t="s">
        <v>14</v>
      </c>
      <c r="N46" t="s">
        <v>15</v>
      </c>
      <c r="O46" t="s">
        <v>7</v>
      </c>
      <c r="R46" s="19"/>
      <c r="S46" s="19"/>
    </row>
    <row r="47" spans="1:19">
      <c r="A47" t="s">
        <v>149</v>
      </c>
      <c r="D47" t="s">
        <v>351</v>
      </c>
      <c r="E47" t="s">
        <v>21</v>
      </c>
      <c r="F47" t="s">
        <v>21</v>
      </c>
      <c r="G47" s="3" t="str">
        <f t="shared" si="13"/>
        <v>MF</v>
      </c>
      <c r="H47" t="str">
        <f t="shared" si="14"/>
        <v>004</v>
      </c>
      <c r="I47" t="str">
        <f>VLOOKUP(G47,NTypes!A$2:B$31,2,FALSE)</f>
        <v>Multi-Function Node</v>
      </c>
      <c r="J47" s="5" t="str">
        <f t="shared" si="15"/>
        <v>004</v>
      </c>
      <c r="K47" t="str">
        <f>VLOOKUP(A47,Subsites!A$2:H$59,8,FALSE)</f>
        <v>Coastal Endurance Washington Shelf</v>
      </c>
      <c r="L47" t="str">
        <f t="shared" si="3"/>
        <v>Multi-Function Node 004</v>
      </c>
      <c r="M47" t="s">
        <v>14</v>
      </c>
      <c r="N47" t="s">
        <v>15</v>
      </c>
      <c r="O47" t="s">
        <v>7</v>
      </c>
      <c r="R47" s="19"/>
      <c r="S47" s="19"/>
    </row>
    <row r="48" spans="1:19">
      <c r="A48" t="s">
        <v>149</v>
      </c>
      <c r="D48" t="s">
        <v>352</v>
      </c>
      <c r="E48" t="s">
        <v>21</v>
      </c>
      <c r="F48" t="s">
        <v>21</v>
      </c>
      <c r="G48" s="3" t="str">
        <f t="shared" si="13"/>
        <v>MF</v>
      </c>
      <c r="H48" t="str">
        <f t="shared" si="14"/>
        <v>005</v>
      </c>
      <c r="I48" t="str">
        <f>VLOOKUP(G48,NTypes!A$2:B$31,2,FALSE)</f>
        <v>Multi-Function Node</v>
      </c>
      <c r="J48" s="5" t="str">
        <f t="shared" si="15"/>
        <v>005</v>
      </c>
      <c r="K48" t="str">
        <f>VLOOKUP(A48,Subsites!A$2:H$59,8,FALSE)</f>
        <v>Coastal Endurance Washington Shelf</v>
      </c>
      <c r="L48" t="str">
        <f t="shared" si="3"/>
        <v>Multi-Function Node 005</v>
      </c>
      <c r="M48" t="s">
        <v>14</v>
      </c>
      <c r="N48" t="s">
        <v>15</v>
      </c>
      <c r="O48" t="s">
        <v>7</v>
      </c>
      <c r="R48" s="19"/>
      <c r="S48" s="19"/>
    </row>
    <row r="49" spans="1:20">
      <c r="A49" t="s">
        <v>149</v>
      </c>
      <c r="D49" t="s">
        <v>353</v>
      </c>
      <c r="E49" t="s">
        <v>21</v>
      </c>
      <c r="F49" t="s">
        <v>21</v>
      </c>
      <c r="G49" s="3" t="str">
        <f t="shared" si="13"/>
        <v>RI</v>
      </c>
      <c r="H49" t="str">
        <f t="shared" si="14"/>
        <v>002</v>
      </c>
      <c r="I49" t="str">
        <f>VLOOKUP(G49,NTypes!A$2:B$31,2,FALSE)</f>
        <v>Mooring Riser</v>
      </c>
      <c r="J49" s="5" t="str">
        <f t="shared" si="15"/>
        <v>002</v>
      </c>
      <c r="K49" t="str">
        <f>VLOOKUP(A49,Subsites!A$2:H$59,8,FALSE)</f>
        <v>Coastal Endurance Washington Shelf</v>
      </c>
      <c r="L49" t="str">
        <f t="shared" si="3"/>
        <v>Mooring Riser 002</v>
      </c>
      <c r="M49" t="s">
        <v>14</v>
      </c>
      <c r="N49" t="s">
        <v>15</v>
      </c>
      <c r="O49" t="s">
        <v>7</v>
      </c>
      <c r="R49" s="19"/>
      <c r="S49" s="19"/>
    </row>
    <row r="50" spans="1:20">
      <c r="A50" t="s">
        <v>149</v>
      </c>
      <c r="D50" t="s">
        <v>354</v>
      </c>
      <c r="E50" t="s">
        <v>21</v>
      </c>
      <c r="F50" t="s">
        <v>21</v>
      </c>
      <c r="G50" s="3" t="str">
        <f t="shared" si="13"/>
        <v>RI</v>
      </c>
      <c r="H50" t="str">
        <f t="shared" si="14"/>
        <v>003</v>
      </c>
      <c r="I50" t="str">
        <f>VLOOKUP(G50,NTypes!A$2:B$31,2,FALSE)</f>
        <v>Mooring Riser</v>
      </c>
      <c r="J50" s="5" t="str">
        <f t="shared" si="15"/>
        <v>003</v>
      </c>
      <c r="K50" t="str">
        <f>VLOOKUP(A50,Subsites!A$2:H$59,8,FALSE)</f>
        <v>Coastal Endurance Washington Shelf</v>
      </c>
      <c r="L50" t="str">
        <f t="shared" si="3"/>
        <v>Mooring Riser 003</v>
      </c>
      <c r="M50" t="s">
        <v>14</v>
      </c>
      <c r="N50" t="s">
        <v>15</v>
      </c>
      <c r="O50" t="s">
        <v>7</v>
      </c>
      <c r="R50" s="19"/>
      <c r="S50" s="19"/>
    </row>
    <row r="51" spans="1:20">
      <c r="A51" t="s">
        <v>149</v>
      </c>
      <c r="D51" t="s">
        <v>355</v>
      </c>
      <c r="E51" t="s">
        <v>21</v>
      </c>
      <c r="F51" t="s">
        <v>21</v>
      </c>
      <c r="G51" s="3" t="str">
        <f t="shared" si="13"/>
        <v>SB</v>
      </c>
      <c r="H51" t="str">
        <f t="shared" si="14"/>
        <v>001</v>
      </c>
      <c r="I51" t="str">
        <f>VLOOKUP(G51,NTypes!A$2:B$31,2,FALSE)</f>
        <v>Surface Buoy</v>
      </c>
      <c r="J51" s="5" t="str">
        <f t="shared" si="15"/>
        <v>001</v>
      </c>
      <c r="K51" t="str">
        <f>VLOOKUP(A51,Subsites!A$2:H$59,8,FALSE)</f>
        <v>Coastal Endurance Washington Shelf</v>
      </c>
      <c r="L51" t="str">
        <f t="shared" si="3"/>
        <v>Surface Buoy 001</v>
      </c>
      <c r="M51" t="s">
        <v>14</v>
      </c>
      <c r="N51" t="s">
        <v>15</v>
      </c>
      <c r="O51" t="s">
        <v>7</v>
      </c>
      <c r="R51" s="19"/>
      <c r="S51" s="19"/>
    </row>
    <row r="52" spans="1:20">
      <c r="A52" t="s">
        <v>155</v>
      </c>
      <c r="B52" t="s">
        <v>827</v>
      </c>
      <c r="C52" s="29">
        <v>1</v>
      </c>
      <c r="D52" t="s">
        <v>22</v>
      </c>
      <c r="E52" t="s">
        <v>328</v>
      </c>
      <c r="F52" t="s">
        <v>22</v>
      </c>
      <c r="G52" s="3" t="str">
        <f t="shared" si="13"/>
        <v>CP</v>
      </c>
      <c r="H52" t="str">
        <f t="shared" si="14"/>
        <v>001</v>
      </c>
      <c r="I52" t="str">
        <f>VLOOKUP(G52,NTypes!A$2:B$31,2,FALSE)</f>
        <v>Surface Piercing Profiler Mooring</v>
      </c>
      <c r="K52" t="str">
        <f>VLOOKUP(A52,Subsites!A$2:H$59,8,FALSE)</f>
        <v>Coastal Endurance Washington Shelf</v>
      </c>
      <c r="L52" t="str">
        <f>I52 &amp; IF(ISBLANK(J52),""," " &amp; J52)</f>
        <v>Surface Piercing Profiler Mooring</v>
      </c>
      <c r="M52" t="s">
        <v>9</v>
      </c>
      <c r="N52" t="s">
        <v>6</v>
      </c>
      <c r="O52" t="s">
        <v>7</v>
      </c>
      <c r="R52" s="19">
        <v>41572</v>
      </c>
      <c r="S52" s="19">
        <v>41575</v>
      </c>
      <c r="T52" t="s">
        <v>852</v>
      </c>
    </row>
    <row r="53" spans="1:20">
      <c r="A53" t="s">
        <v>155</v>
      </c>
      <c r="D53" t="s">
        <v>356</v>
      </c>
      <c r="E53" t="s">
        <v>22</v>
      </c>
      <c r="F53" t="s">
        <v>22</v>
      </c>
      <c r="G53" s="3" t="str">
        <f t="shared" si="13"/>
        <v>SP</v>
      </c>
      <c r="H53" t="str">
        <f t="shared" si="14"/>
        <v>001</v>
      </c>
      <c r="I53" t="str">
        <f>VLOOKUP(G53,NTypes!A$2:B$31,2,FALSE)</f>
        <v>Surface-Piercing Profiler</v>
      </c>
      <c r="J53" s="5" t="str">
        <f t="shared" si="15"/>
        <v>001</v>
      </c>
      <c r="K53" t="str">
        <f>VLOOKUP(A53,Subsites!A$2:H$59,8,FALSE)</f>
        <v>Coastal Endurance Washington Shelf</v>
      </c>
      <c r="L53" t="str">
        <f t="shared" si="3"/>
        <v>Surface-Piercing Profiler 001</v>
      </c>
      <c r="M53" t="s">
        <v>9</v>
      </c>
      <c r="N53" t="s">
        <v>6</v>
      </c>
      <c r="O53" t="s">
        <v>7</v>
      </c>
      <c r="R53" s="19">
        <v>41572</v>
      </c>
      <c r="S53" s="19">
        <v>41575</v>
      </c>
      <c r="T53" t="s">
        <v>852</v>
      </c>
    </row>
    <row r="54" spans="1:20">
      <c r="A54" t="s">
        <v>157</v>
      </c>
      <c r="C54" s="29">
        <v>1</v>
      </c>
      <c r="D54" t="s">
        <v>23</v>
      </c>
      <c r="E54" t="s">
        <v>328</v>
      </c>
      <c r="F54" t="s">
        <v>23</v>
      </c>
      <c r="G54" s="3" t="str">
        <f t="shared" si="13"/>
        <v>WF</v>
      </c>
      <c r="H54" t="str">
        <f t="shared" si="14"/>
        <v>001</v>
      </c>
      <c r="I54" t="str">
        <f>VLOOKUP(G54,NTypes!A$2:B$31,2,FALSE)</f>
        <v>Wire-Following Profiler</v>
      </c>
      <c r="K54" t="str">
        <f>VLOOKUP(A54,Subsites!A$2:H$59,8,FALSE)</f>
        <v>Coastal Endurance Washington Offshore</v>
      </c>
      <c r="L54" t="str">
        <f t="shared" ref="L54:L55" si="16">I54 &amp; IF(ISBLANK(J54),""," " &amp; J54)</f>
        <v>Wire-Following Profiler</v>
      </c>
      <c r="M54" t="s">
        <v>24</v>
      </c>
      <c r="N54" t="s">
        <v>6</v>
      </c>
      <c r="O54" t="s">
        <v>7</v>
      </c>
      <c r="Q54" s="7" t="s">
        <v>643</v>
      </c>
      <c r="R54" s="19">
        <v>41572</v>
      </c>
      <c r="S54" s="19">
        <v>41575</v>
      </c>
      <c r="T54" t="s">
        <v>852</v>
      </c>
    </row>
    <row r="55" spans="1:20">
      <c r="A55" t="s">
        <v>162</v>
      </c>
      <c r="B55" t="s">
        <v>827</v>
      </c>
      <c r="C55" s="29">
        <v>1</v>
      </c>
      <c r="D55" t="s">
        <v>25</v>
      </c>
      <c r="E55" t="s">
        <v>328</v>
      </c>
      <c r="F55" t="s">
        <v>25</v>
      </c>
      <c r="G55" s="3" t="str">
        <f t="shared" si="13"/>
        <v>HM</v>
      </c>
      <c r="H55" t="str">
        <f t="shared" si="14"/>
        <v>001</v>
      </c>
      <c r="I55" t="str">
        <f>VLOOKUP(G55,NTypes!A$2:B$31,2,FALSE)</f>
        <v>High Power Surface Mooring</v>
      </c>
      <c r="K55" t="str">
        <f>VLOOKUP(A55,Subsites!A$2:H$59,8,FALSE)</f>
        <v>Coastal Endurance Washington Offshore</v>
      </c>
      <c r="L55" t="str">
        <f t="shared" si="16"/>
        <v>High Power Surface Mooring</v>
      </c>
      <c r="M55" t="s">
        <v>14</v>
      </c>
      <c r="N55" t="s">
        <v>15</v>
      </c>
      <c r="O55" t="s">
        <v>7</v>
      </c>
      <c r="R55" s="19"/>
      <c r="S55" s="19"/>
    </row>
    <row r="56" spans="1:20">
      <c r="A56" t="s">
        <v>162</v>
      </c>
      <c r="D56" t="s">
        <v>357</v>
      </c>
      <c r="E56" t="s">
        <v>25</v>
      </c>
      <c r="F56" t="s">
        <v>25</v>
      </c>
      <c r="G56" s="3" t="str">
        <f t="shared" si="13"/>
        <v>MF</v>
      </c>
      <c r="H56" t="str">
        <f t="shared" si="14"/>
        <v>004</v>
      </c>
      <c r="I56" t="str">
        <f>VLOOKUP(G56,NTypes!A$2:B$31,2,FALSE)</f>
        <v>Multi-Function Node</v>
      </c>
      <c r="J56" s="5" t="str">
        <f t="shared" si="15"/>
        <v>004</v>
      </c>
      <c r="K56" t="str">
        <f>VLOOKUP(A56,Subsites!A$2:H$59,8,FALSE)</f>
        <v>Coastal Endurance Washington Offshore</v>
      </c>
      <c r="L56" t="str">
        <f t="shared" si="3"/>
        <v>Multi-Function Node 004</v>
      </c>
      <c r="M56" t="s">
        <v>14</v>
      </c>
      <c r="N56" t="s">
        <v>15</v>
      </c>
      <c r="O56" t="s">
        <v>7</v>
      </c>
      <c r="R56" s="19"/>
      <c r="S56" s="19"/>
    </row>
    <row r="57" spans="1:20">
      <c r="A57" t="s">
        <v>162</v>
      </c>
      <c r="D57" t="s">
        <v>358</v>
      </c>
      <c r="E57" t="s">
        <v>25</v>
      </c>
      <c r="F57" t="s">
        <v>25</v>
      </c>
      <c r="G57" s="3" t="str">
        <f t="shared" si="13"/>
        <v>MF</v>
      </c>
      <c r="H57" t="str">
        <f t="shared" si="14"/>
        <v>005</v>
      </c>
      <c r="I57" t="str">
        <f>VLOOKUP(G57,NTypes!A$2:B$31,2,FALSE)</f>
        <v>Multi-Function Node</v>
      </c>
      <c r="J57" s="5" t="str">
        <f t="shared" si="15"/>
        <v>005</v>
      </c>
      <c r="K57" t="str">
        <f>VLOOKUP(A57,Subsites!A$2:H$59,8,FALSE)</f>
        <v>Coastal Endurance Washington Offshore</v>
      </c>
      <c r="L57" t="str">
        <f t="shared" si="3"/>
        <v>Multi-Function Node 005</v>
      </c>
      <c r="M57" t="s">
        <v>14</v>
      </c>
      <c r="N57" t="s">
        <v>15</v>
      </c>
      <c r="O57" t="s">
        <v>7</v>
      </c>
      <c r="R57" s="19"/>
      <c r="S57" s="19"/>
    </row>
    <row r="58" spans="1:20">
      <c r="A58" t="s">
        <v>162</v>
      </c>
      <c r="D58" t="s">
        <v>359</v>
      </c>
      <c r="E58" t="s">
        <v>25</v>
      </c>
      <c r="F58" t="s">
        <v>25</v>
      </c>
      <c r="G58" s="3" t="str">
        <f t="shared" si="13"/>
        <v>RI</v>
      </c>
      <c r="H58" t="str">
        <f t="shared" si="14"/>
        <v>002</v>
      </c>
      <c r="I58" t="str">
        <f>VLOOKUP(G58,NTypes!A$2:B$31,2,FALSE)</f>
        <v>Mooring Riser</v>
      </c>
      <c r="J58" s="5" t="str">
        <f t="shared" si="15"/>
        <v>002</v>
      </c>
      <c r="K58" t="str">
        <f>VLOOKUP(A58,Subsites!A$2:H$59,8,FALSE)</f>
        <v>Coastal Endurance Washington Offshore</v>
      </c>
      <c r="L58" t="str">
        <f t="shared" si="3"/>
        <v>Mooring Riser 002</v>
      </c>
      <c r="M58" t="s">
        <v>14</v>
      </c>
      <c r="N58" t="s">
        <v>15</v>
      </c>
      <c r="O58" t="s">
        <v>7</v>
      </c>
      <c r="R58" s="19"/>
      <c r="S58" s="19"/>
    </row>
    <row r="59" spans="1:20">
      <c r="A59" t="s">
        <v>162</v>
      </c>
      <c r="D59" t="s">
        <v>360</v>
      </c>
      <c r="E59" t="s">
        <v>25</v>
      </c>
      <c r="F59" t="s">
        <v>25</v>
      </c>
      <c r="G59" s="3" t="str">
        <f t="shared" si="13"/>
        <v>RI</v>
      </c>
      <c r="H59" t="str">
        <f t="shared" si="14"/>
        <v>003</v>
      </c>
      <c r="I59" t="str">
        <f>VLOOKUP(G59,NTypes!A$2:B$31,2,FALSE)</f>
        <v>Mooring Riser</v>
      </c>
      <c r="J59" s="5" t="str">
        <f t="shared" si="15"/>
        <v>003</v>
      </c>
      <c r="K59" t="str">
        <f>VLOOKUP(A59,Subsites!A$2:H$59,8,FALSE)</f>
        <v>Coastal Endurance Washington Offshore</v>
      </c>
      <c r="L59" t="str">
        <f t="shared" si="3"/>
        <v>Mooring Riser 003</v>
      </c>
      <c r="M59" t="s">
        <v>14</v>
      </c>
      <c r="N59" t="s">
        <v>15</v>
      </c>
      <c r="O59" t="s">
        <v>7</v>
      </c>
      <c r="R59" s="19"/>
      <c r="S59" s="19"/>
    </row>
    <row r="60" spans="1:20">
      <c r="A60" t="s">
        <v>162</v>
      </c>
      <c r="D60" t="s">
        <v>361</v>
      </c>
      <c r="E60" t="s">
        <v>25</v>
      </c>
      <c r="F60" t="s">
        <v>25</v>
      </c>
      <c r="G60" s="3" t="str">
        <f t="shared" si="13"/>
        <v>SB</v>
      </c>
      <c r="H60" t="str">
        <f t="shared" si="14"/>
        <v>001</v>
      </c>
      <c r="I60" t="str">
        <f>VLOOKUP(G60,NTypes!A$2:B$31,2,FALSE)</f>
        <v>Surface Buoy</v>
      </c>
      <c r="J60" s="5" t="str">
        <f t="shared" si="15"/>
        <v>001</v>
      </c>
      <c r="K60" t="str">
        <f>VLOOKUP(A60,Subsites!A$2:H$59,8,FALSE)</f>
        <v>Coastal Endurance Washington Offshore</v>
      </c>
      <c r="L60" t="str">
        <f t="shared" si="3"/>
        <v>Surface Buoy 001</v>
      </c>
      <c r="M60" t="s">
        <v>14</v>
      </c>
      <c r="N60" t="s">
        <v>15</v>
      </c>
      <c r="O60" t="s">
        <v>7</v>
      </c>
      <c r="R60" s="19"/>
      <c r="S60" s="19"/>
    </row>
    <row r="61" spans="1:20">
      <c r="A61" t="s">
        <v>164</v>
      </c>
      <c r="B61" t="s">
        <v>827</v>
      </c>
      <c r="C61" s="29">
        <v>1</v>
      </c>
      <c r="D61" t="s">
        <v>26</v>
      </c>
      <c r="E61" t="s">
        <v>328</v>
      </c>
      <c r="F61" t="s">
        <v>26</v>
      </c>
      <c r="G61" s="3" t="str">
        <f t="shared" si="13"/>
        <v>HM</v>
      </c>
      <c r="H61" t="str">
        <f t="shared" si="14"/>
        <v>001</v>
      </c>
      <c r="I61" t="str">
        <f>VLOOKUP(G61,NTypes!A$2:B$31,2,FALSE)</f>
        <v>High Power Surface Mooring</v>
      </c>
      <c r="K61" t="str">
        <f>VLOOKUP(A61,Subsites!A$2:H$59,8,FALSE)</f>
        <v>Coastal Pioneer Central</v>
      </c>
      <c r="L61" t="str">
        <f>I61 &amp; IF(ISBLANK(J61),""," " &amp; J61)</f>
        <v>High Power Surface Mooring</v>
      </c>
      <c r="M61" t="s">
        <v>14</v>
      </c>
      <c r="N61" t="s">
        <v>15</v>
      </c>
      <c r="O61" t="s">
        <v>27</v>
      </c>
      <c r="R61" s="21">
        <v>41600</v>
      </c>
      <c r="S61" s="22">
        <v>41613</v>
      </c>
      <c r="T61" t="s">
        <v>852</v>
      </c>
    </row>
    <row r="62" spans="1:20">
      <c r="A62" t="s">
        <v>164</v>
      </c>
      <c r="D62" t="s">
        <v>362</v>
      </c>
      <c r="E62" t="s">
        <v>26</v>
      </c>
      <c r="F62" t="s">
        <v>26</v>
      </c>
      <c r="G62" s="3" t="str">
        <f t="shared" si="13"/>
        <v>MF</v>
      </c>
      <c r="H62" t="str">
        <f t="shared" si="14"/>
        <v>004</v>
      </c>
      <c r="I62" t="str">
        <f>VLOOKUP(G62,NTypes!A$2:B$31,2,FALSE)</f>
        <v>Multi-Function Node</v>
      </c>
      <c r="J62" s="5" t="str">
        <f t="shared" si="15"/>
        <v>004</v>
      </c>
      <c r="K62" t="str">
        <f>VLOOKUP(A62,Subsites!A$2:H$59,8,FALSE)</f>
        <v>Coastal Pioneer Central</v>
      </c>
      <c r="L62" t="str">
        <f t="shared" si="3"/>
        <v>Multi-Function Node 004</v>
      </c>
      <c r="M62" t="s">
        <v>14</v>
      </c>
      <c r="N62" t="s">
        <v>15</v>
      </c>
      <c r="O62" t="s">
        <v>27</v>
      </c>
      <c r="R62" s="21">
        <v>41600</v>
      </c>
      <c r="S62" s="22">
        <v>41613</v>
      </c>
      <c r="T62" t="s">
        <v>852</v>
      </c>
    </row>
    <row r="63" spans="1:20">
      <c r="A63" t="s">
        <v>164</v>
      </c>
      <c r="D63" t="s">
        <v>363</v>
      </c>
      <c r="E63" t="s">
        <v>26</v>
      </c>
      <c r="F63" t="s">
        <v>26</v>
      </c>
      <c r="G63" s="3" t="str">
        <f t="shared" si="13"/>
        <v>MF</v>
      </c>
      <c r="H63" t="str">
        <f t="shared" si="14"/>
        <v>005</v>
      </c>
      <c r="I63" t="str">
        <f>VLOOKUP(G63,NTypes!A$2:B$31,2,FALSE)</f>
        <v>Multi-Function Node</v>
      </c>
      <c r="J63" s="5" t="str">
        <f t="shared" si="15"/>
        <v>005</v>
      </c>
      <c r="K63" t="str">
        <f>VLOOKUP(A63,Subsites!A$2:H$59,8,FALSE)</f>
        <v>Coastal Pioneer Central</v>
      </c>
      <c r="L63" t="str">
        <f t="shared" si="3"/>
        <v>Multi-Function Node 005</v>
      </c>
      <c r="M63" t="s">
        <v>14</v>
      </c>
      <c r="N63" t="s">
        <v>15</v>
      </c>
      <c r="O63" t="s">
        <v>27</v>
      </c>
      <c r="R63" s="21">
        <v>41600</v>
      </c>
      <c r="S63" s="22">
        <v>41613</v>
      </c>
      <c r="T63" t="s">
        <v>852</v>
      </c>
    </row>
    <row r="64" spans="1:20">
      <c r="A64" t="s">
        <v>164</v>
      </c>
      <c r="D64" t="s">
        <v>364</v>
      </c>
      <c r="E64" t="s">
        <v>26</v>
      </c>
      <c r="F64" t="s">
        <v>26</v>
      </c>
      <c r="G64" s="3" t="str">
        <f t="shared" si="13"/>
        <v>RI</v>
      </c>
      <c r="H64" t="str">
        <f t="shared" si="14"/>
        <v>002</v>
      </c>
      <c r="I64" t="str">
        <f>VLOOKUP(G64,NTypes!A$2:B$31,2,FALSE)</f>
        <v>Mooring Riser</v>
      </c>
      <c r="J64" s="5" t="str">
        <f t="shared" si="15"/>
        <v>002</v>
      </c>
      <c r="K64" t="str">
        <f>VLOOKUP(A64,Subsites!A$2:H$59,8,FALSE)</f>
        <v>Coastal Pioneer Central</v>
      </c>
      <c r="L64" t="str">
        <f t="shared" si="3"/>
        <v>Mooring Riser 002</v>
      </c>
      <c r="M64" t="s">
        <v>14</v>
      </c>
      <c r="N64" t="s">
        <v>15</v>
      </c>
      <c r="O64" t="s">
        <v>27</v>
      </c>
      <c r="R64" s="21">
        <v>41600</v>
      </c>
      <c r="S64" s="22">
        <v>41613</v>
      </c>
      <c r="T64" s="2" t="s">
        <v>852</v>
      </c>
    </row>
    <row r="65" spans="1:20">
      <c r="A65" t="s">
        <v>164</v>
      </c>
      <c r="D65" t="s">
        <v>365</v>
      </c>
      <c r="E65" t="s">
        <v>26</v>
      </c>
      <c r="F65" t="s">
        <v>26</v>
      </c>
      <c r="G65" s="3" t="str">
        <f t="shared" si="13"/>
        <v>RI</v>
      </c>
      <c r="H65" t="str">
        <f t="shared" si="14"/>
        <v>003</v>
      </c>
      <c r="I65" t="str">
        <f>VLOOKUP(G65,NTypes!A$2:B$31,2,FALSE)</f>
        <v>Mooring Riser</v>
      </c>
      <c r="J65" s="5" t="str">
        <f t="shared" si="15"/>
        <v>003</v>
      </c>
      <c r="K65" t="str">
        <f>VLOOKUP(A65,Subsites!A$2:H$59,8,FALSE)</f>
        <v>Coastal Pioneer Central</v>
      </c>
      <c r="L65" t="str">
        <f t="shared" si="3"/>
        <v>Mooring Riser 003</v>
      </c>
      <c r="M65" t="s">
        <v>14</v>
      </c>
      <c r="N65" t="s">
        <v>15</v>
      </c>
      <c r="O65" t="s">
        <v>27</v>
      </c>
      <c r="R65" s="21">
        <v>41600</v>
      </c>
      <c r="S65" s="22">
        <v>41613</v>
      </c>
      <c r="T65" s="2" t="s">
        <v>852</v>
      </c>
    </row>
    <row r="66" spans="1:20">
      <c r="A66" t="s">
        <v>164</v>
      </c>
      <c r="D66" t="s">
        <v>366</v>
      </c>
      <c r="E66" t="s">
        <v>26</v>
      </c>
      <c r="F66" t="s">
        <v>26</v>
      </c>
      <c r="G66" s="3" t="str">
        <f t="shared" si="13"/>
        <v>SB</v>
      </c>
      <c r="H66" t="str">
        <f t="shared" si="14"/>
        <v>001</v>
      </c>
      <c r="I66" t="str">
        <f>VLOOKUP(G66,NTypes!A$2:B$31,2,FALSE)</f>
        <v>Surface Buoy</v>
      </c>
      <c r="J66" s="5" t="str">
        <f t="shared" si="15"/>
        <v>001</v>
      </c>
      <c r="K66" t="str">
        <f>VLOOKUP(A66,Subsites!A$2:H$59,8,FALSE)</f>
        <v>Coastal Pioneer Central</v>
      </c>
      <c r="L66" t="str">
        <f t="shared" si="3"/>
        <v>Surface Buoy 001</v>
      </c>
      <c r="M66" t="s">
        <v>14</v>
      </c>
      <c r="N66" t="s">
        <v>15</v>
      </c>
      <c r="O66" t="s">
        <v>27</v>
      </c>
      <c r="R66" s="19"/>
      <c r="S66" s="19"/>
    </row>
    <row r="67" spans="1:20">
      <c r="A67" t="s">
        <v>168</v>
      </c>
      <c r="B67" t="s">
        <v>827</v>
      </c>
      <c r="C67" s="29">
        <v>1</v>
      </c>
      <c r="D67" t="s">
        <v>28</v>
      </c>
      <c r="E67" t="s">
        <v>328</v>
      </c>
      <c r="F67" t="s">
        <v>28</v>
      </c>
      <c r="G67" s="3" t="str">
        <f t="shared" si="13"/>
        <v>CP</v>
      </c>
      <c r="H67" t="str">
        <f t="shared" si="14"/>
        <v>001</v>
      </c>
      <c r="I67" t="str">
        <f>VLOOKUP(G67,NTypes!A$2:B$31,2,FALSE)</f>
        <v>Surface Piercing Profiler Mooring</v>
      </c>
      <c r="K67" t="str">
        <f>VLOOKUP(A67,Subsites!A$2:H$59,8,FALSE)</f>
        <v>Coastal Pioneer Central</v>
      </c>
      <c r="L67" t="str">
        <f>I67 &amp; IF(ISBLANK(J67),""," " &amp; J67)</f>
        <v>Surface Piercing Profiler Mooring</v>
      </c>
      <c r="M67" t="s">
        <v>9</v>
      </c>
      <c r="N67" t="s">
        <v>6</v>
      </c>
      <c r="O67" t="s">
        <v>27</v>
      </c>
      <c r="R67" s="19"/>
      <c r="S67" s="19"/>
    </row>
    <row r="68" spans="1:20">
      <c r="A68" t="s">
        <v>168</v>
      </c>
      <c r="D68" t="s">
        <v>367</v>
      </c>
      <c r="E68" t="s">
        <v>28</v>
      </c>
      <c r="F68" t="s">
        <v>28</v>
      </c>
      <c r="G68" s="3" t="str">
        <f t="shared" si="13"/>
        <v>SP</v>
      </c>
      <c r="H68" t="str">
        <f t="shared" si="14"/>
        <v>001</v>
      </c>
      <c r="I68" t="str">
        <f>VLOOKUP(G68,NTypes!A$2:B$31,2,FALSE)</f>
        <v>Surface-Piercing Profiler</v>
      </c>
      <c r="J68" s="5" t="str">
        <f t="shared" si="15"/>
        <v>001</v>
      </c>
      <c r="K68" t="str">
        <f>VLOOKUP(A68,Subsites!A$2:H$59,8,FALSE)</f>
        <v>Coastal Pioneer Central</v>
      </c>
      <c r="L68" t="str">
        <f t="shared" si="3"/>
        <v>Surface-Piercing Profiler 001</v>
      </c>
      <c r="M68" t="s">
        <v>9</v>
      </c>
      <c r="N68" t="s">
        <v>6</v>
      </c>
      <c r="O68" t="s">
        <v>27</v>
      </c>
      <c r="R68" s="19"/>
      <c r="S68" s="19"/>
    </row>
    <row r="69" spans="1:20">
      <c r="A69" t="s">
        <v>170</v>
      </c>
      <c r="C69" s="29">
        <v>1</v>
      </c>
      <c r="D69" t="s">
        <v>29</v>
      </c>
      <c r="E69" t="s">
        <v>328</v>
      </c>
      <c r="F69" t="s">
        <v>29</v>
      </c>
      <c r="G69" s="3" t="str">
        <f t="shared" si="13"/>
        <v>WF</v>
      </c>
      <c r="H69" t="str">
        <f t="shared" si="14"/>
        <v>001</v>
      </c>
      <c r="I69" t="str">
        <f>VLOOKUP(G69,NTypes!A$2:B$31,2,FALSE)</f>
        <v>Wire-Following Profiler</v>
      </c>
      <c r="K69" t="str">
        <f>VLOOKUP(A69,Subsites!A$2:H$59,8,FALSE)</f>
        <v>Coastal Pioneer Central Inshore</v>
      </c>
      <c r="L69" t="str">
        <f>I69 &amp; IF(ISBLANK(J69),""," " &amp; J69)</f>
        <v>Wire-Following Profiler</v>
      </c>
      <c r="M69" t="s">
        <v>24</v>
      </c>
      <c r="N69" t="s">
        <v>6</v>
      </c>
      <c r="O69" t="s">
        <v>27</v>
      </c>
      <c r="Q69" s="7" t="s">
        <v>643</v>
      </c>
      <c r="R69" s="21">
        <v>41600</v>
      </c>
      <c r="S69" s="22">
        <v>41613</v>
      </c>
      <c r="T69" s="2" t="s">
        <v>852</v>
      </c>
    </row>
    <row r="70" spans="1:20">
      <c r="A70" t="s">
        <v>170</v>
      </c>
      <c r="D70" t="s">
        <v>368</v>
      </c>
      <c r="E70" t="s">
        <v>29</v>
      </c>
      <c r="F70" t="s">
        <v>29</v>
      </c>
      <c r="G70" s="3" t="str">
        <f t="shared" ref="G70:G101" si="17">MID(D70,10,2)</f>
        <v>RI</v>
      </c>
      <c r="H70" t="str">
        <f t="shared" ref="H70:H101" si="18">MID(D70,12,3)</f>
        <v>001</v>
      </c>
      <c r="I70" t="str">
        <f>VLOOKUP(G70,NTypes!A$2:B$31,2,FALSE)</f>
        <v>Mooring Riser</v>
      </c>
      <c r="J70" s="5" t="str">
        <f t="shared" ref="J70:J100" si="19">H70</f>
        <v>001</v>
      </c>
      <c r="K70" t="str">
        <f>VLOOKUP(A70,Subsites!A$2:H$59,8,FALSE)</f>
        <v>Coastal Pioneer Central Inshore</v>
      </c>
      <c r="L70" t="str">
        <f t="shared" si="3"/>
        <v>Mooring Riser 001</v>
      </c>
      <c r="M70" t="s">
        <v>24</v>
      </c>
      <c r="N70" t="s">
        <v>6</v>
      </c>
      <c r="O70" t="s">
        <v>27</v>
      </c>
      <c r="Q70" s="7" t="s">
        <v>644</v>
      </c>
      <c r="R70" s="21">
        <v>41600</v>
      </c>
      <c r="S70" s="22">
        <v>41613</v>
      </c>
      <c r="T70" s="2" t="s">
        <v>852</v>
      </c>
    </row>
    <row r="71" spans="1:20">
      <c r="A71" t="s">
        <v>172</v>
      </c>
      <c r="C71" s="29">
        <v>1</v>
      </c>
      <c r="D71" t="s">
        <v>30</v>
      </c>
      <c r="E71" t="s">
        <v>328</v>
      </c>
      <c r="F71" t="s">
        <v>30</v>
      </c>
      <c r="G71" s="3" t="str">
        <f t="shared" si="17"/>
        <v>WF</v>
      </c>
      <c r="H71" t="str">
        <f t="shared" si="18"/>
        <v>001</v>
      </c>
      <c r="I71" t="str">
        <f>VLOOKUP(G71,NTypes!A$2:B$31,2,FALSE)</f>
        <v>Wire-Following Profiler</v>
      </c>
      <c r="K71" t="str">
        <f>VLOOKUP(A71,Subsites!A$2:H$59,8,FALSE)</f>
        <v>Coastal Pioneer Central Offshore</v>
      </c>
      <c r="L71" t="str">
        <f>I71 &amp; IF(ISBLANK(J71),""," " &amp; J71)</f>
        <v>Wire-Following Profiler</v>
      </c>
      <c r="M71" t="s">
        <v>24</v>
      </c>
      <c r="N71" t="s">
        <v>6</v>
      </c>
      <c r="O71" t="s">
        <v>27</v>
      </c>
      <c r="Q71" s="7" t="s">
        <v>643</v>
      </c>
      <c r="R71" s="21">
        <v>41600</v>
      </c>
      <c r="S71" s="22">
        <v>41613</v>
      </c>
      <c r="T71" s="2" t="s">
        <v>852</v>
      </c>
    </row>
    <row r="72" spans="1:20">
      <c r="A72" t="s">
        <v>172</v>
      </c>
      <c r="D72" t="s">
        <v>369</v>
      </c>
      <c r="E72" t="s">
        <v>30</v>
      </c>
      <c r="F72" t="s">
        <v>30</v>
      </c>
      <c r="G72" s="3" t="str">
        <f t="shared" si="17"/>
        <v>RI</v>
      </c>
      <c r="H72" t="str">
        <f t="shared" si="18"/>
        <v>001</v>
      </c>
      <c r="I72" t="str">
        <f>VLOOKUP(G72,NTypes!A$2:B$31,2,FALSE)</f>
        <v>Mooring Riser</v>
      </c>
      <c r="J72" s="5" t="str">
        <f t="shared" si="19"/>
        <v>001</v>
      </c>
      <c r="K72" t="str">
        <f>VLOOKUP(A72,Subsites!A$2:H$59,8,FALSE)</f>
        <v>Coastal Pioneer Central Offshore</v>
      </c>
      <c r="L72" t="str">
        <f t="shared" ref="L72:L134" si="20">I72 &amp; " " &amp; J72</f>
        <v>Mooring Riser 001</v>
      </c>
      <c r="M72" t="s">
        <v>24</v>
      </c>
      <c r="N72" t="s">
        <v>6</v>
      </c>
      <c r="O72" t="s">
        <v>27</v>
      </c>
      <c r="Q72" s="7" t="s">
        <v>644</v>
      </c>
      <c r="R72" s="21">
        <v>41600</v>
      </c>
      <c r="S72" s="22">
        <v>41613</v>
      </c>
      <c r="T72" s="2" t="s">
        <v>852</v>
      </c>
    </row>
    <row r="73" spans="1:20">
      <c r="A73" t="s">
        <v>174</v>
      </c>
      <c r="C73" s="29">
        <v>1</v>
      </c>
      <c r="D73" t="s">
        <v>31</v>
      </c>
      <c r="E73" t="s">
        <v>328</v>
      </c>
      <c r="F73" t="s">
        <v>31</v>
      </c>
      <c r="G73" s="3" t="str">
        <f t="shared" si="17"/>
        <v>WF</v>
      </c>
      <c r="H73" t="str">
        <f t="shared" si="18"/>
        <v>001</v>
      </c>
      <c r="I73" t="str">
        <f>VLOOKUP(G73,NTypes!A$2:B$31,2,FALSE)</f>
        <v>Wire-Following Profiler</v>
      </c>
      <c r="K73" t="str">
        <f>VLOOKUP(A73,Subsites!A$2:H$59,8,FALSE)</f>
        <v>Coastal Pioneer Upstream Inshore</v>
      </c>
      <c r="L73" t="str">
        <f>I73 &amp; IF(ISBLANK(J73),""," " &amp; J73)</f>
        <v>Wire-Following Profiler</v>
      </c>
      <c r="M73" t="s">
        <v>24</v>
      </c>
      <c r="N73" t="s">
        <v>6</v>
      </c>
      <c r="O73" t="s">
        <v>27</v>
      </c>
      <c r="Q73" s="7" t="s">
        <v>643</v>
      </c>
      <c r="R73" s="21">
        <v>41600</v>
      </c>
      <c r="S73" s="22">
        <v>41613</v>
      </c>
      <c r="T73" s="2" t="s">
        <v>852</v>
      </c>
    </row>
    <row r="74" spans="1:20">
      <c r="A74" t="s">
        <v>174</v>
      </c>
      <c r="D74" t="s">
        <v>370</v>
      </c>
      <c r="E74" t="s">
        <v>31</v>
      </c>
      <c r="F74" t="s">
        <v>31</v>
      </c>
      <c r="G74" s="3" t="str">
        <f t="shared" si="17"/>
        <v>RI</v>
      </c>
      <c r="H74" t="str">
        <f t="shared" si="18"/>
        <v>001</v>
      </c>
      <c r="I74" t="str">
        <f>VLOOKUP(G74,NTypes!A$2:B$31,2,FALSE)</f>
        <v>Mooring Riser</v>
      </c>
      <c r="J74" s="5" t="str">
        <f t="shared" si="19"/>
        <v>001</v>
      </c>
      <c r="K74" t="str">
        <f>VLOOKUP(A74,Subsites!A$2:H$59,8,FALSE)</f>
        <v>Coastal Pioneer Upstream Inshore</v>
      </c>
      <c r="L74" t="str">
        <f t="shared" si="20"/>
        <v>Mooring Riser 001</v>
      </c>
      <c r="M74" t="s">
        <v>24</v>
      </c>
      <c r="N74" t="s">
        <v>6</v>
      </c>
      <c r="O74" t="s">
        <v>27</v>
      </c>
      <c r="Q74" s="7" t="s">
        <v>644</v>
      </c>
      <c r="R74" s="21">
        <v>41600</v>
      </c>
      <c r="S74" s="22">
        <v>41613</v>
      </c>
      <c r="T74" s="2" t="s">
        <v>852</v>
      </c>
    </row>
    <row r="75" spans="1:20">
      <c r="A75" t="s">
        <v>177</v>
      </c>
      <c r="C75" s="29">
        <v>1</v>
      </c>
      <c r="D75" t="s">
        <v>32</v>
      </c>
      <c r="E75" t="s">
        <v>328</v>
      </c>
      <c r="F75" t="s">
        <v>32</v>
      </c>
      <c r="G75" s="3" t="str">
        <f t="shared" si="17"/>
        <v>WF</v>
      </c>
      <c r="H75" t="str">
        <f t="shared" si="18"/>
        <v>001</v>
      </c>
      <c r="I75" t="str">
        <f>VLOOKUP(G75,NTypes!A$2:B$31,2,FALSE)</f>
        <v>Wire-Following Profiler</v>
      </c>
      <c r="K75" t="str">
        <f>VLOOKUP(A75,Subsites!A$2:H$59,8,FALSE)</f>
        <v>Coastal Pioneer Upstream Offshore</v>
      </c>
      <c r="L75" t="str">
        <f>I75 &amp; IF(ISBLANK(J75),""," " &amp; J75)</f>
        <v>Wire-Following Profiler</v>
      </c>
      <c r="M75" t="s">
        <v>24</v>
      </c>
      <c r="N75" t="s">
        <v>6</v>
      </c>
      <c r="O75" t="s">
        <v>27</v>
      </c>
      <c r="Q75" s="7" t="s">
        <v>643</v>
      </c>
      <c r="R75" s="21">
        <v>41600</v>
      </c>
      <c r="S75" s="22">
        <v>41613</v>
      </c>
      <c r="T75" s="2" t="s">
        <v>852</v>
      </c>
    </row>
    <row r="76" spans="1:20">
      <c r="A76" t="s">
        <v>177</v>
      </c>
      <c r="D76" t="s">
        <v>371</v>
      </c>
      <c r="E76" t="s">
        <v>32</v>
      </c>
      <c r="F76" t="s">
        <v>32</v>
      </c>
      <c r="G76" s="3" t="str">
        <f t="shared" si="17"/>
        <v>RI</v>
      </c>
      <c r="H76" t="str">
        <f t="shared" si="18"/>
        <v>001</v>
      </c>
      <c r="I76" t="str">
        <f>VLOOKUP(G76,NTypes!A$2:B$31,2,FALSE)</f>
        <v>Mooring Riser</v>
      </c>
      <c r="J76" s="5" t="str">
        <f t="shared" si="19"/>
        <v>001</v>
      </c>
      <c r="K76" t="str">
        <f>VLOOKUP(A76,Subsites!A$2:H$59,8,FALSE)</f>
        <v>Coastal Pioneer Upstream Offshore</v>
      </c>
      <c r="L76" t="str">
        <f t="shared" si="20"/>
        <v>Mooring Riser 001</v>
      </c>
      <c r="M76" t="s">
        <v>24</v>
      </c>
      <c r="N76" t="s">
        <v>6</v>
      </c>
      <c r="O76" t="s">
        <v>27</v>
      </c>
      <c r="Q76" s="7" t="s">
        <v>644</v>
      </c>
      <c r="R76" s="21">
        <v>41600</v>
      </c>
      <c r="S76" s="22">
        <v>41613</v>
      </c>
      <c r="T76" s="2" t="s">
        <v>852</v>
      </c>
    </row>
    <row r="77" spans="1:20">
      <c r="A77" t="s">
        <v>180</v>
      </c>
      <c r="B77" t="s">
        <v>827</v>
      </c>
      <c r="C77" s="29">
        <v>1</v>
      </c>
      <c r="D77" t="s">
        <v>33</v>
      </c>
      <c r="E77" t="s">
        <v>328</v>
      </c>
      <c r="F77" t="s">
        <v>33</v>
      </c>
      <c r="G77" s="3" t="str">
        <f t="shared" si="17"/>
        <v>HM</v>
      </c>
      <c r="H77" t="str">
        <f t="shared" si="18"/>
        <v>001</v>
      </c>
      <c r="I77" t="str">
        <f>VLOOKUP(G77,NTypes!A$2:B$31,2,FALSE)</f>
        <v>High Power Surface Mooring</v>
      </c>
      <c r="K77" t="str">
        <f>VLOOKUP(A77,Subsites!A$2:H$59,8,FALSE)</f>
        <v>Coastal Pioneer Inshore</v>
      </c>
      <c r="L77" t="str">
        <f>I77 &amp; IF(ISBLANK(J77),""," " &amp; J77)</f>
        <v>High Power Surface Mooring</v>
      </c>
      <c r="M77" t="s">
        <v>14</v>
      </c>
      <c r="N77" t="s">
        <v>15</v>
      </c>
      <c r="O77" t="s">
        <v>27</v>
      </c>
      <c r="R77" s="19"/>
      <c r="S77" s="19"/>
    </row>
    <row r="78" spans="1:20">
      <c r="A78" t="s">
        <v>180</v>
      </c>
      <c r="D78" t="s">
        <v>372</v>
      </c>
      <c r="E78" t="s">
        <v>33</v>
      </c>
      <c r="F78" t="s">
        <v>33</v>
      </c>
      <c r="G78" s="3" t="str">
        <f t="shared" si="17"/>
        <v>MF</v>
      </c>
      <c r="H78" t="str">
        <f t="shared" si="18"/>
        <v>004</v>
      </c>
      <c r="I78" t="str">
        <f>VLOOKUP(G78,NTypes!A$2:B$31,2,FALSE)</f>
        <v>Multi-Function Node</v>
      </c>
      <c r="J78" s="5" t="str">
        <f t="shared" si="19"/>
        <v>004</v>
      </c>
      <c r="K78" t="str">
        <f>VLOOKUP(A78,Subsites!A$2:H$59,8,FALSE)</f>
        <v>Coastal Pioneer Inshore</v>
      </c>
      <c r="L78" t="str">
        <f t="shared" si="20"/>
        <v>Multi-Function Node 004</v>
      </c>
      <c r="M78" t="s">
        <v>14</v>
      </c>
      <c r="N78" t="s">
        <v>15</v>
      </c>
      <c r="O78" t="s">
        <v>27</v>
      </c>
      <c r="R78" s="19"/>
      <c r="S78" s="19"/>
    </row>
    <row r="79" spans="1:20">
      <c r="A79" t="s">
        <v>180</v>
      </c>
      <c r="D79" t="s">
        <v>373</v>
      </c>
      <c r="E79" t="s">
        <v>33</v>
      </c>
      <c r="F79" t="s">
        <v>33</v>
      </c>
      <c r="G79" s="3" t="str">
        <f t="shared" si="17"/>
        <v>MF</v>
      </c>
      <c r="H79" t="str">
        <f t="shared" si="18"/>
        <v>005</v>
      </c>
      <c r="I79" t="str">
        <f>VLOOKUP(G79,NTypes!A$2:B$31,2,FALSE)</f>
        <v>Multi-Function Node</v>
      </c>
      <c r="J79" s="5" t="str">
        <f t="shared" si="19"/>
        <v>005</v>
      </c>
      <c r="K79" t="str">
        <f>VLOOKUP(A79,Subsites!A$2:H$59,8,FALSE)</f>
        <v>Coastal Pioneer Inshore</v>
      </c>
      <c r="L79" t="str">
        <f t="shared" si="20"/>
        <v>Multi-Function Node 005</v>
      </c>
      <c r="M79" t="s">
        <v>14</v>
      </c>
      <c r="N79" t="s">
        <v>15</v>
      </c>
      <c r="O79" t="s">
        <v>27</v>
      </c>
      <c r="R79" s="19"/>
      <c r="S79" s="19"/>
    </row>
    <row r="80" spans="1:20">
      <c r="A80" t="s">
        <v>180</v>
      </c>
      <c r="D80" t="s">
        <v>374</v>
      </c>
      <c r="E80" t="s">
        <v>33</v>
      </c>
      <c r="F80" t="s">
        <v>33</v>
      </c>
      <c r="G80" s="3" t="str">
        <f t="shared" si="17"/>
        <v>RI</v>
      </c>
      <c r="H80" t="str">
        <f t="shared" si="18"/>
        <v>002</v>
      </c>
      <c r="I80" t="str">
        <f>VLOOKUP(G80,NTypes!A$2:B$31,2,FALSE)</f>
        <v>Mooring Riser</v>
      </c>
      <c r="J80" s="5" t="str">
        <f t="shared" si="19"/>
        <v>002</v>
      </c>
      <c r="K80" t="str">
        <f>VLOOKUP(A80,Subsites!A$2:H$59,8,FALSE)</f>
        <v>Coastal Pioneer Inshore</v>
      </c>
      <c r="L80" t="str">
        <f t="shared" si="20"/>
        <v>Mooring Riser 002</v>
      </c>
      <c r="M80" t="s">
        <v>14</v>
      </c>
      <c r="N80" t="s">
        <v>15</v>
      </c>
      <c r="O80" t="s">
        <v>27</v>
      </c>
      <c r="R80" s="19"/>
      <c r="S80" s="19"/>
    </row>
    <row r="81" spans="1:20">
      <c r="A81" t="s">
        <v>180</v>
      </c>
      <c r="D81" t="s">
        <v>375</v>
      </c>
      <c r="E81" t="s">
        <v>33</v>
      </c>
      <c r="F81" t="s">
        <v>33</v>
      </c>
      <c r="G81" s="3" t="str">
        <f t="shared" si="17"/>
        <v>RI</v>
      </c>
      <c r="H81" t="str">
        <f t="shared" si="18"/>
        <v>003</v>
      </c>
      <c r="I81" t="str">
        <f>VLOOKUP(G81,NTypes!A$2:B$31,2,FALSE)</f>
        <v>Mooring Riser</v>
      </c>
      <c r="J81" s="5" t="str">
        <f t="shared" si="19"/>
        <v>003</v>
      </c>
      <c r="K81" t="str">
        <f>VLOOKUP(A81,Subsites!A$2:H$59,8,FALSE)</f>
        <v>Coastal Pioneer Inshore</v>
      </c>
      <c r="L81" t="str">
        <f t="shared" si="20"/>
        <v>Mooring Riser 003</v>
      </c>
      <c r="M81" t="s">
        <v>14</v>
      </c>
      <c r="N81" t="s">
        <v>15</v>
      </c>
      <c r="O81" t="s">
        <v>27</v>
      </c>
      <c r="R81" s="19"/>
      <c r="S81" s="19"/>
    </row>
    <row r="82" spans="1:20">
      <c r="A82" t="s">
        <v>180</v>
      </c>
      <c r="D82" t="s">
        <v>376</v>
      </c>
      <c r="E82" t="s">
        <v>33</v>
      </c>
      <c r="F82" t="s">
        <v>33</v>
      </c>
      <c r="G82" s="3" t="str">
        <f t="shared" si="17"/>
        <v>SB</v>
      </c>
      <c r="H82" t="str">
        <f t="shared" si="18"/>
        <v>001</v>
      </c>
      <c r="I82" t="str">
        <f>VLOOKUP(G82,NTypes!A$2:B$31,2,FALSE)</f>
        <v>Surface Buoy</v>
      </c>
      <c r="J82" s="5" t="str">
        <f t="shared" si="19"/>
        <v>001</v>
      </c>
      <c r="K82" t="str">
        <f>VLOOKUP(A82,Subsites!A$2:H$59,8,FALSE)</f>
        <v>Coastal Pioneer Inshore</v>
      </c>
      <c r="L82" t="str">
        <f t="shared" si="20"/>
        <v>Surface Buoy 001</v>
      </c>
      <c r="M82" t="s">
        <v>14</v>
      </c>
      <c r="N82" t="s">
        <v>15</v>
      </c>
      <c r="O82" t="s">
        <v>27</v>
      </c>
      <c r="R82" s="19"/>
      <c r="S82" s="19"/>
    </row>
    <row r="83" spans="1:20">
      <c r="A83" t="s">
        <v>183</v>
      </c>
      <c r="B83" t="s">
        <v>827</v>
      </c>
      <c r="C83" s="29">
        <v>1</v>
      </c>
      <c r="D83" t="s">
        <v>34</v>
      </c>
      <c r="E83" t="s">
        <v>328</v>
      </c>
      <c r="F83" t="s">
        <v>34</v>
      </c>
      <c r="G83" s="3" t="str">
        <f t="shared" si="17"/>
        <v>CP</v>
      </c>
      <c r="H83" t="str">
        <f t="shared" si="18"/>
        <v>001</v>
      </c>
      <c r="I83" t="str">
        <f>VLOOKUP(G83,NTypes!A$2:B$31,2,FALSE)</f>
        <v>Surface Piercing Profiler Mooring</v>
      </c>
      <c r="K83" t="str">
        <f>VLOOKUP(A83,Subsites!A$2:H$59,8,FALSE)</f>
        <v>Coastal Pioneer Inshore</v>
      </c>
      <c r="L83" t="str">
        <f>I83 &amp; IF(ISBLANK(J83),""," " &amp; J83)</f>
        <v>Surface Piercing Profiler Mooring</v>
      </c>
      <c r="M83" t="s">
        <v>9</v>
      </c>
      <c r="N83" t="s">
        <v>6</v>
      </c>
      <c r="O83" t="s">
        <v>27</v>
      </c>
      <c r="R83" s="19"/>
      <c r="S83" s="19"/>
    </row>
    <row r="84" spans="1:20">
      <c r="A84" t="s">
        <v>183</v>
      </c>
      <c r="D84" t="s">
        <v>377</v>
      </c>
      <c r="E84" t="s">
        <v>34</v>
      </c>
      <c r="F84" t="s">
        <v>34</v>
      </c>
      <c r="G84" s="3" t="str">
        <f t="shared" si="17"/>
        <v>SP</v>
      </c>
      <c r="H84" t="str">
        <f t="shared" si="18"/>
        <v>001</v>
      </c>
      <c r="I84" t="str">
        <f>VLOOKUP(G84,NTypes!A$2:B$31,2,FALSE)</f>
        <v>Surface-Piercing Profiler</v>
      </c>
      <c r="J84" s="5" t="str">
        <f t="shared" si="19"/>
        <v>001</v>
      </c>
      <c r="K84" t="str">
        <f>VLOOKUP(A84,Subsites!A$2:H$59,8,FALSE)</f>
        <v>Coastal Pioneer Inshore</v>
      </c>
      <c r="L84" t="str">
        <f t="shared" si="20"/>
        <v>Surface-Piercing Profiler 001</v>
      </c>
      <c r="M84" t="s">
        <v>9</v>
      </c>
      <c r="N84" t="s">
        <v>6</v>
      </c>
      <c r="O84" t="s">
        <v>27</v>
      </c>
      <c r="R84" s="19"/>
      <c r="S84" s="19"/>
    </row>
    <row r="85" spans="1:20">
      <c r="A85" t="s">
        <v>185</v>
      </c>
      <c r="C85" s="29">
        <v>1</v>
      </c>
      <c r="D85" t="s">
        <v>35</v>
      </c>
      <c r="E85" t="s">
        <v>328</v>
      </c>
      <c r="F85" t="s">
        <v>35</v>
      </c>
      <c r="G85" s="3" t="str">
        <f t="shared" si="17"/>
        <v>WF</v>
      </c>
      <c r="H85" t="str">
        <f t="shared" si="18"/>
        <v>001</v>
      </c>
      <c r="I85" t="str">
        <f>VLOOKUP(G85,NTypes!A$2:B$31,2,FALSE)</f>
        <v>Wire-Following Profiler</v>
      </c>
      <c r="K85" t="str">
        <f>VLOOKUP(A85,Subsites!A$2:H$59,8,FALSE)</f>
        <v>Coastal Pioneer Offshore</v>
      </c>
      <c r="L85" t="str">
        <f t="shared" ref="L85:L86" si="21">I85 &amp; IF(ISBLANK(J85),""," " &amp; J85)</f>
        <v>Wire-Following Profiler</v>
      </c>
      <c r="M85" t="s">
        <v>24</v>
      </c>
      <c r="N85" t="s">
        <v>6</v>
      </c>
      <c r="O85" t="s">
        <v>27</v>
      </c>
      <c r="Q85" s="7" t="s">
        <v>643</v>
      </c>
      <c r="R85" s="21">
        <v>41600</v>
      </c>
      <c r="S85" s="22">
        <v>41613</v>
      </c>
      <c r="T85" s="2" t="s">
        <v>852</v>
      </c>
    </row>
    <row r="86" spans="1:20">
      <c r="A86" t="s">
        <v>188</v>
      </c>
      <c r="B86" t="s">
        <v>827</v>
      </c>
      <c r="C86" s="29">
        <v>1</v>
      </c>
      <c r="D86" t="s">
        <v>36</v>
      </c>
      <c r="E86" t="s">
        <v>328</v>
      </c>
      <c r="F86" t="s">
        <v>36</v>
      </c>
      <c r="G86" s="3" t="str">
        <f t="shared" si="17"/>
        <v>HM</v>
      </c>
      <c r="H86" t="str">
        <f t="shared" si="18"/>
        <v>001</v>
      </c>
      <c r="I86" t="str">
        <f>VLOOKUP(G86,NTypes!A$2:B$31,2,FALSE)</f>
        <v>High Power Surface Mooring</v>
      </c>
      <c r="K86" t="str">
        <f>VLOOKUP(A86,Subsites!A$2:H$59,8,FALSE)</f>
        <v>Coastal Pioneer Offshore</v>
      </c>
      <c r="L86" t="str">
        <f t="shared" si="21"/>
        <v>High Power Surface Mooring</v>
      </c>
      <c r="M86" t="s">
        <v>14</v>
      </c>
      <c r="N86" t="s">
        <v>15</v>
      </c>
      <c r="O86" t="s">
        <v>27</v>
      </c>
      <c r="R86" s="19"/>
      <c r="S86" s="19"/>
    </row>
    <row r="87" spans="1:20">
      <c r="A87" t="s">
        <v>188</v>
      </c>
      <c r="D87" t="s">
        <v>378</v>
      </c>
      <c r="E87" t="s">
        <v>36</v>
      </c>
      <c r="F87" t="s">
        <v>36</v>
      </c>
      <c r="G87" s="3" t="str">
        <f t="shared" si="17"/>
        <v>MF</v>
      </c>
      <c r="H87" t="str">
        <f t="shared" si="18"/>
        <v>004</v>
      </c>
      <c r="I87" t="str">
        <f>VLOOKUP(G87,NTypes!A$2:B$31,2,FALSE)</f>
        <v>Multi-Function Node</v>
      </c>
      <c r="J87" s="5" t="str">
        <f t="shared" si="19"/>
        <v>004</v>
      </c>
      <c r="K87" t="str">
        <f>VLOOKUP(A87,Subsites!A$2:H$59,8,FALSE)</f>
        <v>Coastal Pioneer Offshore</v>
      </c>
      <c r="L87" t="str">
        <f t="shared" si="20"/>
        <v>Multi-Function Node 004</v>
      </c>
      <c r="M87" t="s">
        <v>14</v>
      </c>
      <c r="N87" t="s">
        <v>15</v>
      </c>
      <c r="O87" t="s">
        <v>27</v>
      </c>
      <c r="R87" s="19"/>
      <c r="S87" s="19"/>
    </row>
    <row r="88" spans="1:20">
      <c r="A88" t="s">
        <v>188</v>
      </c>
      <c r="D88" t="s">
        <v>379</v>
      </c>
      <c r="E88" t="s">
        <v>36</v>
      </c>
      <c r="F88" t="s">
        <v>36</v>
      </c>
      <c r="G88" s="3" t="str">
        <f t="shared" si="17"/>
        <v>MF</v>
      </c>
      <c r="H88" t="str">
        <f t="shared" si="18"/>
        <v>005</v>
      </c>
      <c r="I88" t="str">
        <f>VLOOKUP(G88,NTypes!A$2:B$31,2,FALSE)</f>
        <v>Multi-Function Node</v>
      </c>
      <c r="J88" s="5" t="str">
        <f t="shared" si="19"/>
        <v>005</v>
      </c>
      <c r="K88" t="str">
        <f>VLOOKUP(A88,Subsites!A$2:H$59,8,FALSE)</f>
        <v>Coastal Pioneer Offshore</v>
      </c>
      <c r="L88" t="str">
        <f t="shared" si="20"/>
        <v>Multi-Function Node 005</v>
      </c>
      <c r="M88" t="s">
        <v>14</v>
      </c>
      <c r="N88" t="s">
        <v>15</v>
      </c>
      <c r="O88" t="s">
        <v>27</v>
      </c>
      <c r="R88" s="19"/>
      <c r="S88" s="19"/>
    </row>
    <row r="89" spans="1:20">
      <c r="A89" t="s">
        <v>188</v>
      </c>
      <c r="D89" t="s">
        <v>380</v>
      </c>
      <c r="E89" t="s">
        <v>36</v>
      </c>
      <c r="F89" t="s">
        <v>36</v>
      </c>
      <c r="G89" s="3" t="str">
        <f t="shared" si="17"/>
        <v>RI</v>
      </c>
      <c r="H89" t="str">
        <f t="shared" si="18"/>
        <v>002</v>
      </c>
      <c r="I89" t="str">
        <f>VLOOKUP(G89,NTypes!A$2:B$31,2,FALSE)</f>
        <v>Mooring Riser</v>
      </c>
      <c r="J89" s="5" t="str">
        <f t="shared" si="19"/>
        <v>002</v>
      </c>
      <c r="K89" t="str">
        <f>VLOOKUP(A89,Subsites!A$2:H$59,8,FALSE)</f>
        <v>Coastal Pioneer Offshore</v>
      </c>
      <c r="L89" t="str">
        <f t="shared" si="20"/>
        <v>Mooring Riser 002</v>
      </c>
      <c r="M89" t="s">
        <v>14</v>
      </c>
      <c r="N89" t="s">
        <v>15</v>
      </c>
      <c r="O89" t="s">
        <v>27</v>
      </c>
      <c r="R89" s="19"/>
      <c r="S89" s="19"/>
    </row>
    <row r="90" spans="1:20">
      <c r="A90" t="s">
        <v>188</v>
      </c>
      <c r="D90" t="s">
        <v>381</v>
      </c>
      <c r="E90" t="s">
        <v>36</v>
      </c>
      <c r="F90" t="s">
        <v>36</v>
      </c>
      <c r="G90" s="3" t="str">
        <f t="shared" si="17"/>
        <v>RI</v>
      </c>
      <c r="H90" t="str">
        <f t="shared" si="18"/>
        <v>003</v>
      </c>
      <c r="I90" t="str">
        <f>VLOOKUP(G90,NTypes!A$2:B$31,2,FALSE)</f>
        <v>Mooring Riser</v>
      </c>
      <c r="J90" s="5" t="str">
        <f t="shared" si="19"/>
        <v>003</v>
      </c>
      <c r="K90" t="str">
        <f>VLOOKUP(A90,Subsites!A$2:H$59,8,FALSE)</f>
        <v>Coastal Pioneer Offshore</v>
      </c>
      <c r="L90" t="str">
        <f t="shared" si="20"/>
        <v>Mooring Riser 003</v>
      </c>
      <c r="M90" t="s">
        <v>14</v>
      </c>
      <c r="N90" t="s">
        <v>15</v>
      </c>
      <c r="O90" t="s">
        <v>27</v>
      </c>
      <c r="R90" s="19"/>
      <c r="S90" s="19"/>
    </row>
    <row r="91" spans="1:20">
      <c r="A91" t="s">
        <v>188</v>
      </c>
      <c r="D91" t="s">
        <v>382</v>
      </c>
      <c r="E91" t="s">
        <v>36</v>
      </c>
      <c r="F91" t="s">
        <v>36</v>
      </c>
      <c r="G91" s="3" t="str">
        <f t="shared" si="17"/>
        <v>SB</v>
      </c>
      <c r="H91" t="str">
        <f t="shared" si="18"/>
        <v>001</v>
      </c>
      <c r="I91" t="str">
        <f>VLOOKUP(G91,NTypes!A$2:B$31,2,FALSE)</f>
        <v>Surface Buoy</v>
      </c>
      <c r="J91" s="5" t="str">
        <f t="shared" si="19"/>
        <v>001</v>
      </c>
      <c r="K91" t="str">
        <f>VLOOKUP(A91,Subsites!A$2:H$59,8,FALSE)</f>
        <v>Coastal Pioneer Offshore</v>
      </c>
      <c r="L91" t="str">
        <f t="shared" si="20"/>
        <v>Surface Buoy 001</v>
      </c>
      <c r="M91" t="s">
        <v>14</v>
      </c>
      <c r="N91" t="s">
        <v>15</v>
      </c>
      <c r="O91" t="s">
        <v>27</v>
      </c>
      <c r="R91" s="19"/>
      <c r="S91" s="19"/>
    </row>
    <row r="92" spans="1:20">
      <c r="A92" t="s">
        <v>243</v>
      </c>
      <c r="C92" s="29">
        <v>1</v>
      </c>
      <c r="D92" t="s">
        <v>56</v>
      </c>
      <c r="E92" t="s">
        <v>328</v>
      </c>
      <c r="F92" t="s">
        <v>56</v>
      </c>
      <c r="G92" s="3" t="str">
        <f t="shared" si="17"/>
        <v>AV</v>
      </c>
      <c r="H92" t="str">
        <f t="shared" si="18"/>
        <v>001</v>
      </c>
      <c r="I92" t="str">
        <f>VLOOKUP(G92,NTypes!A$2:B$31,2,FALSE)</f>
        <v>Automous Underwater Vehicle</v>
      </c>
      <c r="J92" s="5" t="str">
        <f t="shared" si="19"/>
        <v>001</v>
      </c>
      <c r="K92" t="str">
        <f>VLOOKUP(A92,Subsites!A$2:H$59,8,FALSE)</f>
        <v>Coastal Pioneer Mobile Zone</v>
      </c>
      <c r="L92" t="str">
        <f t="shared" ref="L92:L101" si="22">I92 &amp; IF(ISBLANK(J92),""," " &amp; J92)</f>
        <v>Automous Underwater Vehicle 001</v>
      </c>
      <c r="M92" t="s">
        <v>57</v>
      </c>
      <c r="N92" t="s">
        <v>58</v>
      </c>
      <c r="O92" t="s">
        <v>27</v>
      </c>
      <c r="R92" s="21">
        <v>41600</v>
      </c>
      <c r="S92" s="22">
        <v>41613</v>
      </c>
      <c r="T92" s="2" t="s">
        <v>852</v>
      </c>
    </row>
    <row r="93" spans="1:20">
      <c r="A93" t="s">
        <v>243</v>
      </c>
      <c r="C93" s="29">
        <v>1</v>
      </c>
      <c r="D93" t="s">
        <v>59</v>
      </c>
      <c r="E93" t="s">
        <v>328</v>
      </c>
      <c r="F93" t="s">
        <v>59</v>
      </c>
      <c r="G93" s="3" t="str">
        <f t="shared" si="17"/>
        <v>AV</v>
      </c>
      <c r="H93" t="str">
        <f t="shared" si="18"/>
        <v>002</v>
      </c>
      <c r="I93" t="str">
        <f>VLOOKUP(G93,NTypes!A$2:B$31,2,FALSE)</f>
        <v>Automous Underwater Vehicle</v>
      </c>
      <c r="J93" s="5" t="str">
        <f t="shared" si="19"/>
        <v>002</v>
      </c>
      <c r="K93" t="str">
        <f>VLOOKUP(A93,Subsites!A$2:H$59,8,FALSE)</f>
        <v>Coastal Pioneer Mobile Zone</v>
      </c>
      <c r="L93" t="str">
        <f t="shared" si="22"/>
        <v>Automous Underwater Vehicle 002</v>
      </c>
      <c r="M93" t="s">
        <v>57</v>
      </c>
      <c r="N93" t="s">
        <v>58</v>
      </c>
      <c r="O93" t="s">
        <v>27</v>
      </c>
      <c r="R93" s="21">
        <v>41600</v>
      </c>
      <c r="S93" s="22">
        <v>41613</v>
      </c>
      <c r="T93" s="2" t="s">
        <v>852</v>
      </c>
    </row>
    <row r="94" spans="1:20">
      <c r="A94" t="s">
        <v>243</v>
      </c>
      <c r="C94" s="29">
        <v>1</v>
      </c>
      <c r="D94" t="s">
        <v>60</v>
      </c>
      <c r="E94" t="s">
        <v>328</v>
      </c>
      <c r="F94" t="s">
        <v>60</v>
      </c>
      <c r="G94" s="3" t="str">
        <f t="shared" si="17"/>
        <v>AV</v>
      </c>
      <c r="H94" t="str">
        <f t="shared" si="18"/>
        <v>003</v>
      </c>
      <c r="I94" t="str">
        <f>VLOOKUP(G94,NTypes!A$2:B$31,2,FALSE)</f>
        <v>Automous Underwater Vehicle</v>
      </c>
      <c r="J94" s="5" t="str">
        <f t="shared" si="19"/>
        <v>003</v>
      </c>
      <c r="K94" t="str">
        <f>VLOOKUP(A94,Subsites!A$2:H$59,8,FALSE)</f>
        <v>Coastal Pioneer Mobile Zone</v>
      </c>
      <c r="L94" t="str">
        <f t="shared" si="22"/>
        <v>Automous Underwater Vehicle 003</v>
      </c>
      <c r="M94" t="s">
        <v>57</v>
      </c>
      <c r="N94" t="s">
        <v>58</v>
      </c>
      <c r="O94" t="s">
        <v>27</v>
      </c>
      <c r="R94" s="21">
        <v>41600</v>
      </c>
      <c r="S94" s="22">
        <v>41613</v>
      </c>
      <c r="T94" s="2" t="s">
        <v>852</v>
      </c>
    </row>
    <row r="95" spans="1:20">
      <c r="A95" t="s">
        <v>243</v>
      </c>
      <c r="C95" s="29">
        <v>1</v>
      </c>
      <c r="D95" t="s">
        <v>247</v>
      </c>
      <c r="F95" t="s">
        <v>247</v>
      </c>
      <c r="G95" s="3" t="str">
        <f t="shared" si="17"/>
        <v>GL</v>
      </c>
      <c r="H95" t="str">
        <f t="shared" si="18"/>
        <v>001</v>
      </c>
      <c r="I95" t="str">
        <f>VLOOKUP(G95,NTypes!A$2:B$31,2,FALSE)</f>
        <v>Ocean Glider</v>
      </c>
      <c r="J95" s="5" t="str">
        <f t="shared" si="19"/>
        <v>001</v>
      </c>
      <c r="K95" t="str">
        <f>VLOOKUP(A95,Subsites!A$2:H$59,8,FALSE)</f>
        <v>Coastal Pioneer Mobile Zone</v>
      </c>
      <c r="L95" t="str">
        <f t="shared" si="22"/>
        <v>Ocean Glider 001</v>
      </c>
      <c r="M95" t="s">
        <v>54</v>
      </c>
      <c r="N95" t="s">
        <v>55</v>
      </c>
      <c r="O95" t="s">
        <v>27</v>
      </c>
      <c r="R95" s="21">
        <v>41600</v>
      </c>
      <c r="S95" s="22">
        <v>41613</v>
      </c>
      <c r="T95" s="2" t="s">
        <v>852</v>
      </c>
    </row>
    <row r="96" spans="1:20">
      <c r="A96" t="s">
        <v>243</v>
      </c>
      <c r="C96" s="29">
        <v>1</v>
      </c>
      <c r="D96" t="s">
        <v>248</v>
      </c>
      <c r="F96" t="s">
        <v>248</v>
      </c>
      <c r="G96" s="3" t="str">
        <f t="shared" si="17"/>
        <v>GL</v>
      </c>
      <c r="H96" t="str">
        <f t="shared" si="18"/>
        <v>002</v>
      </c>
      <c r="I96" t="str">
        <f>VLOOKUP(G96,NTypes!A$2:B$31,2,FALSE)</f>
        <v>Ocean Glider</v>
      </c>
      <c r="J96" s="5" t="str">
        <f t="shared" si="19"/>
        <v>002</v>
      </c>
      <c r="K96" t="str">
        <f>VLOOKUP(A96,Subsites!A$2:H$59,8,FALSE)</f>
        <v>Coastal Pioneer Mobile Zone</v>
      </c>
      <c r="L96" t="str">
        <f t="shared" si="22"/>
        <v>Ocean Glider 002</v>
      </c>
      <c r="M96" t="s">
        <v>54</v>
      </c>
      <c r="N96" t="s">
        <v>55</v>
      </c>
      <c r="O96" t="s">
        <v>27</v>
      </c>
      <c r="R96" s="21">
        <v>41600</v>
      </c>
      <c r="S96" s="22">
        <v>41613</v>
      </c>
      <c r="T96" s="2" t="s">
        <v>852</v>
      </c>
    </row>
    <row r="97" spans="1:20">
      <c r="A97" t="s">
        <v>243</v>
      </c>
      <c r="C97" s="29">
        <v>1</v>
      </c>
      <c r="D97" t="s">
        <v>249</v>
      </c>
      <c r="F97" t="s">
        <v>249</v>
      </c>
      <c r="G97" s="3" t="str">
        <f t="shared" si="17"/>
        <v>GL</v>
      </c>
      <c r="H97" t="str">
        <f t="shared" si="18"/>
        <v>003</v>
      </c>
      <c r="I97" t="str">
        <f>VLOOKUP(G97,NTypes!A$2:B$31,2,FALSE)</f>
        <v>Ocean Glider</v>
      </c>
      <c r="J97" s="5" t="str">
        <f t="shared" si="19"/>
        <v>003</v>
      </c>
      <c r="K97" t="str">
        <f>VLOOKUP(A97,Subsites!A$2:H$59,8,FALSE)</f>
        <v>Coastal Pioneer Mobile Zone</v>
      </c>
      <c r="L97" t="str">
        <f t="shared" si="22"/>
        <v>Ocean Glider 003</v>
      </c>
      <c r="M97" t="s">
        <v>54</v>
      </c>
      <c r="N97" t="s">
        <v>55</v>
      </c>
      <c r="O97" t="s">
        <v>27</v>
      </c>
      <c r="R97" s="21">
        <v>41600</v>
      </c>
      <c r="S97" s="22">
        <v>41613</v>
      </c>
      <c r="T97" s="2" t="s">
        <v>852</v>
      </c>
    </row>
    <row r="98" spans="1:20">
      <c r="A98" t="s">
        <v>243</v>
      </c>
      <c r="C98" s="29">
        <v>1</v>
      </c>
      <c r="D98" t="s">
        <v>250</v>
      </c>
      <c r="F98" t="s">
        <v>250</v>
      </c>
      <c r="G98" s="3" t="str">
        <f t="shared" si="17"/>
        <v>GL</v>
      </c>
      <c r="H98" t="str">
        <f t="shared" si="18"/>
        <v>004</v>
      </c>
      <c r="I98" t="str">
        <f>VLOOKUP(G98,NTypes!A$2:B$31,2,FALSE)</f>
        <v>Ocean Glider</v>
      </c>
      <c r="J98" s="5" t="str">
        <f t="shared" si="19"/>
        <v>004</v>
      </c>
      <c r="K98" t="str">
        <f>VLOOKUP(A98,Subsites!A$2:H$59,8,FALSE)</f>
        <v>Coastal Pioneer Mobile Zone</v>
      </c>
      <c r="L98" t="str">
        <f t="shared" si="22"/>
        <v>Ocean Glider 004</v>
      </c>
      <c r="M98" t="s">
        <v>54</v>
      </c>
      <c r="N98" t="s">
        <v>55</v>
      </c>
      <c r="O98" t="s">
        <v>27</v>
      </c>
      <c r="R98" s="21">
        <v>41600</v>
      </c>
      <c r="S98" s="22">
        <v>41613</v>
      </c>
      <c r="T98" s="2" t="s">
        <v>852</v>
      </c>
    </row>
    <row r="99" spans="1:20">
      <c r="A99" t="s">
        <v>243</v>
      </c>
      <c r="C99" s="29">
        <v>1</v>
      </c>
      <c r="D99" t="s">
        <v>251</v>
      </c>
      <c r="F99" t="s">
        <v>251</v>
      </c>
      <c r="G99" s="3" t="str">
        <f t="shared" si="17"/>
        <v>GL</v>
      </c>
      <c r="H99" t="str">
        <f t="shared" si="18"/>
        <v>005</v>
      </c>
      <c r="I99" t="str">
        <f>VLOOKUP(G99,NTypes!A$2:B$31,2,FALSE)</f>
        <v>Ocean Glider</v>
      </c>
      <c r="J99" s="5" t="str">
        <f t="shared" si="19"/>
        <v>005</v>
      </c>
      <c r="K99" t="str">
        <f>VLOOKUP(A99,Subsites!A$2:H$59,8,FALSE)</f>
        <v>Coastal Pioneer Mobile Zone</v>
      </c>
      <c r="L99" t="str">
        <f t="shared" si="22"/>
        <v>Ocean Glider 005</v>
      </c>
      <c r="M99" t="s">
        <v>54</v>
      </c>
      <c r="N99" t="s">
        <v>55</v>
      </c>
      <c r="O99" t="s">
        <v>27</v>
      </c>
      <c r="R99" s="21">
        <v>41600</v>
      </c>
      <c r="S99" s="22">
        <v>41613</v>
      </c>
      <c r="T99" s="2" t="s">
        <v>852</v>
      </c>
    </row>
    <row r="100" spans="1:20">
      <c r="A100" t="s">
        <v>243</v>
      </c>
      <c r="C100" s="29">
        <v>1</v>
      </c>
      <c r="D100" t="s">
        <v>252</v>
      </c>
      <c r="F100" t="s">
        <v>252</v>
      </c>
      <c r="G100" s="3" t="str">
        <f t="shared" si="17"/>
        <v>GL</v>
      </c>
      <c r="H100" t="str">
        <f t="shared" si="18"/>
        <v>006</v>
      </c>
      <c r="I100" t="str">
        <f>VLOOKUP(G100,NTypes!A$2:B$31,2,FALSE)</f>
        <v>Ocean Glider</v>
      </c>
      <c r="J100" s="5" t="str">
        <f t="shared" si="19"/>
        <v>006</v>
      </c>
      <c r="K100" t="str">
        <f>VLOOKUP(A100,Subsites!A$2:H$59,8,FALSE)</f>
        <v>Coastal Pioneer Mobile Zone</v>
      </c>
      <c r="L100" t="str">
        <f t="shared" si="22"/>
        <v>Ocean Glider 006</v>
      </c>
      <c r="M100" t="s">
        <v>54</v>
      </c>
      <c r="N100" t="s">
        <v>55</v>
      </c>
      <c r="O100" t="s">
        <v>27</v>
      </c>
      <c r="R100" s="21">
        <v>41600</v>
      </c>
      <c r="S100" s="22">
        <v>41613</v>
      </c>
      <c r="T100" s="2" t="s">
        <v>852</v>
      </c>
    </row>
    <row r="101" spans="1:20">
      <c r="A101" t="s">
        <v>190</v>
      </c>
      <c r="B101" t="s">
        <v>827</v>
      </c>
      <c r="C101" s="29">
        <v>1</v>
      </c>
      <c r="D101" t="s">
        <v>37</v>
      </c>
      <c r="E101" t="s">
        <v>328</v>
      </c>
      <c r="F101" t="s">
        <v>37</v>
      </c>
      <c r="G101" s="3" t="str">
        <f t="shared" si="17"/>
        <v>SM</v>
      </c>
      <c r="H101" t="str">
        <f t="shared" si="18"/>
        <v>001</v>
      </c>
      <c r="I101" t="str">
        <f>VLOOKUP(G101,NTypes!A$2:B$31,2,FALSE)</f>
        <v>Standard Power Surface Mooring</v>
      </c>
      <c r="K101" t="str">
        <f>VLOOKUP(A101,Subsites!A$2:H$59,8,FALSE)</f>
        <v>Global Argentine Basin</v>
      </c>
      <c r="L101" t="str">
        <f t="shared" si="22"/>
        <v>Standard Power Surface Mooring</v>
      </c>
      <c r="M101" t="s">
        <v>14</v>
      </c>
      <c r="N101" t="s">
        <v>15</v>
      </c>
      <c r="O101" t="s">
        <v>27</v>
      </c>
      <c r="R101" s="19"/>
      <c r="S101" s="19"/>
    </row>
    <row r="102" spans="1:20">
      <c r="A102" t="s">
        <v>190</v>
      </c>
      <c r="D102" t="s">
        <v>383</v>
      </c>
      <c r="E102" t="s">
        <v>37</v>
      </c>
      <c r="F102" t="s">
        <v>37</v>
      </c>
      <c r="G102" s="3" t="str">
        <f t="shared" ref="G102:G133" si="23">MID(D102,10,2)</f>
        <v>RI</v>
      </c>
      <c r="H102" t="str">
        <f t="shared" ref="H102:H133" si="24">MID(D102,12,3)</f>
        <v>002</v>
      </c>
      <c r="I102" t="str">
        <f>VLOOKUP(G102,NTypes!A$2:B$31,2,FALSE)</f>
        <v>Mooring Riser</v>
      </c>
      <c r="J102" s="5" t="str">
        <f t="shared" ref="J102:J133" si="25">H102</f>
        <v>002</v>
      </c>
      <c r="K102" t="str">
        <f>VLOOKUP(A102,Subsites!A$2:H$59,8,FALSE)</f>
        <v>Global Argentine Basin</v>
      </c>
      <c r="L102" t="str">
        <f t="shared" si="20"/>
        <v>Mooring Riser 002</v>
      </c>
      <c r="M102" t="s">
        <v>14</v>
      </c>
      <c r="N102" t="s">
        <v>15</v>
      </c>
      <c r="O102" t="s">
        <v>27</v>
      </c>
      <c r="R102" s="19"/>
      <c r="S102" s="19"/>
    </row>
    <row r="103" spans="1:20">
      <c r="A103" t="s">
        <v>190</v>
      </c>
      <c r="D103" t="s">
        <v>384</v>
      </c>
      <c r="E103" t="s">
        <v>37</v>
      </c>
      <c r="F103" t="s">
        <v>37</v>
      </c>
      <c r="G103" s="3" t="str">
        <f t="shared" si="23"/>
        <v>RI</v>
      </c>
      <c r="H103" t="str">
        <f t="shared" si="24"/>
        <v>003</v>
      </c>
      <c r="I103" t="str">
        <f>VLOOKUP(G103,NTypes!A$2:B$31,2,FALSE)</f>
        <v>Mooring Riser</v>
      </c>
      <c r="J103" s="5" t="str">
        <f t="shared" si="25"/>
        <v>003</v>
      </c>
      <c r="K103" t="str">
        <f>VLOOKUP(A103,Subsites!A$2:H$59,8,FALSE)</f>
        <v>Global Argentine Basin</v>
      </c>
      <c r="L103" t="str">
        <f t="shared" si="20"/>
        <v>Mooring Riser 003</v>
      </c>
      <c r="M103" t="s">
        <v>14</v>
      </c>
      <c r="N103" t="s">
        <v>15</v>
      </c>
      <c r="O103" t="s">
        <v>27</v>
      </c>
      <c r="R103" s="19"/>
      <c r="S103" s="19"/>
    </row>
    <row r="104" spans="1:20">
      <c r="A104" t="s">
        <v>190</v>
      </c>
      <c r="D104" t="s">
        <v>385</v>
      </c>
      <c r="E104" t="s">
        <v>37</v>
      </c>
      <c r="F104" t="s">
        <v>37</v>
      </c>
      <c r="G104" s="3" t="str">
        <f t="shared" si="23"/>
        <v>SB</v>
      </c>
      <c r="H104" t="str">
        <f t="shared" si="24"/>
        <v>001</v>
      </c>
      <c r="I104" t="str">
        <f>VLOOKUP(G104,NTypes!A$2:B$31,2,FALSE)</f>
        <v>Surface Buoy</v>
      </c>
      <c r="J104" s="5" t="str">
        <f t="shared" si="25"/>
        <v>001</v>
      </c>
      <c r="K104" t="str">
        <f>VLOOKUP(A104,Subsites!A$2:H$59,8,FALSE)</f>
        <v>Global Argentine Basin</v>
      </c>
      <c r="L104" t="str">
        <f t="shared" si="20"/>
        <v>Surface Buoy 001</v>
      </c>
      <c r="M104" t="s">
        <v>14</v>
      </c>
      <c r="N104" t="s">
        <v>15</v>
      </c>
      <c r="O104" t="s">
        <v>27</v>
      </c>
      <c r="R104" s="19"/>
      <c r="S104" s="19"/>
    </row>
    <row r="105" spans="1:20">
      <c r="A105" t="s">
        <v>194</v>
      </c>
      <c r="B105" t="s">
        <v>827</v>
      </c>
      <c r="C105" s="29">
        <v>1</v>
      </c>
      <c r="D105" t="s">
        <v>38</v>
      </c>
      <c r="E105" t="s">
        <v>328</v>
      </c>
      <c r="F105" t="s">
        <v>38</v>
      </c>
      <c r="G105" s="3" t="str">
        <f t="shared" si="23"/>
        <v>GP</v>
      </c>
      <c r="H105" t="str">
        <f t="shared" si="24"/>
        <v>001</v>
      </c>
      <c r="I105" t="str">
        <f>VLOOKUP(G105,NTypes!A$2:B$31,2,FALSE)</f>
        <v>Hybrid Profiler Mooring</v>
      </c>
      <c r="K105" t="str">
        <f>VLOOKUP(A105,Subsites!A$2:H$59,8,FALSE)</f>
        <v>Global Argentine Basin</v>
      </c>
      <c r="L105" t="str">
        <f>I105 &amp; IF(ISBLANK(J105),""," " &amp; J105)</f>
        <v>Hybrid Profiler Mooring</v>
      </c>
      <c r="M105" t="s">
        <v>39</v>
      </c>
      <c r="N105" t="s">
        <v>40</v>
      </c>
      <c r="O105" t="s">
        <v>27</v>
      </c>
      <c r="R105" s="19"/>
      <c r="S105" s="19"/>
    </row>
    <row r="106" spans="1:20">
      <c r="A106" t="s">
        <v>194</v>
      </c>
      <c r="D106" t="s">
        <v>386</v>
      </c>
      <c r="E106" t="s">
        <v>38</v>
      </c>
      <c r="F106" t="s">
        <v>38</v>
      </c>
      <c r="G106" s="3" t="str">
        <f t="shared" si="23"/>
        <v>MP</v>
      </c>
      <c r="H106" t="str">
        <f t="shared" si="24"/>
        <v>003</v>
      </c>
      <c r="I106" t="str">
        <f>VLOOKUP(G106,NTypes!A$2:B$31,2,FALSE)</f>
        <v>Mid-Water Platform</v>
      </c>
      <c r="J106" s="5" t="str">
        <f t="shared" si="25"/>
        <v>003</v>
      </c>
      <c r="K106" t="str">
        <f>VLOOKUP(A106,Subsites!A$2:H$59,8,FALSE)</f>
        <v>Global Argentine Basin</v>
      </c>
      <c r="L106" t="str">
        <f t="shared" si="20"/>
        <v>Mid-Water Platform 003</v>
      </c>
      <c r="M106" t="s">
        <v>39</v>
      </c>
      <c r="N106" t="s">
        <v>40</v>
      </c>
      <c r="O106" t="s">
        <v>27</v>
      </c>
      <c r="R106" s="19"/>
      <c r="S106" s="19"/>
    </row>
    <row r="107" spans="1:20">
      <c r="A107" t="s">
        <v>194</v>
      </c>
      <c r="D107" t="s">
        <v>387</v>
      </c>
      <c r="E107" t="s">
        <v>38</v>
      </c>
      <c r="F107" t="s">
        <v>38</v>
      </c>
      <c r="G107" s="3" t="str">
        <f t="shared" si="23"/>
        <v>SP</v>
      </c>
      <c r="H107" t="str">
        <f t="shared" si="24"/>
        <v>001</v>
      </c>
      <c r="I107" t="str">
        <f>VLOOKUP(G107,NTypes!A$2:B$31,2,FALSE)</f>
        <v>Surface-Piercing Profiler</v>
      </c>
      <c r="J107" s="5" t="str">
        <f t="shared" si="25"/>
        <v>001</v>
      </c>
      <c r="K107" t="str">
        <f>VLOOKUP(A107,Subsites!A$2:H$59,8,FALSE)</f>
        <v>Global Argentine Basin</v>
      </c>
      <c r="L107" t="str">
        <f t="shared" si="20"/>
        <v>Surface-Piercing Profiler 001</v>
      </c>
      <c r="M107" t="s">
        <v>39</v>
      </c>
      <c r="N107" t="s">
        <v>40</v>
      </c>
      <c r="O107" t="s">
        <v>27</v>
      </c>
      <c r="R107" s="19"/>
      <c r="S107" s="19"/>
    </row>
    <row r="108" spans="1:20">
      <c r="A108" t="s">
        <v>194</v>
      </c>
      <c r="D108" t="s">
        <v>388</v>
      </c>
      <c r="E108" t="s">
        <v>38</v>
      </c>
      <c r="F108" t="s">
        <v>38</v>
      </c>
      <c r="G108" s="3" t="str">
        <f t="shared" si="23"/>
        <v>WF</v>
      </c>
      <c r="H108" t="str">
        <f t="shared" si="24"/>
        <v>002</v>
      </c>
      <c r="I108" t="str">
        <f>VLOOKUP(G108,NTypes!A$2:B$31,2,FALSE)</f>
        <v>Wire-Following Profiler</v>
      </c>
      <c r="J108" s="5" t="str">
        <f t="shared" si="25"/>
        <v>002</v>
      </c>
      <c r="K108" t="str">
        <f>VLOOKUP(A108,Subsites!A$2:H$59,8,FALSE)</f>
        <v>Global Argentine Basin</v>
      </c>
      <c r="L108" t="str">
        <f t="shared" si="20"/>
        <v>Wire-Following Profiler 002</v>
      </c>
      <c r="M108" t="s">
        <v>39</v>
      </c>
      <c r="N108" t="s">
        <v>40</v>
      </c>
      <c r="O108" t="s">
        <v>27</v>
      </c>
      <c r="R108" s="19"/>
      <c r="S108" s="19"/>
    </row>
    <row r="109" spans="1:20">
      <c r="A109" t="s">
        <v>194</v>
      </c>
      <c r="D109" t="s">
        <v>389</v>
      </c>
      <c r="E109" t="s">
        <v>38</v>
      </c>
      <c r="F109" t="s">
        <v>38</v>
      </c>
      <c r="G109" s="3" t="str">
        <f t="shared" si="23"/>
        <v>WF</v>
      </c>
      <c r="H109" t="str">
        <f t="shared" si="24"/>
        <v>004</v>
      </c>
      <c r="I109" t="str">
        <f>VLOOKUP(G109,NTypes!A$2:B$31,2,FALSE)</f>
        <v>Wire-Following Profiler</v>
      </c>
      <c r="J109" s="5" t="str">
        <f t="shared" si="25"/>
        <v>004</v>
      </c>
      <c r="K109" t="str">
        <f>VLOOKUP(A109,Subsites!A$2:H$59,8,FALSE)</f>
        <v>Global Argentine Basin</v>
      </c>
      <c r="L109" t="str">
        <f t="shared" si="20"/>
        <v>Wire-Following Profiler 004</v>
      </c>
      <c r="M109" t="s">
        <v>39</v>
      </c>
      <c r="N109" t="s">
        <v>40</v>
      </c>
      <c r="O109" t="s">
        <v>27</v>
      </c>
      <c r="R109" s="19"/>
      <c r="S109" s="19"/>
    </row>
    <row r="110" spans="1:20">
      <c r="A110" t="s">
        <v>201</v>
      </c>
      <c r="B110" t="s">
        <v>827</v>
      </c>
      <c r="C110" s="29">
        <v>1</v>
      </c>
      <c r="D110" t="s">
        <v>41</v>
      </c>
      <c r="E110" t="s">
        <v>328</v>
      </c>
      <c r="F110" t="s">
        <v>41</v>
      </c>
      <c r="G110" s="3" t="str">
        <f t="shared" si="23"/>
        <v>FM</v>
      </c>
      <c r="H110" t="str">
        <f t="shared" si="24"/>
        <v>001</v>
      </c>
      <c r="I110" t="str">
        <f>VLOOKUP(G110,NTypes!A$2:B$31,2,FALSE)</f>
        <v>Low Power Sub-surface Mooring</v>
      </c>
      <c r="J110" s="15" t="s">
        <v>858</v>
      </c>
      <c r="K110" t="str">
        <f>VLOOKUP(A110,Subsites!A$2:H$59,8,FALSE)</f>
        <v>Global Argentine Basin</v>
      </c>
      <c r="L110" t="str">
        <f>I110 &amp; IF(ISBLANK(J110),""," " &amp; J110)</f>
        <v>Low Power Sub-surface Mooring A</v>
      </c>
      <c r="M110" t="s">
        <v>39</v>
      </c>
      <c r="N110" t="s">
        <v>40</v>
      </c>
      <c r="O110" t="s">
        <v>27</v>
      </c>
      <c r="R110" s="19"/>
      <c r="S110" s="19"/>
    </row>
    <row r="111" spans="1:20">
      <c r="A111" t="s">
        <v>201</v>
      </c>
      <c r="D111" t="s">
        <v>390</v>
      </c>
      <c r="E111" t="s">
        <v>41</v>
      </c>
      <c r="F111" t="s">
        <v>41</v>
      </c>
      <c r="G111" s="3" t="str">
        <f t="shared" si="23"/>
        <v>RI</v>
      </c>
      <c r="H111" t="str">
        <f t="shared" si="24"/>
        <v>001</v>
      </c>
      <c r="I111" t="str">
        <f>VLOOKUP(G111,NTypes!A$2:B$31,2,FALSE)</f>
        <v>Mooring Riser</v>
      </c>
      <c r="J111" s="5" t="str">
        <f t="shared" si="25"/>
        <v>001</v>
      </c>
      <c r="K111" t="str">
        <f>VLOOKUP(A111,Subsites!A$2:H$59,8,FALSE)</f>
        <v>Global Argentine Basin</v>
      </c>
      <c r="L111" t="str">
        <f t="shared" si="20"/>
        <v>Mooring Riser 001</v>
      </c>
      <c r="M111" t="s">
        <v>39</v>
      </c>
      <c r="N111" t="s">
        <v>40</v>
      </c>
      <c r="O111" t="s">
        <v>27</v>
      </c>
      <c r="R111" s="19"/>
      <c r="S111" s="19"/>
    </row>
    <row r="112" spans="1:20">
      <c r="A112" t="s">
        <v>206</v>
      </c>
      <c r="B112" t="s">
        <v>827</v>
      </c>
      <c r="C112" s="29">
        <v>1</v>
      </c>
      <c r="D112" t="s">
        <v>42</v>
      </c>
      <c r="E112" t="s">
        <v>328</v>
      </c>
      <c r="F112" t="s">
        <v>42</v>
      </c>
      <c r="G112" s="3" t="str">
        <f t="shared" si="23"/>
        <v>FM</v>
      </c>
      <c r="H112" t="str">
        <f t="shared" si="24"/>
        <v>001</v>
      </c>
      <c r="I112" t="str">
        <f>VLOOKUP(G112,NTypes!A$2:B$31,2,FALSE)</f>
        <v>Low Power Sub-surface Mooring</v>
      </c>
      <c r="J112" s="15" t="s">
        <v>872</v>
      </c>
      <c r="K112" t="str">
        <f>VLOOKUP(A112,Subsites!A$2:H$59,8,FALSE)</f>
        <v>Global Argentine Basin</v>
      </c>
      <c r="L112" t="str">
        <f>I112 &amp; IF(ISBLANK(J112),""," " &amp; J112)</f>
        <v>Low Power Sub-surface Mooring B</v>
      </c>
      <c r="M112" t="s">
        <v>39</v>
      </c>
      <c r="N112" t="s">
        <v>40</v>
      </c>
      <c r="O112" t="s">
        <v>27</v>
      </c>
      <c r="R112" s="19"/>
      <c r="S112" s="19"/>
    </row>
    <row r="113" spans="1:19">
      <c r="A113" t="s">
        <v>206</v>
      </c>
      <c r="D113" t="s">
        <v>391</v>
      </c>
      <c r="E113" t="s">
        <v>42</v>
      </c>
      <c r="F113" t="s">
        <v>42</v>
      </c>
      <c r="G113" s="3" t="str">
        <f t="shared" si="23"/>
        <v>RI</v>
      </c>
      <c r="H113" t="str">
        <f t="shared" si="24"/>
        <v>001</v>
      </c>
      <c r="I113" t="str">
        <f>VLOOKUP(G113,NTypes!A$2:B$31,2,FALSE)</f>
        <v>Mooring Riser</v>
      </c>
      <c r="J113" s="5" t="str">
        <f t="shared" si="25"/>
        <v>001</v>
      </c>
      <c r="K113" t="str">
        <f>VLOOKUP(A113,Subsites!A$2:H$59,8,FALSE)</f>
        <v>Global Argentine Basin</v>
      </c>
      <c r="L113" t="str">
        <f t="shared" si="20"/>
        <v>Mooring Riser 001</v>
      </c>
      <c r="M113" t="s">
        <v>39</v>
      </c>
      <c r="N113" t="s">
        <v>40</v>
      </c>
      <c r="O113" t="s">
        <v>27</v>
      </c>
      <c r="R113" s="19"/>
      <c r="S113" s="19"/>
    </row>
    <row r="114" spans="1:19">
      <c r="A114" t="s">
        <v>255</v>
      </c>
      <c r="C114" s="29">
        <v>1</v>
      </c>
      <c r="D114" t="s">
        <v>254</v>
      </c>
      <c r="F114" t="s">
        <v>254</v>
      </c>
      <c r="G114" s="3" t="str">
        <f t="shared" si="23"/>
        <v>GL</v>
      </c>
      <c r="H114" t="str">
        <f t="shared" si="24"/>
        <v>001</v>
      </c>
      <c r="I114" t="str">
        <f>VLOOKUP(G114,NTypes!A$2:B$31,2,FALSE)</f>
        <v>Ocean Glider</v>
      </c>
      <c r="J114" s="5" t="str">
        <f t="shared" si="25"/>
        <v>001</v>
      </c>
      <c r="K114" t="str">
        <f>VLOOKUP(A114,Subsites!A$2:H$59,8,FALSE)</f>
        <v>Global Argentine Basin Mobile Zone</v>
      </c>
      <c r="L114" t="str">
        <f t="shared" ref="L114:L117" si="26">I114 &amp; IF(ISBLANK(J114),""," " &amp; J114)</f>
        <v>Ocean Glider 001</v>
      </c>
      <c r="M114" t="s">
        <v>61</v>
      </c>
      <c r="N114" t="s">
        <v>62</v>
      </c>
      <c r="O114" t="s">
        <v>27</v>
      </c>
      <c r="R114" s="19"/>
      <c r="S114" s="19"/>
    </row>
    <row r="115" spans="1:19">
      <c r="A115" t="s">
        <v>255</v>
      </c>
      <c r="C115" s="29">
        <v>1</v>
      </c>
      <c r="D115" t="s">
        <v>259</v>
      </c>
      <c r="F115" t="s">
        <v>259</v>
      </c>
      <c r="G115" s="3" t="str">
        <f t="shared" si="23"/>
        <v>GL</v>
      </c>
      <c r="H115" t="str">
        <f t="shared" si="24"/>
        <v>002</v>
      </c>
      <c r="I115" t="str">
        <f>VLOOKUP(G115,NTypes!A$2:B$31,2,FALSE)</f>
        <v>Ocean Glider</v>
      </c>
      <c r="J115" s="5" t="str">
        <f t="shared" si="25"/>
        <v>002</v>
      </c>
      <c r="K115" t="str">
        <f>VLOOKUP(A115,Subsites!A$2:H$59,8,FALSE)</f>
        <v>Global Argentine Basin Mobile Zone</v>
      </c>
      <c r="L115" t="str">
        <f t="shared" si="26"/>
        <v>Ocean Glider 002</v>
      </c>
      <c r="M115" t="s">
        <v>61</v>
      </c>
      <c r="N115" t="s">
        <v>62</v>
      </c>
      <c r="O115" t="s">
        <v>27</v>
      </c>
      <c r="R115" s="19"/>
      <c r="S115" s="19"/>
    </row>
    <row r="116" spans="1:19">
      <c r="A116" t="s">
        <v>255</v>
      </c>
      <c r="C116" s="29">
        <v>1</v>
      </c>
      <c r="D116" t="s">
        <v>260</v>
      </c>
      <c r="F116" t="s">
        <v>260</v>
      </c>
      <c r="G116" s="3" t="str">
        <f t="shared" si="23"/>
        <v>GL</v>
      </c>
      <c r="H116" t="str">
        <f t="shared" si="24"/>
        <v>003</v>
      </c>
      <c r="I116" t="str">
        <f>VLOOKUP(G116,NTypes!A$2:B$31,2,FALSE)</f>
        <v>Ocean Glider</v>
      </c>
      <c r="J116" s="5" t="str">
        <f t="shared" si="25"/>
        <v>003</v>
      </c>
      <c r="K116" t="str">
        <f>VLOOKUP(A116,Subsites!A$2:H$59,8,FALSE)</f>
        <v>Global Argentine Basin Mobile Zone</v>
      </c>
      <c r="L116" t="str">
        <f t="shared" si="26"/>
        <v>Ocean Glider 003</v>
      </c>
      <c r="M116" t="s">
        <v>61</v>
      </c>
      <c r="N116" t="s">
        <v>62</v>
      </c>
      <c r="O116" t="s">
        <v>27</v>
      </c>
      <c r="R116" s="19"/>
      <c r="S116" s="19"/>
    </row>
    <row r="117" spans="1:19">
      <c r="A117" t="s">
        <v>208</v>
      </c>
      <c r="B117" t="s">
        <v>827</v>
      </c>
      <c r="C117" s="29">
        <v>1</v>
      </c>
      <c r="D117" t="s">
        <v>43</v>
      </c>
      <c r="E117" t="s">
        <v>328</v>
      </c>
      <c r="F117" t="s">
        <v>43</v>
      </c>
      <c r="G117" s="3" t="str">
        <f t="shared" si="23"/>
        <v>SM</v>
      </c>
      <c r="H117" t="str">
        <f t="shared" si="24"/>
        <v>001</v>
      </c>
      <c r="I117" t="str">
        <f>VLOOKUP(G117,NTypes!A$2:B$31,2,FALSE)</f>
        <v>Standard Power Surface Mooring</v>
      </c>
      <c r="K117" t="str">
        <f>VLOOKUP(A117,Subsites!A$2:H$59,8,FALSE)</f>
        <v>Global Irminger Sea</v>
      </c>
      <c r="L117" t="str">
        <f t="shared" si="26"/>
        <v>Standard Power Surface Mooring</v>
      </c>
      <c r="M117" t="s">
        <v>14</v>
      </c>
      <c r="N117" t="s">
        <v>15</v>
      </c>
      <c r="O117" t="s">
        <v>27</v>
      </c>
      <c r="R117" s="19"/>
      <c r="S117" s="19"/>
    </row>
    <row r="118" spans="1:19">
      <c r="A118" t="s">
        <v>208</v>
      </c>
      <c r="D118" t="s">
        <v>392</v>
      </c>
      <c r="E118" t="s">
        <v>43</v>
      </c>
      <c r="F118" t="s">
        <v>43</v>
      </c>
      <c r="G118" s="3" t="str">
        <f t="shared" si="23"/>
        <v>RI</v>
      </c>
      <c r="H118" t="str">
        <f t="shared" si="24"/>
        <v>002</v>
      </c>
      <c r="I118" t="str">
        <f>VLOOKUP(G118,NTypes!A$2:B$31,2,FALSE)</f>
        <v>Mooring Riser</v>
      </c>
      <c r="J118" s="5" t="str">
        <f t="shared" si="25"/>
        <v>002</v>
      </c>
      <c r="K118" t="str">
        <f>VLOOKUP(A118,Subsites!A$2:H$59,8,FALSE)</f>
        <v>Global Irminger Sea</v>
      </c>
      <c r="L118" t="str">
        <f t="shared" si="20"/>
        <v>Mooring Riser 002</v>
      </c>
      <c r="M118" t="s">
        <v>14</v>
      </c>
      <c r="N118" t="s">
        <v>15</v>
      </c>
      <c r="O118" t="s">
        <v>27</v>
      </c>
      <c r="R118" s="19"/>
      <c r="S118" s="19"/>
    </row>
    <row r="119" spans="1:19">
      <c r="A119" t="s">
        <v>208</v>
      </c>
      <c r="D119" t="s">
        <v>393</v>
      </c>
      <c r="E119" t="s">
        <v>43</v>
      </c>
      <c r="F119" t="s">
        <v>43</v>
      </c>
      <c r="G119" s="3" t="str">
        <f t="shared" si="23"/>
        <v>RI</v>
      </c>
      <c r="H119" t="str">
        <f t="shared" si="24"/>
        <v>003</v>
      </c>
      <c r="I119" t="str">
        <f>VLOOKUP(G119,NTypes!A$2:B$31,2,FALSE)</f>
        <v>Mooring Riser</v>
      </c>
      <c r="J119" s="5" t="str">
        <f t="shared" si="25"/>
        <v>003</v>
      </c>
      <c r="K119" t="str">
        <f>VLOOKUP(A119,Subsites!A$2:H$59,8,FALSE)</f>
        <v>Global Irminger Sea</v>
      </c>
      <c r="L119" t="str">
        <f t="shared" si="20"/>
        <v>Mooring Riser 003</v>
      </c>
      <c r="M119" t="s">
        <v>14</v>
      </c>
      <c r="N119" t="s">
        <v>15</v>
      </c>
      <c r="O119" t="s">
        <v>27</v>
      </c>
      <c r="R119" s="19"/>
      <c r="S119" s="19"/>
    </row>
    <row r="120" spans="1:19">
      <c r="A120" t="s">
        <v>208</v>
      </c>
      <c r="D120" t="s">
        <v>394</v>
      </c>
      <c r="E120" t="s">
        <v>43</v>
      </c>
      <c r="F120" t="s">
        <v>43</v>
      </c>
      <c r="G120" s="3" t="str">
        <f t="shared" si="23"/>
        <v>SB</v>
      </c>
      <c r="H120" t="str">
        <f t="shared" si="24"/>
        <v>001</v>
      </c>
      <c r="I120" t="str">
        <f>VLOOKUP(G120,NTypes!A$2:B$31,2,FALSE)</f>
        <v>Surface Buoy</v>
      </c>
      <c r="J120" s="5" t="str">
        <f t="shared" si="25"/>
        <v>001</v>
      </c>
      <c r="K120" t="str">
        <f>VLOOKUP(A120,Subsites!A$2:H$59,8,FALSE)</f>
        <v>Global Irminger Sea</v>
      </c>
      <c r="L120" t="str">
        <f t="shared" si="20"/>
        <v>Surface Buoy 001</v>
      </c>
      <c r="M120" t="s">
        <v>14</v>
      </c>
      <c r="N120" t="s">
        <v>15</v>
      </c>
      <c r="O120" t="s">
        <v>27</v>
      </c>
      <c r="R120" s="19"/>
      <c r="S120" s="19"/>
    </row>
    <row r="121" spans="1:19">
      <c r="A121" t="s">
        <v>211</v>
      </c>
      <c r="B121" t="s">
        <v>827</v>
      </c>
      <c r="C121" s="29">
        <v>1</v>
      </c>
      <c r="D121" t="s">
        <v>44</v>
      </c>
      <c r="E121" t="s">
        <v>328</v>
      </c>
      <c r="F121" t="s">
        <v>44</v>
      </c>
      <c r="G121" s="3" t="str">
        <f t="shared" si="23"/>
        <v>GP</v>
      </c>
      <c r="H121" t="str">
        <f t="shared" si="24"/>
        <v>001</v>
      </c>
      <c r="I121" t="str">
        <f>VLOOKUP(G121,NTypes!A$2:B$31,2,FALSE)</f>
        <v>Hybrid Profiler Mooring</v>
      </c>
      <c r="K121" t="str">
        <f>VLOOKUP(A121,Subsites!A$2:H$59,8,FALSE)</f>
        <v>Global Irminger Sea</v>
      </c>
      <c r="L121" t="str">
        <f>I121 &amp; IF(ISBLANK(J121),""," " &amp; J121)</f>
        <v>Hybrid Profiler Mooring</v>
      </c>
      <c r="M121" t="s">
        <v>39</v>
      </c>
      <c r="N121" t="s">
        <v>40</v>
      </c>
      <c r="O121" t="s">
        <v>27</v>
      </c>
      <c r="R121" s="19"/>
      <c r="S121" s="19"/>
    </row>
    <row r="122" spans="1:19">
      <c r="A122" t="s">
        <v>211</v>
      </c>
      <c r="D122" t="s">
        <v>395</v>
      </c>
      <c r="E122" t="s">
        <v>44</v>
      </c>
      <c r="F122" t="s">
        <v>44</v>
      </c>
      <c r="G122" s="3" t="str">
        <f t="shared" si="23"/>
        <v>MP</v>
      </c>
      <c r="H122" t="str">
        <f t="shared" si="24"/>
        <v>003</v>
      </c>
      <c r="I122" t="str">
        <f>VLOOKUP(G122,NTypes!A$2:B$31,2,FALSE)</f>
        <v>Mid-Water Platform</v>
      </c>
      <c r="J122" s="5" t="str">
        <f t="shared" si="25"/>
        <v>003</v>
      </c>
      <c r="K122" t="str">
        <f>VLOOKUP(A122,Subsites!A$2:H$59,8,FALSE)</f>
        <v>Global Irminger Sea</v>
      </c>
      <c r="L122" t="str">
        <f t="shared" si="20"/>
        <v>Mid-Water Platform 003</v>
      </c>
      <c r="M122" t="s">
        <v>39</v>
      </c>
      <c r="N122" t="s">
        <v>40</v>
      </c>
      <c r="O122" t="s">
        <v>27</v>
      </c>
      <c r="R122" s="19"/>
      <c r="S122" s="19"/>
    </row>
    <row r="123" spans="1:19">
      <c r="A123" t="s">
        <v>211</v>
      </c>
      <c r="D123" t="s">
        <v>396</v>
      </c>
      <c r="E123" t="s">
        <v>44</v>
      </c>
      <c r="F123" t="s">
        <v>44</v>
      </c>
      <c r="G123" s="3" t="str">
        <f t="shared" si="23"/>
        <v>SP</v>
      </c>
      <c r="H123" t="str">
        <f t="shared" si="24"/>
        <v>001</v>
      </c>
      <c r="I123" t="str">
        <f>VLOOKUP(G123,NTypes!A$2:B$31,2,FALSE)</f>
        <v>Surface-Piercing Profiler</v>
      </c>
      <c r="J123" s="5" t="str">
        <f t="shared" si="25"/>
        <v>001</v>
      </c>
      <c r="K123" t="str">
        <f>VLOOKUP(A123,Subsites!A$2:H$59,8,FALSE)</f>
        <v>Global Irminger Sea</v>
      </c>
      <c r="L123" t="str">
        <f t="shared" si="20"/>
        <v>Surface-Piercing Profiler 001</v>
      </c>
      <c r="M123" t="s">
        <v>39</v>
      </c>
      <c r="N123" t="s">
        <v>40</v>
      </c>
      <c r="O123" t="s">
        <v>27</v>
      </c>
      <c r="R123" s="19"/>
      <c r="S123" s="19"/>
    </row>
    <row r="124" spans="1:19">
      <c r="A124" t="s">
        <v>211</v>
      </c>
      <c r="D124" t="s">
        <v>397</v>
      </c>
      <c r="E124" t="s">
        <v>44</v>
      </c>
      <c r="F124" t="s">
        <v>44</v>
      </c>
      <c r="G124" s="3" t="str">
        <f t="shared" si="23"/>
        <v>WF</v>
      </c>
      <c r="H124" t="str">
        <f t="shared" si="24"/>
        <v>002</v>
      </c>
      <c r="I124" t="str">
        <f>VLOOKUP(G124,NTypes!A$2:B$31,2,FALSE)</f>
        <v>Wire-Following Profiler</v>
      </c>
      <c r="J124" s="5" t="str">
        <f t="shared" si="25"/>
        <v>002</v>
      </c>
      <c r="K124" t="str">
        <f>VLOOKUP(A124,Subsites!A$2:H$59,8,FALSE)</f>
        <v>Global Irminger Sea</v>
      </c>
      <c r="L124" t="str">
        <f t="shared" si="20"/>
        <v>Wire-Following Profiler 002</v>
      </c>
      <c r="M124" t="s">
        <v>39</v>
      </c>
      <c r="N124" t="s">
        <v>40</v>
      </c>
      <c r="O124" t="s">
        <v>27</v>
      </c>
      <c r="R124" s="19"/>
      <c r="S124" s="19"/>
    </row>
    <row r="125" spans="1:19">
      <c r="A125" t="s">
        <v>213</v>
      </c>
      <c r="B125" t="s">
        <v>827</v>
      </c>
      <c r="C125" s="29">
        <v>1</v>
      </c>
      <c r="D125" t="s">
        <v>45</v>
      </c>
      <c r="E125" t="s">
        <v>328</v>
      </c>
      <c r="F125" t="s">
        <v>45</v>
      </c>
      <c r="G125" s="3" t="str">
        <f t="shared" si="23"/>
        <v>FM</v>
      </c>
      <c r="H125" t="str">
        <f t="shared" si="24"/>
        <v>001</v>
      </c>
      <c r="I125" t="str">
        <f>VLOOKUP(G125,NTypes!A$2:B$31,2,FALSE)</f>
        <v>Low Power Sub-surface Mooring</v>
      </c>
      <c r="J125" s="15" t="s">
        <v>858</v>
      </c>
      <c r="K125" t="str">
        <f>VLOOKUP(A125,Subsites!A$2:H$59,8,FALSE)</f>
        <v>Global Irminger Sea</v>
      </c>
      <c r="L125" t="str">
        <f>I125 &amp; IF(ISBLANK(J125),""," " &amp; J125)</f>
        <v>Low Power Sub-surface Mooring A</v>
      </c>
      <c r="M125" t="s">
        <v>39</v>
      </c>
      <c r="N125" t="s">
        <v>40</v>
      </c>
      <c r="O125" t="s">
        <v>27</v>
      </c>
      <c r="R125" s="19"/>
      <c r="S125" s="19"/>
    </row>
    <row r="126" spans="1:19">
      <c r="A126" t="s">
        <v>213</v>
      </c>
      <c r="D126" t="s">
        <v>398</v>
      </c>
      <c r="E126" t="s">
        <v>45</v>
      </c>
      <c r="F126" t="s">
        <v>45</v>
      </c>
      <c r="G126" s="3" t="str">
        <f t="shared" si="23"/>
        <v>RI</v>
      </c>
      <c r="H126" t="str">
        <f t="shared" si="24"/>
        <v>001</v>
      </c>
      <c r="I126" t="str">
        <f>VLOOKUP(G126,NTypes!A$2:B$31,2,FALSE)</f>
        <v>Mooring Riser</v>
      </c>
      <c r="J126" s="5" t="str">
        <f t="shared" si="25"/>
        <v>001</v>
      </c>
      <c r="K126" t="str">
        <f>VLOOKUP(A126,Subsites!A$2:H$59,8,FALSE)</f>
        <v>Global Irminger Sea</v>
      </c>
      <c r="L126" t="str">
        <f t="shared" si="20"/>
        <v>Mooring Riser 001</v>
      </c>
      <c r="M126" t="s">
        <v>39</v>
      </c>
      <c r="N126" t="s">
        <v>40</v>
      </c>
      <c r="O126" t="s">
        <v>27</v>
      </c>
      <c r="R126" s="19"/>
      <c r="S126" s="19"/>
    </row>
    <row r="127" spans="1:19">
      <c r="A127" t="s">
        <v>215</v>
      </c>
      <c r="B127" t="s">
        <v>827</v>
      </c>
      <c r="C127" s="29">
        <v>1</v>
      </c>
      <c r="D127" t="s">
        <v>46</v>
      </c>
      <c r="E127" t="s">
        <v>328</v>
      </c>
      <c r="F127" t="s">
        <v>46</v>
      </c>
      <c r="G127" s="3" t="str">
        <f t="shared" si="23"/>
        <v>FM</v>
      </c>
      <c r="H127" t="str">
        <f t="shared" si="24"/>
        <v>001</v>
      </c>
      <c r="I127" t="str">
        <f>VLOOKUP(G127,NTypes!A$2:B$31,2,FALSE)</f>
        <v>Low Power Sub-surface Mooring</v>
      </c>
      <c r="J127" s="15" t="s">
        <v>872</v>
      </c>
      <c r="K127" t="str">
        <f>VLOOKUP(A127,Subsites!A$2:H$59,8,FALSE)</f>
        <v>Global Irminger Sea</v>
      </c>
      <c r="L127" t="str">
        <f>I127 &amp; IF(ISBLANK(J127),""," " &amp; J127)</f>
        <v>Low Power Sub-surface Mooring B</v>
      </c>
      <c r="M127" t="s">
        <v>39</v>
      </c>
      <c r="N127" t="s">
        <v>40</v>
      </c>
      <c r="O127" t="s">
        <v>27</v>
      </c>
      <c r="R127" s="19"/>
      <c r="S127" s="19"/>
    </row>
    <row r="128" spans="1:19">
      <c r="A128" t="s">
        <v>215</v>
      </c>
      <c r="D128" t="s">
        <v>399</v>
      </c>
      <c r="E128" t="s">
        <v>46</v>
      </c>
      <c r="F128" t="s">
        <v>46</v>
      </c>
      <c r="G128" s="3" t="str">
        <f t="shared" si="23"/>
        <v>RI</v>
      </c>
      <c r="H128" t="str">
        <f t="shared" si="24"/>
        <v>001</v>
      </c>
      <c r="I128" t="str">
        <f>VLOOKUP(G128,NTypes!A$2:B$31,2,FALSE)</f>
        <v>Mooring Riser</v>
      </c>
      <c r="J128" s="5" t="str">
        <f t="shared" si="25"/>
        <v>001</v>
      </c>
      <c r="K128" t="str">
        <f>VLOOKUP(A128,Subsites!A$2:H$59,8,FALSE)</f>
        <v>Global Irminger Sea</v>
      </c>
      <c r="L128" t="str">
        <f t="shared" si="20"/>
        <v>Mooring Riser 001</v>
      </c>
      <c r="M128" t="s">
        <v>39</v>
      </c>
      <c r="N128" t="s">
        <v>40</v>
      </c>
      <c r="O128" t="s">
        <v>27</v>
      </c>
      <c r="R128" s="19"/>
      <c r="S128" s="19"/>
    </row>
    <row r="129" spans="1:19">
      <c r="A129" t="s">
        <v>263</v>
      </c>
      <c r="C129" s="29">
        <v>1</v>
      </c>
      <c r="D129" t="s">
        <v>262</v>
      </c>
      <c r="F129" t="s">
        <v>262</v>
      </c>
      <c r="G129" s="3" t="str">
        <f t="shared" si="23"/>
        <v>GL</v>
      </c>
      <c r="H129" t="str">
        <f t="shared" si="24"/>
        <v>001</v>
      </c>
      <c r="I129" t="str">
        <f>VLOOKUP(G129,NTypes!A$2:B$31,2,FALSE)</f>
        <v>Ocean Glider</v>
      </c>
      <c r="J129" s="5" t="str">
        <f t="shared" si="25"/>
        <v>001</v>
      </c>
      <c r="K129" t="str">
        <f>VLOOKUP(A129,Subsites!A$2:H$59,8,FALSE)</f>
        <v>Global Irminger Sea Mobile Zone</v>
      </c>
      <c r="L129" t="str">
        <f t="shared" ref="L129:L132" si="27">I129 &amp; IF(ISBLANK(J129),""," " &amp; J129)</f>
        <v>Ocean Glider 001</v>
      </c>
      <c r="M129" t="s">
        <v>61</v>
      </c>
      <c r="N129" t="s">
        <v>62</v>
      </c>
      <c r="O129" t="s">
        <v>27</v>
      </c>
      <c r="R129" s="19"/>
      <c r="S129" s="19"/>
    </row>
    <row r="130" spans="1:19">
      <c r="A130" t="s">
        <v>263</v>
      </c>
      <c r="C130" s="29">
        <v>1</v>
      </c>
      <c r="D130" t="s">
        <v>264</v>
      </c>
      <c r="F130" t="s">
        <v>264</v>
      </c>
      <c r="G130" s="3" t="str">
        <f t="shared" si="23"/>
        <v>GL</v>
      </c>
      <c r="H130" t="str">
        <f t="shared" si="24"/>
        <v>002</v>
      </c>
      <c r="I130" t="str">
        <f>VLOOKUP(G130,NTypes!A$2:B$31,2,FALSE)</f>
        <v>Ocean Glider</v>
      </c>
      <c r="J130" s="5" t="str">
        <f t="shared" si="25"/>
        <v>002</v>
      </c>
      <c r="K130" t="str">
        <f>VLOOKUP(A130,Subsites!A$2:H$59,8,FALSE)</f>
        <v>Global Irminger Sea Mobile Zone</v>
      </c>
      <c r="L130" t="str">
        <f t="shared" si="27"/>
        <v>Ocean Glider 002</v>
      </c>
      <c r="M130" t="s">
        <v>61</v>
      </c>
      <c r="N130" t="s">
        <v>62</v>
      </c>
      <c r="O130" t="s">
        <v>27</v>
      </c>
      <c r="R130" s="19"/>
      <c r="S130" s="19"/>
    </row>
    <row r="131" spans="1:19">
      <c r="A131" t="s">
        <v>263</v>
      </c>
      <c r="C131" s="29">
        <v>1</v>
      </c>
      <c r="D131" t="s">
        <v>265</v>
      </c>
      <c r="F131" t="s">
        <v>265</v>
      </c>
      <c r="G131" s="3" t="str">
        <f t="shared" si="23"/>
        <v>GL</v>
      </c>
      <c r="H131" t="str">
        <f t="shared" si="24"/>
        <v>003</v>
      </c>
      <c r="I131" t="str">
        <f>VLOOKUP(G131,NTypes!A$2:B$31,2,FALSE)</f>
        <v>Ocean Glider</v>
      </c>
      <c r="J131" s="5" t="str">
        <f t="shared" si="25"/>
        <v>003</v>
      </c>
      <c r="K131" t="str">
        <f>VLOOKUP(A131,Subsites!A$2:H$59,8,FALSE)</f>
        <v>Global Irminger Sea Mobile Zone</v>
      </c>
      <c r="L131" t="str">
        <f t="shared" si="27"/>
        <v>Ocean Glider 003</v>
      </c>
      <c r="M131" t="s">
        <v>61</v>
      </c>
      <c r="N131" t="s">
        <v>62</v>
      </c>
      <c r="O131" t="s">
        <v>27</v>
      </c>
      <c r="R131" s="19"/>
      <c r="S131" s="19"/>
    </row>
    <row r="132" spans="1:19">
      <c r="A132" t="s">
        <v>217</v>
      </c>
      <c r="B132" t="s">
        <v>827</v>
      </c>
      <c r="C132" s="29">
        <v>1</v>
      </c>
      <c r="D132" t="s">
        <v>47</v>
      </c>
      <c r="E132" t="s">
        <v>328</v>
      </c>
      <c r="F132" t="s">
        <v>47</v>
      </c>
      <c r="G132" s="3" t="str">
        <f t="shared" si="23"/>
        <v>GP</v>
      </c>
      <c r="H132" t="str">
        <f t="shared" si="24"/>
        <v>001</v>
      </c>
      <c r="I132" t="str">
        <f>VLOOKUP(G132,NTypes!A$2:B$31,2,FALSE)</f>
        <v>Hybrid Profiler Mooring</v>
      </c>
      <c r="K132" t="str">
        <f>VLOOKUP(A132,Subsites!A$2:H$59,8,FALSE)</f>
        <v>Global Station Papa</v>
      </c>
      <c r="L132" t="str">
        <f t="shared" si="27"/>
        <v>Hybrid Profiler Mooring</v>
      </c>
      <c r="M132" t="s">
        <v>39</v>
      </c>
      <c r="N132" t="s">
        <v>40</v>
      </c>
      <c r="O132" t="s">
        <v>27</v>
      </c>
      <c r="R132" s="23">
        <v>41472</v>
      </c>
      <c r="S132" s="23">
        <v>41489</v>
      </c>
    </row>
    <row r="133" spans="1:19">
      <c r="A133" t="s">
        <v>217</v>
      </c>
      <c r="D133" t="s">
        <v>400</v>
      </c>
      <c r="E133" t="s">
        <v>47</v>
      </c>
      <c r="F133" t="s">
        <v>47</v>
      </c>
      <c r="G133" s="3" t="str">
        <f t="shared" si="23"/>
        <v>MP</v>
      </c>
      <c r="H133" t="str">
        <f t="shared" si="24"/>
        <v>003</v>
      </c>
      <c r="I133" t="str">
        <f>VLOOKUP(G133,NTypes!A$2:B$31,2,FALSE)</f>
        <v>Mid-Water Platform</v>
      </c>
      <c r="J133" s="5" t="str">
        <f t="shared" si="25"/>
        <v>003</v>
      </c>
      <c r="K133" t="str">
        <f>VLOOKUP(A133,Subsites!A$2:H$59,8,FALSE)</f>
        <v>Global Station Papa</v>
      </c>
      <c r="L133" t="str">
        <f t="shared" si="20"/>
        <v>Mid-Water Platform 003</v>
      </c>
      <c r="M133" t="s">
        <v>39</v>
      </c>
      <c r="N133" t="s">
        <v>40</v>
      </c>
      <c r="O133" t="s">
        <v>27</v>
      </c>
      <c r="R133" s="23">
        <v>41472</v>
      </c>
      <c r="S133" s="23">
        <v>41489</v>
      </c>
    </row>
    <row r="134" spans="1:19">
      <c r="A134" t="s">
        <v>217</v>
      </c>
      <c r="D134" t="s">
        <v>401</v>
      </c>
      <c r="E134" t="s">
        <v>47</v>
      </c>
      <c r="F134" t="s">
        <v>47</v>
      </c>
      <c r="G134" s="3" t="str">
        <f t="shared" ref="G134:G178" si="28">MID(D134,10,2)</f>
        <v>SP</v>
      </c>
      <c r="H134" t="str">
        <f t="shared" ref="H134:H178" si="29">MID(D134,12,3)</f>
        <v>001</v>
      </c>
      <c r="I134" t="str">
        <f>VLOOKUP(G134,NTypes!A$2:B$31,2,FALSE)</f>
        <v>Surface-Piercing Profiler</v>
      </c>
      <c r="J134" s="5" t="str">
        <f t="shared" ref="J134:J178" si="30">H134</f>
        <v>001</v>
      </c>
      <c r="K134" t="str">
        <f>VLOOKUP(A134,Subsites!A$2:H$59,8,FALSE)</f>
        <v>Global Station Papa</v>
      </c>
      <c r="L134" t="str">
        <f t="shared" si="20"/>
        <v>Surface-Piercing Profiler 001</v>
      </c>
      <c r="M134" t="s">
        <v>39</v>
      </c>
      <c r="N134" t="s">
        <v>40</v>
      </c>
      <c r="O134" t="s">
        <v>27</v>
      </c>
      <c r="R134" s="23">
        <v>41472</v>
      </c>
      <c r="S134" s="23">
        <v>41489</v>
      </c>
    </row>
    <row r="135" spans="1:19">
      <c r="A135" t="s">
        <v>217</v>
      </c>
      <c r="D135" t="s">
        <v>402</v>
      </c>
      <c r="E135" t="s">
        <v>47</v>
      </c>
      <c r="F135" t="s">
        <v>47</v>
      </c>
      <c r="G135" s="3" t="str">
        <f t="shared" si="28"/>
        <v>WF</v>
      </c>
      <c r="H135" t="str">
        <f t="shared" si="29"/>
        <v>002</v>
      </c>
      <c r="I135" t="str">
        <f>VLOOKUP(G135,NTypes!A$2:B$31,2,FALSE)</f>
        <v>Wire-Following Profiler</v>
      </c>
      <c r="J135" s="5" t="str">
        <f t="shared" si="30"/>
        <v>002</v>
      </c>
      <c r="K135" t="str">
        <f>VLOOKUP(A135,Subsites!A$2:H$59,8,FALSE)</f>
        <v>Global Station Papa</v>
      </c>
      <c r="L135" t="str">
        <f t="shared" ref="L135:L156" si="31">I135 &amp; " " &amp; J135</f>
        <v>Wire-Following Profiler 002</v>
      </c>
      <c r="M135" t="s">
        <v>39</v>
      </c>
      <c r="N135" t="s">
        <v>40</v>
      </c>
      <c r="O135" t="s">
        <v>27</v>
      </c>
      <c r="R135" s="23">
        <v>41472</v>
      </c>
      <c r="S135" s="23">
        <v>41489</v>
      </c>
    </row>
    <row r="136" spans="1:19">
      <c r="A136" t="s">
        <v>217</v>
      </c>
      <c r="D136" t="s">
        <v>403</v>
      </c>
      <c r="E136" t="s">
        <v>47</v>
      </c>
      <c r="F136" t="s">
        <v>47</v>
      </c>
      <c r="G136" s="3" t="str">
        <f t="shared" si="28"/>
        <v>WF</v>
      </c>
      <c r="H136" t="str">
        <f t="shared" si="29"/>
        <v>004</v>
      </c>
      <c r="I136" t="str">
        <f>VLOOKUP(G136,NTypes!A$2:B$31,2,FALSE)</f>
        <v>Wire-Following Profiler</v>
      </c>
      <c r="J136" s="5" t="str">
        <f t="shared" si="30"/>
        <v>004</v>
      </c>
      <c r="K136" t="str">
        <f>VLOOKUP(A136,Subsites!A$2:H$59,8,FALSE)</f>
        <v>Global Station Papa</v>
      </c>
      <c r="L136" t="str">
        <f t="shared" si="31"/>
        <v>Wire-Following Profiler 004</v>
      </c>
      <c r="M136" t="s">
        <v>39</v>
      </c>
      <c r="N136" t="s">
        <v>40</v>
      </c>
      <c r="O136" t="s">
        <v>27</v>
      </c>
      <c r="R136" s="23">
        <v>41472</v>
      </c>
      <c r="S136" s="23">
        <v>41489</v>
      </c>
    </row>
    <row r="137" spans="1:19">
      <c r="A137" t="s">
        <v>220</v>
      </c>
      <c r="B137" t="s">
        <v>827</v>
      </c>
      <c r="C137" s="29">
        <v>1</v>
      </c>
      <c r="D137" t="s">
        <v>48</v>
      </c>
      <c r="E137" t="s">
        <v>328</v>
      </c>
      <c r="F137" t="s">
        <v>48</v>
      </c>
      <c r="G137" s="3" t="str">
        <f t="shared" si="28"/>
        <v>FM</v>
      </c>
      <c r="H137" t="str">
        <f t="shared" si="29"/>
        <v>001</v>
      </c>
      <c r="I137" t="str">
        <f>VLOOKUP(G137,NTypes!A$2:B$31,2,FALSE)</f>
        <v>Low Power Sub-surface Mooring</v>
      </c>
      <c r="J137" s="15" t="s">
        <v>858</v>
      </c>
      <c r="K137" t="str">
        <f>VLOOKUP(A137,Subsites!A$2:H$59,8,FALSE)</f>
        <v>Global Station Papa</v>
      </c>
      <c r="L137" t="str">
        <f>I137 &amp; IF(ISBLANK(J137),""," " &amp; J137)</f>
        <v>Low Power Sub-surface Mooring A</v>
      </c>
      <c r="M137" t="s">
        <v>39</v>
      </c>
      <c r="N137" t="s">
        <v>40</v>
      </c>
      <c r="O137" t="s">
        <v>27</v>
      </c>
      <c r="R137" s="23">
        <v>41472</v>
      </c>
      <c r="S137" s="23">
        <v>41489</v>
      </c>
    </row>
    <row r="138" spans="1:19">
      <c r="A138" t="s">
        <v>220</v>
      </c>
      <c r="D138" t="s">
        <v>404</v>
      </c>
      <c r="E138" t="s">
        <v>48</v>
      </c>
      <c r="F138" t="s">
        <v>48</v>
      </c>
      <c r="G138" s="3" t="str">
        <f t="shared" si="28"/>
        <v>RI</v>
      </c>
      <c r="H138" t="str">
        <f t="shared" si="29"/>
        <v>001</v>
      </c>
      <c r="I138" t="str">
        <f>VLOOKUP(G138,NTypes!A$2:B$31,2,FALSE)</f>
        <v>Mooring Riser</v>
      </c>
      <c r="J138" s="5" t="str">
        <f t="shared" si="30"/>
        <v>001</v>
      </c>
      <c r="K138" t="str">
        <f>VLOOKUP(A138,Subsites!A$2:H$59,8,FALSE)</f>
        <v>Global Station Papa</v>
      </c>
      <c r="L138" t="str">
        <f t="shared" si="31"/>
        <v>Mooring Riser 001</v>
      </c>
      <c r="M138" t="s">
        <v>39</v>
      </c>
      <c r="N138" t="s">
        <v>40</v>
      </c>
      <c r="O138" t="s">
        <v>27</v>
      </c>
      <c r="R138" s="23">
        <v>41472</v>
      </c>
      <c r="S138" s="23">
        <v>41489</v>
      </c>
    </row>
    <row r="139" spans="1:19">
      <c r="A139" t="s">
        <v>222</v>
      </c>
      <c r="B139" t="s">
        <v>827</v>
      </c>
      <c r="C139" s="29">
        <v>1</v>
      </c>
      <c r="D139" t="s">
        <v>49</v>
      </c>
      <c r="E139" t="s">
        <v>328</v>
      </c>
      <c r="F139" t="s">
        <v>49</v>
      </c>
      <c r="G139" s="3" t="str">
        <f t="shared" si="28"/>
        <v>FM</v>
      </c>
      <c r="H139" t="str">
        <f t="shared" si="29"/>
        <v>001</v>
      </c>
      <c r="I139" t="str">
        <f>VLOOKUP(G139,NTypes!A$2:B$31,2,FALSE)</f>
        <v>Low Power Sub-surface Mooring</v>
      </c>
      <c r="J139" s="15" t="s">
        <v>872</v>
      </c>
      <c r="K139" t="str">
        <f>VLOOKUP(A139,Subsites!A$2:H$59,8,FALSE)</f>
        <v>Global Station Papa</v>
      </c>
      <c r="L139" t="str">
        <f>I139 &amp; IF(ISBLANK(J139),""," " &amp; J139)</f>
        <v>Low Power Sub-surface Mooring B</v>
      </c>
      <c r="M139" t="s">
        <v>39</v>
      </c>
      <c r="N139" t="s">
        <v>40</v>
      </c>
      <c r="O139" t="s">
        <v>27</v>
      </c>
      <c r="R139" s="23">
        <v>41472</v>
      </c>
      <c r="S139" s="23">
        <v>41489</v>
      </c>
    </row>
    <row r="140" spans="1:19">
      <c r="A140" t="s">
        <v>222</v>
      </c>
      <c r="D140" t="s">
        <v>405</v>
      </c>
      <c r="E140" t="s">
        <v>49</v>
      </c>
      <c r="F140" t="s">
        <v>49</v>
      </c>
      <c r="G140" s="3" t="str">
        <f t="shared" si="28"/>
        <v>RI</v>
      </c>
      <c r="H140" t="str">
        <f t="shared" si="29"/>
        <v>001</v>
      </c>
      <c r="I140" t="str">
        <f>VLOOKUP(G140,NTypes!A$2:B$31,2,FALSE)</f>
        <v>Mooring Riser</v>
      </c>
      <c r="J140" s="5" t="str">
        <f t="shared" si="30"/>
        <v>001</v>
      </c>
      <c r="K140" t="str">
        <f>VLOOKUP(A140,Subsites!A$2:H$59,8,FALSE)</f>
        <v>Global Station Papa</v>
      </c>
      <c r="L140" t="str">
        <f t="shared" si="31"/>
        <v>Mooring Riser 001</v>
      </c>
      <c r="M140" t="s">
        <v>39</v>
      </c>
      <c r="N140" t="s">
        <v>40</v>
      </c>
      <c r="O140" t="s">
        <v>27</v>
      </c>
      <c r="R140" s="23">
        <v>41472</v>
      </c>
      <c r="S140" s="23">
        <v>41489</v>
      </c>
    </row>
    <row r="141" spans="1:19">
      <c r="A141" t="s">
        <v>268</v>
      </c>
      <c r="C141" s="29">
        <v>1</v>
      </c>
      <c r="D141" t="s">
        <v>267</v>
      </c>
      <c r="F141" t="s">
        <v>267</v>
      </c>
      <c r="G141" s="3" t="str">
        <f t="shared" si="28"/>
        <v>GL</v>
      </c>
      <c r="H141" t="str">
        <f t="shared" si="29"/>
        <v>001</v>
      </c>
      <c r="I141" t="str">
        <f>VLOOKUP(G141,NTypes!A$2:B$31,2,FALSE)</f>
        <v>Ocean Glider</v>
      </c>
      <c r="J141" s="5" t="str">
        <f t="shared" si="30"/>
        <v>001</v>
      </c>
      <c r="K141" t="str">
        <f>VLOOKUP(A141,Subsites!A$2:H$59,8,FALSE)</f>
        <v>Global Station Papa Mobile Zone</v>
      </c>
      <c r="L141" t="str">
        <f t="shared" ref="L141:L144" si="32">I141 &amp; IF(ISBLANK(J141),""," " &amp; J141)</f>
        <v>Ocean Glider 001</v>
      </c>
      <c r="M141" t="s">
        <v>61</v>
      </c>
      <c r="N141" t="s">
        <v>62</v>
      </c>
      <c r="O141" t="s">
        <v>27</v>
      </c>
      <c r="R141" s="23">
        <v>41472</v>
      </c>
      <c r="S141" s="23">
        <v>41489</v>
      </c>
    </row>
    <row r="142" spans="1:19">
      <c r="A142" t="s">
        <v>268</v>
      </c>
      <c r="C142" s="29">
        <v>1</v>
      </c>
      <c r="D142" t="s">
        <v>269</v>
      </c>
      <c r="F142" t="s">
        <v>269</v>
      </c>
      <c r="G142" s="3" t="str">
        <f t="shared" si="28"/>
        <v>GL</v>
      </c>
      <c r="H142" t="str">
        <f t="shared" si="29"/>
        <v>002</v>
      </c>
      <c r="I142" t="str">
        <f>VLOOKUP(G142,NTypes!A$2:B$31,2,FALSE)</f>
        <v>Ocean Glider</v>
      </c>
      <c r="J142" s="5" t="str">
        <f t="shared" si="30"/>
        <v>002</v>
      </c>
      <c r="K142" t="str">
        <f>VLOOKUP(A142,Subsites!A$2:H$59,8,FALSE)</f>
        <v>Global Station Papa Mobile Zone</v>
      </c>
      <c r="L142" t="str">
        <f t="shared" si="32"/>
        <v>Ocean Glider 002</v>
      </c>
      <c r="M142" t="s">
        <v>61</v>
      </c>
      <c r="N142" t="s">
        <v>62</v>
      </c>
      <c r="O142" t="s">
        <v>27</v>
      </c>
      <c r="R142" s="23">
        <v>41472</v>
      </c>
      <c r="S142" s="23">
        <v>41489</v>
      </c>
    </row>
    <row r="143" spans="1:19">
      <c r="A143" t="s">
        <v>268</v>
      </c>
      <c r="C143" s="29">
        <v>1</v>
      </c>
      <c r="D143" t="s">
        <v>270</v>
      </c>
      <c r="F143" t="s">
        <v>270</v>
      </c>
      <c r="G143" s="3" t="str">
        <f t="shared" si="28"/>
        <v>GL</v>
      </c>
      <c r="H143" t="str">
        <f t="shared" si="29"/>
        <v>003</v>
      </c>
      <c r="I143" t="str">
        <f>VLOOKUP(G143,NTypes!A$2:B$31,2,FALSE)</f>
        <v>Ocean Glider</v>
      </c>
      <c r="J143" s="5" t="str">
        <f t="shared" si="30"/>
        <v>003</v>
      </c>
      <c r="K143" t="str">
        <f>VLOOKUP(A143,Subsites!A$2:H$59,8,FALSE)</f>
        <v>Global Station Papa Mobile Zone</v>
      </c>
      <c r="L143" t="str">
        <f t="shared" si="32"/>
        <v>Ocean Glider 003</v>
      </c>
      <c r="M143" t="s">
        <v>61</v>
      </c>
      <c r="N143" t="s">
        <v>62</v>
      </c>
      <c r="O143" t="s">
        <v>27</v>
      </c>
      <c r="R143" s="23">
        <v>41472</v>
      </c>
      <c r="S143" s="23">
        <v>41489</v>
      </c>
    </row>
    <row r="144" spans="1:19">
      <c r="A144" t="s">
        <v>224</v>
      </c>
      <c r="B144" t="s">
        <v>827</v>
      </c>
      <c r="C144" s="29">
        <v>1</v>
      </c>
      <c r="D144" t="s">
        <v>50</v>
      </c>
      <c r="E144" t="s">
        <v>328</v>
      </c>
      <c r="F144" t="s">
        <v>50</v>
      </c>
      <c r="G144" s="3" t="str">
        <f t="shared" si="28"/>
        <v>SM</v>
      </c>
      <c r="H144" t="str">
        <f t="shared" si="29"/>
        <v>001</v>
      </c>
      <c r="I144" t="str">
        <f>VLOOKUP(G144,NTypes!A$2:B$31,2,FALSE)</f>
        <v>Standard Power Surface Mooring</v>
      </c>
      <c r="K144" t="str">
        <f>VLOOKUP(A144,Subsites!A$2:H$59,8,FALSE)</f>
        <v>Global Southern Ocean</v>
      </c>
      <c r="L144" t="str">
        <f t="shared" si="32"/>
        <v>Standard Power Surface Mooring</v>
      </c>
      <c r="M144" t="s">
        <v>14</v>
      </c>
      <c r="N144" t="s">
        <v>15</v>
      </c>
      <c r="O144" t="s">
        <v>27</v>
      </c>
      <c r="R144" s="19"/>
      <c r="S144" s="19"/>
    </row>
    <row r="145" spans="1:19">
      <c r="A145" t="s">
        <v>224</v>
      </c>
      <c r="D145" t="s">
        <v>406</v>
      </c>
      <c r="E145" t="s">
        <v>50</v>
      </c>
      <c r="F145" t="s">
        <v>50</v>
      </c>
      <c r="G145" s="3" t="str">
        <f t="shared" si="28"/>
        <v>RI</v>
      </c>
      <c r="H145" t="str">
        <f t="shared" si="29"/>
        <v>002</v>
      </c>
      <c r="I145" t="str">
        <f>VLOOKUP(G145,NTypes!A$2:B$31,2,FALSE)</f>
        <v>Mooring Riser</v>
      </c>
      <c r="J145" s="5" t="str">
        <f t="shared" si="30"/>
        <v>002</v>
      </c>
      <c r="K145" t="str">
        <f>VLOOKUP(A145,Subsites!A$2:H$59,8,FALSE)</f>
        <v>Global Southern Ocean</v>
      </c>
      <c r="L145" t="str">
        <f t="shared" si="31"/>
        <v>Mooring Riser 002</v>
      </c>
      <c r="M145" t="s">
        <v>14</v>
      </c>
      <c r="N145" t="s">
        <v>15</v>
      </c>
      <c r="O145" t="s">
        <v>27</v>
      </c>
      <c r="R145" s="19"/>
      <c r="S145" s="19"/>
    </row>
    <row r="146" spans="1:19">
      <c r="A146" t="s">
        <v>224</v>
      </c>
      <c r="D146" t="s">
        <v>407</v>
      </c>
      <c r="E146" t="s">
        <v>50</v>
      </c>
      <c r="F146" t="s">
        <v>50</v>
      </c>
      <c r="G146" s="3" t="str">
        <f t="shared" si="28"/>
        <v>RI</v>
      </c>
      <c r="H146" t="str">
        <f t="shared" si="29"/>
        <v>003</v>
      </c>
      <c r="I146" t="str">
        <f>VLOOKUP(G146,NTypes!A$2:B$31,2,FALSE)</f>
        <v>Mooring Riser</v>
      </c>
      <c r="J146" s="5" t="str">
        <f t="shared" si="30"/>
        <v>003</v>
      </c>
      <c r="K146" t="str">
        <f>VLOOKUP(A146,Subsites!A$2:H$59,8,FALSE)</f>
        <v>Global Southern Ocean</v>
      </c>
      <c r="L146" t="str">
        <f t="shared" si="31"/>
        <v>Mooring Riser 003</v>
      </c>
      <c r="M146" t="s">
        <v>14</v>
      </c>
      <c r="N146" t="s">
        <v>15</v>
      </c>
      <c r="O146" t="s">
        <v>27</v>
      </c>
      <c r="R146" s="19"/>
      <c r="S146" s="19"/>
    </row>
    <row r="147" spans="1:19">
      <c r="A147" t="s">
        <v>224</v>
      </c>
      <c r="D147" t="s">
        <v>408</v>
      </c>
      <c r="E147" t="s">
        <v>50</v>
      </c>
      <c r="F147" t="s">
        <v>50</v>
      </c>
      <c r="G147" s="3" t="str">
        <f t="shared" si="28"/>
        <v>SB</v>
      </c>
      <c r="H147" t="str">
        <f t="shared" si="29"/>
        <v>001</v>
      </c>
      <c r="I147" t="str">
        <f>VLOOKUP(G147,NTypes!A$2:B$31,2,FALSE)</f>
        <v>Surface Buoy</v>
      </c>
      <c r="J147" s="5" t="str">
        <f t="shared" si="30"/>
        <v>001</v>
      </c>
      <c r="K147" t="str">
        <f>VLOOKUP(A147,Subsites!A$2:H$59,8,FALSE)</f>
        <v>Global Southern Ocean</v>
      </c>
      <c r="L147" t="str">
        <f t="shared" si="31"/>
        <v>Surface Buoy 001</v>
      </c>
      <c r="M147" t="s">
        <v>14</v>
      </c>
      <c r="N147" t="s">
        <v>15</v>
      </c>
      <c r="O147" t="s">
        <v>27</v>
      </c>
      <c r="R147" s="19"/>
      <c r="S147" s="19"/>
    </row>
    <row r="148" spans="1:19">
      <c r="A148" t="s">
        <v>227</v>
      </c>
      <c r="B148" t="s">
        <v>827</v>
      </c>
      <c r="C148" s="29">
        <v>1</v>
      </c>
      <c r="D148" t="s">
        <v>51</v>
      </c>
      <c r="E148" t="s">
        <v>328</v>
      </c>
      <c r="F148" t="s">
        <v>51</v>
      </c>
      <c r="G148" s="3" t="str">
        <f t="shared" si="28"/>
        <v>GP</v>
      </c>
      <c r="H148" t="str">
        <f t="shared" si="29"/>
        <v>001</v>
      </c>
      <c r="I148" t="str">
        <f>VLOOKUP(G148,NTypes!A$2:B$31,2,FALSE)</f>
        <v>Hybrid Profiler Mooring</v>
      </c>
      <c r="K148" t="str">
        <f>VLOOKUP(A148,Subsites!A$2:H$59,8,FALSE)</f>
        <v>Global Southern Ocean</v>
      </c>
      <c r="L148" t="str">
        <f>I148 &amp; IF(ISBLANK(J148),""," " &amp; J148)</f>
        <v>Hybrid Profiler Mooring</v>
      </c>
      <c r="M148" t="s">
        <v>39</v>
      </c>
      <c r="N148" t="s">
        <v>40</v>
      </c>
      <c r="O148" t="s">
        <v>27</v>
      </c>
      <c r="R148" s="19"/>
      <c r="S148" s="19"/>
    </row>
    <row r="149" spans="1:19">
      <c r="A149" t="s">
        <v>227</v>
      </c>
      <c r="D149" t="s">
        <v>409</v>
      </c>
      <c r="E149" t="s">
        <v>51</v>
      </c>
      <c r="F149" t="s">
        <v>51</v>
      </c>
      <c r="G149" s="3" t="str">
        <f t="shared" si="28"/>
        <v>MP</v>
      </c>
      <c r="H149" t="str">
        <f t="shared" si="29"/>
        <v>003</v>
      </c>
      <c r="I149" t="str">
        <f>VLOOKUP(G149,NTypes!A$2:B$31,2,FALSE)</f>
        <v>Mid-Water Platform</v>
      </c>
      <c r="J149" s="5" t="str">
        <f t="shared" si="30"/>
        <v>003</v>
      </c>
      <c r="K149" t="str">
        <f>VLOOKUP(A149,Subsites!A$2:H$59,8,FALSE)</f>
        <v>Global Southern Ocean</v>
      </c>
      <c r="L149" t="str">
        <f t="shared" si="31"/>
        <v>Mid-Water Platform 003</v>
      </c>
      <c r="M149" t="s">
        <v>39</v>
      </c>
      <c r="N149" t="s">
        <v>40</v>
      </c>
      <c r="O149" t="s">
        <v>27</v>
      </c>
      <c r="R149" s="19"/>
      <c r="S149" s="19"/>
    </row>
    <row r="150" spans="1:19">
      <c r="A150" t="s">
        <v>227</v>
      </c>
      <c r="D150" t="s">
        <v>410</v>
      </c>
      <c r="E150" t="s">
        <v>51</v>
      </c>
      <c r="F150" t="s">
        <v>51</v>
      </c>
      <c r="G150" s="3" t="str">
        <f t="shared" si="28"/>
        <v>SP</v>
      </c>
      <c r="H150" t="str">
        <f t="shared" si="29"/>
        <v>001</v>
      </c>
      <c r="I150" t="str">
        <f>VLOOKUP(G150,NTypes!A$2:B$31,2,FALSE)</f>
        <v>Surface-Piercing Profiler</v>
      </c>
      <c r="J150" s="5" t="str">
        <f t="shared" si="30"/>
        <v>001</v>
      </c>
      <c r="K150" t="str">
        <f>VLOOKUP(A150,Subsites!A$2:H$59,8,FALSE)</f>
        <v>Global Southern Ocean</v>
      </c>
      <c r="L150" t="str">
        <f t="shared" si="31"/>
        <v>Surface-Piercing Profiler 001</v>
      </c>
      <c r="M150" t="s">
        <v>39</v>
      </c>
      <c r="N150" t="s">
        <v>40</v>
      </c>
      <c r="O150" t="s">
        <v>27</v>
      </c>
      <c r="R150" s="19"/>
      <c r="S150" s="19"/>
    </row>
    <row r="151" spans="1:19">
      <c r="A151" t="s">
        <v>227</v>
      </c>
      <c r="D151" t="s">
        <v>411</v>
      </c>
      <c r="E151" t="s">
        <v>51</v>
      </c>
      <c r="F151" t="s">
        <v>51</v>
      </c>
      <c r="G151" s="3" t="str">
        <f t="shared" si="28"/>
        <v>WF</v>
      </c>
      <c r="H151" t="str">
        <f t="shared" si="29"/>
        <v>002</v>
      </c>
      <c r="I151" t="str">
        <f>VLOOKUP(G151,NTypes!A$2:B$31,2,FALSE)</f>
        <v>Wire-Following Profiler</v>
      </c>
      <c r="J151" s="5" t="str">
        <f t="shared" si="30"/>
        <v>002</v>
      </c>
      <c r="K151" t="str">
        <f>VLOOKUP(A151,Subsites!A$2:H$59,8,FALSE)</f>
        <v>Global Southern Ocean</v>
      </c>
      <c r="L151" t="str">
        <f t="shared" si="31"/>
        <v>Wire-Following Profiler 002</v>
      </c>
      <c r="M151" t="s">
        <v>39</v>
      </c>
      <c r="N151" t="s">
        <v>40</v>
      </c>
      <c r="O151" t="s">
        <v>27</v>
      </c>
      <c r="R151" s="19"/>
      <c r="S151" s="19"/>
    </row>
    <row r="152" spans="1:19">
      <c r="A152" t="s">
        <v>227</v>
      </c>
      <c r="D152" t="s">
        <v>412</v>
      </c>
      <c r="E152" t="s">
        <v>51</v>
      </c>
      <c r="F152" t="s">
        <v>51</v>
      </c>
      <c r="G152" s="3" t="str">
        <f t="shared" si="28"/>
        <v>WF</v>
      </c>
      <c r="H152" t="str">
        <f t="shared" si="29"/>
        <v>004</v>
      </c>
      <c r="I152" t="str">
        <f>VLOOKUP(G152,NTypes!A$2:B$31,2,FALSE)</f>
        <v>Wire-Following Profiler</v>
      </c>
      <c r="J152" s="5" t="str">
        <f t="shared" si="30"/>
        <v>004</v>
      </c>
      <c r="K152" t="str">
        <f>VLOOKUP(A152,Subsites!A$2:H$59,8,FALSE)</f>
        <v>Global Southern Ocean</v>
      </c>
      <c r="L152" t="str">
        <f t="shared" si="31"/>
        <v>Wire-Following Profiler 004</v>
      </c>
      <c r="M152" t="s">
        <v>39</v>
      </c>
      <c r="N152" t="s">
        <v>40</v>
      </c>
      <c r="O152" t="s">
        <v>27</v>
      </c>
      <c r="R152" s="19"/>
      <c r="S152" s="19"/>
    </row>
    <row r="153" spans="1:19">
      <c r="A153" t="s">
        <v>229</v>
      </c>
      <c r="B153" t="s">
        <v>827</v>
      </c>
      <c r="C153" s="29">
        <v>1</v>
      </c>
      <c r="D153" t="s">
        <v>52</v>
      </c>
      <c r="E153" t="s">
        <v>328</v>
      </c>
      <c r="F153" t="s">
        <v>52</v>
      </c>
      <c r="G153" s="3" t="str">
        <f t="shared" si="28"/>
        <v>FM</v>
      </c>
      <c r="H153" t="str">
        <f t="shared" si="29"/>
        <v>001</v>
      </c>
      <c r="I153" t="str">
        <f>VLOOKUP(G153,NTypes!A$2:B$31,2,FALSE)</f>
        <v>Low Power Sub-surface Mooring</v>
      </c>
      <c r="J153" s="15" t="s">
        <v>858</v>
      </c>
      <c r="K153" t="str">
        <f>VLOOKUP(A153,Subsites!A$2:H$59,8,FALSE)</f>
        <v>Global Southern Ocean</v>
      </c>
      <c r="L153" t="str">
        <f>I153 &amp; IF(ISBLANK(J153),""," " &amp; J153)</f>
        <v>Low Power Sub-surface Mooring A</v>
      </c>
      <c r="M153" t="s">
        <v>39</v>
      </c>
      <c r="N153" t="s">
        <v>40</v>
      </c>
      <c r="O153" t="s">
        <v>27</v>
      </c>
      <c r="R153" s="19"/>
      <c r="S153" s="19"/>
    </row>
    <row r="154" spans="1:19">
      <c r="A154" t="s">
        <v>229</v>
      </c>
      <c r="D154" t="s">
        <v>413</v>
      </c>
      <c r="E154" t="s">
        <v>52</v>
      </c>
      <c r="F154" t="s">
        <v>52</v>
      </c>
      <c r="G154" s="3" t="str">
        <f t="shared" si="28"/>
        <v>RI</v>
      </c>
      <c r="H154" t="str">
        <f t="shared" si="29"/>
        <v>001</v>
      </c>
      <c r="I154" t="str">
        <f>VLOOKUP(G154,NTypes!A$2:B$31,2,FALSE)</f>
        <v>Mooring Riser</v>
      </c>
      <c r="J154" s="5" t="str">
        <f t="shared" si="30"/>
        <v>001</v>
      </c>
      <c r="K154" t="str">
        <f>VLOOKUP(A154,Subsites!A$2:H$59,8,FALSE)</f>
        <v>Global Southern Ocean</v>
      </c>
      <c r="L154" t="str">
        <f t="shared" si="31"/>
        <v>Mooring Riser 001</v>
      </c>
      <c r="M154" t="s">
        <v>39</v>
      </c>
      <c r="N154" t="s">
        <v>40</v>
      </c>
      <c r="O154" t="s">
        <v>27</v>
      </c>
      <c r="R154" s="19"/>
      <c r="S154" s="19"/>
    </row>
    <row r="155" spans="1:19">
      <c r="A155" t="s">
        <v>231</v>
      </c>
      <c r="B155" t="s">
        <v>827</v>
      </c>
      <c r="C155" s="29">
        <v>1</v>
      </c>
      <c r="D155" t="s">
        <v>53</v>
      </c>
      <c r="E155" t="s">
        <v>328</v>
      </c>
      <c r="F155" t="s">
        <v>53</v>
      </c>
      <c r="G155" s="3" t="str">
        <f t="shared" si="28"/>
        <v>FM</v>
      </c>
      <c r="H155" t="str">
        <f t="shared" si="29"/>
        <v>001</v>
      </c>
      <c r="I155" t="str">
        <f>VLOOKUP(G155,NTypes!A$2:B$31,2,FALSE)</f>
        <v>Low Power Sub-surface Mooring</v>
      </c>
      <c r="J155" s="15" t="s">
        <v>872</v>
      </c>
      <c r="K155" t="str">
        <f>VLOOKUP(A155,Subsites!A$2:H$59,8,FALSE)</f>
        <v>Global Southern Ocean</v>
      </c>
      <c r="L155" t="str">
        <f>I155 &amp; IF(ISBLANK(J155),""," " &amp; J155)</f>
        <v>Low Power Sub-surface Mooring B</v>
      </c>
      <c r="M155" t="s">
        <v>39</v>
      </c>
      <c r="N155" t="s">
        <v>40</v>
      </c>
      <c r="O155" t="s">
        <v>27</v>
      </c>
      <c r="R155" s="19"/>
      <c r="S155" s="19"/>
    </row>
    <row r="156" spans="1:19">
      <c r="A156" t="s">
        <v>231</v>
      </c>
      <c r="D156" t="s">
        <v>414</v>
      </c>
      <c r="E156" t="s">
        <v>53</v>
      </c>
      <c r="F156" t="s">
        <v>53</v>
      </c>
      <c r="G156" s="3" t="str">
        <f t="shared" si="28"/>
        <v>RI</v>
      </c>
      <c r="H156" t="str">
        <f t="shared" si="29"/>
        <v>001</v>
      </c>
      <c r="I156" t="str">
        <f>VLOOKUP(G156,NTypes!A$2:B$31,2,FALSE)</f>
        <v>Mooring Riser</v>
      </c>
      <c r="J156" s="5" t="str">
        <f t="shared" si="30"/>
        <v>001</v>
      </c>
      <c r="K156" t="str">
        <f>VLOOKUP(A156,Subsites!A$2:H$59,8,FALSE)</f>
        <v>Global Southern Ocean</v>
      </c>
      <c r="L156" t="str">
        <f t="shared" si="31"/>
        <v>Mooring Riser 001</v>
      </c>
      <c r="M156" t="s">
        <v>39</v>
      </c>
      <c r="N156" t="s">
        <v>40</v>
      </c>
      <c r="O156" t="s">
        <v>27</v>
      </c>
      <c r="R156" s="19"/>
      <c r="S156" s="19"/>
    </row>
    <row r="157" spans="1:19">
      <c r="A157" t="s">
        <v>273</v>
      </c>
      <c r="C157" s="29">
        <v>1</v>
      </c>
      <c r="D157" t="s">
        <v>272</v>
      </c>
      <c r="F157" t="s">
        <v>272</v>
      </c>
      <c r="G157" s="3" t="str">
        <f t="shared" si="28"/>
        <v>GL</v>
      </c>
      <c r="H157" t="str">
        <f t="shared" si="29"/>
        <v>001</v>
      </c>
      <c r="I157" t="str">
        <f>VLOOKUP(G157,NTypes!A$2:B$31,2,FALSE)</f>
        <v>Ocean Glider</v>
      </c>
      <c r="J157" s="5" t="str">
        <f t="shared" si="30"/>
        <v>001</v>
      </c>
      <c r="K157" t="str">
        <f>VLOOKUP(A157,Subsites!A$2:H$59,8,FALSE)</f>
        <v>Global Southern Ocean Mobile Zone</v>
      </c>
      <c r="L157" t="str">
        <f t="shared" ref="L157:L194" si="33">I157 &amp; IF(ISBLANK(J157),""," " &amp; J157)</f>
        <v>Ocean Glider 001</v>
      </c>
      <c r="M157" t="s">
        <v>61</v>
      </c>
      <c r="N157" t="s">
        <v>62</v>
      </c>
      <c r="O157" t="s">
        <v>27</v>
      </c>
      <c r="R157" s="19"/>
      <c r="S157" s="19"/>
    </row>
    <row r="158" spans="1:19">
      <c r="A158" t="s">
        <v>273</v>
      </c>
      <c r="C158" s="29">
        <v>1</v>
      </c>
      <c r="D158" t="s">
        <v>274</v>
      </c>
      <c r="F158" t="s">
        <v>274</v>
      </c>
      <c r="G158" s="3" t="str">
        <f t="shared" si="28"/>
        <v>GL</v>
      </c>
      <c r="H158" t="str">
        <f t="shared" si="29"/>
        <v>002</v>
      </c>
      <c r="I158" t="str">
        <f>VLOOKUP(G158,NTypes!A$2:B$31,2,FALSE)</f>
        <v>Ocean Glider</v>
      </c>
      <c r="J158" s="5" t="str">
        <f t="shared" si="30"/>
        <v>002</v>
      </c>
      <c r="K158" t="str">
        <f>VLOOKUP(A158,Subsites!A$2:H$59,8,FALSE)</f>
        <v>Global Southern Ocean Mobile Zone</v>
      </c>
      <c r="L158" t="str">
        <f t="shared" si="33"/>
        <v>Ocean Glider 002</v>
      </c>
      <c r="M158" t="s">
        <v>61</v>
      </c>
      <c r="N158" t="s">
        <v>62</v>
      </c>
      <c r="O158" t="s">
        <v>27</v>
      </c>
      <c r="R158" s="19"/>
      <c r="S158" s="19"/>
    </row>
    <row r="159" spans="1:19">
      <c r="A159" t="s">
        <v>273</v>
      </c>
      <c r="C159" s="29">
        <v>1</v>
      </c>
      <c r="D159" t="s">
        <v>275</v>
      </c>
      <c r="F159" t="s">
        <v>275</v>
      </c>
      <c r="G159" s="3" t="str">
        <f t="shared" si="28"/>
        <v>GL</v>
      </c>
      <c r="H159" t="str">
        <f t="shared" si="29"/>
        <v>003</v>
      </c>
      <c r="I159" t="str">
        <f>VLOOKUP(G159,NTypes!A$2:B$31,2,FALSE)</f>
        <v>Ocean Glider</v>
      </c>
      <c r="J159" s="5" t="str">
        <f t="shared" si="30"/>
        <v>003</v>
      </c>
      <c r="K159" t="str">
        <f>VLOOKUP(A159,Subsites!A$2:H$59,8,FALSE)</f>
        <v>Global Southern Ocean Mobile Zone</v>
      </c>
      <c r="L159" t="str">
        <f t="shared" si="33"/>
        <v>Ocean Glider 003</v>
      </c>
      <c r="M159" t="s">
        <v>61</v>
      </c>
      <c r="N159" t="s">
        <v>62</v>
      </c>
      <c r="O159" t="s">
        <v>27</v>
      </c>
      <c r="R159" s="19"/>
      <c r="S159" s="19"/>
    </row>
    <row r="160" spans="1:19">
      <c r="A160" t="s">
        <v>1093</v>
      </c>
      <c r="B160" t="s">
        <v>827</v>
      </c>
      <c r="C160" s="29">
        <v>1</v>
      </c>
      <c r="D160" t="s">
        <v>1096</v>
      </c>
      <c r="F160" t="s">
        <v>1096</v>
      </c>
      <c r="G160" s="3" t="str">
        <f t="shared" ref="G160:G167" si="34">MID(D160,10,2)</f>
        <v>SS</v>
      </c>
      <c r="H160" t="str">
        <f t="shared" ref="H160:H167" si="35">MID(D160,12,3)</f>
        <v>001</v>
      </c>
      <c r="I160" t="str">
        <f>VLOOKUP(G160,NTypes!A$2:B$31,2,FALSE)</f>
        <v>Shore Station</v>
      </c>
      <c r="J160" s="15"/>
      <c r="K160" t="str">
        <f>VLOOKUP(A160,Subsites!A$2:H$59,8,FALSE)</f>
        <v>Regional Pacific City</v>
      </c>
      <c r="L160" t="str">
        <f t="shared" ref="L160:L167" si="36">I160 &amp; IF(ISBLANK(J160),""," " &amp; J160)</f>
        <v>Shore Station</v>
      </c>
      <c r="M160" t="s">
        <v>11</v>
      </c>
      <c r="N160" t="s">
        <v>12</v>
      </c>
      <c r="O160" t="s">
        <v>435</v>
      </c>
      <c r="R160" s="19"/>
      <c r="S160" s="19"/>
    </row>
    <row r="161" spans="1:23">
      <c r="A161" t="s">
        <v>1093</v>
      </c>
      <c r="B161" t="s">
        <v>827</v>
      </c>
      <c r="D161" t="s">
        <v>1100</v>
      </c>
      <c r="E161" t="s">
        <v>1096</v>
      </c>
      <c r="F161" t="s">
        <v>1096</v>
      </c>
      <c r="G161" s="3" t="str">
        <f t="shared" si="34"/>
        <v>SI</v>
      </c>
      <c r="H161" t="str">
        <f t="shared" si="35"/>
        <v>001</v>
      </c>
      <c r="I161" t="str">
        <f>VLOOKUP(G161,NTypes!A$2:B$31,2,FALSE)</f>
        <v>Shore Infrastructure</v>
      </c>
      <c r="J161" s="5" t="s">
        <v>709</v>
      </c>
      <c r="K161" t="str">
        <f>VLOOKUP(A161,Subsites!A$2:H$59,8,FALSE)</f>
        <v>Regional Pacific City</v>
      </c>
      <c r="L161" t="str">
        <f t="shared" si="36"/>
        <v>Shore Infrastructure Time server</v>
      </c>
      <c r="M161" t="s">
        <v>11</v>
      </c>
      <c r="N161" t="s">
        <v>12</v>
      </c>
      <c r="O161" t="s">
        <v>435</v>
      </c>
      <c r="R161" s="19"/>
      <c r="S161" s="19"/>
    </row>
    <row r="162" spans="1:23">
      <c r="A162" t="s">
        <v>1093</v>
      </c>
      <c r="B162" t="s">
        <v>827</v>
      </c>
      <c r="D162" t="s">
        <v>1101</v>
      </c>
      <c r="E162" t="s">
        <v>1096</v>
      </c>
      <c r="F162" t="s">
        <v>1096</v>
      </c>
      <c r="G162" s="3" t="str">
        <f t="shared" si="34"/>
        <v>SI</v>
      </c>
      <c r="H162" t="str">
        <f t="shared" si="35"/>
        <v>002</v>
      </c>
      <c r="I162" t="str">
        <f>VLOOKUP(G162,NTypes!A$2:B$31,2,FALSE)</f>
        <v>Shore Infrastructure</v>
      </c>
      <c r="J162" s="5" t="s">
        <v>710</v>
      </c>
      <c r="K162" t="str">
        <f>VLOOKUP(A162,Subsites!A$2:H$59,8,FALSE)</f>
        <v>Regional Pacific City</v>
      </c>
      <c r="L162" t="str">
        <f t="shared" si="36"/>
        <v>Shore Infrastructure PFE</v>
      </c>
      <c r="M162" t="s">
        <v>11</v>
      </c>
      <c r="N162" t="s">
        <v>12</v>
      </c>
      <c r="O162" t="s">
        <v>435</v>
      </c>
      <c r="R162" s="19"/>
      <c r="S162" s="19"/>
    </row>
    <row r="163" spans="1:23">
      <c r="A163" t="s">
        <v>1093</v>
      </c>
      <c r="B163" t="s">
        <v>827</v>
      </c>
      <c r="D163" t="s">
        <v>1102</v>
      </c>
      <c r="E163" t="s">
        <v>1096</v>
      </c>
      <c r="F163" t="s">
        <v>1096</v>
      </c>
      <c r="G163" s="3" t="str">
        <f t="shared" si="34"/>
        <v>SI</v>
      </c>
      <c r="H163" t="str">
        <f t="shared" si="35"/>
        <v>003</v>
      </c>
      <c r="I163" t="str">
        <f>VLOOKUP(G163,NTypes!A$2:B$31,2,FALSE)</f>
        <v>Shore Infrastructure</v>
      </c>
      <c r="J163" s="5" t="s">
        <v>711</v>
      </c>
      <c r="K163" t="str">
        <f>VLOOKUP(A163,Subsites!A$2:H$59,8,FALSE)</f>
        <v>Regional Pacific City</v>
      </c>
      <c r="L163" t="str">
        <f t="shared" si="36"/>
        <v>Shore Infrastructure L3-UPS1</v>
      </c>
      <c r="M163" t="s">
        <v>11</v>
      </c>
      <c r="N163" t="s">
        <v>12</v>
      </c>
      <c r="O163" t="s">
        <v>435</v>
      </c>
      <c r="R163" s="19"/>
      <c r="S163" s="19"/>
    </row>
    <row r="164" spans="1:23">
      <c r="A164" t="s">
        <v>1093</v>
      </c>
      <c r="B164" t="s">
        <v>827</v>
      </c>
      <c r="D164" t="s">
        <v>1103</v>
      </c>
      <c r="E164" t="s">
        <v>1096</v>
      </c>
      <c r="F164" t="s">
        <v>1096</v>
      </c>
      <c r="G164" s="3" t="str">
        <f t="shared" si="34"/>
        <v>SI</v>
      </c>
      <c r="H164" t="str">
        <f t="shared" si="35"/>
        <v>004</v>
      </c>
      <c r="I164" t="str">
        <f>VLOOKUP(G164,NTypes!A$2:B$31,2,FALSE)</f>
        <v>Shore Infrastructure</v>
      </c>
      <c r="J164" s="5" t="s">
        <v>712</v>
      </c>
      <c r="K164" t="str">
        <f>VLOOKUP(A164,Subsites!A$2:H$59,8,FALSE)</f>
        <v>Regional Pacific City</v>
      </c>
      <c r="L164" t="str">
        <f t="shared" si="36"/>
        <v>Shore Infrastructure L3-UPS2</v>
      </c>
      <c r="M164" t="s">
        <v>11</v>
      </c>
      <c r="N164" t="s">
        <v>12</v>
      </c>
      <c r="O164" t="s">
        <v>435</v>
      </c>
      <c r="R164" s="19"/>
      <c r="S164" s="19"/>
    </row>
    <row r="165" spans="1:23">
      <c r="A165" t="s">
        <v>1093</v>
      </c>
      <c r="B165" t="s">
        <v>827</v>
      </c>
      <c r="D165" t="s">
        <v>1104</v>
      </c>
      <c r="E165" t="s">
        <v>1096</v>
      </c>
      <c r="F165" t="s">
        <v>1096</v>
      </c>
      <c r="G165" s="3" t="str">
        <f t="shared" si="34"/>
        <v>SI</v>
      </c>
      <c r="H165" t="str">
        <f t="shared" si="35"/>
        <v>005</v>
      </c>
      <c r="I165" t="str">
        <f>VLOOKUP(G165,NTypes!A$2:B$31,2,FALSE)</f>
        <v>Shore Infrastructure</v>
      </c>
      <c r="J165" s="5" t="s">
        <v>713</v>
      </c>
      <c r="K165" t="str">
        <f>VLOOKUP(A165,Subsites!A$2:H$59,8,FALSE)</f>
        <v>Regional Pacific City</v>
      </c>
      <c r="L165" t="str">
        <f t="shared" si="36"/>
        <v>Shore Infrastructure RSN-UPS1</v>
      </c>
      <c r="M165" t="s">
        <v>11</v>
      </c>
      <c r="N165" t="s">
        <v>12</v>
      </c>
      <c r="O165" t="s">
        <v>435</v>
      </c>
      <c r="R165" s="19"/>
      <c r="S165" s="19"/>
    </row>
    <row r="166" spans="1:23">
      <c r="A166" t="s">
        <v>1093</v>
      </c>
      <c r="B166" t="s">
        <v>827</v>
      </c>
      <c r="D166" t="s">
        <v>1105</v>
      </c>
      <c r="E166" t="s">
        <v>1096</v>
      </c>
      <c r="F166" t="s">
        <v>1096</v>
      </c>
      <c r="G166" s="3" t="str">
        <f t="shared" si="34"/>
        <v>SI</v>
      </c>
      <c r="H166" t="str">
        <f t="shared" si="35"/>
        <v>006</v>
      </c>
      <c r="I166" t="str">
        <f>VLOOKUP(G166,NTypes!A$2:B$31,2,FALSE)</f>
        <v>Shore Infrastructure</v>
      </c>
      <c r="J166" s="5" t="s">
        <v>714</v>
      </c>
      <c r="K166" t="str">
        <f>VLOOKUP(A166,Subsites!A$2:H$59,8,FALSE)</f>
        <v>Regional Pacific City</v>
      </c>
      <c r="L166" t="str">
        <f t="shared" si="36"/>
        <v>Shore Infrastructure Backhaul</v>
      </c>
      <c r="M166" t="s">
        <v>11</v>
      </c>
      <c r="N166" t="s">
        <v>12</v>
      </c>
      <c r="O166" t="s">
        <v>435</v>
      </c>
      <c r="R166" s="19"/>
      <c r="S166" s="19"/>
    </row>
    <row r="167" spans="1:23">
      <c r="A167" t="s">
        <v>1093</v>
      </c>
      <c r="B167" t="s">
        <v>827</v>
      </c>
      <c r="D167" t="s">
        <v>1106</v>
      </c>
      <c r="E167" t="s">
        <v>1096</v>
      </c>
      <c r="F167" t="s">
        <v>1096</v>
      </c>
      <c r="G167" s="3" t="str">
        <f t="shared" si="34"/>
        <v>SI</v>
      </c>
      <c r="H167" t="str">
        <f t="shared" si="35"/>
        <v>007</v>
      </c>
      <c r="I167" t="str">
        <f>VLOOKUP(G167,NTypes!A$2:B$31,2,FALSE)</f>
        <v>Shore Infrastructure</v>
      </c>
      <c r="J167" s="5" t="s">
        <v>715</v>
      </c>
      <c r="K167" t="str">
        <f>VLOOKUP(A167,Subsites!A$2:H$59,8,FALSE)</f>
        <v>Regional Pacific City</v>
      </c>
      <c r="L167" t="str">
        <f t="shared" si="36"/>
        <v>Shore Infrastructure SLTE</v>
      </c>
      <c r="M167" t="s">
        <v>11</v>
      </c>
      <c r="N167" t="s">
        <v>12</v>
      </c>
      <c r="O167" t="s">
        <v>435</v>
      </c>
      <c r="R167" s="19"/>
      <c r="S167" s="19"/>
    </row>
    <row r="168" spans="1:23">
      <c r="A168" t="s">
        <v>285</v>
      </c>
      <c r="B168" t="s">
        <v>827</v>
      </c>
      <c r="C168" s="29">
        <v>1</v>
      </c>
      <c r="D168" t="s">
        <v>1078</v>
      </c>
      <c r="F168" t="s">
        <v>1078</v>
      </c>
      <c r="G168" s="3" t="str">
        <f t="shared" ref="G168" si="37">MID(D168,10,2)</f>
        <v>LV</v>
      </c>
      <c r="H168" t="str">
        <f t="shared" ref="H168" si="38">MID(D168,12,3)</f>
        <v>01A</v>
      </c>
      <c r="I168" t="str">
        <f>VLOOKUP(G168,NTypes!A$2:B$31,2,FALSE)</f>
        <v>Low Voltage Node</v>
      </c>
      <c r="J168" s="5" t="str">
        <f t="shared" ref="J168" si="39">H168</f>
        <v>01A</v>
      </c>
      <c r="K168" t="str">
        <f>VLOOKUP(A168,Subsites!A$2:H$59,8,FALSE)</f>
        <v>Regional Slope Base</v>
      </c>
      <c r="L168" t="str">
        <f t="shared" ref="L168" si="40">I168 &amp; IF(ISBLANK(J168),""," " &amp; J168)</f>
        <v>Low Voltage Node 01A</v>
      </c>
      <c r="M168" t="s">
        <v>11</v>
      </c>
      <c r="N168" t="s">
        <v>12</v>
      </c>
      <c r="O168" t="s">
        <v>435</v>
      </c>
      <c r="R168" s="19"/>
      <c r="S168" s="19"/>
      <c r="U168" s="3" t="s">
        <v>439</v>
      </c>
      <c r="V168" s="2" t="s">
        <v>1086</v>
      </c>
      <c r="W168" s="3" t="s">
        <v>442</v>
      </c>
    </row>
    <row r="169" spans="1:23">
      <c r="A169" t="s">
        <v>285</v>
      </c>
      <c r="C169" s="29">
        <v>1</v>
      </c>
      <c r="D169" t="s">
        <v>68</v>
      </c>
      <c r="E169" t="s">
        <v>328</v>
      </c>
      <c r="F169" t="s">
        <v>68</v>
      </c>
      <c r="G169" s="3" t="str">
        <f t="shared" si="28"/>
        <v>DP</v>
      </c>
      <c r="H169" t="str">
        <f t="shared" si="29"/>
        <v>01A</v>
      </c>
      <c r="I169" t="str">
        <f>VLOOKUP(G169,NTypes!A$2:B$31,2,FALSE)</f>
        <v>Deep Profiler</v>
      </c>
      <c r="J169" s="5" t="str">
        <f t="shared" si="30"/>
        <v>01A</v>
      </c>
      <c r="K169" t="str">
        <f>VLOOKUP(A169,Subsites!A$2:H$59,8,FALSE)</f>
        <v>Regional Slope Base</v>
      </c>
      <c r="L169" t="str">
        <f t="shared" si="33"/>
        <v>Deep Profiler 01A</v>
      </c>
      <c r="M169" t="s">
        <v>64</v>
      </c>
      <c r="N169" t="s">
        <v>12</v>
      </c>
      <c r="O169" t="s">
        <v>435</v>
      </c>
      <c r="R169" s="19"/>
      <c r="S169" s="19"/>
      <c r="U169" s="3"/>
      <c r="V169" t="s">
        <v>1078</v>
      </c>
      <c r="W169" s="3"/>
    </row>
    <row r="170" spans="1:23">
      <c r="A170" t="s">
        <v>285</v>
      </c>
      <c r="C170" s="29">
        <v>1</v>
      </c>
      <c r="D170" t="s">
        <v>69</v>
      </c>
      <c r="E170" t="s">
        <v>328</v>
      </c>
      <c r="F170" t="s">
        <v>69</v>
      </c>
      <c r="G170" s="3" t="str">
        <f t="shared" si="28"/>
        <v>LJ</v>
      </c>
      <c r="H170" t="str">
        <f t="shared" si="29"/>
        <v>01A</v>
      </c>
      <c r="I170" t="str">
        <f>VLOOKUP(G170,NTypes!A$2:B$31,2,FALSE)</f>
        <v>Low Power JBox</v>
      </c>
      <c r="J170" s="5" t="str">
        <f t="shared" si="30"/>
        <v>01A</v>
      </c>
      <c r="K170" t="str">
        <f>VLOOKUP(A170,Subsites!A$2:H$59,8,FALSE)</f>
        <v>Regional Slope Base</v>
      </c>
      <c r="L170" t="str">
        <f t="shared" si="33"/>
        <v>Low Power JBox 01A</v>
      </c>
      <c r="M170" t="s">
        <v>11</v>
      </c>
      <c r="N170" t="s">
        <v>12</v>
      </c>
      <c r="O170" t="s">
        <v>435</v>
      </c>
      <c r="R170" s="19"/>
      <c r="S170" s="19"/>
      <c r="U170" s="3" t="s">
        <v>439</v>
      </c>
      <c r="V170" t="s">
        <v>1078</v>
      </c>
      <c r="W170" s="3" t="s">
        <v>450</v>
      </c>
    </row>
    <row r="171" spans="1:23">
      <c r="A171" t="s">
        <v>285</v>
      </c>
      <c r="C171" s="29">
        <v>1</v>
      </c>
      <c r="D171" t="s">
        <v>70</v>
      </c>
      <c r="F171" s="2" t="s">
        <v>70</v>
      </c>
      <c r="G171" s="3" t="str">
        <f t="shared" si="28"/>
        <v>PC</v>
      </c>
      <c r="H171" t="str">
        <f t="shared" si="29"/>
        <v>01A</v>
      </c>
      <c r="I171" t="str">
        <f>VLOOKUP(G171,NTypes!A$2:B$31,2,FALSE)</f>
        <v>200 m Platform</v>
      </c>
      <c r="J171" s="5" t="str">
        <f t="shared" si="30"/>
        <v>01A</v>
      </c>
      <c r="K171" t="str">
        <f>VLOOKUP(A171,Subsites!A$2:H$59,8,FALSE)</f>
        <v>Regional Slope Base</v>
      </c>
      <c r="L171" t="str">
        <f t="shared" si="33"/>
        <v>200 m Platform 01A</v>
      </c>
      <c r="M171" t="s">
        <v>11</v>
      </c>
      <c r="N171" t="s">
        <v>12</v>
      </c>
      <c r="O171" t="s">
        <v>435</v>
      </c>
      <c r="R171" s="19"/>
      <c r="S171" s="19"/>
      <c r="U171" s="3" t="s">
        <v>439</v>
      </c>
      <c r="V171" t="s">
        <v>1078</v>
      </c>
      <c r="W171" s="3" t="s">
        <v>442</v>
      </c>
    </row>
    <row r="172" spans="1:23">
      <c r="A172" t="s">
        <v>285</v>
      </c>
      <c r="B172" t="s">
        <v>827</v>
      </c>
      <c r="D172" t="s">
        <v>1079</v>
      </c>
      <c r="E172" s="2" t="s">
        <v>70</v>
      </c>
      <c r="F172" s="2" t="s">
        <v>70</v>
      </c>
      <c r="G172" s="3" t="str">
        <f t="shared" ref="G172" si="41">MID(D172,10,2)</f>
        <v>SC</v>
      </c>
      <c r="H172" t="str">
        <f t="shared" ref="H172" si="42">MID(D172,12,3)</f>
        <v>01A</v>
      </c>
      <c r="I172" t="str">
        <f>VLOOKUP(G172,NTypes!A$2:B$31,2,FALSE)</f>
        <v>Shallow Profiler</v>
      </c>
      <c r="J172" s="5" t="str">
        <f t="shared" ref="J172" si="43">H172</f>
        <v>01A</v>
      </c>
      <c r="K172" t="str">
        <f>VLOOKUP(A172,Subsites!A$2:H$59,8,FALSE)</f>
        <v>Regional Slope Base</v>
      </c>
      <c r="L172" t="str">
        <f t="shared" ref="L172" si="44">I172 &amp; IF(ISBLANK(J172),""," " &amp; J172)</f>
        <v>Shallow Profiler 01A</v>
      </c>
      <c r="M172" t="s">
        <v>67</v>
      </c>
      <c r="N172" t="s">
        <v>12</v>
      </c>
      <c r="O172" t="s">
        <v>435</v>
      </c>
      <c r="R172" s="19"/>
      <c r="S172" s="19"/>
      <c r="U172" s="3" t="s">
        <v>439</v>
      </c>
      <c r="V172" t="s">
        <v>70</v>
      </c>
      <c r="W172" s="3" t="s">
        <v>442</v>
      </c>
    </row>
    <row r="173" spans="1:23">
      <c r="A173" t="s">
        <v>285</v>
      </c>
      <c r="D173" t="s">
        <v>71</v>
      </c>
      <c r="E173" s="2" t="s">
        <v>70</v>
      </c>
      <c r="F173" s="2" t="s">
        <v>70</v>
      </c>
      <c r="G173" s="3" t="str">
        <f t="shared" si="28"/>
        <v>SF</v>
      </c>
      <c r="H173" t="str">
        <f t="shared" si="29"/>
        <v>01A</v>
      </c>
      <c r="I173" t="str">
        <f>VLOOKUP(G173,NTypes!A$2:B$31,2,FALSE)</f>
        <v>Shallow Profiler Science Float</v>
      </c>
      <c r="J173" s="5" t="str">
        <f t="shared" si="30"/>
        <v>01A</v>
      </c>
      <c r="K173" t="str">
        <f>VLOOKUP(A173,Subsites!A$2:H$59,8,FALSE)</f>
        <v>Regional Slope Base</v>
      </c>
      <c r="L173" t="str">
        <f t="shared" si="33"/>
        <v>Shallow Profiler Science Float 01A</v>
      </c>
      <c r="M173" t="s">
        <v>67</v>
      </c>
      <c r="N173" t="s">
        <v>12</v>
      </c>
      <c r="O173" t="s">
        <v>435</v>
      </c>
      <c r="Q173" s="31"/>
      <c r="R173" s="19"/>
      <c r="S173" s="19"/>
      <c r="U173" s="3" t="s">
        <v>439</v>
      </c>
      <c r="V173" t="s">
        <v>1079</v>
      </c>
      <c r="W173" s="3" t="s">
        <v>446</v>
      </c>
    </row>
    <row r="174" spans="1:23">
      <c r="A174" t="s">
        <v>290</v>
      </c>
      <c r="B174" t="s">
        <v>827</v>
      </c>
      <c r="C174" s="29">
        <v>1</v>
      </c>
      <c r="D174" s="2" t="s">
        <v>1086</v>
      </c>
      <c r="F174" s="2" t="s">
        <v>1086</v>
      </c>
      <c r="G174" s="3" t="str">
        <f t="shared" ref="G174" si="45">MID(D174,10,2)</f>
        <v>PN</v>
      </c>
      <c r="H174" t="str">
        <f t="shared" ref="H174" si="46">MID(D174,12,3)</f>
        <v>01A</v>
      </c>
      <c r="I174" t="str">
        <f>VLOOKUP(G174,NTypes!A$2:B$31,2,FALSE)</f>
        <v>Primary Node</v>
      </c>
      <c r="J174" s="5" t="str">
        <f t="shared" ref="J174" si="47">H174</f>
        <v>01A</v>
      </c>
      <c r="K174" t="str">
        <f>VLOOKUP(A174,Subsites!A$2:H$59,8,FALSE)</f>
        <v>Regional Slope Base</v>
      </c>
      <c r="L174" t="str">
        <f t="shared" ref="L174" si="48">I174 &amp; IF(ISBLANK(J174),""," " &amp; J174)</f>
        <v>Primary Node 01A</v>
      </c>
      <c r="M174" t="s">
        <v>11</v>
      </c>
      <c r="N174" t="s">
        <v>12</v>
      </c>
      <c r="O174" t="s">
        <v>435</v>
      </c>
      <c r="R174" s="19"/>
      <c r="S174" s="19"/>
      <c r="U174" s="3" t="s">
        <v>846</v>
      </c>
      <c r="V174" t="s">
        <v>1096</v>
      </c>
      <c r="W174" s="3" t="s">
        <v>843</v>
      </c>
    </row>
    <row r="175" spans="1:23">
      <c r="A175" t="s">
        <v>290</v>
      </c>
      <c r="C175" s="29">
        <v>1</v>
      </c>
      <c r="D175" t="s">
        <v>72</v>
      </c>
      <c r="E175" t="s">
        <v>328</v>
      </c>
      <c r="F175" t="s">
        <v>72</v>
      </c>
      <c r="G175" s="3" t="str">
        <f t="shared" si="28"/>
        <v>MJ</v>
      </c>
      <c r="H175" t="str">
        <f t="shared" si="29"/>
        <v>01A</v>
      </c>
      <c r="I175" t="str">
        <f>VLOOKUP(G175,NTypes!A$2:B$31,2,FALSE)</f>
        <v>Medium Power JBox</v>
      </c>
      <c r="J175" s="5" t="str">
        <f t="shared" si="30"/>
        <v>01A</v>
      </c>
      <c r="K175" t="str">
        <f>VLOOKUP(A175,Subsites!A$2:H$59,8,FALSE)</f>
        <v>Regional Slope Base</v>
      </c>
      <c r="L175" t="str">
        <f t="shared" si="33"/>
        <v>Medium Power JBox 01A</v>
      </c>
      <c r="M175" t="s">
        <v>11</v>
      </c>
      <c r="N175" t="s">
        <v>12</v>
      </c>
      <c r="O175" t="s">
        <v>435</v>
      </c>
      <c r="R175" s="23">
        <v>41453</v>
      </c>
      <c r="S175" s="23">
        <v>41121</v>
      </c>
      <c r="U175" s="3" t="s">
        <v>439</v>
      </c>
      <c r="V175" s="2" t="s">
        <v>1086</v>
      </c>
      <c r="W175" s="3" t="s">
        <v>461</v>
      </c>
    </row>
    <row r="176" spans="1:23">
      <c r="A176" t="s">
        <v>294</v>
      </c>
      <c r="B176" t="s">
        <v>827</v>
      </c>
      <c r="C176" s="29">
        <v>1</v>
      </c>
      <c r="D176" t="s">
        <v>1085</v>
      </c>
      <c r="F176" t="s">
        <v>1085</v>
      </c>
      <c r="G176" s="3" t="str">
        <f t="shared" ref="G176:G177" si="49">MID(D176,10,2)</f>
        <v>PN</v>
      </c>
      <c r="H176" t="str">
        <f t="shared" ref="H176:H177" si="50">MID(D176,12,3)</f>
        <v>01B</v>
      </c>
      <c r="I176" t="str">
        <f>VLOOKUP(G176,NTypes!A$2:B$31,2,FALSE)</f>
        <v>Primary Node</v>
      </c>
      <c r="J176" s="5" t="str">
        <f t="shared" ref="J176:J177" si="51">H176</f>
        <v>01B</v>
      </c>
      <c r="K176" t="str">
        <f>VLOOKUP(A176,Subsites!A$2:H$59,8,FALSE)</f>
        <v>Regional Southern Hydrate Summit 1</v>
      </c>
      <c r="L176" t="str">
        <f t="shared" ref="L176:L177" si="52">I176 &amp; IF(ISBLANK(J176),""," " &amp; J176)</f>
        <v>Primary Node 01B</v>
      </c>
      <c r="M176" t="s">
        <v>11</v>
      </c>
      <c r="N176" t="s">
        <v>12</v>
      </c>
      <c r="O176" t="s">
        <v>435</v>
      </c>
      <c r="U176" s="30" t="s">
        <v>846</v>
      </c>
      <c r="V176" s="2" t="s">
        <v>1086</v>
      </c>
      <c r="W176" s="30" t="s">
        <v>847</v>
      </c>
    </row>
    <row r="177" spans="1:23">
      <c r="A177" t="s">
        <v>294</v>
      </c>
      <c r="B177" t="s">
        <v>827</v>
      </c>
      <c r="C177" s="29">
        <v>1</v>
      </c>
      <c r="D177" t="s">
        <v>1080</v>
      </c>
      <c r="F177" t="s">
        <v>1080</v>
      </c>
      <c r="G177" s="3" t="str">
        <f t="shared" si="49"/>
        <v>LV</v>
      </c>
      <c r="H177" t="str">
        <f t="shared" si="50"/>
        <v>01B</v>
      </c>
      <c r="I177" t="str">
        <f>VLOOKUP(G177,NTypes!A$2:B$31,2,FALSE)</f>
        <v>Low Voltage Node</v>
      </c>
      <c r="J177" s="5" t="str">
        <f t="shared" si="51"/>
        <v>01B</v>
      </c>
      <c r="K177" t="str">
        <f>VLOOKUP(A177,Subsites!A$2:H$59,8,FALSE)</f>
        <v>Regional Southern Hydrate Summit 1</v>
      </c>
      <c r="L177" t="str">
        <f t="shared" si="52"/>
        <v>Low Voltage Node 01B</v>
      </c>
      <c r="M177" t="s">
        <v>11</v>
      </c>
      <c r="N177" t="s">
        <v>12</v>
      </c>
      <c r="O177" t="s">
        <v>435</v>
      </c>
      <c r="U177" s="3" t="s">
        <v>439</v>
      </c>
      <c r="V177" t="s">
        <v>1085</v>
      </c>
      <c r="W177" s="3" t="s">
        <v>442</v>
      </c>
    </row>
    <row r="178" spans="1:23">
      <c r="A178" t="s">
        <v>294</v>
      </c>
      <c r="C178" s="29">
        <v>1</v>
      </c>
      <c r="D178" t="s">
        <v>73</v>
      </c>
      <c r="E178" t="s">
        <v>328</v>
      </c>
      <c r="F178" t="s">
        <v>73</v>
      </c>
      <c r="G178" s="3" t="str">
        <f t="shared" si="28"/>
        <v>LJ</v>
      </c>
      <c r="H178" t="str">
        <f t="shared" si="29"/>
        <v>01B</v>
      </c>
      <c r="I178" t="str">
        <f>VLOOKUP(G178,NTypes!A$2:B$31,2,FALSE)</f>
        <v>Low Power JBox</v>
      </c>
      <c r="J178" s="5" t="str">
        <f t="shared" si="30"/>
        <v>01B</v>
      </c>
      <c r="K178" t="str">
        <f>VLOOKUP(A178,Subsites!A$2:H$59,8,FALSE)</f>
        <v>Regional Southern Hydrate Summit 1</v>
      </c>
      <c r="L178" t="str">
        <f t="shared" si="33"/>
        <v>Low Power JBox 01B</v>
      </c>
      <c r="M178" t="s">
        <v>11</v>
      </c>
      <c r="N178" t="s">
        <v>12</v>
      </c>
      <c r="O178" t="s">
        <v>435</v>
      </c>
      <c r="R178" s="19"/>
      <c r="S178" s="19"/>
      <c r="U178" s="3" t="s">
        <v>439</v>
      </c>
      <c r="V178" t="s">
        <v>1080</v>
      </c>
      <c r="W178" s="3" t="s">
        <v>450</v>
      </c>
    </row>
    <row r="179" spans="1:23">
      <c r="A179" t="s">
        <v>296</v>
      </c>
      <c r="C179" s="29">
        <v>1</v>
      </c>
      <c r="D179" t="s">
        <v>74</v>
      </c>
      <c r="E179" t="s">
        <v>328</v>
      </c>
      <c r="F179" t="s">
        <v>74</v>
      </c>
      <c r="G179" s="3" t="str">
        <f t="shared" ref="G179:G194" si="53">MID(D179,10,2)</f>
        <v>MJ</v>
      </c>
      <c r="H179" t="str">
        <f t="shared" ref="H179:H194" si="54">MID(D179,12,3)</f>
        <v>01B</v>
      </c>
      <c r="I179" t="str">
        <f>VLOOKUP(G179,NTypes!A$2:B$31,2,FALSE)</f>
        <v>Medium Power JBox</v>
      </c>
      <c r="J179" s="5" t="str">
        <f t="shared" ref="J179:J194" si="55">H179</f>
        <v>01B</v>
      </c>
      <c r="K179" t="str">
        <f>VLOOKUP(A179,Subsites!A$2:H$59,8,FALSE)</f>
        <v>Regional Southern Hydrate Summit 2</v>
      </c>
      <c r="L179" t="str">
        <f t="shared" si="33"/>
        <v>Medium Power JBox 01B</v>
      </c>
      <c r="M179" t="s">
        <v>11</v>
      </c>
      <c r="N179" t="s">
        <v>12</v>
      </c>
      <c r="O179" t="s">
        <v>435</v>
      </c>
      <c r="R179" s="19"/>
      <c r="S179" s="19"/>
      <c r="U179" s="3" t="s">
        <v>439</v>
      </c>
      <c r="V179" t="s">
        <v>1080</v>
      </c>
      <c r="W179" s="3" t="s">
        <v>442</v>
      </c>
    </row>
    <row r="180" spans="1:23">
      <c r="A180" t="s">
        <v>298</v>
      </c>
      <c r="B180" t="s">
        <v>827</v>
      </c>
      <c r="C180" s="29">
        <v>1</v>
      </c>
      <c r="D180" t="s">
        <v>1089</v>
      </c>
      <c r="F180" t="s">
        <v>1089</v>
      </c>
      <c r="G180" s="3" t="str">
        <f t="shared" si="53"/>
        <v>PN</v>
      </c>
      <c r="H180" t="str">
        <f t="shared" ref="H180" si="56">MID(D180,12,3)</f>
        <v>03B</v>
      </c>
      <c r="I180" t="str">
        <f>VLOOKUP(G180,NTypes!A$2:B$31,2,FALSE)</f>
        <v>Primary Node</v>
      </c>
      <c r="J180" s="5" t="str">
        <f t="shared" ref="J180" si="57">H180</f>
        <v>03B</v>
      </c>
      <c r="K180" t="str">
        <f>VLOOKUP(A180,Subsites!A$2:H$59,8,FALSE)</f>
        <v>Regional Ashes</v>
      </c>
      <c r="L180" t="str">
        <f t="shared" ref="L180" si="58">I180 &amp; IF(ISBLANK(J180),""," " &amp; J180)</f>
        <v>Primary Node 03B</v>
      </c>
      <c r="M180" t="s">
        <v>11</v>
      </c>
      <c r="N180" t="s">
        <v>12</v>
      </c>
      <c r="O180" t="s">
        <v>435</v>
      </c>
      <c r="R180" s="19"/>
      <c r="S180" s="19"/>
      <c r="U180" s="3" t="s">
        <v>846</v>
      </c>
      <c r="V180" t="s">
        <v>1088</v>
      </c>
      <c r="W180" s="3" t="s">
        <v>847</v>
      </c>
    </row>
    <row r="181" spans="1:23">
      <c r="A181" t="s">
        <v>298</v>
      </c>
      <c r="D181" t="s">
        <v>75</v>
      </c>
      <c r="E181" t="s">
        <v>1089</v>
      </c>
      <c r="F181" t="s">
        <v>1089</v>
      </c>
      <c r="G181" s="3" t="str">
        <f t="shared" si="53"/>
        <v>ID</v>
      </c>
      <c r="H181" t="str">
        <f t="shared" si="54"/>
        <v>03A</v>
      </c>
      <c r="I181" t="str">
        <f>VLOOKUP(G181,NTypes!A$2:B$31,2,FALSE)</f>
        <v>IF box HD camera</v>
      </c>
      <c r="J181" s="5" t="str">
        <f t="shared" si="55"/>
        <v>03A</v>
      </c>
      <c r="K181" t="str">
        <f>VLOOKUP(A181,Subsites!A$2:H$59,8,FALSE)</f>
        <v>Regional Ashes</v>
      </c>
      <c r="L181" t="str">
        <f t="shared" si="33"/>
        <v>IF box HD camera 03A</v>
      </c>
      <c r="M181" t="s">
        <v>76</v>
      </c>
      <c r="N181" t="s">
        <v>12</v>
      </c>
      <c r="O181" t="s">
        <v>435</v>
      </c>
      <c r="R181" s="23">
        <v>41487</v>
      </c>
      <c r="S181" s="23" t="s">
        <v>725</v>
      </c>
      <c r="V181" t="s">
        <v>1089</v>
      </c>
      <c r="W181" s="9" t="s">
        <v>451</v>
      </c>
    </row>
    <row r="182" spans="1:23">
      <c r="A182" t="s">
        <v>298</v>
      </c>
      <c r="C182" s="29">
        <v>1</v>
      </c>
      <c r="D182" t="s">
        <v>77</v>
      </c>
      <c r="E182" t="s">
        <v>328</v>
      </c>
      <c r="F182" t="s">
        <v>77</v>
      </c>
      <c r="G182" s="3" t="str">
        <f t="shared" ref="G182:G184" si="59">MID(D182,10,2)</f>
        <v>MJ</v>
      </c>
      <c r="H182" t="str">
        <f t="shared" ref="H182:H184" si="60">MID(D182,12,3)</f>
        <v>03B</v>
      </c>
      <c r="I182" t="str">
        <f>VLOOKUP(G182,NTypes!A$2:B$31,2,FALSE)</f>
        <v>Medium Power JBox</v>
      </c>
      <c r="J182" s="5" t="str">
        <f t="shared" ref="J182:J184" si="61">H182</f>
        <v>03B</v>
      </c>
      <c r="K182" t="str">
        <f>VLOOKUP(A182,Subsites!A$2:H$59,8,FALSE)</f>
        <v>Regional Ashes</v>
      </c>
      <c r="L182" t="str">
        <f t="shared" ref="L182:L184" si="62">I182 &amp; IF(ISBLANK(J182),""," " &amp; J182)</f>
        <v>Medium Power JBox 03B</v>
      </c>
      <c r="M182" t="s">
        <v>11</v>
      </c>
      <c r="N182" t="s">
        <v>12</v>
      </c>
      <c r="O182" t="s">
        <v>435</v>
      </c>
      <c r="R182" s="23">
        <v>41487</v>
      </c>
      <c r="S182" s="23" t="s">
        <v>725</v>
      </c>
      <c r="U182" s="3" t="s">
        <v>439</v>
      </c>
      <c r="V182" t="s">
        <v>1089</v>
      </c>
      <c r="W182" s="3" t="s">
        <v>442</v>
      </c>
    </row>
    <row r="183" spans="1:23">
      <c r="A183" t="s">
        <v>302</v>
      </c>
      <c r="B183" t="s">
        <v>827</v>
      </c>
      <c r="C183" s="29">
        <v>1</v>
      </c>
      <c r="D183" t="s">
        <v>1088</v>
      </c>
      <c r="F183" t="s">
        <v>1088</v>
      </c>
      <c r="G183" s="3" t="str">
        <f t="shared" si="59"/>
        <v>PN</v>
      </c>
      <c r="H183" t="str">
        <f t="shared" si="60"/>
        <v>03A</v>
      </c>
      <c r="I183" t="str">
        <f>VLOOKUP(G183,NTypes!A$2:B$31,2,FALSE)</f>
        <v>Primary Node</v>
      </c>
      <c r="J183" s="5" t="str">
        <f t="shared" si="61"/>
        <v>03A</v>
      </c>
      <c r="K183" t="str">
        <f>VLOOKUP(A183,Subsites!A$2:H$59,8,FALSE)</f>
        <v>Regional Axial Base</v>
      </c>
      <c r="L183" t="str">
        <f t="shared" si="62"/>
        <v>Primary Node 03A</v>
      </c>
      <c r="M183" t="s">
        <v>11</v>
      </c>
      <c r="N183" t="s">
        <v>12</v>
      </c>
      <c r="O183" t="s">
        <v>435</v>
      </c>
      <c r="U183" s="3" t="s">
        <v>846</v>
      </c>
      <c r="V183" t="s">
        <v>1092</v>
      </c>
      <c r="W183" s="3" t="s">
        <v>847</v>
      </c>
    </row>
    <row r="184" spans="1:23">
      <c r="A184" t="s">
        <v>302</v>
      </c>
      <c r="B184" t="s">
        <v>827</v>
      </c>
      <c r="C184" s="29">
        <v>1</v>
      </c>
      <c r="D184" t="s">
        <v>1082</v>
      </c>
      <c r="F184" t="s">
        <v>1082</v>
      </c>
      <c r="G184" s="3" t="str">
        <f t="shared" si="59"/>
        <v>LV</v>
      </c>
      <c r="H184" t="str">
        <f t="shared" si="60"/>
        <v>03A</v>
      </c>
      <c r="I184" t="str">
        <f>VLOOKUP(G184,NTypes!A$2:B$31,2,FALSE)</f>
        <v>Low Voltage Node</v>
      </c>
      <c r="J184" s="5" t="str">
        <f t="shared" si="61"/>
        <v>03A</v>
      </c>
      <c r="K184" t="str">
        <f>VLOOKUP(A184,Subsites!A$2:H$59,8,FALSE)</f>
        <v>Regional Axial Base</v>
      </c>
      <c r="L184" t="str">
        <f t="shared" si="62"/>
        <v>Low Voltage Node 03A</v>
      </c>
      <c r="M184" t="s">
        <v>11</v>
      </c>
      <c r="N184" t="s">
        <v>12</v>
      </c>
      <c r="O184" t="s">
        <v>435</v>
      </c>
      <c r="U184" s="3" t="s">
        <v>439</v>
      </c>
      <c r="V184" t="s">
        <v>1088</v>
      </c>
      <c r="W184" s="3" t="s">
        <v>442</v>
      </c>
    </row>
    <row r="185" spans="1:23">
      <c r="A185" t="s">
        <v>302</v>
      </c>
      <c r="C185" s="29">
        <v>1</v>
      </c>
      <c r="D185" t="s">
        <v>78</v>
      </c>
      <c r="E185" t="s">
        <v>328</v>
      </c>
      <c r="F185" t="s">
        <v>78</v>
      </c>
      <c r="G185" s="3" t="str">
        <f t="shared" si="53"/>
        <v>MJ</v>
      </c>
      <c r="H185" t="str">
        <f t="shared" si="54"/>
        <v>03A</v>
      </c>
      <c r="I185" t="str">
        <f>VLOOKUP(G185,NTypes!A$2:B$31,2,FALSE)</f>
        <v>Medium Power JBox</v>
      </c>
      <c r="J185" s="5" t="str">
        <f t="shared" si="55"/>
        <v>03A</v>
      </c>
      <c r="K185" t="str">
        <f>VLOOKUP(A185,Subsites!A$2:H$59,8,FALSE)</f>
        <v>Regional Axial Base</v>
      </c>
      <c r="L185" t="str">
        <f t="shared" si="33"/>
        <v>Medium Power JBox 03A</v>
      </c>
      <c r="M185" t="s">
        <v>11</v>
      </c>
      <c r="N185" t="s">
        <v>12</v>
      </c>
      <c r="O185" t="s">
        <v>435</v>
      </c>
      <c r="R185" s="23">
        <v>41487</v>
      </c>
      <c r="S185" s="23" t="s">
        <v>725</v>
      </c>
      <c r="U185" s="3" t="s">
        <v>439</v>
      </c>
      <c r="V185" t="s">
        <v>1088</v>
      </c>
      <c r="W185" s="3" t="s">
        <v>461</v>
      </c>
    </row>
    <row r="186" spans="1:23">
      <c r="A186" t="s">
        <v>304</v>
      </c>
      <c r="C186" s="29">
        <v>1</v>
      </c>
      <c r="D186" t="s">
        <v>79</v>
      </c>
      <c r="E186" t="s">
        <v>328</v>
      </c>
      <c r="F186" t="s">
        <v>79</v>
      </c>
      <c r="G186" s="3" t="str">
        <f t="shared" si="53"/>
        <v>DP</v>
      </c>
      <c r="H186" t="str">
        <f t="shared" si="54"/>
        <v>03A</v>
      </c>
      <c r="I186" t="str">
        <f>VLOOKUP(G186,NTypes!A$2:B$31,2,FALSE)</f>
        <v>Deep Profiler</v>
      </c>
      <c r="J186" s="5" t="str">
        <f t="shared" si="55"/>
        <v>03A</v>
      </c>
      <c r="K186" t="str">
        <f>VLOOKUP(A186,Subsites!A$2:H$59,8,FALSE)</f>
        <v>Regional Axial Mooring</v>
      </c>
      <c r="L186" t="str">
        <f t="shared" si="33"/>
        <v>Deep Profiler 03A</v>
      </c>
      <c r="M186" t="s">
        <v>64</v>
      </c>
      <c r="N186" t="s">
        <v>12</v>
      </c>
      <c r="O186" t="s">
        <v>435</v>
      </c>
      <c r="R186" s="19"/>
      <c r="S186" s="19"/>
      <c r="U186" s="3"/>
      <c r="V186" t="s">
        <v>1082</v>
      </c>
      <c r="W186" s="3"/>
    </row>
    <row r="187" spans="1:23">
      <c r="A187" t="s">
        <v>304</v>
      </c>
      <c r="C187" s="29">
        <v>1</v>
      </c>
      <c r="D187" t="s">
        <v>80</v>
      </c>
      <c r="E187" t="s">
        <v>328</v>
      </c>
      <c r="F187" t="s">
        <v>80</v>
      </c>
      <c r="G187" s="3" t="str">
        <f t="shared" si="53"/>
        <v>LJ</v>
      </c>
      <c r="H187" t="str">
        <f t="shared" si="54"/>
        <v>03A</v>
      </c>
      <c r="I187" t="str">
        <f>VLOOKUP(G187,NTypes!A$2:B$31,2,FALSE)</f>
        <v>Low Power JBox</v>
      </c>
      <c r="J187" s="5" t="str">
        <f t="shared" si="55"/>
        <v>03A</v>
      </c>
      <c r="K187" t="str">
        <f>VLOOKUP(A187,Subsites!A$2:H$59,8,FALSE)</f>
        <v>Regional Axial Mooring</v>
      </c>
      <c r="L187" t="str">
        <f t="shared" si="33"/>
        <v>Low Power JBox 03A</v>
      </c>
      <c r="M187" t="s">
        <v>11</v>
      </c>
      <c r="N187" t="s">
        <v>12</v>
      </c>
      <c r="O187" t="s">
        <v>435</v>
      </c>
      <c r="R187" s="19"/>
      <c r="S187" s="19"/>
      <c r="U187" s="3" t="s">
        <v>439</v>
      </c>
      <c r="V187" t="s">
        <v>1082</v>
      </c>
      <c r="W187" s="3" t="s">
        <v>450</v>
      </c>
    </row>
    <row r="188" spans="1:23">
      <c r="A188" t="s">
        <v>304</v>
      </c>
      <c r="C188" s="29">
        <v>1</v>
      </c>
      <c r="D188" t="s">
        <v>81</v>
      </c>
      <c r="F188" t="s">
        <v>81</v>
      </c>
      <c r="G188" s="3" t="str">
        <f t="shared" si="53"/>
        <v>PC</v>
      </c>
      <c r="H188" t="str">
        <f t="shared" si="54"/>
        <v>03A</v>
      </c>
      <c r="I188" t="str">
        <f>VLOOKUP(G188,NTypes!A$2:B$31,2,FALSE)</f>
        <v>200 m Platform</v>
      </c>
      <c r="J188" s="5" t="str">
        <f t="shared" si="55"/>
        <v>03A</v>
      </c>
      <c r="K188" t="str">
        <f>VLOOKUP(A188,Subsites!A$2:H$59,8,FALSE)</f>
        <v>Regional Axial Mooring</v>
      </c>
      <c r="L188" t="str">
        <f t="shared" si="33"/>
        <v>200 m Platform 03A</v>
      </c>
      <c r="M188" t="s">
        <v>11</v>
      </c>
      <c r="N188" t="s">
        <v>12</v>
      </c>
      <c r="O188" t="s">
        <v>435</v>
      </c>
      <c r="R188" s="19"/>
      <c r="S188" s="19"/>
      <c r="U188" s="3" t="s">
        <v>439</v>
      </c>
      <c r="V188" t="s">
        <v>1082</v>
      </c>
      <c r="W188" s="3" t="s">
        <v>442</v>
      </c>
    </row>
    <row r="189" spans="1:23">
      <c r="A189" t="s">
        <v>304</v>
      </c>
      <c r="B189" t="s">
        <v>827</v>
      </c>
      <c r="D189" t="s">
        <v>1083</v>
      </c>
      <c r="E189" t="s">
        <v>81</v>
      </c>
      <c r="F189" t="s">
        <v>81</v>
      </c>
      <c r="G189" s="3" t="str">
        <f t="shared" ref="G189" si="63">MID(D189,10,2)</f>
        <v>SC</v>
      </c>
      <c r="H189" t="str">
        <f t="shared" ref="H189" si="64">MID(D189,12,3)</f>
        <v>03A</v>
      </c>
      <c r="I189" t="str">
        <f>VLOOKUP(G189,NTypes!A$2:B$31,2,FALSE)</f>
        <v>Shallow Profiler</v>
      </c>
      <c r="J189" s="5" t="str">
        <f t="shared" ref="J189" si="65">H189</f>
        <v>03A</v>
      </c>
      <c r="K189" t="str">
        <f>VLOOKUP(A189,Subsites!A$2:H$59,8,FALSE)</f>
        <v>Regional Axial Mooring</v>
      </c>
      <c r="L189" t="str">
        <f t="shared" ref="L189" si="66">I189 &amp; IF(ISBLANK(J189),""," " &amp; J189)</f>
        <v>Shallow Profiler 03A</v>
      </c>
      <c r="M189" t="s">
        <v>67</v>
      </c>
      <c r="N189" t="s">
        <v>12</v>
      </c>
      <c r="O189" t="s">
        <v>435</v>
      </c>
      <c r="R189" s="19"/>
      <c r="S189" s="19"/>
      <c r="U189" s="3" t="s">
        <v>439</v>
      </c>
      <c r="V189" t="s">
        <v>81</v>
      </c>
      <c r="W189" s="3" t="s">
        <v>442</v>
      </c>
    </row>
    <row r="190" spans="1:23">
      <c r="A190" t="s">
        <v>304</v>
      </c>
      <c r="D190" t="s">
        <v>82</v>
      </c>
      <c r="E190" t="s">
        <v>81</v>
      </c>
      <c r="F190" t="s">
        <v>81</v>
      </c>
      <c r="G190" s="3" t="str">
        <f t="shared" si="53"/>
        <v>SF</v>
      </c>
      <c r="H190" t="str">
        <f t="shared" si="54"/>
        <v>03A</v>
      </c>
      <c r="I190" t="str">
        <f>VLOOKUP(G190,NTypes!A$2:B$31,2,FALSE)</f>
        <v>Shallow Profiler Science Float</v>
      </c>
      <c r="J190" s="5" t="str">
        <f t="shared" si="55"/>
        <v>03A</v>
      </c>
      <c r="K190" t="str">
        <f>VLOOKUP(A190,Subsites!A$2:H$59,8,FALSE)</f>
        <v>Regional Axial Mooring</v>
      </c>
      <c r="L190" t="str">
        <f t="shared" si="33"/>
        <v>Shallow Profiler Science Float 03A</v>
      </c>
      <c r="M190" t="s">
        <v>67</v>
      </c>
      <c r="N190" t="s">
        <v>12</v>
      </c>
      <c r="O190" t="s">
        <v>435</v>
      </c>
      <c r="Q190" s="31"/>
      <c r="R190" s="19"/>
      <c r="S190" s="19"/>
      <c r="U190" s="3" t="s">
        <v>439</v>
      </c>
      <c r="V190" t="s">
        <v>1083</v>
      </c>
      <c r="W190" s="3" t="s">
        <v>446</v>
      </c>
    </row>
    <row r="191" spans="1:23">
      <c r="A191" t="s">
        <v>306</v>
      </c>
      <c r="C191" s="29">
        <v>1</v>
      </c>
      <c r="D191" t="s">
        <v>83</v>
      </c>
      <c r="E191" t="s">
        <v>328</v>
      </c>
      <c r="F191" t="s">
        <v>83</v>
      </c>
      <c r="G191" s="3" t="str">
        <f t="shared" si="53"/>
        <v>MJ</v>
      </c>
      <c r="H191" t="str">
        <f t="shared" si="54"/>
        <v>03F</v>
      </c>
      <c r="I191" t="str">
        <f>VLOOKUP(G191,NTypes!A$2:B$31,2,FALSE)</f>
        <v>Medium Power JBox</v>
      </c>
      <c r="J191" s="5" t="str">
        <f t="shared" si="55"/>
        <v>03F</v>
      </c>
      <c r="K191" t="str">
        <f>VLOOKUP(A191,Subsites!A$2:H$59,8,FALSE)</f>
        <v>Regional Central Caldera</v>
      </c>
      <c r="L191" t="str">
        <f t="shared" si="33"/>
        <v>Medium Power JBox 03F</v>
      </c>
      <c r="M191" t="s">
        <v>11</v>
      </c>
      <c r="N191" t="s">
        <v>12</v>
      </c>
      <c r="O191" t="s">
        <v>435</v>
      </c>
      <c r="R191" s="23">
        <v>41487</v>
      </c>
      <c r="S191" s="23" t="s">
        <v>725</v>
      </c>
      <c r="U191" s="3" t="s">
        <v>439</v>
      </c>
      <c r="V191" t="s">
        <v>1089</v>
      </c>
      <c r="W191" s="3" t="s">
        <v>439</v>
      </c>
    </row>
    <row r="192" spans="1:23">
      <c r="A192" t="s">
        <v>308</v>
      </c>
      <c r="C192" s="29">
        <v>1</v>
      </c>
      <c r="D192" t="s">
        <v>84</v>
      </c>
      <c r="E192" t="s">
        <v>328</v>
      </c>
      <c r="F192" t="s">
        <v>84</v>
      </c>
      <c r="G192" s="3" t="str">
        <f t="shared" si="53"/>
        <v>MJ</v>
      </c>
      <c r="H192" t="str">
        <f t="shared" si="54"/>
        <v>03E</v>
      </c>
      <c r="I192" t="str">
        <f>VLOOKUP(G192,NTypes!A$2:B$31,2,FALSE)</f>
        <v>Medium Power JBox</v>
      </c>
      <c r="J192" s="5" t="str">
        <f t="shared" si="55"/>
        <v>03E</v>
      </c>
      <c r="K192" t="str">
        <f>VLOOKUP(A192,Subsites!A$2:H$59,8,FALSE)</f>
        <v>Regional Eastern Caldera</v>
      </c>
      <c r="L192" t="str">
        <f t="shared" si="33"/>
        <v>Medium Power JBox 03E</v>
      </c>
      <c r="M192" t="s">
        <v>11</v>
      </c>
      <c r="N192" t="s">
        <v>12</v>
      </c>
      <c r="O192" t="s">
        <v>435</v>
      </c>
      <c r="R192" s="23">
        <v>41487</v>
      </c>
      <c r="S192" s="23" t="s">
        <v>725</v>
      </c>
      <c r="U192" s="3" t="s">
        <v>439</v>
      </c>
      <c r="V192" t="s">
        <v>1089</v>
      </c>
      <c r="W192" s="3" t="s">
        <v>450</v>
      </c>
    </row>
    <row r="193" spans="1:23">
      <c r="A193" t="s">
        <v>310</v>
      </c>
      <c r="C193" s="29">
        <v>1</v>
      </c>
      <c r="D193" t="s">
        <v>85</v>
      </c>
      <c r="E193" t="s">
        <v>328</v>
      </c>
      <c r="F193" t="s">
        <v>85</v>
      </c>
      <c r="G193" s="3" t="str">
        <f t="shared" si="53"/>
        <v>MJ</v>
      </c>
      <c r="H193" t="str">
        <f t="shared" si="54"/>
        <v>03C</v>
      </c>
      <c r="I193" t="str">
        <f>VLOOKUP(G193,NTypes!A$2:B$31,2,FALSE)</f>
        <v>Medium Power JBox</v>
      </c>
      <c r="J193" s="5" t="str">
        <f t="shared" si="55"/>
        <v>03C</v>
      </c>
      <c r="K193" t="str">
        <f>VLOOKUP(A193,Subsites!A$2:H$59,8,FALSE)</f>
        <v>Regional International District 1</v>
      </c>
      <c r="L193" t="str">
        <f t="shared" si="33"/>
        <v>Medium Power JBox 03C</v>
      </c>
      <c r="M193" t="s">
        <v>11</v>
      </c>
      <c r="N193" t="s">
        <v>12</v>
      </c>
      <c r="O193" t="s">
        <v>435</v>
      </c>
      <c r="R193" s="23">
        <v>41487</v>
      </c>
      <c r="S193" s="23" t="s">
        <v>725</v>
      </c>
      <c r="U193" s="3" t="s">
        <v>439</v>
      </c>
      <c r="V193" t="s">
        <v>1089</v>
      </c>
      <c r="W193" s="3" t="s">
        <v>461</v>
      </c>
    </row>
    <row r="194" spans="1:23">
      <c r="A194" t="s">
        <v>312</v>
      </c>
      <c r="C194" s="29">
        <v>1</v>
      </c>
      <c r="D194" t="s">
        <v>86</v>
      </c>
      <c r="E194" t="s">
        <v>328</v>
      </c>
      <c r="F194" t="s">
        <v>86</v>
      </c>
      <c r="G194" s="3" t="str">
        <f t="shared" si="53"/>
        <v>MJ</v>
      </c>
      <c r="H194" t="str">
        <f t="shared" si="54"/>
        <v>03D</v>
      </c>
      <c r="I194" t="str">
        <f>VLOOKUP(G194,NTypes!A$2:B$31,2,FALSE)</f>
        <v>Medium Power JBox</v>
      </c>
      <c r="J194" s="5" t="str">
        <f t="shared" si="55"/>
        <v>03D</v>
      </c>
      <c r="K194" t="str">
        <f>VLOOKUP(A194,Subsites!A$2:H$59,8,FALSE)</f>
        <v>Regional International District 2</v>
      </c>
      <c r="L194" t="str">
        <f t="shared" si="33"/>
        <v>Medium Power JBox 03D</v>
      </c>
      <c r="M194" t="s">
        <v>11</v>
      </c>
      <c r="N194" t="s">
        <v>12</v>
      </c>
      <c r="O194" t="s">
        <v>435</v>
      </c>
      <c r="R194" s="23">
        <v>41487</v>
      </c>
      <c r="S194" s="23" t="s">
        <v>725</v>
      </c>
      <c r="U194" s="3" t="s">
        <v>439</v>
      </c>
      <c r="V194" t="s">
        <v>1089</v>
      </c>
      <c r="W194" s="3" t="s">
        <v>446</v>
      </c>
    </row>
    <row r="195" spans="1:23">
      <c r="A195" t="s">
        <v>719</v>
      </c>
      <c r="B195" t="s">
        <v>827</v>
      </c>
      <c r="C195" s="29">
        <v>1</v>
      </c>
      <c r="D195" t="s">
        <v>1092</v>
      </c>
      <c r="F195" t="s">
        <v>1092</v>
      </c>
      <c r="G195" s="3" t="str">
        <f t="shared" ref="G195" si="67">MID(D195,10,2)</f>
        <v>PN</v>
      </c>
      <c r="H195" t="str">
        <f t="shared" ref="H195" si="68">MID(D195,12,3)</f>
        <v>05A</v>
      </c>
      <c r="I195" t="str">
        <f>VLOOKUP(G195,NTypes!A$2:B$31,2,FALSE)</f>
        <v>Primary Node</v>
      </c>
      <c r="J195" s="5" t="str">
        <f t="shared" ref="J195" si="69">H195</f>
        <v>05A</v>
      </c>
      <c r="K195" t="str">
        <f>VLOOKUP(A195,Subsites!A$2:H$59,8,FALSE)</f>
        <v>Regional Mid Plate</v>
      </c>
      <c r="L195" t="str">
        <f t="shared" ref="L195" si="70">I195 &amp; IF(ISBLANK(J195),""," " &amp; J195)</f>
        <v>Primary Node 05A</v>
      </c>
      <c r="M195" t="s">
        <v>11</v>
      </c>
      <c r="N195" t="s">
        <v>12</v>
      </c>
      <c r="O195" t="s">
        <v>435</v>
      </c>
      <c r="T195" s="3"/>
      <c r="U195" s="30" t="s">
        <v>846</v>
      </c>
      <c r="V195" t="s">
        <v>1096</v>
      </c>
      <c r="W195" s="30" t="s">
        <v>843</v>
      </c>
    </row>
  </sheetData>
  <autoFilter ref="A1:Q194"/>
  <sortState ref="A2:Q173">
    <sortCondition ref="A2:A173"/>
    <sortCondition ref="C2:C173"/>
    <sortCondition ref="D2:D173"/>
    <sortCondition ref="I2:I17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31" sqref="B31"/>
    </sheetView>
  </sheetViews>
  <sheetFormatPr baseColWidth="10" defaultRowHeight="15" x14ac:dyDescent="0"/>
  <cols>
    <col min="2" max="2" width="29" bestFit="1" customWidth="1"/>
    <col min="3" max="3" width="29" customWidth="1"/>
    <col min="8" max="8" width="31.6640625" bestFit="1" customWidth="1"/>
  </cols>
  <sheetData>
    <row r="1" spans="1:8" s="1" customFormat="1">
      <c r="A1" s="4" t="s">
        <v>313</v>
      </c>
      <c r="B1" s="4" t="s">
        <v>100</v>
      </c>
      <c r="C1" s="4" t="s">
        <v>630</v>
      </c>
      <c r="D1" s="4" t="s">
        <v>561</v>
      </c>
      <c r="E1" s="4" t="s">
        <v>571</v>
      </c>
      <c r="F1" s="4" t="s">
        <v>573</v>
      </c>
      <c r="G1" s="1" t="s">
        <v>636</v>
      </c>
      <c r="H1" s="1" t="s">
        <v>638</v>
      </c>
    </row>
    <row r="2" spans="1:8">
      <c r="A2" s="3" t="s">
        <v>244</v>
      </c>
      <c r="B2" s="3" t="s">
        <v>245</v>
      </c>
      <c r="C2" t="s">
        <v>1108</v>
      </c>
      <c r="D2" s="3" t="s">
        <v>569</v>
      </c>
      <c r="E2" s="3" t="s">
        <v>572</v>
      </c>
      <c r="F2" s="3"/>
    </row>
    <row r="3" spans="1:8">
      <c r="A3" s="3" t="s">
        <v>125</v>
      </c>
      <c r="B3" s="3" t="s">
        <v>127</v>
      </c>
      <c r="C3" t="s">
        <v>1109</v>
      </c>
      <c r="D3" s="3" t="s">
        <v>569</v>
      </c>
      <c r="E3" s="3"/>
      <c r="F3" s="3"/>
      <c r="G3" s="3" t="s">
        <v>637</v>
      </c>
    </row>
    <row r="4" spans="1:8">
      <c r="A4" s="3" t="s">
        <v>121</v>
      </c>
      <c r="B4" s="3" t="s">
        <v>563</v>
      </c>
      <c r="D4" s="3" t="s">
        <v>569</v>
      </c>
      <c r="E4" s="3"/>
      <c r="F4" s="3"/>
      <c r="G4" s="3" t="s">
        <v>637</v>
      </c>
    </row>
    <row r="5" spans="1:8">
      <c r="A5" s="3" t="s">
        <v>278</v>
      </c>
      <c r="B5" s="3" t="s">
        <v>279</v>
      </c>
      <c r="C5" t="s">
        <v>279</v>
      </c>
      <c r="D5" s="3" t="s">
        <v>569</v>
      </c>
      <c r="E5" s="3"/>
      <c r="F5" s="3"/>
    </row>
    <row r="6" spans="1:8">
      <c r="A6" t="s">
        <v>1062</v>
      </c>
      <c r="B6" t="s">
        <v>1063</v>
      </c>
      <c r="C6" t="s">
        <v>1063</v>
      </c>
      <c r="D6" s="3"/>
      <c r="E6" s="3"/>
      <c r="F6" s="3"/>
    </row>
    <row r="7" spans="1:8">
      <c r="A7" s="3" t="s">
        <v>202</v>
      </c>
      <c r="B7" s="3" t="s">
        <v>568</v>
      </c>
      <c r="D7" s="3" t="s">
        <v>569</v>
      </c>
      <c r="E7" s="3"/>
      <c r="F7" s="3"/>
      <c r="G7" s="3" t="s">
        <v>637</v>
      </c>
    </row>
    <row r="8" spans="1:8">
      <c r="A8" s="3" t="s">
        <v>560</v>
      </c>
      <c r="B8" s="3" t="s">
        <v>570</v>
      </c>
      <c r="C8" t="s">
        <v>1110</v>
      </c>
      <c r="D8" s="3" t="s">
        <v>569</v>
      </c>
      <c r="E8" s="3" t="s">
        <v>572</v>
      </c>
      <c r="F8" s="3"/>
    </row>
    <row r="9" spans="1:8">
      <c r="A9" s="3" t="s">
        <v>195</v>
      </c>
      <c r="B9" s="3" t="s">
        <v>567</v>
      </c>
      <c r="D9" s="3" t="s">
        <v>569</v>
      </c>
      <c r="E9" s="3"/>
      <c r="F9" s="3"/>
      <c r="G9" s="3" t="s">
        <v>637</v>
      </c>
    </row>
    <row r="10" spans="1:8">
      <c r="A10" s="3" t="s">
        <v>150</v>
      </c>
      <c r="B10" s="3" t="s">
        <v>565</v>
      </c>
      <c r="D10" s="3" t="s">
        <v>569</v>
      </c>
      <c r="E10" s="3"/>
      <c r="F10" s="3"/>
      <c r="G10" s="3" t="s">
        <v>637</v>
      </c>
    </row>
    <row r="11" spans="1:8">
      <c r="A11" s="3" t="s">
        <v>299</v>
      </c>
      <c r="B11" s="3" t="s">
        <v>300</v>
      </c>
      <c r="C11" t="s">
        <v>300</v>
      </c>
      <c r="D11" s="3" t="s">
        <v>569</v>
      </c>
      <c r="E11" s="3"/>
      <c r="F11" s="3"/>
    </row>
    <row r="12" spans="1:8">
      <c r="A12" s="3" t="s">
        <v>287</v>
      </c>
      <c r="B12" s="3" t="s">
        <v>1112</v>
      </c>
      <c r="C12" t="s">
        <v>288</v>
      </c>
      <c r="D12" s="3" t="s">
        <v>569</v>
      </c>
      <c r="E12" s="3"/>
      <c r="F12" s="3" t="s">
        <v>641</v>
      </c>
      <c r="H12" s="3" t="s">
        <v>640</v>
      </c>
    </row>
    <row r="13" spans="1:8">
      <c r="A13" t="s">
        <v>662</v>
      </c>
      <c r="B13" t="s">
        <v>1064</v>
      </c>
      <c r="C13" t="s">
        <v>1064</v>
      </c>
      <c r="D13" s="3"/>
      <c r="E13" s="3"/>
      <c r="F13" s="3"/>
      <c r="H13" s="3"/>
    </row>
    <row r="14" spans="1:8">
      <c r="A14" s="3" t="s">
        <v>112</v>
      </c>
      <c r="B14" s="3" t="s">
        <v>562</v>
      </c>
      <c r="D14" s="3" t="s">
        <v>569</v>
      </c>
      <c r="E14" s="3"/>
      <c r="F14" s="3"/>
      <c r="G14" s="3" t="s">
        <v>637</v>
      </c>
    </row>
    <row r="15" spans="1:8">
      <c r="A15" s="3" t="s">
        <v>314</v>
      </c>
      <c r="B15" s="3" t="s">
        <v>315</v>
      </c>
      <c r="C15" t="s">
        <v>315</v>
      </c>
      <c r="D15" s="3"/>
      <c r="E15" s="3"/>
      <c r="F15" s="3" t="s">
        <v>641</v>
      </c>
    </row>
    <row r="16" spans="1:8">
      <c r="A16" s="3" t="s">
        <v>291</v>
      </c>
      <c r="B16" t="s">
        <v>1111</v>
      </c>
      <c r="C16" t="s">
        <v>292</v>
      </c>
      <c r="D16" s="3" t="s">
        <v>569</v>
      </c>
      <c r="E16" s="3"/>
      <c r="F16" s="3" t="s">
        <v>641</v>
      </c>
      <c r="H16" s="3" t="s">
        <v>639</v>
      </c>
    </row>
    <row r="17" spans="1:8">
      <c r="A17" s="3" t="s">
        <v>322</v>
      </c>
      <c r="B17" s="3" t="s">
        <v>323</v>
      </c>
      <c r="C17" t="s">
        <v>323</v>
      </c>
      <c r="D17" s="3"/>
      <c r="E17" s="3"/>
      <c r="F17" s="3" t="s">
        <v>641</v>
      </c>
    </row>
    <row r="18" spans="1:8">
      <c r="A18" s="3" t="s">
        <v>280</v>
      </c>
      <c r="B18" t="s">
        <v>1063</v>
      </c>
      <c r="C18" t="s">
        <v>281</v>
      </c>
      <c r="D18" s="3" t="s">
        <v>569</v>
      </c>
      <c r="E18" s="3"/>
      <c r="F18" s="3"/>
    </row>
    <row r="19" spans="1:8">
      <c r="A19" t="s">
        <v>844</v>
      </c>
      <c r="B19" t="s">
        <v>1065</v>
      </c>
      <c r="C19" t="s">
        <v>1065</v>
      </c>
      <c r="D19" s="3"/>
      <c r="E19" s="3"/>
      <c r="F19" s="3"/>
    </row>
    <row r="20" spans="1:8">
      <c r="A20" t="s">
        <v>1066</v>
      </c>
      <c r="B20" t="s">
        <v>561</v>
      </c>
      <c r="C20" t="s">
        <v>561</v>
      </c>
      <c r="D20" s="3"/>
      <c r="E20" s="3"/>
      <c r="F20" s="3"/>
    </row>
    <row r="21" spans="1:8">
      <c r="A21" s="3" t="s">
        <v>634</v>
      </c>
      <c r="B21" s="3" t="s">
        <v>566</v>
      </c>
      <c r="D21" t="s">
        <v>569</v>
      </c>
      <c r="G21" t="s">
        <v>637</v>
      </c>
    </row>
    <row r="22" spans="1:8">
      <c r="A22" t="s">
        <v>659</v>
      </c>
      <c r="B22" t="s">
        <v>1067</v>
      </c>
      <c r="C22" t="s">
        <v>1067</v>
      </c>
      <c r="D22" s="3" t="s">
        <v>569</v>
      </c>
    </row>
    <row r="23" spans="1:8">
      <c r="A23" t="s">
        <v>316</v>
      </c>
      <c r="B23" t="s">
        <v>317</v>
      </c>
      <c r="C23" t="s">
        <v>317</v>
      </c>
      <c r="D23" s="3"/>
      <c r="E23" s="3"/>
      <c r="F23" s="3" t="s">
        <v>641</v>
      </c>
    </row>
    <row r="24" spans="1:8">
      <c r="A24" t="s">
        <v>318</v>
      </c>
      <c r="B24" t="s">
        <v>319</v>
      </c>
      <c r="C24" t="s">
        <v>319</v>
      </c>
      <c r="D24" s="3"/>
      <c r="E24" s="3"/>
      <c r="F24" s="3" t="s">
        <v>641</v>
      </c>
    </row>
    <row r="25" spans="1:8">
      <c r="A25" t="s">
        <v>665</v>
      </c>
      <c r="B25" t="s">
        <v>1113</v>
      </c>
      <c r="C25" t="s">
        <v>1068</v>
      </c>
      <c r="D25" s="3" t="s">
        <v>569</v>
      </c>
      <c r="E25" s="3"/>
      <c r="F25" s="3"/>
    </row>
    <row r="26" spans="1:8">
      <c r="A26" t="s">
        <v>282</v>
      </c>
      <c r="B26" t="s">
        <v>283</v>
      </c>
      <c r="C26" t="s">
        <v>283</v>
      </c>
      <c r="D26" s="3" t="s">
        <v>569</v>
      </c>
      <c r="E26" s="3"/>
      <c r="F26" s="3"/>
      <c r="G26" s="3" t="s">
        <v>637</v>
      </c>
    </row>
    <row r="27" spans="1:8">
      <c r="A27" t="s">
        <v>1098</v>
      </c>
      <c r="B27" t="s">
        <v>723</v>
      </c>
      <c r="D27" s="3"/>
      <c r="E27" s="3"/>
      <c r="F27" s="3" t="s">
        <v>641</v>
      </c>
      <c r="G27" s="3" t="s">
        <v>637</v>
      </c>
      <c r="H27" s="3" t="s">
        <v>1099</v>
      </c>
    </row>
    <row r="28" spans="1:8">
      <c r="A28" s="3" t="s">
        <v>132</v>
      </c>
      <c r="B28" s="3" t="s">
        <v>564</v>
      </c>
      <c r="D28" s="3"/>
      <c r="E28" s="3"/>
      <c r="F28" s="3"/>
      <c r="G28" s="3"/>
    </row>
    <row r="29" spans="1:8">
      <c r="A29" t="s">
        <v>320</v>
      </c>
      <c r="B29" t="s">
        <v>321</v>
      </c>
      <c r="C29" t="s">
        <v>321</v>
      </c>
      <c r="D29" s="3"/>
      <c r="E29" s="3"/>
      <c r="F29" s="3" t="s">
        <v>641</v>
      </c>
    </row>
    <row r="30" spans="1:8">
      <c r="A30" t="s">
        <v>676</v>
      </c>
      <c r="B30" t="s">
        <v>1097</v>
      </c>
      <c r="D30" s="3" t="s">
        <v>569</v>
      </c>
      <c r="E30" s="3"/>
      <c r="F30" s="3"/>
      <c r="G30" s="3" t="s">
        <v>637</v>
      </c>
      <c r="H30" s="3" t="s">
        <v>1099</v>
      </c>
    </row>
    <row r="31" spans="1:8">
      <c r="A31" t="s">
        <v>158</v>
      </c>
      <c r="B31" t="s">
        <v>1069</v>
      </c>
      <c r="C31" t="s">
        <v>1069</v>
      </c>
      <c r="D31" s="3"/>
      <c r="E31" s="3"/>
      <c r="F31" s="3" t="s">
        <v>641</v>
      </c>
    </row>
  </sheetData>
  <sortState ref="A2:E23">
    <sortCondition ref="A2:A2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selection activeCell="B2" sqref="B2"/>
    </sheetView>
  </sheetViews>
  <sheetFormatPr baseColWidth="10" defaultRowHeight="15" x14ac:dyDescent="0"/>
  <cols>
    <col min="2" max="2" width="37" customWidth="1"/>
    <col min="6" max="6" width="15.83203125" customWidth="1"/>
    <col min="8" max="8" width="16" customWidth="1"/>
  </cols>
  <sheetData>
    <row r="1" spans="1:8" s="1" customFormat="1">
      <c r="A1" s="1" t="s">
        <v>1048</v>
      </c>
      <c r="B1" s="1" t="s">
        <v>630</v>
      </c>
      <c r="C1" s="1" t="s">
        <v>726</v>
      </c>
      <c r="D1" s="1" t="s">
        <v>825</v>
      </c>
      <c r="E1" s="1" t="s">
        <v>826</v>
      </c>
      <c r="F1" s="1" t="s">
        <v>850</v>
      </c>
      <c r="G1" s="1" t="s">
        <v>849</v>
      </c>
      <c r="H1" s="1" t="s">
        <v>853</v>
      </c>
    </row>
    <row r="2" spans="1:8">
      <c r="A2" t="s">
        <v>727</v>
      </c>
      <c r="B2" t="s">
        <v>728</v>
      </c>
    </row>
    <row r="3" spans="1:8">
      <c r="A3" t="s">
        <v>729</v>
      </c>
      <c r="B3" t="s">
        <v>730</v>
      </c>
    </row>
    <row r="4" spans="1:8">
      <c r="A4" t="s">
        <v>731</v>
      </c>
      <c r="B4" t="s">
        <v>732</v>
      </c>
    </row>
    <row r="5" spans="1:8">
      <c r="A5" t="s">
        <v>733</v>
      </c>
      <c r="B5" t="s">
        <v>734</v>
      </c>
    </row>
    <row r="6" spans="1:8">
      <c r="A6" t="s">
        <v>735</v>
      </c>
      <c r="B6" t="s">
        <v>736</v>
      </c>
    </row>
    <row r="7" spans="1:8">
      <c r="A7" t="s">
        <v>737</v>
      </c>
      <c r="B7" t="s">
        <v>738</v>
      </c>
    </row>
    <row r="8" spans="1:8">
      <c r="A8" t="s">
        <v>739</v>
      </c>
      <c r="B8" t="s">
        <v>740</v>
      </c>
    </row>
    <row r="9" spans="1:8">
      <c r="A9" t="s">
        <v>741</v>
      </c>
      <c r="B9" t="s">
        <v>742</v>
      </c>
    </row>
    <row r="10" spans="1:8">
      <c r="A10" t="s">
        <v>743</v>
      </c>
      <c r="B10" t="s">
        <v>744</v>
      </c>
    </row>
    <row r="11" spans="1:8">
      <c r="A11" t="s">
        <v>745</v>
      </c>
      <c r="B11" t="s">
        <v>746</v>
      </c>
    </row>
    <row r="12" spans="1:8">
      <c r="A12" t="s">
        <v>747</v>
      </c>
      <c r="B12" t="s">
        <v>748</v>
      </c>
    </row>
    <row r="13" spans="1:8">
      <c r="A13" t="s">
        <v>749</v>
      </c>
      <c r="B13" t="s">
        <v>750</v>
      </c>
    </row>
    <row r="14" spans="1:8">
      <c r="A14" t="s">
        <v>751</v>
      </c>
      <c r="B14" t="s">
        <v>752</v>
      </c>
    </row>
    <row r="15" spans="1:8">
      <c r="A15" t="s">
        <v>753</v>
      </c>
      <c r="B15" t="s">
        <v>754</v>
      </c>
    </row>
    <row r="16" spans="1:8">
      <c r="A16" t="s">
        <v>755</v>
      </c>
      <c r="B16" t="s">
        <v>756</v>
      </c>
    </row>
    <row r="17" spans="1:5">
      <c r="A17" t="s">
        <v>757</v>
      </c>
      <c r="B17" t="s">
        <v>758</v>
      </c>
    </row>
    <row r="18" spans="1:5">
      <c r="A18" t="s">
        <v>759</v>
      </c>
      <c r="B18" t="s">
        <v>760</v>
      </c>
    </row>
    <row r="19" spans="1:5">
      <c r="A19" t="s">
        <v>761</v>
      </c>
      <c r="B19" t="s">
        <v>762</v>
      </c>
    </row>
    <row r="20" spans="1:5">
      <c r="A20" t="s">
        <v>763</v>
      </c>
      <c r="B20" t="s">
        <v>764</v>
      </c>
    </row>
    <row r="21" spans="1:5">
      <c r="A21" t="s">
        <v>765</v>
      </c>
      <c r="B21" t="s">
        <v>766</v>
      </c>
      <c r="C21" t="s">
        <v>637</v>
      </c>
    </row>
    <row r="22" spans="1:5">
      <c r="A22" t="s">
        <v>767</v>
      </c>
      <c r="B22" t="s">
        <v>768</v>
      </c>
      <c r="C22" t="s">
        <v>637</v>
      </c>
    </row>
    <row r="23" spans="1:5">
      <c r="A23" t="s">
        <v>769</v>
      </c>
      <c r="B23" t="s">
        <v>770</v>
      </c>
    </row>
    <row r="24" spans="1:5">
      <c r="A24" t="s">
        <v>771</v>
      </c>
      <c r="B24" t="s">
        <v>772</v>
      </c>
    </row>
    <row r="25" spans="1:5">
      <c r="A25" t="s">
        <v>773</v>
      </c>
      <c r="B25" t="s">
        <v>774</v>
      </c>
    </row>
    <row r="26" spans="1:5">
      <c r="A26" t="s">
        <v>775</v>
      </c>
      <c r="B26" t="s">
        <v>776</v>
      </c>
    </row>
    <row r="27" spans="1:5">
      <c r="A27" t="s">
        <v>777</v>
      </c>
      <c r="B27" t="s">
        <v>778</v>
      </c>
      <c r="C27" t="s">
        <v>637</v>
      </c>
    </row>
    <row r="28" spans="1:5">
      <c r="A28" t="s">
        <v>779</v>
      </c>
      <c r="B28" t="s">
        <v>780</v>
      </c>
      <c r="C28" t="s">
        <v>637</v>
      </c>
    </row>
    <row r="29" spans="1:5">
      <c r="A29" t="s">
        <v>781</v>
      </c>
      <c r="B29" t="s">
        <v>782</v>
      </c>
      <c r="C29" t="s">
        <v>637</v>
      </c>
    </row>
    <row r="30" spans="1:5">
      <c r="A30" t="s">
        <v>783</v>
      </c>
      <c r="B30" t="s">
        <v>784</v>
      </c>
      <c r="C30" t="s">
        <v>637</v>
      </c>
    </row>
    <row r="31" spans="1:5">
      <c r="A31" t="s">
        <v>785</v>
      </c>
      <c r="B31" t="s">
        <v>786</v>
      </c>
    </row>
    <row r="32" spans="1:5">
      <c r="A32" t="s">
        <v>787</v>
      </c>
      <c r="B32" t="s">
        <v>788</v>
      </c>
      <c r="D32" t="s">
        <v>827</v>
      </c>
      <c r="E32" t="s">
        <v>637</v>
      </c>
    </row>
    <row r="33" spans="1:2">
      <c r="A33" t="s">
        <v>789</v>
      </c>
      <c r="B33" t="s">
        <v>790</v>
      </c>
    </row>
    <row r="34" spans="1:2">
      <c r="A34" t="s">
        <v>791</v>
      </c>
      <c r="B34" t="s">
        <v>792</v>
      </c>
    </row>
    <row r="35" spans="1:2">
      <c r="A35" t="s">
        <v>793</v>
      </c>
      <c r="B35" t="s">
        <v>794</v>
      </c>
    </row>
    <row r="36" spans="1:2">
      <c r="A36" t="s">
        <v>795</v>
      </c>
      <c r="B36" t="s">
        <v>796</v>
      </c>
    </row>
    <row r="37" spans="1:2">
      <c r="A37" t="s">
        <v>797</v>
      </c>
      <c r="B37" t="s">
        <v>798</v>
      </c>
    </row>
    <row r="38" spans="1:2">
      <c r="A38" t="s">
        <v>799</v>
      </c>
      <c r="B38" t="s">
        <v>800</v>
      </c>
    </row>
    <row r="39" spans="1:2">
      <c r="A39" t="s">
        <v>801</v>
      </c>
      <c r="B39" t="s">
        <v>802</v>
      </c>
    </row>
    <row r="40" spans="1:2">
      <c r="A40" t="s">
        <v>803</v>
      </c>
      <c r="B40" t="s">
        <v>804</v>
      </c>
    </row>
    <row r="41" spans="1:2">
      <c r="A41" t="s">
        <v>805</v>
      </c>
      <c r="B41" t="s">
        <v>806</v>
      </c>
    </row>
    <row r="42" spans="1:2">
      <c r="A42" t="s">
        <v>807</v>
      </c>
      <c r="B42" t="s">
        <v>808</v>
      </c>
    </row>
    <row r="43" spans="1:2">
      <c r="A43" t="s">
        <v>809</v>
      </c>
      <c r="B43" t="s">
        <v>810</v>
      </c>
    </row>
    <row r="44" spans="1:2">
      <c r="A44" t="s">
        <v>811</v>
      </c>
      <c r="B44" t="s">
        <v>812</v>
      </c>
    </row>
    <row r="45" spans="1:2">
      <c r="A45" t="s">
        <v>813</v>
      </c>
      <c r="B45" t="s">
        <v>814</v>
      </c>
    </row>
    <row r="46" spans="1:2">
      <c r="A46" t="s">
        <v>815</v>
      </c>
      <c r="B46" t="s">
        <v>816</v>
      </c>
    </row>
    <row r="47" spans="1:2">
      <c r="A47" t="s">
        <v>817</v>
      </c>
      <c r="B47" t="s">
        <v>818</v>
      </c>
    </row>
    <row r="48" spans="1:2">
      <c r="A48" t="s">
        <v>819</v>
      </c>
      <c r="B48" t="s">
        <v>820</v>
      </c>
    </row>
    <row r="49" spans="1:2">
      <c r="A49" t="s">
        <v>821</v>
      </c>
      <c r="B49" t="s">
        <v>822</v>
      </c>
    </row>
    <row r="50" spans="1:2">
      <c r="A50" t="s">
        <v>823</v>
      </c>
      <c r="B50" t="s">
        <v>824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workbookViewId="0">
      <selection activeCell="E1" sqref="E1"/>
    </sheetView>
  </sheetViews>
  <sheetFormatPr baseColWidth="10" defaultRowHeight="15" x14ac:dyDescent="0"/>
  <cols>
    <col min="3" max="3" width="16" bestFit="1" customWidth="1"/>
    <col min="4" max="4" width="50.6640625" customWidth="1"/>
    <col min="5" max="5" width="24" customWidth="1"/>
  </cols>
  <sheetData>
    <row r="1" spans="1:5" s="1" customFormat="1">
      <c r="A1" s="1" t="s">
        <v>1048</v>
      </c>
      <c r="B1" s="1" t="s">
        <v>1049</v>
      </c>
      <c r="C1" s="1" t="s">
        <v>630</v>
      </c>
      <c r="D1" s="1" t="s">
        <v>1050</v>
      </c>
      <c r="E1" s="1" t="s">
        <v>1051</v>
      </c>
    </row>
    <row r="2" spans="1:5">
      <c r="A2" t="s">
        <v>727</v>
      </c>
      <c r="B2" t="s">
        <v>572</v>
      </c>
      <c r="C2" t="s">
        <v>854</v>
      </c>
      <c r="D2" t="s">
        <v>855</v>
      </c>
    </row>
    <row r="3" spans="1:5">
      <c r="A3" t="s">
        <v>727</v>
      </c>
      <c r="B3" t="s">
        <v>856</v>
      </c>
      <c r="C3" t="s">
        <v>857</v>
      </c>
      <c r="D3" t="s">
        <v>855</v>
      </c>
    </row>
    <row r="4" spans="1:5">
      <c r="A4" t="s">
        <v>729</v>
      </c>
      <c r="B4" t="s">
        <v>858</v>
      </c>
      <c r="C4" t="s">
        <v>859</v>
      </c>
      <c r="D4" t="s">
        <v>860</v>
      </c>
    </row>
    <row r="5" spans="1:5">
      <c r="A5" t="s">
        <v>729</v>
      </c>
      <c r="B5" t="s">
        <v>861</v>
      </c>
      <c r="C5" t="s">
        <v>862</v>
      </c>
      <c r="D5" t="s">
        <v>860</v>
      </c>
    </row>
    <row r="6" spans="1:5">
      <c r="A6" t="s">
        <v>729</v>
      </c>
      <c r="B6" t="s">
        <v>863</v>
      </c>
      <c r="C6" t="s">
        <v>864</v>
      </c>
      <c r="D6" t="s">
        <v>860</v>
      </c>
    </row>
    <row r="7" spans="1:5">
      <c r="A7" t="s">
        <v>729</v>
      </c>
      <c r="B7" t="s">
        <v>865</v>
      </c>
      <c r="C7" t="s">
        <v>866</v>
      </c>
      <c r="D7" t="s">
        <v>860</v>
      </c>
    </row>
    <row r="8" spans="1:5">
      <c r="A8" t="s">
        <v>729</v>
      </c>
      <c r="B8" t="s">
        <v>867</v>
      </c>
      <c r="C8" t="s">
        <v>868</v>
      </c>
      <c r="D8" t="s">
        <v>860</v>
      </c>
    </row>
    <row r="9" spans="1:5">
      <c r="A9" t="s">
        <v>729</v>
      </c>
      <c r="B9" t="s">
        <v>856</v>
      </c>
      <c r="C9" t="s">
        <v>869</v>
      </c>
      <c r="D9" t="s">
        <v>860</v>
      </c>
    </row>
    <row r="10" spans="1:5">
      <c r="A10" t="s">
        <v>731</v>
      </c>
      <c r="B10" t="s">
        <v>858</v>
      </c>
      <c r="C10" t="s">
        <v>870</v>
      </c>
      <c r="D10" t="s">
        <v>871</v>
      </c>
    </row>
    <row r="11" spans="1:5">
      <c r="A11" t="s">
        <v>731</v>
      </c>
      <c r="B11" t="s">
        <v>872</v>
      </c>
      <c r="C11" t="s">
        <v>873</v>
      </c>
      <c r="D11" t="s">
        <v>871</v>
      </c>
    </row>
    <row r="12" spans="1:5">
      <c r="A12" t="s">
        <v>731</v>
      </c>
      <c r="B12" t="s">
        <v>641</v>
      </c>
      <c r="C12" t="s">
        <v>874</v>
      </c>
      <c r="D12" t="s">
        <v>871</v>
      </c>
    </row>
    <row r="13" spans="1:5">
      <c r="A13" t="s">
        <v>731</v>
      </c>
      <c r="B13" t="s">
        <v>875</v>
      </c>
      <c r="C13" t="s">
        <v>876</v>
      </c>
      <c r="D13" t="s">
        <v>871</v>
      </c>
    </row>
    <row r="14" spans="1:5">
      <c r="A14" t="s">
        <v>731</v>
      </c>
      <c r="B14" t="s">
        <v>877</v>
      </c>
      <c r="C14" t="s">
        <v>878</v>
      </c>
      <c r="D14" t="s">
        <v>871</v>
      </c>
    </row>
    <row r="15" spans="1:5">
      <c r="A15" t="s">
        <v>731</v>
      </c>
      <c r="B15" t="s">
        <v>879</v>
      </c>
      <c r="C15" t="s">
        <v>880</v>
      </c>
      <c r="D15" t="s">
        <v>871</v>
      </c>
    </row>
    <row r="16" spans="1:5">
      <c r="A16" t="s">
        <v>731</v>
      </c>
      <c r="B16" t="s">
        <v>881</v>
      </c>
      <c r="C16" t="s">
        <v>882</v>
      </c>
      <c r="D16" t="s">
        <v>871</v>
      </c>
    </row>
    <row r="17" spans="1:4">
      <c r="A17" t="s">
        <v>731</v>
      </c>
      <c r="B17" t="s">
        <v>572</v>
      </c>
      <c r="C17" t="s">
        <v>883</v>
      </c>
      <c r="D17" t="s">
        <v>871</v>
      </c>
    </row>
    <row r="18" spans="1:4">
      <c r="A18" t="s">
        <v>733</v>
      </c>
      <c r="B18" t="s">
        <v>858</v>
      </c>
      <c r="C18" t="s">
        <v>884</v>
      </c>
      <c r="D18" t="s">
        <v>885</v>
      </c>
    </row>
    <row r="19" spans="1:4">
      <c r="A19" t="s">
        <v>735</v>
      </c>
      <c r="B19" t="s">
        <v>858</v>
      </c>
      <c r="C19" t="s">
        <v>886</v>
      </c>
      <c r="D19" t="s">
        <v>887</v>
      </c>
    </row>
    <row r="20" spans="1:4">
      <c r="A20" t="s">
        <v>735</v>
      </c>
      <c r="B20" t="s">
        <v>872</v>
      </c>
      <c r="C20" t="s">
        <v>888</v>
      </c>
      <c r="D20" t="s">
        <v>887</v>
      </c>
    </row>
    <row r="21" spans="1:4">
      <c r="A21" t="s">
        <v>735</v>
      </c>
      <c r="B21" t="s">
        <v>641</v>
      </c>
      <c r="C21" t="s">
        <v>889</v>
      </c>
      <c r="D21" t="s">
        <v>887</v>
      </c>
    </row>
    <row r="22" spans="1:4">
      <c r="A22" t="s">
        <v>737</v>
      </c>
      <c r="B22" t="s">
        <v>858</v>
      </c>
      <c r="C22" t="s">
        <v>890</v>
      </c>
      <c r="D22" t="s">
        <v>892</v>
      </c>
    </row>
    <row r="23" spans="1:4">
      <c r="A23" t="s">
        <v>739</v>
      </c>
      <c r="B23" t="s">
        <v>856</v>
      </c>
      <c r="C23" t="s">
        <v>893</v>
      </c>
      <c r="D23" t="s">
        <v>740</v>
      </c>
    </row>
    <row r="24" spans="1:4">
      <c r="A24" t="s">
        <v>741</v>
      </c>
      <c r="B24" t="s">
        <v>641</v>
      </c>
      <c r="C24" t="s">
        <v>894</v>
      </c>
      <c r="D24" t="s">
        <v>895</v>
      </c>
    </row>
    <row r="25" spans="1:4">
      <c r="A25" t="s">
        <v>741</v>
      </c>
      <c r="B25" t="s">
        <v>875</v>
      </c>
      <c r="C25" t="s">
        <v>896</v>
      </c>
      <c r="D25" t="s">
        <v>895</v>
      </c>
    </row>
    <row r="26" spans="1:4">
      <c r="A26" t="s">
        <v>741</v>
      </c>
      <c r="B26" t="s">
        <v>877</v>
      </c>
      <c r="C26" t="s">
        <v>897</v>
      </c>
      <c r="D26" t="s">
        <v>895</v>
      </c>
    </row>
    <row r="27" spans="1:4">
      <c r="A27" t="s">
        <v>741</v>
      </c>
      <c r="B27" t="s">
        <v>879</v>
      </c>
      <c r="C27" t="s">
        <v>898</v>
      </c>
      <c r="D27" t="s">
        <v>895</v>
      </c>
    </row>
    <row r="28" spans="1:4">
      <c r="A28" t="s">
        <v>741</v>
      </c>
      <c r="B28" t="s">
        <v>856</v>
      </c>
      <c r="C28" t="s">
        <v>899</v>
      </c>
      <c r="D28" t="s">
        <v>895</v>
      </c>
    </row>
    <row r="29" spans="1:4">
      <c r="A29" t="s">
        <v>741</v>
      </c>
      <c r="B29" t="s">
        <v>900</v>
      </c>
      <c r="C29" t="s">
        <v>901</v>
      </c>
      <c r="D29" t="s">
        <v>895</v>
      </c>
    </row>
    <row r="30" spans="1:4">
      <c r="A30" t="s">
        <v>743</v>
      </c>
      <c r="B30" t="s">
        <v>572</v>
      </c>
      <c r="C30" t="s">
        <v>902</v>
      </c>
      <c r="D30" t="s">
        <v>744</v>
      </c>
    </row>
    <row r="31" spans="1:4">
      <c r="A31" t="s">
        <v>745</v>
      </c>
      <c r="B31" t="s">
        <v>881</v>
      </c>
      <c r="C31" t="s">
        <v>903</v>
      </c>
      <c r="D31" t="s">
        <v>904</v>
      </c>
    </row>
    <row r="32" spans="1:4">
      <c r="A32" t="s">
        <v>745</v>
      </c>
      <c r="B32" t="s">
        <v>905</v>
      </c>
      <c r="C32" t="s">
        <v>906</v>
      </c>
      <c r="D32" t="s">
        <v>904</v>
      </c>
    </row>
    <row r="33" spans="1:4">
      <c r="A33" t="s">
        <v>745</v>
      </c>
      <c r="B33" t="s">
        <v>907</v>
      </c>
      <c r="C33" t="s">
        <v>908</v>
      </c>
      <c r="D33" t="s">
        <v>904</v>
      </c>
    </row>
    <row r="34" spans="1:4">
      <c r="A34" t="s">
        <v>745</v>
      </c>
      <c r="B34" t="s">
        <v>909</v>
      </c>
      <c r="C34" t="s">
        <v>910</v>
      </c>
      <c r="D34" t="s">
        <v>904</v>
      </c>
    </row>
    <row r="35" spans="1:4">
      <c r="A35" t="s">
        <v>747</v>
      </c>
      <c r="B35" t="s">
        <v>911</v>
      </c>
      <c r="C35" t="s">
        <v>912</v>
      </c>
      <c r="D35" t="s">
        <v>748</v>
      </c>
    </row>
    <row r="36" spans="1:4">
      <c r="A36" t="s">
        <v>747</v>
      </c>
      <c r="B36" t="s">
        <v>858</v>
      </c>
      <c r="C36" t="s">
        <v>913</v>
      </c>
      <c r="D36" t="s">
        <v>748</v>
      </c>
    </row>
    <row r="37" spans="1:4">
      <c r="A37" t="s">
        <v>747</v>
      </c>
      <c r="B37" t="s">
        <v>872</v>
      </c>
      <c r="C37" t="s">
        <v>914</v>
      </c>
      <c r="D37" t="s">
        <v>748</v>
      </c>
    </row>
    <row r="38" spans="1:4">
      <c r="A38" t="s">
        <v>747</v>
      </c>
      <c r="B38" t="s">
        <v>641</v>
      </c>
      <c r="C38" t="s">
        <v>915</v>
      </c>
      <c r="D38" t="s">
        <v>748</v>
      </c>
    </row>
    <row r="39" spans="1:4">
      <c r="A39" t="s">
        <v>747</v>
      </c>
      <c r="B39" t="s">
        <v>865</v>
      </c>
      <c r="C39" t="s">
        <v>916</v>
      </c>
      <c r="D39" t="s">
        <v>748</v>
      </c>
    </row>
    <row r="40" spans="1:4">
      <c r="A40" t="s">
        <v>747</v>
      </c>
      <c r="B40" t="s">
        <v>867</v>
      </c>
      <c r="C40" t="s">
        <v>917</v>
      </c>
      <c r="D40" t="s">
        <v>748</v>
      </c>
    </row>
    <row r="41" spans="1:4">
      <c r="A41" t="s">
        <v>747</v>
      </c>
      <c r="B41" t="s">
        <v>909</v>
      </c>
      <c r="C41" t="s">
        <v>918</v>
      </c>
      <c r="D41" t="s">
        <v>748</v>
      </c>
    </row>
    <row r="42" spans="1:4">
      <c r="A42" t="s">
        <v>749</v>
      </c>
      <c r="B42" t="s">
        <v>911</v>
      </c>
      <c r="C42" t="s">
        <v>919</v>
      </c>
      <c r="D42" t="s">
        <v>920</v>
      </c>
    </row>
    <row r="43" spans="1:4">
      <c r="A43" t="s">
        <v>749</v>
      </c>
      <c r="B43" t="s">
        <v>858</v>
      </c>
      <c r="C43" t="s">
        <v>921</v>
      </c>
      <c r="D43" t="s">
        <v>920</v>
      </c>
    </row>
    <row r="44" spans="1:4">
      <c r="A44" t="s">
        <v>749</v>
      </c>
      <c r="B44" t="s">
        <v>865</v>
      </c>
      <c r="C44" t="s">
        <v>922</v>
      </c>
      <c r="D44" t="s">
        <v>920</v>
      </c>
    </row>
    <row r="45" spans="1:4">
      <c r="A45" t="s">
        <v>751</v>
      </c>
      <c r="B45" t="s">
        <v>911</v>
      </c>
      <c r="C45" t="s">
        <v>923</v>
      </c>
      <c r="D45" t="s">
        <v>924</v>
      </c>
    </row>
    <row r="46" spans="1:4">
      <c r="A46" t="s">
        <v>751</v>
      </c>
      <c r="B46" t="s">
        <v>858</v>
      </c>
      <c r="C46" t="s">
        <v>925</v>
      </c>
      <c r="D46" t="s">
        <v>924</v>
      </c>
    </row>
    <row r="47" spans="1:4">
      <c r="A47" t="s">
        <v>751</v>
      </c>
      <c r="B47" t="s">
        <v>872</v>
      </c>
      <c r="C47" t="s">
        <v>926</v>
      </c>
      <c r="D47" t="s">
        <v>924</v>
      </c>
    </row>
    <row r="48" spans="1:4">
      <c r="A48" t="s">
        <v>751</v>
      </c>
      <c r="B48" t="s">
        <v>641</v>
      </c>
      <c r="C48" t="s">
        <v>927</v>
      </c>
      <c r="D48" t="s">
        <v>924</v>
      </c>
    </row>
    <row r="49" spans="1:4">
      <c r="A49" t="s">
        <v>751</v>
      </c>
      <c r="B49" t="s">
        <v>875</v>
      </c>
      <c r="C49" t="s">
        <v>928</v>
      </c>
      <c r="D49" t="s">
        <v>924</v>
      </c>
    </row>
    <row r="50" spans="1:4">
      <c r="A50" t="s">
        <v>751</v>
      </c>
      <c r="B50" t="s">
        <v>865</v>
      </c>
      <c r="C50" t="s">
        <v>929</v>
      </c>
      <c r="D50" t="s">
        <v>924</v>
      </c>
    </row>
    <row r="51" spans="1:4">
      <c r="A51" t="s">
        <v>751</v>
      </c>
      <c r="B51" t="s">
        <v>867</v>
      </c>
      <c r="C51" t="s">
        <v>930</v>
      </c>
      <c r="D51" t="s">
        <v>924</v>
      </c>
    </row>
    <row r="52" spans="1:4">
      <c r="A52" t="s">
        <v>751</v>
      </c>
      <c r="B52" t="s">
        <v>572</v>
      </c>
      <c r="C52" t="s">
        <v>931</v>
      </c>
      <c r="D52" t="s">
        <v>924</v>
      </c>
    </row>
    <row r="53" spans="1:4">
      <c r="A53" t="s">
        <v>751</v>
      </c>
      <c r="B53" t="s">
        <v>856</v>
      </c>
      <c r="C53" t="s">
        <v>932</v>
      </c>
      <c r="D53" t="s">
        <v>924</v>
      </c>
    </row>
    <row r="54" spans="1:4">
      <c r="A54" t="s">
        <v>753</v>
      </c>
      <c r="B54" t="s">
        <v>911</v>
      </c>
      <c r="C54" t="s">
        <v>933</v>
      </c>
      <c r="D54" t="s">
        <v>934</v>
      </c>
    </row>
    <row r="55" spans="1:4">
      <c r="A55" t="s">
        <v>753</v>
      </c>
      <c r="B55" t="s">
        <v>858</v>
      </c>
      <c r="C55" t="s">
        <v>935</v>
      </c>
      <c r="D55" t="s">
        <v>934</v>
      </c>
    </row>
    <row r="56" spans="1:4">
      <c r="A56" t="s">
        <v>755</v>
      </c>
      <c r="B56" t="s">
        <v>911</v>
      </c>
      <c r="C56" t="s">
        <v>936</v>
      </c>
      <c r="D56" t="s">
        <v>937</v>
      </c>
    </row>
    <row r="57" spans="1:4">
      <c r="A57" t="s">
        <v>755</v>
      </c>
      <c r="B57" t="s">
        <v>858</v>
      </c>
      <c r="C57" t="s">
        <v>938</v>
      </c>
      <c r="D57" t="s">
        <v>937</v>
      </c>
    </row>
    <row r="58" spans="1:4">
      <c r="A58" t="s">
        <v>757</v>
      </c>
      <c r="B58" t="s">
        <v>858</v>
      </c>
      <c r="C58" t="s">
        <v>939</v>
      </c>
      <c r="D58" t="s">
        <v>940</v>
      </c>
    </row>
    <row r="59" spans="1:4">
      <c r="A59" t="s">
        <v>759</v>
      </c>
      <c r="B59" t="s">
        <v>911</v>
      </c>
      <c r="C59" t="s">
        <v>941</v>
      </c>
      <c r="D59" t="s">
        <v>942</v>
      </c>
    </row>
    <row r="60" spans="1:4">
      <c r="A60" t="s">
        <v>759</v>
      </c>
      <c r="B60" t="s">
        <v>858</v>
      </c>
      <c r="C60" t="s">
        <v>943</v>
      </c>
      <c r="D60" t="s">
        <v>942</v>
      </c>
    </row>
    <row r="61" spans="1:4">
      <c r="A61" t="s">
        <v>759</v>
      </c>
      <c r="B61" t="s">
        <v>875</v>
      </c>
      <c r="C61" t="s">
        <v>944</v>
      </c>
      <c r="D61" t="s">
        <v>942</v>
      </c>
    </row>
    <row r="62" spans="1:4">
      <c r="A62" t="s">
        <v>759</v>
      </c>
      <c r="B62" t="s">
        <v>877</v>
      </c>
      <c r="C62" t="s">
        <v>945</v>
      </c>
      <c r="D62" t="s">
        <v>942</v>
      </c>
    </row>
    <row r="63" spans="1:4">
      <c r="A63" t="s">
        <v>759</v>
      </c>
      <c r="B63" t="s">
        <v>867</v>
      </c>
      <c r="C63" t="s">
        <v>946</v>
      </c>
      <c r="D63" t="s">
        <v>942</v>
      </c>
    </row>
    <row r="64" spans="1:4">
      <c r="A64" t="s">
        <v>759</v>
      </c>
      <c r="B64" t="s">
        <v>572</v>
      </c>
      <c r="C64" t="s">
        <v>947</v>
      </c>
      <c r="D64" t="s">
        <v>942</v>
      </c>
    </row>
    <row r="65" spans="1:4">
      <c r="A65" t="s">
        <v>761</v>
      </c>
      <c r="B65" t="s">
        <v>911</v>
      </c>
      <c r="C65" t="s">
        <v>948</v>
      </c>
      <c r="D65" t="s">
        <v>949</v>
      </c>
    </row>
    <row r="66" spans="1:4">
      <c r="A66" t="s">
        <v>761</v>
      </c>
      <c r="B66" t="s">
        <v>858</v>
      </c>
      <c r="C66" t="s">
        <v>950</v>
      </c>
      <c r="D66" t="s">
        <v>949</v>
      </c>
    </row>
    <row r="67" spans="1:4">
      <c r="A67" t="s">
        <v>761</v>
      </c>
      <c r="B67" t="s">
        <v>872</v>
      </c>
      <c r="C67" t="s">
        <v>951</v>
      </c>
      <c r="D67" t="s">
        <v>949</v>
      </c>
    </row>
    <row r="68" spans="1:4">
      <c r="A68" t="s">
        <v>761</v>
      </c>
      <c r="B68" t="s">
        <v>875</v>
      </c>
      <c r="C68" t="s">
        <v>952</v>
      </c>
      <c r="D68" t="s">
        <v>949</v>
      </c>
    </row>
    <row r="69" spans="1:4">
      <c r="A69" t="s">
        <v>761</v>
      </c>
      <c r="B69" t="s">
        <v>865</v>
      </c>
      <c r="C69" t="s">
        <v>953</v>
      </c>
      <c r="D69" t="s">
        <v>949</v>
      </c>
    </row>
    <row r="70" spans="1:4">
      <c r="A70" t="s">
        <v>761</v>
      </c>
      <c r="B70" t="s">
        <v>572</v>
      </c>
      <c r="C70" t="s">
        <v>954</v>
      </c>
      <c r="D70" t="s">
        <v>949</v>
      </c>
    </row>
    <row r="71" spans="1:4">
      <c r="A71" t="s">
        <v>761</v>
      </c>
      <c r="B71" t="s">
        <v>856</v>
      </c>
      <c r="C71" t="s">
        <v>955</v>
      </c>
      <c r="D71" t="s">
        <v>949</v>
      </c>
    </row>
    <row r="72" spans="1:4">
      <c r="A72" t="s">
        <v>763</v>
      </c>
      <c r="B72" t="s">
        <v>858</v>
      </c>
      <c r="C72" t="s">
        <v>956</v>
      </c>
      <c r="D72" t="s">
        <v>957</v>
      </c>
    </row>
    <row r="73" spans="1:4">
      <c r="A73" t="s">
        <v>765</v>
      </c>
      <c r="B73" t="s">
        <v>858</v>
      </c>
      <c r="C73" t="s">
        <v>958</v>
      </c>
      <c r="D73" t="s">
        <v>959</v>
      </c>
    </row>
    <row r="74" spans="1:4">
      <c r="A74" t="s">
        <v>767</v>
      </c>
      <c r="B74" t="s">
        <v>858</v>
      </c>
      <c r="C74" t="s">
        <v>960</v>
      </c>
      <c r="D74" t="s">
        <v>961</v>
      </c>
    </row>
    <row r="75" spans="1:4">
      <c r="A75" t="s">
        <v>769</v>
      </c>
      <c r="B75" t="s">
        <v>858</v>
      </c>
      <c r="C75" t="s">
        <v>962</v>
      </c>
      <c r="D75" t="s">
        <v>770</v>
      </c>
    </row>
    <row r="76" spans="1:4">
      <c r="A76" t="s">
        <v>771</v>
      </c>
      <c r="B76" t="s">
        <v>858</v>
      </c>
      <c r="C76" t="s">
        <v>963</v>
      </c>
      <c r="D76" t="s">
        <v>964</v>
      </c>
    </row>
    <row r="77" spans="1:4">
      <c r="A77" t="s">
        <v>773</v>
      </c>
      <c r="B77" t="s">
        <v>911</v>
      </c>
      <c r="C77" t="s">
        <v>965</v>
      </c>
      <c r="D77" t="s">
        <v>966</v>
      </c>
    </row>
    <row r="78" spans="1:4">
      <c r="A78" t="s">
        <v>773</v>
      </c>
      <c r="B78" t="s">
        <v>858</v>
      </c>
      <c r="C78" t="s">
        <v>967</v>
      </c>
      <c r="D78" t="s">
        <v>966</v>
      </c>
    </row>
    <row r="79" spans="1:4">
      <c r="A79" t="s">
        <v>773</v>
      </c>
      <c r="B79" t="s">
        <v>872</v>
      </c>
      <c r="C79" t="s">
        <v>968</v>
      </c>
      <c r="D79" t="s">
        <v>966</v>
      </c>
    </row>
    <row r="80" spans="1:4">
      <c r="A80" t="s">
        <v>773</v>
      </c>
      <c r="B80" t="s">
        <v>856</v>
      </c>
      <c r="C80" t="s">
        <v>969</v>
      </c>
      <c r="D80" t="s">
        <v>966</v>
      </c>
    </row>
    <row r="81" spans="1:4">
      <c r="A81" t="s">
        <v>777</v>
      </c>
      <c r="B81" t="s">
        <v>858</v>
      </c>
      <c r="C81" t="s">
        <v>970</v>
      </c>
      <c r="D81" t="s">
        <v>971</v>
      </c>
    </row>
    <row r="82" spans="1:4">
      <c r="A82" t="s">
        <v>779</v>
      </c>
      <c r="B82" t="s">
        <v>858</v>
      </c>
      <c r="C82" t="s">
        <v>972</v>
      </c>
      <c r="D82" t="s">
        <v>971</v>
      </c>
    </row>
    <row r="83" spans="1:4">
      <c r="A83" t="s">
        <v>781</v>
      </c>
      <c r="B83" t="s">
        <v>858</v>
      </c>
      <c r="C83" t="s">
        <v>973</v>
      </c>
      <c r="D83" t="s">
        <v>974</v>
      </c>
    </row>
    <row r="84" spans="1:4">
      <c r="A84" t="s">
        <v>783</v>
      </c>
      <c r="B84" t="s">
        <v>858</v>
      </c>
      <c r="C84" t="s">
        <v>975</v>
      </c>
      <c r="D84" t="s">
        <v>974</v>
      </c>
    </row>
    <row r="85" spans="1:4">
      <c r="A85" t="s">
        <v>785</v>
      </c>
      <c r="B85" t="s">
        <v>911</v>
      </c>
      <c r="C85" t="s">
        <v>976</v>
      </c>
      <c r="D85" t="s">
        <v>977</v>
      </c>
    </row>
    <row r="86" spans="1:4">
      <c r="A86" t="s">
        <v>785</v>
      </c>
      <c r="B86" t="s">
        <v>858</v>
      </c>
      <c r="C86" t="s">
        <v>978</v>
      </c>
      <c r="D86" t="s">
        <v>977</v>
      </c>
    </row>
    <row r="87" spans="1:4">
      <c r="A87" t="s">
        <v>785</v>
      </c>
      <c r="B87" t="s">
        <v>872</v>
      </c>
      <c r="C87" t="s">
        <v>979</v>
      </c>
      <c r="D87" t="s">
        <v>977</v>
      </c>
    </row>
    <row r="88" spans="1:4">
      <c r="A88" t="s">
        <v>785</v>
      </c>
      <c r="B88" t="s">
        <v>641</v>
      </c>
      <c r="C88" t="s">
        <v>980</v>
      </c>
      <c r="D88" t="s">
        <v>977</v>
      </c>
    </row>
    <row r="89" spans="1:4">
      <c r="A89" t="s">
        <v>785</v>
      </c>
      <c r="B89" t="s">
        <v>875</v>
      </c>
      <c r="C89" t="s">
        <v>981</v>
      </c>
      <c r="D89" t="s">
        <v>977</v>
      </c>
    </row>
    <row r="90" spans="1:4">
      <c r="A90" t="s">
        <v>787</v>
      </c>
      <c r="B90" t="s">
        <v>858</v>
      </c>
      <c r="C90" t="s">
        <v>982</v>
      </c>
      <c r="D90" t="s">
        <v>983</v>
      </c>
    </row>
    <row r="91" spans="1:4">
      <c r="A91" t="s">
        <v>789</v>
      </c>
      <c r="B91" t="s">
        <v>911</v>
      </c>
      <c r="C91" t="s">
        <v>984</v>
      </c>
      <c r="D91" t="s">
        <v>985</v>
      </c>
    </row>
    <row r="92" spans="1:4">
      <c r="A92" t="s">
        <v>789</v>
      </c>
      <c r="B92" t="s">
        <v>891</v>
      </c>
      <c r="C92" t="s">
        <v>986</v>
      </c>
      <c r="D92" t="s">
        <v>985</v>
      </c>
    </row>
    <row r="93" spans="1:4">
      <c r="A93" t="s">
        <v>789</v>
      </c>
      <c r="B93" t="s">
        <v>858</v>
      </c>
      <c r="C93" t="s">
        <v>987</v>
      </c>
      <c r="D93" t="s">
        <v>985</v>
      </c>
    </row>
    <row r="94" spans="1:4">
      <c r="A94" t="s">
        <v>789</v>
      </c>
      <c r="B94" t="s">
        <v>865</v>
      </c>
      <c r="C94" t="s">
        <v>988</v>
      </c>
      <c r="D94" t="s">
        <v>985</v>
      </c>
    </row>
    <row r="95" spans="1:4">
      <c r="A95" t="s">
        <v>789</v>
      </c>
      <c r="B95" t="s">
        <v>572</v>
      </c>
      <c r="C95" t="s">
        <v>989</v>
      </c>
      <c r="D95" t="s">
        <v>985</v>
      </c>
    </row>
    <row r="96" spans="1:4">
      <c r="A96" t="s">
        <v>789</v>
      </c>
      <c r="B96" t="s">
        <v>856</v>
      </c>
      <c r="C96" t="s">
        <v>990</v>
      </c>
      <c r="D96" t="s">
        <v>985</v>
      </c>
    </row>
    <row r="97" spans="1:4">
      <c r="A97" t="s">
        <v>791</v>
      </c>
      <c r="B97" t="s">
        <v>858</v>
      </c>
      <c r="C97" t="s">
        <v>991</v>
      </c>
      <c r="D97" t="s">
        <v>992</v>
      </c>
    </row>
    <row r="98" spans="1:4">
      <c r="A98" t="s">
        <v>793</v>
      </c>
      <c r="B98" t="s">
        <v>911</v>
      </c>
      <c r="C98" t="s">
        <v>993</v>
      </c>
      <c r="D98" t="s">
        <v>994</v>
      </c>
    </row>
    <row r="99" spans="1:4">
      <c r="A99" t="s">
        <v>793</v>
      </c>
      <c r="B99" t="s">
        <v>858</v>
      </c>
      <c r="C99" t="s">
        <v>995</v>
      </c>
      <c r="D99" t="s">
        <v>994</v>
      </c>
    </row>
    <row r="100" spans="1:4">
      <c r="A100" t="s">
        <v>793</v>
      </c>
      <c r="B100" t="s">
        <v>872</v>
      </c>
      <c r="C100" t="s">
        <v>996</v>
      </c>
      <c r="D100" t="s">
        <v>994</v>
      </c>
    </row>
    <row r="101" spans="1:4">
      <c r="A101" t="s">
        <v>795</v>
      </c>
      <c r="B101" t="s">
        <v>858</v>
      </c>
      <c r="C101" t="s">
        <v>997</v>
      </c>
      <c r="D101" t="s">
        <v>998</v>
      </c>
    </row>
    <row r="102" spans="1:4">
      <c r="A102" t="s">
        <v>795</v>
      </c>
      <c r="B102" t="s">
        <v>872</v>
      </c>
      <c r="C102" t="s">
        <v>999</v>
      </c>
      <c r="D102" t="s">
        <v>998</v>
      </c>
    </row>
    <row r="103" spans="1:4">
      <c r="A103" t="s">
        <v>795</v>
      </c>
      <c r="B103" t="s">
        <v>641</v>
      </c>
      <c r="C103" t="s">
        <v>1000</v>
      </c>
      <c r="D103" t="s">
        <v>998</v>
      </c>
    </row>
    <row r="104" spans="1:4">
      <c r="A104" t="s">
        <v>795</v>
      </c>
      <c r="B104" t="s">
        <v>875</v>
      </c>
      <c r="C104" t="s">
        <v>1001</v>
      </c>
      <c r="D104" t="s">
        <v>998</v>
      </c>
    </row>
    <row r="105" spans="1:4">
      <c r="A105" t="s">
        <v>795</v>
      </c>
      <c r="B105" t="s">
        <v>877</v>
      </c>
      <c r="C105" t="s">
        <v>1002</v>
      </c>
      <c r="D105" t="s">
        <v>998</v>
      </c>
    </row>
    <row r="106" spans="1:4">
      <c r="A106" t="s">
        <v>795</v>
      </c>
      <c r="B106" t="s">
        <v>879</v>
      </c>
      <c r="C106" t="s">
        <v>1003</v>
      </c>
      <c r="D106" t="s">
        <v>998</v>
      </c>
    </row>
    <row r="107" spans="1:4">
      <c r="A107" t="s">
        <v>795</v>
      </c>
      <c r="B107" t="s">
        <v>881</v>
      </c>
      <c r="C107" t="s">
        <v>1004</v>
      </c>
      <c r="D107" t="s">
        <v>998</v>
      </c>
    </row>
    <row r="108" spans="1:4">
      <c r="A108" t="s">
        <v>797</v>
      </c>
      <c r="B108" t="s">
        <v>858</v>
      </c>
      <c r="C108" t="s">
        <v>1005</v>
      </c>
      <c r="D108" t="s">
        <v>1006</v>
      </c>
    </row>
    <row r="109" spans="1:4">
      <c r="A109" t="s">
        <v>799</v>
      </c>
      <c r="B109" t="s">
        <v>858</v>
      </c>
      <c r="C109" t="s">
        <v>1007</v>
      </c>
      <c r="D109" t="s">
        <v>1008</v>
      </c>
    </row>
    <row r="110" spans="1:4">
      <c r="A110" t="s">
        <v>799</v>
      </c>
      <c r="B110" t="s">
        <v>872</v>
      </c>
      <c r="C110" t="s">
        <v>1009</v>
      </c>
      <c r="D110" t="s">
        <v>1008</v>
      </c>
    </row>
    <row r="111" spans="1:4">
      <c r="A111" t="s">
        <v>799</v>
      </c>
      <c r="B111" t="s">
        <v>641</v>
      </c>
      <c r="C111" t="s">
        <v>1010</v>
      </c>
      <c r="D111" t="s">
        <v>1008</v>
      </c>
    </row>
    <row r="112" spans="1:4">
      <c r="A112" t="s">
        <v>801</v>
      </c>
      <c r="B112" t="s">
        <v>858</v>
      </c>
      <c r="C112" t="s">
        <v>1011</v>
      </c>
      <c r="D112" t="s">
        <v>1012</v>
      </c>
    </row>
    <row r="113" spans="1:4">
      <c r="A113" t="s">
        <v>801</v>
      </c>
      <c r="B113" t="s">
        <v>872</v>
      </c>
      <c r="C113" t="s">
        <v>1013</v>
      </c>
      <c r="D113" t="s">
        <v>1012</v>
      </c>
    </row>
    <row r="114" spans="1:4">
      <c r="A114" t="s">
        <v>803</v>
      </c>
      <c r="B114" t="s">
        <v>858</v>
      </c>
      <c r="C114" t="s">
        <v>1014</v>
      </c>
      <c r="D114" t="s">
        <v>1015</v>
      </c>
    </row>
    <row r="115" spans="1:4">
      <c r="A115" t="s">
        <v>805</v>
      </c>
      <c r="B115" t="s">
        <v>911</v>
      </c>
      <c r="C115" t="s">
        <v>1016</v>
      </c>
      <c r="D115" t="s">
        <v>1017</v>
      </c>
    </row>
    <row r="116" spans="1:4">
      <c r="A116" t="s">
        <v>805</v>
      </c>
      <c r="B116" t="s">
        <v>858</v>
      </c>
      <c r="C116" t="s">
        <v>1018</v>
      </c>
      <c r="D116" t="s">
        <v>1017</v>
      </c>
    </row>
    <row r="117" spans="1:4">
      <c r="A117" t="s">
        <v>805</v>
      </c>
      <c r="B117" t="s">
        <v>872</v>
      </c>
      <c r="C117" t="s">
        <v>1019</v>
      </c>
      <c r="D117" t="s">
        <v>1017</v>
      </c>
    </row>
    <row r="118" spans="1:4">
      <c r="A118" t="s">
        <v>807</v>
      </c>
      <c r="B118" t="s">
        <v>858</v>
      </c>
      <c r="C118" t="s">
        <v>1020</v>
      </c>
      <c r="D118" t="s">
        <v>1021</v>
      </c>
    </row>
    <row r="119" spans="1:4">
      <c r="A119" t="s">
        <v>809</v>
      </c>
      <c r="B119" t="s">
        <v>858</v>
      </c>
      <c r="C119" t="s">
        <v>1022</v>
      </c>
      <c r="D119" t="s">
        <v>1023</v>
      </c>
    </row>
    <row r="120" spans="1:4">
      <c r="A120" t="s">
        <v>811</v>
      </c>
      <c r="B120" t="s">
        <v>858</v>
      </c>
      <c r="C120" t="s">
        <v>1024</v>
      </c>
      <c r="D120" t="s">
        <v>1025</v>
      </c>
    </row>
    <row r="121" spans="1:4">
      <c r="A121" t="s">
        <v>813</v>
      </c>
      <c r="B121" t="s">
        <v>858</v>
      </c>
      <c r="C121" t="s">
        <v>1026</v>
      </c>
      <c r="D121" t="s">
        <v>1027</v>
      </c>
    </row>
    <row r="122" spans="1:4">
      <c r="A122" t="s">
        <v>815</v>
      </c>
      <c r="B122" t="s">
        <v>911</v>
      </c>
      <c r="C122" t="s">
        <v>1028</v>
      </c>
      <c r="D122" t="s">
        <v>1029</v>
      </c>
    </row>
    <row r="123" spans="1:4">
      <c r="A123" t="s">
        <v>815</v>
      </c>
      <c r="B123" t="s">
        <v>858</v>
      </c>
      <c r="C123" t="s">
        <v>1030</v>
      </c>
      <c r="D123" t="s">
        <v>1029</v>
      </c>
    </row>
    <row r="124" spans="1:4">
      <c r="A124" t="s">
        <v>815</v>
      </c>
      <c r="B124" t="s">
        <v>872</v>
      </c>
      <c r="C124" t="s">
        <v>1031</v>
      </c>
      <c r="D124" t="s">
        <v>1029</v>
      </c>
    </row>
    <row r="125" spans="1:4">
      <c r="A125" t="s">
        <v>815</v>
      </c>
      <c r="B125" t="s">
        <v>641</v>
      </c>
      <c r="C125" t="s">
        <v>1032</v>
      </c>
      <c r="D125" t="s">
        <v>1029</v>
      </c>
    </row>
    <row r="126" spans="1:4">
      <c r="A126" t="s">
        <v>815</v>
      </c>
      <c r="B126" t="s">
        <v>875</v>
      </c>
      <c r="C126" t="s">
        <v>1033</v>
      </c>
      <c r="D126" t="s">
        <v>1029</v>
      </c>
    </row>
    <row r="127" spans="1:4">
      <c r="A127" t="s">
        <v>815</v>
      </c>
      <c r="B127" t="s">
        <v>865</v>
      </c>
      <c r="C127" t="s">
        <v>1034</v>
      </c>
      <c r="D127" t="s">
        <v>1029</v>
      </c>
    </row>
    <row r="128" spans="1:4">
      <c r="A128" t="s">
        <v>815</v>
      </c>
      <c r="B128" t="s">
        <v>867</v>
      </c>
      <c r="C128" t="s">
        <v>1035</v>
      </c>
      <c r="D128" t="s">
        <v>1029</v>
      </c>
    </row>
    <row r="129" spans="1:4">
      <c r="A129" t="s">
        <v>817</v>
      </c>
      <c r="B129" t="s">
        <v>858</v>
      </c>
      <c r="C129" t="s">
        <v>1036</v>
      </c>
      <c r="D129" t="s">
        <v>1037</v>
      </c>
    </row>
    <row r="130" spans="1:4">
      <c r="A130" t="s">
        <v>817</v>
      </c>
      <c r="B130" t="s">
        <v>872</v>
      </c>
      <c r="C130" t="s">
        <v>1038</v>
      </c>
      <c r="D130" t="s">
        <v>1037</v>
      </c>
    </row>
    <row r="131" spans="1:4">
      <c r="A131" t="s">
        <v>817</v>
      </c>
      <c r="B131" t="s">
        <v>875</v>
      </c>
      <c r="C131" t="s">
        <v>1039</v>
      </c>
      <c r="D131" t="s">
        <v>1037</v>
      </c>
    </row>
    <row r="132" spans="1:4">
      <c r="A132" t="s">
        <v>819</v>
      </c>
      <c r="B132" t="s">
        <v>858</v>
      </c>
      <c r="C132" t="s">
        <v>1040</v>
      </c>
      <c r="D132" t="s">
        <v>1041</v>
      </c>
    </row>
    <row r="133" spans="1:4">
      <c r="A133" t="s">
        <v>821</v>
      </c>
      <c r="B133" t="s">
        <v>858</v>
      </c>
      <c r="C133" t="s">
        <v>1042</v>
      </c>
      <c r="D133" t="s">
        <v>1043</v>
      </c>
    </row>
    <row r="134" spans="1:4">
      <c r="A134" t="s">
        <v>821</v>
      </c>
      <c r="B134" t="s">
        <v>872</v>
      </c>
      <c r="C134" t="s">
        <v>1044</v>
      </c>
      <c r="D134" t="s">
        <v>1043</v>
      </c>
    </row>
    <row r="135" spans="1:4">
      <c r="A135" t="s">
        <v>821</v>
      </c>
      <c r="B135" t="s">
        <v>641</v>
      </c>
      <c r="C135" t="s">
        <v>1045</v>
      </c>
      <c r="D135" t="s">
        <v>1043</v>
      </c>
    </row>
    <row r="136" spans="1:4">
      <c r="A136" t="s">
        <v>823</v>
      </c>
      <c r="B136" t="s">
        <v>858</v>
      </c>
      <c r="C136" t="s">
        <v>1046</v>
      </c>
      <c r="D136" t="s">
        <v>1047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/>
  </sheetViews>
  <sheetFormatPr baseColWidth="10" defaultRowHeight="15" x14ac:dyDescent="0"/>
  <cols>
    <col min="1" max="1" width="11.5" bestFit="1" customWidth="1"/>
    <col min="2" max="2" width="50" bestFit="1" customWidth="1"/>
    <col min="3" max="3" width="31.5" customWidth="1"/>
    <col min="4" max="4" width="15.33203125" customWidth="1"/>
    <col min="5" max="5" width="39" customWidth="1"/>
    <col min="6" max="6" width="14.33203125" bestFit="1" customWidth="1"/>
    <col min="7" max="7" width="12" bestFit="1" customWidth="1"/>
    <col min="8" max="8" width="17.5" bestFit="1" customWidth="1"/>
    <col min="9" max="9" width="18.33203125" bestFit="1" customWidth="1"/>
    <col min="10" max="10" width="25" bestFit="1" customWidth="1"/>
  </cols>
  <sheetData>
    <row r="1" spans="1:10" s="1" customFormat="1">
      <c r="A1" s="1" t="s">
        <v>313</v>
      </c>
      <c r="B1" s="1" t="s">
        <v>630</v>
      </c>
      <c r="C1" s="1" t="s">
        <v>100</v>
      </c>
      <c r="D1" s="1" t="s">
        <v>828</v>
      </c>
      <c r="E1" s="1" t="s">
        <v>833</v>
      </c>
      <c r="F1" s="1" t="s">
        <v>415</v>
      </c>
      <c r="G1" s="1" t="s">
        <v>416</v>
      </c>
      <c r="H1" s="1" t="s">
        <v>417</v>
      </c>
      <c r="I1" s="1" t="s">
        <v>418</v>
      </c>
      <c r="J1" s="1" t="s">
        <v>419</v>
      </c>
    </row>
    <row r="2" spans="1:10">
      <c r="A2" t="s">
        <v>15</v>
      </c>
      <c r="B2" t="s">
        <v>135</v>
      </c>
      <c r="C2" t="s">
        <v>831</v>
      </c>
      <c r="D2" t="s">
        <v>829</v>
      </c>
      <c r="E2" t="s">
        <v>834</v>
      </c>
      <c r="F2" t="s">
        <v>420</v>
      </c>
      <c r="G2" t="s">
        <v>420</v>
      </c>
      <c r="H2" t="s">
        <v>421</v>
      </c>
      <c r="I2" t="s">
        <v>422</v>
      </c>
      <c r="J2" t="s">
        <v>423</v>
      </c>
    </row>
    <row r="3" spans="1:10">
      <c r="A3" t="s">
        <v>6</v>
      </c>
      <c r="B3" t="s">
        <v>118</v>
      </c>
      <c r="D3" t="s">
        <v>830</v>
      </c>
      <c r="E3" t="s">
        <v>836</v>
      </c>
      <c r="F3" t="s">
        <v>424</v>
      </c>
      <c r="G3" t="s">
        <v>425</v>
      </c>
      <c r="H3" t="s">
        <v>421</v>
      </c>
      <c r="I3" t="s">
        <v>422</v>
      </c>
      <c r="J3" t="s">
        <v>426</v>
      </c>
    </row>
    <row r="4" spans="1:10">
      <c r="A4" t="s">
        <v>40</v>
      </c>
      <c r="B4" t="s">
        <v>199</v>
      </c>
      <c r="D4" t="s">
        <v>830</v>
      </c>
      <c r="E4" t="s">
        <v>834</v>
      </c>
      <c r="F4" t="s">
        <v>424</v>
      </c>
      <c r="G4" t="s">
        <v>425</v>
      </c>
      <c r="H4" t="s">
        <v>421</v>
      </c>
      <c r="I4" t="s">
        <v>422</v>
      </c>
      <c r="J4" t="s">
        <v>426</v>
      </c>
    </row>
    <row r="5" spans="1:10">
      <c r="A5" t="s">
        <v>55</v>
      </c>
      <c r="B5" t="s">
        <v>236</v>
      </c>
      <c r="D5" t="s">
        <v>830</v>
      </c>
      <c r="E5" t="s">
        <v>560</v>
      </c>
      <c r="F5" t="s">
        <v>424</v>
      </c>
      <c r="G5" t="s">
        <v>425</v>
      </c>
      <c r="H5" t="s">
        <v>421</v>
      </c>
      <c r="I5" t="s">
        <v>422</v>
      </c>
      <c r="J5" t="s">
        <v>426</v>
      </c>
    </row>
    <row r="6" spans="1:10">
      <c r="A6" t="s">
        <v>62</v>
      </c>
      <c r="B6" t="s">
        <v>258</v>
      </c>
      <c r="D6" t="s">
        <v>830</v>
      </c>
      <c r="E6" t="s">
        <v>560</v>
      </c>
      <c r="F6" t="s">
        <v>424</v>
      </c>
      <c r="G6" t="s">
        <v>425</v>
      </c>
      <c r="H6" t="s">
        <v>421</v>
      </c>
      <c r="I6" t="s">
        <v>422</v>
      </c>
      <c r="J6" t="s">
        <v>426</v>
      </c>
    </row>
    <row r="7" spans="1:10">
      <c r="A7" t="s">
        <v>58</v>
      </c>
      <c r="B7" t="s">
        <v>246</v>
      </c>
      <c r="D7" t="s">
        <v>830</v>
      </c>
      <c r="E7" t="s">
        <v>244</v>
      </c>
      <c r="F7" t="s">
        <v>424</v>
      </c>
      <c r="G7" t="s">
        <v>425</v>
      </c>
      <c r="H7" t="s">
        <v>421</v>
      </c>
      <c r="I7" t="s">
        <v>422</v>
      </c>
      <c r="J7" t="s">
        <v>426</v>
      </c>
    </row>
    <row r="8" spans="1:10">
      <c r="A8" t="s">
        <v>12</v>
      </c>
      <c r="B8" t="s">
        <v>129</v>
      </c>
      <c r="C8" t="s">
        <v>832</v>
      </c>
      <c r="D8" t="s">
        <v>829</v>
      </c>
      <c r="E8" t="s">
        <v>835</v>
      </c>
      <c r="F8" t="s">
        <v>420</v>
      </c>
      <c r="G8" t="s">
        <v>420</v>
      </c>
      <c r="H8" t="s">
        <v>427</v>
      </c>
      <c r="I8" t="s">
        <v>428</v>
      </c>
      <c r="J8" t="s">
        <v>426</v>
      </c>
    </row>
    <row r="15" spans="1:10">
      <c r="A15" s="3"/>
      <c r="B15" s="3"/>
    </row>
    <row r="16" spans="1:10">
      <c r="A16" s="3"/>
      <c r="B16" s="3"/>
    </row>
    <row r="17" spans="1:2">
      <c r="A17" s="3"/>
      <c r="B17" s="3"/>
    </row>
    <row r="18" spans="1:2">
      <c r="A18" s="3"/>
      <c r="B18" s="3"/>
    </row>
    <row r="19" spans="1:2">
      <c r="A19" s="3"/>
      <c r="B19" s="3"/>
    </row>
    <row r="20" spans="1:2">
      <c r="A20" s="3"/>
      <c r="B20" s="3"/>
    </row>
    <row r="21" spans="1:2">
      <c r="A21" s="3"/>
      <c r="B21" s="3"/>
    </row>
    <row r="22" spans="1:2">
      <c r="A22" s="3"/>
      <c r="B22" s="3"/>
    </row>
    <row r="23" spans="1:2">
      <c r="A23" s="3"/>
      <c r="B23" s="3"/>
    </row>
    <row r="24" spans="1:2">
      <c r="A24" s="3"/>
      <c r="B24" s="3"/>
    </row>
    <row r="25" spans="1:2">
      <c r="A25" s="3"/>
      <c r="B25" s="3"/>
    </row>
    <row r="26" spans="1:2">
      <c r="A26" s="3"/>
      <c r="B26" s="3"/>
    </row>
    <row r="27" spans="1:2">
      <c r="A27" s="3"/>
      <c r="B27" s="3"/>
    </row>
    <row r="28" spans="1:2">
      <c r="A28" s="3"/>
      <c r="B28" s="3"/>
    </row>
    <row r="29" spans="1:2">
      <c r="A29" s="3"/>
      <c r="B29" s="3"/>
    </row>
    <row r="30" spans="1:2">
      <c r="A30" s="3"/>
      <c r="B30" s="3"/>
    </row>
    <row r="31" spans="1:2">
      <c r="A31" s="3"/>
      <c r="B31" s="3"/>
    </row>
    <row r="32" spans="1:2">
      <c r="A32" s="3"/>
      <c r="B32" s="3"/>
    </row>
    <row r="33" spans="1:2">
      <c r="A33" s="3"/>
      <c r="B33" s="3"/>
    </row>
    <row r="34" spans="1:2">
      <c r="A34" s="3"/>
      <c r="B34" s="3"/>
    </row>
    <row r="35" spans="1:2">
      <c r="A35" s="3"/>
      <c r="B35" s="3"/>
    </row>
    <row r="36" spans="1:2">
      <c r="A36" s="3"/>
      <c r="B36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MIOs</vt:lpstr>
      <vt:lpstr>Arrays</vt:lpstr>
      <vt:lpstr>Sites</vt:lpstr>
      <vt:lpstr>Subsites</vt:lpstr>
      <vt:lpstr>Nodes</vt:lpstr>
      <vt:lpstr>NTypes</vt:lpstr>
      <vt:lpstr>Classes</vt:lpstr>
      <vt:lpstr>Series</vt:lpstr>
      <vt:lpstr>PlatformAgents</vt:lpstr>
      <vt:lpstr>PlatformConfigurationTypes</vt:lpstr>
      <vt:lpstr>CGPlatforms</vt:lpstr>
      <vt:lpstr>RSNNodes</vt:lpstr>
    </vt:vector>
  </TitlesOfParts>
  <Company>UCSD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Meisinger</dc:creator>
  <cp:lastModifiedBy>Michael Meisinger</cp:lastModifiedBy>
  <dcterms:created xsi:type="dcterms:W3CDTF">2012-11-09T15:28:16Z</dcterms:created>
  <dcterms:modified xsi:type="dcterms:W3CDTF">2013-04-03T00:09:22Z</dcterms:modified>
</cp:coreProperties>
</file>